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bot\Downloads\"/>
    </mc:Choice>
  </mc:AlternateContent>
  <xr:revisionPtr revIDLastSave="0" documentId="13_ncr:1_{8B7A3B67-9253-4D12-A925-2654B861FD59}" xr6:coauthVersionLast="47" xr6:coauthVersionMax="47" xr10:uidLastSave="{00000000-0000-0000-0000-000000000000}"/>
  <bookViews>
    <workbookView xWindow="-110" yWindow="-110" windowWidth="19420" windowHeight="10420" activeTab="1" xr2:uid="{0D128A61-CE38-4826-8078-FA1C38CADADB}"/>
  </bookViews>
  <sheets>
    <sheet name="treatments" sheetId="2" r:id="rId1"/>
    <sheet name="chla" sheetId="1" r:id="rId2"/>
    <sheet name="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3" l="1"/>
  <c r="I38" i="3"/>
  <c r="J105" i="3"/>
  <c r="I105" i="3"/>
  <c r="F105" i="3"/>
  <c r="J104" i="3"/>
  <c r="I104" i="3"/>
  <c r="F104" i="3"/>
  <c r="J103" i="3"/>
  <c r="I103" i="3"/>
  <c r="F103" i="3"/>
  <c r="J102" i="3"/>
  <c r="K102" i="3" s="1"/>
  <c r="L102" i="3" s="1"/>
  <c r="I102" i="3"/>
  <c r="F102" i="3"/>
  <c r="J101" i="3"/>
  <c r="I101" i="3"/>
  <c r="K101" i="3" s="1"/>
  <c r="L101" i="3" s="1"/>
  <c r="F101" i="3"/>
  <c r="J100" i="3"/>
  <c r="I100" i="3"/>
  <c r="F100" i="3"/>
  <c r="J99" i="3"/>
  <c r="I99" i="3"/>
  <c r="F99" i="3"/>
  <c r="J98" i="3"/>
  <c r="I98" i="3"/>
  <c r="F98" i="3"/>
  <c r="J97" i="3"/>
  <c r="I97" i="3"/>
  <c r="F97" i="3"/>
  <c r="J96" i="3"/>
  <c r="I96" i="3"/>
  <c r="F96" i="3"/>
  <c r="J95" i="3"/>
  <c r="I95" i="3"/>
  <c r="F95" i="3"/>
  <c r="J94" i="3"/>
  <c r="I94" i="3"/>
  <c r="F94" i="3"/>
  <c r="J93" i="3"/>
  <c r="I93" i="3"/>
  <c r="F93" i="3"/>
  <c r="J92" i="3"/>
  <c r="I92" i="3"/>
  <c r="F92" i="3"/>
  <c r="J91" i="3"/>
  <c r="I91" i="3"/>
  <c r="K91" i="3" s="1"/>
  <c r="L91" i="3" s="1"/>
  <c r="F91" i="3"/>
  <c r="J90" i="3"/>
  <c r="I90" i="3"/>
  <c r="F90" i="3"/>
  <c r="J89" i="3"/>
  <c r="K89" i="3" s="1"/>
  <c r="L89" i="3" s="1"/>
  <c r="I89" i="3"/>
  <c r="F89" i="3"/>
  <c r="J88" i="3"/>
  <c r="I88" i="3"/>
  <c r="F88" i="3"/>
  <c r="J87" i="3"/>
  <c r="I87" i="3"/>
  <c r="F87" i="3"/>
  <c r="J86" i="3"/>
  <c r="I86" i="3"/>
  <c r="F86" i="3"/>
  <c r="J85" i="3"/>
  <c r="I85" i="3"/>
  <c r="F85" i="3"/>
  <c r="J84" i="3"/>
  <c r="I84" i="3"/>
  <c r="F84" i="3"/>
  <c r="J83" i="3"/>
  <c r="I83" i="3"/>
  <c r="K83" i="3" s="1"/>
  <c r="L83" i="3" s="1"/>
  <c r="F83" i="3"/>
  <c r="J82" i="3"/>
  <c r="I82" i="3"/>
  <c r="F82" i="3"/>
  <c r="J81" i="3"/>
  <c r="I81" i="3"/>
  <c r="F81" i="3"/>
  <c r="J80" i="3"/>
  <c r="I80" i="3"/>
  <c r="F80" i="3"/>
  <c r="J79" i="3"/>
  <c r="I79" i="3"/>
  <c r="F79" i="3"/>
  <c r="J78" i="3"/>
  <c r="I78" i="3"/>
  <c r="F78" i="3"/>
  <c r="J77" i="3"/>
  <c r="I77" i="3"/>
  <c r="F77" i="3"/>
  <c r="J76" i="3"/>
  <c r="I76" i="3"/>
  <c r="F76" i="3"/>
  <c r="J75" i="3"/>
  <c r="I75" i="3"/>
  <c r="F75" i="3"/>
  <c r="J74" i="3"/>
  <c r="I74" i="3"/>
  <c r="F74" i="3"/>
  <c r="J73" i="3"/>
  <c r="I73" i="3"/>
  <c r="F73" i="3"/>
  <c r="J72" i="3"/>
  <c r="I72" i="3"/>
  <c r="F72" i="3"/>
  <c r="J71" i="3"/>
  <c r="I71" i="3"/>
  <c r="F71" i="3"/>
  <c r="J70" i="3"/>
  <c r="I70" i="3"/>
  <c r="F70" i="3"/>
  <c r="J69" i="3"/>
  <c r="I69" i="3"/>
  <c r="F69" i="3"/>
  <c r="J68" i="3"/>
  <c r="I68" i="3"/>
  <c r="F68" i="3"/>
  <c r="J67" i="3"/>
  <c r="I67" i="3"/>
  <c r="F67" i="3"/>
  <c r="J66" i="3"/>
  <c r="I66" i="3"/>
  <c r="F66" i="3"/>
  <c r="J65" i="3"/>
  <c r="I65" i="3"/>
  <c r="F65" i="3"/>
  <c r="J64" i="3"/>
  <c r="I64" i="3"/>
  <c r="F64" i="3"/>
  <c r="J63" i="3"/>
  <c r="I63" i="3"/>
  <c r="F63" i="3"/>
  <c r="J62" i="3"/>
  <c r="I62" i="3"/>
  <c r="F62" i="3"/>
  <c r="J61" i="3"/>
  <c r="I61" i="3"/>
  <c r="K61" i="3" s="1"/>
  <c r="L61" i="3" s="1"/>
  <c r="F61" i="3"/>
  <c r="J60" i="3"/>
  <c r="I60" i="3"/>
  <c r="F60" i="3"/>
  <c r="J59" i="3"/>
  <c r="I59" i="3"/>
  <c r="F59" i="3"/>
  <c r="J58" i="3"/>
  <c r="I58" i="3"/>
  <c r="F58" i="3"/>
  <c r="J57" i="3"/>
  <c r="I57" i="3"/>
  <c r="F57" i="3"/>
  <c r="J56" i="3"/>
  <c r="I56" i="3"/>
  <c r="F56" i="3"/>
  <c r="J55" i="3"/>
  <c r="I55" i="3"/>
  <c r="F55" i="3"/>
  <c r="J54" i="3"/>
  <c r="K54" i="3" s="1"/>
  <c r="L54" i="3" s="1"/>
  <c r="I54" i="3"/>
  <c r="F54" i="3"/>
  <c r="J53" i="3"/>
  <c r="I53" i="3"/>
  <c r="F53" i="3"/>
  <c r="J52" i="3"/>
  <c r="I52" i="3"/>
  <c r="F52" i="3"/>
  <c r="J51" i="3"/>
  <c r="I51" i="3"/>
  <c r="K51" i="3" s="1"/>
  <c r="L51" i="3" s="1"/>
  <c r="F51" i="3"/>
  <c r="J50" i="3"/>
  <c r="I50" i="3"/>
  <c r="F50" i="3"/>
  <c r="J49" i="3"/>
  <c r="I49" i="3"/>
  <c r="F49" i="3"/>
  <c r="J48" i="3"/>
  <c r="I48" i="3"/>
  <c r="F48" i="3"/>
  <c r="J47" i="3"/>
  <c r="I47" i="3"/>
  <c r="F47" i="3"/>
  <c r="J46" i="3"/>
  <c r="I46" i="3"/>
  <c r="F46" i="3"/>
  <c r="J45" i="3"/>
  <c r="I45" i="3"/>
  <c r="F45" i="3"/>
  <c r="J44" i="3"/>
  <c r="I44" i="3"/>
  <c r="F44" i="3"/>
  <c r="J43" i="3"/>
  <c r="I43" i="3"/>
  <c r="F43" i="3"/>
  <c r="J42" i="3"/>
  <c r="I42" i="3"/>
  <c r="F42" i="3"/>
  <c r="J41" i="3"/>
  <c r="I41" i="3"/>
  <c r="F41" i="3"/>
  <c r="J40" i="3"/>
  <c r="I40" i="3"/>
  <c r="F40" i="3"/>
  <c r="J39" i="3"/>
  <c r="I39" i="3"/>
  <c r="F39" i="3"/>
  <c r="F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C2" i="1"/>
  <c r="D2" i="1"/>
  <c r="J2" i="1"/>
  <c r="M2" i="1"/>
  <c r="O2" i="1" s="1"/>
  <c r="N2" i="1"/>
  <c r="C3" i="1"/>
  <c r="D3" i="1"/>
  <c r="J3" i="1"/>
  <c r="M3" i="1"/>
  <c r="O3" i="1" s="1"/>
  <c r="N3" i="1"/>
  <c r="C4" i="1"/>
  <c r="D4" i="1"/>
  <c r="J4" i="1"/>
  <c r="M4" i="1"/>
  <c r="O4" i="1" s="1"/>
  <c r="N4" i="1"/>
  <c r="C5" i="1"/>
  <c r="D5" i="1"/>
  <c r="J5" i="1"/>
  <c r="M5" i="1"/>
  <c r="N5" i="1"/>
  <c r="O5" i="1"/>
  <c r="C6" i="1"/>
  <c r="D6" i="1"/>
  <c r="J6" i="1"/>
  <c r="M6" i="1"/>
  <c r="O6" i="1" s="1"/>
  <c r="N6" i="1"/>
  <c r="C7" i="1"/>
  <c r="J7" i="1"/>
  <c r="M7" i="1"/>
  <c r="O7" i="1" s="1"/>
  <c r="N7" i="1"/>
  <c r="C8" i="1"/>
  <c r="J8" i="1"/>
  <c r="M8" i="1"/>
  <c r="N8" i="1"/>
  <c r="O8" i="1"/>
  <c r="C9" i="1"/>
  <c r="J9" i="1"/>
  <c r="M9" i="1"/>
  <c r="N9" i="1"/>
  <c r="C10" i="1"/>
  <c r="J10" i="1"/>
  <c r="M10" i="1"/>
  <c r="N10" i="1"/>
  <c r="C11" i="1"/>
  <c r="J11" i="1"/>
  <c r="M11" i="1"/>
  <c r="O11" i="1" s="1"/>
  <c r="N11" i="1"/>
  <c r="C12" i="1"/>
  <c r="D12" i="1"/>
  <c r="J12" i="1"/>
  <c r="M12" i="1"/>
  <c r="O12" i="1" s="1"/>
  <c r="N12" i="1"/>
  <c r="C13" i="1"/>
  <c r="D13" i="1"/>
  <c r="J13" i="1"/>
  <c r="M13" i="1"/>
  <c r="N13" i="1"/>
  <c r="O13" i="1"/>
  <c r="C14" i="1"/>
  <c r="D14" i="1"/>
  <c r="J14" i="1"/>
  <c r="M14" i="1"/>
  <c r="O14" i="1" s="1"/>
  <c r="N14" i="1"/>
  <c r="C15" i="1"/>
  <c r="D15" i="1"/>
  <c r="J15" i="1"/>
  <c r="M15" i="1"/>
  <c r="O15" i="1" s="1"/>
  <c r="N15" i="1"/>
  <c r="C16" i="1"/>
  <c r="D16" i="1"/>
  <c r="J16" i="1"/>
  <c r="M16" i="1"/>
  <c r="N16" i="1"/>
  <c r="N105" i="1"/>
  <c r="M105" i="1"/>
  <c r="D105" i="1"/>
  <c r="C105" i="1"/>
  <c r="N104" i="1"/>
  <c r="M104" i="1"/>
  <c r="O104" i="1" s="1"/>
  <c r="D104" i="1"/>
  <c r="C104" i="1"/>
  <c r="N103" i="1"/>
  <c r="M103" i="1"/>
  <c r="D103" i="1"/>
  <c r="C103" i="1"/>
  <c r="N102" i="1"/>
  <c r="M102" i="1"/>
  <c r="D102" i="1"/>
  <c r="C102" i="1"/>
  <c r="N101" i="1"/>
  <c r="M101" i="1"/>
  <c r="D101" i="1"/>
  <c r="C101" i="1"/>
  <c r="N100" i="1"/>
  <c r="M100" i="1"/>
  <c r="D100" i="1"/>
  <c r="C100" i="1"/>
  <c r="N99" i="1"/>
  <c r="M99" i="1"/>
  <c r="D99" i="1"/>
  <c r="C99" i="1"/>
  <c r="N98" i="1"/>
  <c r="M98" i="1"/>
  <c r="D98" i="1"/>
  <c r="C98" i="1"/>
  <c r="N97" i="1"/>
  <c r="M97" i="1"/>
  <c r="D97" i="1"/>
  <c r="C97" i="1"/>
  <c r="N96" i="1"/>
  <c r="M96" i="1"/>
  <c r="D96" i="1"/>
  <c r="C96" i="1"/>
  <c r="N95" i="1"/>
  <c r="M95" i="1"/>
  <c r="D95" i="1"/>
  <c r="C95" i="1"/>
  <c r="N94" i="1"/>
  <c r="M94" i="1"/>
  <c r="O94" i="1" s="1"/>
  <c r="D94" i="1"/>
  <c r="C94" i="1"/>
  <c r="N93" i="1"/>
  <c r="M93" i="1"/>
  <c r="D93" i="1"/>
  <c r="C93" i="1"/>
  <c r="N92" i="1"/>
  <c r="M92" i="1"/>
  <c r="D92" i="1"/>
  <c r="C92" i="1"/>
  <c r="N91" i="1"/>
  <c r="M91" i="1"/>
  <c r="D91" i="1"/>
  <c r="C91" i="1"/>
  <c r="N90" i="1"/>
  <c r="M90" i="1"/>
  <c r="D90" i="1"/>
  <c r="C90" i="1"/>
  <c r="N89" i="1"/>
  <c r="M89" i="1"/>
  <c r="D89" i="1"/>
  <c r="C89" i="1"/>
  <c r="N88" i="1"/>
  <c r="M88" i="1"/>
  <c r="O88" i="1" s="1"/>
  <c r="D88" i="1"/>
  <c r="C88" i="1"/>
  <c r="N87" i="1"/>
  <c r="M87" i="1"/>
  <c r="D87" i="1"/>
  <c r="C87" i="1"/>
  <c r="N86" i="1"/>
  <c r="M86" i="1"/>
  <c r="O86" i="1" s="1"/>
  <c r="D86" i="1"/>
  <c r="C86" i="1"/>
  <c r="N85" i="1"/>
  <c r="M85" i="1"/>
  <c r="D85" i="1"/>
  <c r="C85" i="1"/>
  <c r="N84" i="1"/>
  <c r="M84" i="1"/>
  <c r="D84" i="1"/>
  <c r="C84" i="1"/>
  <c r="N83" i="1"/>
  <c r="M83" i="1"/>
  <c r="D83" i="1"/>
  <c r="C83" i="1"/>
  <c r="N82" i="1"/>
  <c r="M82" i="1"/>
  <c r="D82" i="1"/>
  <c r="C82" i="1"/>
  <c r="N81" i="1"/>
  <c r="M81" i="1"/>
  <c r="D81" i="1"/>
  <c r="C81" i="1"/>
  <c r="N80" i="1"/>
  <c r="M80" i="1"/>
  <c r="D80" i="1"/>
  <c r="C80" i="1"/>
  <c r="N79" i="1"/>
  <c r="M79" i="1"/>
  <c r="D79" i="1"/>
  <c r="C79" i="1"/>
  <c r="N78" i="1"/>
  <c r="M78" i="1"/>
  <c r="D78" i="1"/>
  <c r="C78" i="1"/>
  <c r="N77" i="1"/>
  <c r="M77" i="1"/>
  <c r="D77" i="1"/>
  <c r="C77" i="1"/>
  <c r="N76" i="1"/>
  <c r="M76" i="1"/>
  <c r="D76" i="1"/>
  <c r="C76" i="1"/>
  <c r="N75" i="1"/>
  <c r="M75" i="1"/>
  <c r="D75" i="1"/>
  <c r="C75" i="1"/>
  <c r="N74" i="1"/>
  <c r="M74" i="1"/>
  <c r="D74" i="1"/>
  <c r="C74" i="1"/>
  <c r="N73" i="1"/>
  <c r="M73" i="1"/>
  <c r="D73" i="1"/>
  <c r="C73" i="1"/>
  <c r="N72" i="1"/>
  <c r="M72" i="1"/>
  <c r="D72" i="1"/>
  <c r="C72" i="1"/>
  <c r="N71" i="1"/>
  <c r="M71" i="1"/>
  <c r="D71" i="1"/>
  <c r="C71" i="1"/>
  <c r="N70" i="1"/>
  <c r="M70" i="1"/>
  <c r="D70" i="1"/>
  <c r="C70" i="1"/>
  <c r="N69" i="1"/>
  <c r="M69" i="1"/>
  <c r="D69" i="1"/>
  <c r="C69" i="1"/>
  <c r="N68" i="1"/>
  <c r="M68" i="1"/>
  <c r="D68" i="1"/>
  <c r="C68" i="1"/>
  <c r="N67" i="1"/>
  <c r="M67" i="1"/>
  <c r="D67" i="1"/>
  <c r="C67" i="1"/>
  <c r="N66" i="1"/>
  <c r="M66" i="1"/>
  <c r="D66" i="1"/>
  <c r="C66" i="1"/>
  <c r="N65" i="1"/>
  <c r="M65" i="1"/>
  <c r="D65" i="1"/>
  <c r="C65" i="1"/>
  <c r="N64" i="1"/>
  <c r="M64" i="1"/>
  <c r="D64" i="1"/>
  <c r="C64" i="1"/>
  <c r="N63" i="1"/>
  <c r="M63" i="1"/>
  <c r="D63" i="1"/>
  <c r="C63" i="1"/>
  <c r="N62" i="1"/>
  <c r="M62" i="1"/>
  <c r="D62" i="1"/>
  <c r="C62" i="1"/>
  <c r="N61" i="1"/>
  <c r="M61" i="1"/>
  <c r="D61" i="1"/>
  <c r="C61" i="1"/>
  <c r="N60" i="1"/>
  <c r="M60" i="1"/>
  <c r="D60" i="1"/>
  <c r="C60" i="1"/>
  <c r="N59" i="1"/>
  <c r="M59" i="1"/>
  <c r="D59" i="1"/>
  <c r="C59" i="1"/>
  <c r="N58" i="1"/>
  <c r="M58" i="1"/>
  <c r="D58" i="1"/>
  <c r="C58" i="1"/>
  <c r="N57" i="1"/>
  <c r="M57" i="1"/>
  <c r="D57" i="1"/>
  <c r="C57" i="1"/>
  <c r="N56" i="1"/>
  <c r="M56" i="1"/>
  <c r="D56" i="1"/>
  <c r="C56" i="1"/>
  <c r="N55" i="1"/>
  <c r="M55" i="1"/>
  <c r="D55" i="1"/>
  <c r="C55" i="1"/>
  <c r="N54" i="1"/>
  <c r="M54" i="1"/>
  <c r="D54" i="1"/>
  <c r="C54" i="1"/>
  <c r="N53" i="1"/>
  <c r="M53" i="1"/>
  <c r="D53" i="1"/>
  <c r="C53" i="1"/>
  <c r="N52" i="1"/>
  <c r="M52" i="1"/>
  <c r="D52" i="1"/>
  <c r="C52" i="1"/>
  <c r="N51" i="1"/>
  <c r="M51" i="1"/>
  <c r="D51" i="1"/>
  <c r="C51" i="1"/>
  <c r="N50" i="1"/>
  <c r="M50" i="1"/>
  <c r="D50" i="1"/>
  <c r="C50" i="1"/>
  <c r="N49" i="1"/>
  <c r="M49" i="1"/>
  <c r="D49" i="1"/>
  <c r="C49" i="1"/>
  <c r="N48" i="1"/>
  <c r="M48" i="1"/>
  <c r="D48" i="1"/>
  <c r="C48" i="1"/>
  <c r="N47" i="1"/>
  <c r="M47" i="1"/>
  <c r="D47" i="1"/>
  <c r="C47" i="1"/>
  <c r="N46" i="1"/>
  <c r="M46" i="1"/>
  <c r="D46" i="1"/>
  <c r="C46" i="1"/>
  <c r="N45" i="1"/>
  <c r="M45" i="1"/>
  <c r="D45" i="1"/>
  <c r="C45" i="1"/>
  <c r="N44" i="1"/>
  <c r="M44" i="1"/>
  <c r="D44" i="1"/>
  <c r="C44" i="1"/>
  <c r="N43" i="1"/>
  <c r="M43" i="1"/>
  <c r="D43" i="1"/>
  <c r="C43" i="1"/>
  <c r="N42" i="1"/>
  <c r="M42" i="1"/>
  <c r="D42" i="1"/>
  <c r="C42" i="1"/>
  <c r="N41" i="1"/>
  <c r="M41" i="1"/>
  <c r="D41" i="1"/>
  <c r="C41" i="1"/>
  <c r="N40" i="1"/>
  <c r="M40" i="1"/>
  <c r="D40" i="1"/>
  <c r="C40" i="1"/>
  <c r="N39" i="1"/>
  <c r="M39" i="1"/>
  <c r="D39" i="1"/>
  <c r="C39" i="1"/>
  <c r="N38" i="1"/>
  <c r="M38" i="1"/>
  <c r="D38" i="1"/>
  <c r="C38" i="1"/>
  <c r="N37" i="1"/>
  <c r="M37" i="1"/>
  <c r="J37" i="1"/>
  <c r="D37" i="1"/>
  <c r="C37" i="1"/>
  <c r="N36" i="1"/>
  <c r="M36" i="1"/>
  <c r="J36" i="1"/>
  <c r="D36" i="1"/>
  <c r="C36" i="1"/>
  <c r="N35" i="1"/>
  <c r="M35" i="1"/>
  <c r="J35" i="1"/>
  <c r="D35" i="1"/>
  <c r="C35" i="1"/>
  <c r="N34" i="1"/>
  <c r="M34" i="1"/>
  <c r="J34" i="1"/>
  <c r="D34" i="1"/>
  <c r="C34" i="1"/>
  <c r="N33" i="1"/>
  <c r="M33" i="1"/>
  <c r="J33" i="1"/>
  <c r="D33" i="1"/>
  <c r="C33" i="1"/>
  <c r="N32" i="1"/>
  <c r="M32" i="1"/>
  <c r="J32" i="1"/>
  <c r="D32" i="1"/>
  <c r="C32" i="1"/>
  <c r="N31" i="1"/>
  <c r="M31" i="1"/>
  <c r="J31" i="1"/>
  <c r="D31" i="1"/>
  <c r="C31" i="1"/>
  <c r="N30" i="1"/>
  <c r="M30" i="1"/>
  <c r="J30" i="1"/>
  <c r="D30" i="1"/>
  <c r="C30" i="1"/>
  <c r="N29" i="1"/>
  <c r="M29" i="1"/>
  <c r="J29" i="1"/>
  <c r="D29" i="1"/>
  <c r="C29" i="1"/>
  <c r="N28" i="1"/>
  <c r="M28" i="1"/>
  <c r="J28" i="1"/>
  <c r="D28" i="1"/>
  <c r="C28" i="1"/>
  <c r="N27" i="1"/>
  <c r="M27" i="1"/>
  <c r="J27" i="1"/>
  <c r="D27" i="1"/>
  <c r="C27" i="1"/>
  <c r="N26" i="1"/>
  <c r="M26" i="1"/>
  <c r="J26" i="1"/>
  <c r="D26" i="1"/>
  <c r="C26" i="1"/>
  <c r="N25" i="1"/>
  <c r="M25" i="1"/>
  <c r="J25" i="1"/>
  <c r="D25" i="1"/>
  <c r="C25" i="1"/>
  <c r="N24" i="1"/>
  <c r="M24" i="1"/>
  <c r="J24" i="1"/>
  <c r="D24" i="1"/>
  <c r="C24" i="1"/>
  <c r="N23" i="1"/>
  <c r="M23" i="1"/>
  <c r="J23" i="1"/>
  <c r="D23" i="1"/>
  <c r="C23" i="1"/>
  <c r="N22" i="1"/>
  <c r="M22" i="1"/>
  <c r="J22" i="1"/>
  <c r="D22" i="1"/>
  <c r="C22" i="1"/>
  <c r="N21" i="1"/>
  <c r="M21" i="1"/>
  <c r="J21" i="1"/>
  <c r="D21" i="1"/>
  <c r="C21" i="1"/>
  <c r="N20" i="1"/>
  <c r="M20" i="1"/>
  <c r="J20" i="1"/>
  <c r="D20" i="1"/>
  <c r="C20" i="1"/>
  <c r="N19" i="1"/>
  <c r="M19" i="1"/>
  <c r="J19" i="1"/>
  <c r="D19" i="1"/>
  <c r="C19" i="1"/>
  <c r="N18" i="1"/>
  <c r="M18" i="1"/>
  <c r="J18" i="1"/>
  <c r="D18" i="1"/>
  <c r="C18" i="1"/>
  <c r="N17" i="1"/>
  <c r="M17" i="1"/>
  <c r="J17" i="1"/>
  <c r="D17" i="1"/>
  <c r="C17" i="1"/>
  <c r="K57" i="3" l="1"/>
  <c r="L57" i="3" s="1"/>
  <c r="K65" i="3"/>
  <c r="L65" i="3" s="1"/>
  <c r="K73" i="3"/>
  <c r="L73" i="3" s="1"/>
  <c r="K105" i="3"/>
  <c r="L105" i="3" s="1"/>
  <c r="K95" i="3"/>
  <c r="L95" i="3" s="1"/>
  <c r="K58" i="3"/>
  <c r="L58" i="3" s="1"/>
  <c r="K66" i="3"/>
  <c r="L66" i="3" s="1"/>
  <c r="K74" i="3"/>
  <c r="L74" i="3" s="1"/>
  <c r="K82" i="3"/>
  <c r="L82" i="3" s="1"/>
  <c r="K56" i="3"/>
  <c r="L56" i="3" s="1"/>
  <c r="K96" i="3"/>
  <c r="L96" i="3" s="1"/>
  <c r="K32" i="3"/>
  <c r="L32" i="3" s="1"/>
  <c r="K81" i="3"/>
  <c r="L81" i="3" s="1"/>
  <c r="K97" i="3"/>
  <c r="L97" i="3" s="1"/>
  <c r="K49" i="3"/>
  <c r="L49" i="3" s="1"/>
  <c r="K39" i="3"/>
  <c r="L39" i="3" s="1"/>
  <c r="K47" i="3"/>
  <c r="L47" i="3" s="1"/>
  <c r="K55" i="3"/>
  <c r="L55" i="3" s="1"/>
  <c r="K71" i="3"/>
  <c r="L71" i="3" s="1"/>
  <c r="K79" i="3"/>
  <c r="L79" i="3" s="1"/>
  <c r="K87" i="3"/>
  <c r="L87" i="3" s="1"/>
  <c r="K100" i="3"/>
  <c r="L100" i="3" s="1"/>
  <c r="K38" i="3"/>
  <c r="L38" i="3" s="1"/>
  <c r="K53" i="3"/>
  <c r="L53" i="3" s="1"/>
  <c r="K62" i="3"/>
  <c r="L62" i="3" s="1"/>
  <c r="K67" i="3"/>
  <c r="L67" i="3" s="1"/>
  <c r="K75" i="3"/>
  <c r="L75" i="3" s="1"/>
  <c r="K70" i="3"/>
  <c r="L70" i="3" s="1"/>
  <c r="K31" i="3"/>
  <c r="L31" i="3" s="1"/>
  <c r="K45" i="3"/>
  <c r="L45" i="3" s="1"/>
  <c r="K63" i="3"/>
  <c r="L63" i="3" s="1"/>
  <c r="K68" i="3"/>
  <c r="L68" i="3" s="1"/>
  <c r="K94" i="3"/>
  <c r="L94" i="3" s="1"/>
  <c r="K99" i="3"/>
  <c r="L99" i="3" s="1"/>
  <c r="K43" i="3"/>
  <c r="L43" i="3" s="1"/>
  <c r="K69" i="3"/>
  <c r="L69" i="3" s="1"/>
  <c r="K77" i="3"/>
  <c r="L77" i="3" s="1"/>
  <c r="K85" i="3"/>
  <c r="L85" i="3" s="1"/>
  <c r="K90" i="3"/>
  <c r="L90" i="3" s="1"/>
  <c r="K41" i="3"/>
  <c r="L41" i="3" s="1"/>
  <c r="K59" i="3"/>
  <c r="L59" i="3" s="1"/>
  <c r="K88" i="3"/>
  <c r="L88" i="3" s="1"/>
  <c r="K93" i="3"/>
  <c r="L93" i="3" s="1"/>
  <c r="K98" i="3"/>
  <c r="L98" i="3" s="1"/>
  <c r="K48" i="3"/>
  <c r="L48" i="3" s="1"/>
  <c r="K50" i="3"/>
  <c r="L50" i="3" s="1"/>
  <c r="K60" i="3"/>
  <c r="L60" i="3" s="1"/>
  <c r="K80" i="3"/>
  <c r="L80" i="3" s="1"/>
  <c r="K92" i="3"/>
  <c r="L92" i="3" s="1"/>
  <c r="K46" i="3"/>
  <c r="L46" i="3" s="1"/>
  <c r="K78" i="3"/>
  <c r="L78" i="3" s="1"/>
  <c r="K103" i="3"/>
  <c r="L103" i="3" s="1"/>
  <c r="K44" i="3"/>
  <c r="L44" i="3" s="1"/>
  <c r="K64" i="3"/>
  <c r="L64" i="3" s="1"/>
  <c r="K76" i="3"/>
  <c r="L76" i="3" s="1"/>
  <c r="K86" i="3"/>
  <c r="L86" i="3" s="1"/>
  <c r="K8" i="3"/>
  <c r="L8" i="3" s="1"/>
  <c r="K24" i="3"/>
  <c r="L24" i="3" s="1"/>
  <c r="K37" i="3"/>
  <c r="L37" i="3" s="1"/>
  <c r="K40" i="3"/>
  <c r="L40" i="3" s="1"/>
  <c r="K42" i="3"/>
  <c r="L42" i="3" s="1"/>
  <c r="K52" i="3"/>
  <c r="L52" i="3" s="1"/>
  <c r="K72" i="3"/>
  <c r="L72" i="3" s="1"/>
  <c r="K84" i="3"/>
  <c r="L84" i="3" s="1"/>
  <c r="K104" i="3"/>
  <c r="L104" i="3" s="1"/>
  <c r="K35" i="3"/>
  <c r="L35" i="3" s="1"/>
  <c r="K17" i="3"/>
  <c r="L17" i="3" s="1"/>
  <c r="K25" i="3"/>
  <c r="L25" i="3" s="1"/>
  <c r="K20" i="3"/>
  <c r="L20" i="3" s="1"/>
  <c r="K23" i="3"/>
  <c r="L23" i="3" s="1"/>
  <c r="K2" i="3"/>
  <c r="L2" i="3" s="1"/>
  <c r="K10" i="3"/>
  <c r="L10" i="3" s="1"/>
  <c r="K18" i="3"/>
  <c r="L18" i="3" s="1"/>
  <c r="K26" i="3"/>
  <c r="L26" i="3" s="1"/>
  <c r="K29" i="3"/>
  <c r="L29" i="3" s="1"/>
  <c r="K19" i="3"/>
  <c r="L19" i="3" s="1"/>
  <c r="K27" i="3"/>
  <c r="L27" i="3" s="1"/>
  <c r="K21" i="3"/>
  <c r="L21" i="3" s="1"/>
  <c r="K28" i="3"/>
  <c r="L28" i="3" s="1"/>
  <c r="K33" i="3"/>
  <c r="L33" i="3" s="1"/>
  <c r="K36" i="3"/>
  <c r="L36" i="3" s="1"/>
  <c r="K22" i="3"/>
  <c r="L22" i="3" s="1"/>
  <c r="K34" i="3"/>
  <c r="L34" i="3" s="1"/>
  <c r="K30" i="3"/>
  <c r="L30" i="3" s="1"/>
  <c r="K6" i="3"/>
  <c r="L6" i="3" s="1"/>
  <c r="K9" i="3"/>
  <c r="L9" i="3" s="1"/>
  <c r="K7" i="3"/>
  <c r="L7" i="3" s="1"/>
  <c r="K4" i="3"/>
  <c r="L4" i="3" s="1"/>
  <c r="K14" i="3"/>
  <c r="L14" i="3" s="1"/>
  <c r="K12" i="3"/>
  <c r="L12" i="3" s="1"/>
  <c r="K5" i="3"/>
  <c r="L5" i="3" s="1"/>
  <c r="K15" i="3"/>
  <c r="L15" i="3" s="1"/>
  <c r="K13" i="3"/>
  <c r="L13" i="3" s="1"/>
  <c r="K3" i="3"/>
  <c r="L3" i="3" s="1"/>
  <c r="K16" i="3"/>
  <c r="L16" i="3" s="1"/>
  <c r="K11" i="3"/>
  <c r="L11" i="3" s="1"/>
  <c r="O16" i="1"/>
  <c r="O10" i="1"/>
  <c r="O9" i="1"/>
  <c r="O62" i="1"/>
  <c r="O47" i="1"/>
  <c r="O49" i="1"/>
  <c r="O51" i="1"/>
  <c r="O53" i="1"/>
  <c r="O36" i="1"/>
  <c r="O38" i="1"/>
  <c r="O54" i="1"/>
  <c r="O70" i="1"/>
  <c r="O55" i="1"/>
  <c r="O79" i="1"/>
  <c r="O81" i="1"/>
  <c r="O83" i="1"/>
  <c r="O85" i="1"/>
  <c r="O60" i="1"/>
  <c r="O102" i="1"/>
  <c r="O63" i="1"/>
  <c r="O65" i="1"/>
  <c r="O67" i="1"/>
  <c r="O69" i="1"/>
  <c r="O22" i="1"/>
  <c r="O87" i="1"/>
  <c r="O103" i="1"/>
  <c r="O20" i="1"/>
  <c r="O28" i="1"/>
  <c r="O39" i="1"/>
  <c r="O57" i="1"/>
  <c r="O59" i="1"/>
  <c r="O61" i="1"/>
  <c r="O92" i="1"/>
  <c r="O96" i="1"/>
  <c r="O98" i="1"/>
  <c r="O40" i="1"/>
  <c r="O42" i="1"/>
  <c r="O46" i="1"/>
  <c r="O48" i="1"/>
  <c r="O50" i="1"/>
  <c r="O71" i="1"/>
  <c r="O89" i="1"/>
  <c r="O91" i="1"/>
  <c r="O93" i="1"/>
  <c r="O95" i="1"/>
  <c r="O97" i="1"/>
  <c r="O99" i="1"/>
  <c r="O101" i="1"/>
  <c r="O21" i="1"/>
  <c r="O64" i="1"/>
  <c r="O66" i="1"/>
  <c r="O105" i="1"/>
  <c r="O72" i="1"/>
  <c r="O74" i="1"/>
  <c r="O78" i="1"/>
  <c r="O80" i="1"/>
  <c r="O82" i="1"/>
  <c r="O19" i="1"/>
  <c r="O68" i="1"/>
  <c r="O100" i="1"/>
  <c r="O44" i="1"/>
  <c r="O76" i="1"/>
  <c r="O26" i="1"/>
  <c r="O31" i="1"/>
  <c r="O52" i="1"/>
  <c r="O84" i="1"/>
  <c r="O41" i="1"/>
  <c r="O43" i="1"/>
  <c r="O45" i="1"/>
  <c r="O56" i="1"/>
  <c r="O58" i="1"/>
  <c r="O73" i="1"/>
  <c r="O75" i="1"/>
  <c r="O77" i="1"/>
  <c r="O90" i="1"/>
  <c r="O25" i="1"/>
  <c r="O24" i="1"/>
  <c r="O32" i="1"/>
  <c r="O18" i="1"/>
  <c r="O27" i="1"/>
  <c r="O33" i="1"/>
  <c r="O30" i="1"/>
  <c r="O35" i="1"/>
  <c r="O17" i="1"/>
  <c r="O23" i="1"/>
  <c r="O29" i="1"/>
  <c r="O37" i="1"/>
  <c r="O34" i="1"/>
</calcChain>
</file>

<file path=xl/sharedStrings.xml><?xml version="1.0" encoding="utf-8"?>
<sst xmlns="http://schemas.openxmlformats.org/spreadsheetml/2006/main" count="623" uniqueCount="53">
  <si>
    <t>sampledate</t>
  </si>
  <si>
    <t>andate</t>
  </si>
  <si>
    <t>read42</t>
  </si>
  <si>
    <t>read230</t>
  </si>
  <si>
    <t>falc_id</t>
  </si>
  <si>
    <t>vol_sample</t>
  </si>
  <si>
    <t>vol_met</t>
  </si>
  <si>
    <t>extracted_vol</t>
  </si>
  <si>
    <t>vol_met_dilu</t>
  </si>
  <si>
    <t>met_time</t>
  </si>
  <si>
    <t>reading_pre</t>
  </si>
  <si>
    <t>reading_post</t>
  </si>
  <si>
    <t>uncorchl_ugl</t>
  </si>
  <si>
    <t>pheo_ugl</t>
  </si>
  <si>
    <t>chl_ugl</t>
  </si>
  <si>
    <t>comments</t>
  </si>
  <si>
    <t>L</t>
  </si>
  <si>
    <t>N</t>
  </si>
  <si>
    <t>C</t>
  </si>
  <si>
    <t>P</t>
  </si>
  <si>
    <t>D</t>
  </si>
  <si>
    <t>2017-07-14</t>
  </si>
  <si>
    <t>2017-07-21</t>
  </si>
  <si>
    <t>2017-07-23</t>
  </si>
  <si>
    <t>2017-07-29</t>
  </si>
  <si>
    <t>2017-08-06</t>
  </si>
  <si>
    <t>2017-08-07</t>
  </si>
  <si>
    <t>2017-08-09</t>
  </si>
  <si>
    <t>2017-08-10</t>
  </si>
  <si>
    <t>2017-07-04</t>
  </si>
  <si>
    <t>2017-07-09</t>
  </si>
  <si>
    <t>2017-07-12</t>
  </si>
  <si>
    <t>2017-07-15</t>
  </si>
  <si>
    <t>Tubes</t>
  </si>
  <si>
    <t>Crushed Tubes</t>
  </si>
  <si>
    <t>light</t>
  </si>
  <si>
    <t>nut</t>
  </si>
  <si>
    <t>substrate</t>
  </si>
  <si>
    <t>Fresh Sediment</t>
  </si>
  <si>
    <t>rack</t>
  </si>
  <si>
    <t>Stock Sediment</t>
  </si>
  <si>
    <t>NA</t>
  </si>
  <si>
    <t>tray_weight</t>
  </si>
  <si>
    <t>vol</t>
  </si>
  <si>
    <t>ww_tray</t>
  </si>
  <si>
    <t>dw_tray</t>
  </si>
  <si>
    <t>comb_tray</t>
  </si>
  <si>
    <t>ww</t>
  </si>
  <si>
    <t>dw</t>
  </si>
  <si>
    <t>comb</t>
  </si>
  <si>
    <t>org</t>
  </si>
  <si>
    <t>percentorg</t>
  </si>
  <si>
    <t>dropped before combustion, but re-weighed so not sure why this happened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</si>
</sst>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dd/mm/yy;@"/>
    <numFmt numFmtId="167" formatCode="0.00000000000"/>
    <numFmt numFmtId="169" formatCode="0.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49" fontId="0" fillId="0" borderId="0" xfId="0" applyNumberFormat="1" applyFont="1"/>
    <xf numFmtId="16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0353-BF65-420B-A11E-DD9729913101}">
  <dimension ref="A1:E88"/>
  <sheetViews>
    <sheetView topLeftCell="A70" workbookViewId="0">
      <selection activeCell="D74" sqref="D74:D88"/>
    </sheetView>
  </sheetViews>
  <sheetFormatPr defaultRowHeight="14.5" x14ac:dyDescent="0.35"/>
  <sheetData>
    <row r="1" spans="1:5" x14ac:dyDescent="0.35">
      <c r="A1" t="s">
        <v>4</v>
      </c>
      <c r="B1" t="s">
        <v>35</v>
      </c>
      <c r="C1" t="s">
        <v>36</v>
      </c>
      <c r="D1" t="s">
        <v>37</v>
      </c>
      <c r="E1" t="s">
        <v>39</v>
      </c>
    </row>
    <row r="2" spans="1:5" x14ac:dyDescent="0.35">
      <c r="A2" s="2">
        <v>1</v>
      </c>
      <c r="B2" s="2" t="s">
        <v>16</v>
      </c>
      <c r="C2" s="2" t="s">
        <v>19</v>
      </c>
      <c r="D2" s="2" t="s">
        <v>33</v>
      </c>
      <c r="E2">
        <v>1</v>
      </c>
    </row>
    <row r="3" spans="1:5" x14ac:dyDescent="0.35">
      <c r="A3" s="2">
        <v>2</v>
      </c>
      <c r="B3" s="2" t="s">
        <v>16</v>
      </c>
      <c r="C3" s="2" t="s">
        <v>18</v>
      </c>
      <c r="D3" s="2" t="s">
        <v>34</v>
      </c>
      <c r="E3">
        <v>1</v>
      </c>
    </row>
    <row r="4" spans="1:5" x14ac:dyDescent="0.35">
      <c r="A4" s="2">
        <v>3</v>
      </c>
      <c r="B4" s="2" t="s">
        <v>16</v>
      </c>
      <c r="C4" s="2" t="s">
        <v>17</v>
      </c>
      <c r="D4" s="2" t="s">
        <v>33</v>
      </c>
      <c r="E4">
        <v>1</v>
      </c>
    </row>
    <row r="5" spans="1:5" x14ac:dyDescent="0.35">
      <c r="A5" s="2">
        <v>4</v>
      </c>
      <c r="B5" s="2" t="s">
        <v>16</v>
      </c>
      <c r="C5" s="2" t="s">
        <v>18</v>
      </c>
      <c r="D5" s="2" t="s">
        <v>33</v>
      </c>
      <c r="E5">
        <v>1</v>
      </c>
    </row>
    <row r="6" spans="1:5" x14ac:dyDescent="0.35">
      <c r="A6" s="2">
        <v>5</v>
      </c>
      <c r="B6" s="2" t="s">
        <v>16</v>
      </c>
      <c r="C6" s="2" t="s">
        <v>17</v>
      </c>
      <c r="D6" s="2" t="s">
        <v>38</v>
      </c>
      <c r="E6">
        <v>1</v>
      </c>
    </row>
    <row r="7" spans="1:5" x14ac:dyDescent="0.35">
      <c r="A7" s="2">
        <v>6</v>
      </c>
      <c r="B7" s="2" t="s">
        <v>16</v>
      </c>
      <c r="C7" s="2" t="s">
        <v>19</v>
      </c>
      <c r="D7" s="2" t="s">
        <v>34</v>
      </c>
      <c r="E7">
        <v>1</v>
      </c>
    </row>
    <row r="8" spans="1:5" x14ac:dyDescent="0.35">
      <c r="A8" s="2">
        <v>7</v>
      </c>
      <c r="B8" s="2" t="s">
        <v>16</v>
      </c>
      <c r="C8" s="2" t="s">
        <v>18</v>
      </c>
      <c r="D8" s="2" t="s">
        <v>38</v>
      </c>
      <c r="E8">
        <v>1</v>
      </c>
    </row>
    <row r="9" spans="1:5" x14ac:dyDescent="0.35">
      <c r="A9" s="2">
        <v>8</v>
      </c>
      <c r="B9" s="2" t="s">
        <v>16</v>
      </c>
      <c r="C9" s="2" t="s">
        <v>19</v>
      </c>
      <c r="D9" s="2" t="s">
        <v>38</v>
      </c>
      <c r="E9">
        <v>1</v>
      </c>
    </row>
    <row r="10" spans="1:5" x14ac:dyDescent="0.35">
      <c r="A10" s="2">
        <v>9</v>
      </c>
      <c r="B10" s="2" t="s">
        <v>16</v>
      </c>
      <c r="C10" s="2" t="s">
        <v>17</v>
      </c>
      <c r="D10" s="2" t="s">
        <v>34</v>
      </c>
      <c r="E10">
        <v>1</v>
      </c>
    </row>
    <row r="11" spans="1:5" x14ac:dyDescent="0.35">
      <c r="A11" s="2">
        <v>10</v>
      </c>
      <c r="B11" s="2" t="s">
        <v>16</v>
      </c>
      <c r="C11" s="2" t="s">
        <v>19</v>
      </c>
      <c r="D11" s="2" t="s">
        <v>34</v>
      </c>
      <c r="E11">
        <v>2</v>
      </c>
    </row>
    <row r="12" spans="1:5" x14ac:dyDescent="0.35">
      <c r="A12" s="2">
        <v>11</v>
      </c>
      <c r="B12" s="2" t="s">
        <v>16</v>
      </c>
      <c r="C12" s="2" t="s">
        <v>18</v>
      </c>
      <c r="D12" s="2" t="s">
        <v>38</v>
      </c>
      <c r="E12">
        <v>2</v>
      </c>
    </row>
    <row r="13" spans="1:5" x14ac:dyDescent="0.35">
      <c r="A13" s="2">
        <v>12</v>
      </c>
      <c r="B13" s="2" t="s">
        <v>16</v>
      </c>
      <c r="C13" s="2" t="s">
        <v>17</v>
      </c>
      <c r="D13" s="2" t="s">
        <v>33</v>
      </c>
      <c r="E13">
        <v>2</v>
      </c>
    </row>
    <row r="14" spans="1:5" x14ac:dyDescent="0.35">
      <c r="A14" s="2">
        <v>13</v>
      </c>
      <c r="B14" s="2" t="s">
        <v>16</v>
      </c>
      <c r="C14" s="2" t="s">
        <v>17</v>
      </c>
      <c r="D14" s="2" t="s">
        <v>34</v>
      </c>
      <c r="E14">
        <v>2</v>
      </c>
    </row>
    <row r="15" spans="1:5" x14ac:dyDescent="0.35">
      <c r="A15" s="2">
        <v>14</v>
      </c>
      <c r="B15" s="2" t="s">
        <v>16</v>
      </c>
      <c r="C15" s="2" t="s">
        <v>19</v>
      </c>
      <c r="D15" s="2" t="s">
        <v>33</v>
      </c>
      <c r="E15">
        <v>2</v>
      </c>
    </row>
    <row r="16" spans="1:5" x14ac:dyDescent="0.35">
      <c r="A16" s="2">
        <v>15</v>
      </c>
      <c r="B16" s="2" t="s">
        <v>16</v>
      </c>
      <c r="C16" s="2" t="s">
        <v>18</v>
      </c>
      <c r="D16" s="2" t="s">
        <v>34</v>
      </c>
      <c r="E16">
        <v>2</v>
      </c>
    </row>
    <row r="17" spans="1:5" x14ac:dyDescent="0.35">
      <c r="A17" s="2">
        <v>16</v>
      </c>
      <c r="B17" s="2" t="s">
        <v>16</v>
      </c>
      <c r="C17" s="2" t="s">
        <v>18</v>
      </c>
      <c r="D17" s="2" t="s">
        <v>33</v>
      </c>
      <c r="E17">
        <v>2</v>
      </c>
    </row>
    <row r="18" spans="1:5" x14ac:dyDescent="0.35">
      <c r="A18" s="2">
        <v>17</v>
      </c>
      <c r="B18" s="2" t="s">
        <v>16</v>
      </c>
      <c r="C18" s="2" t="s">
        <v>19</v>
      </c>
      <c r="D18" s="2" t="s">
        <v>38</v>
      </c>
      <c r="E18">
        <v>2</v>
      </c>
    </row>
    <row r="19" spans="1:5" x14ac:dyDescent="0.35">
      <c r="A19" s="2">
        <v>18</v>
      </c>
      <c r="B19" s="2" t="s">
        <v>16</v>
      </c>
      <c r="C19" s="2" t="s">
        <v>17</v>
      </c>
      <c r="D19" s="2" t="s">
        <v>38</v>
      </c>
      <c r="E19">
        <v>2</v>
      </c>
    </row>
    <row r="20" spans="1:5" x14ac:dyDescent="0.35">
      <c r="A20" s="2">
        <v>19</v>
      </c>
      <c r="B20" s="2" t="s">
        <v>16</v>
      </c>
      <c r="C20" s="2" t="s">
        <v>17</v>
      </c>
      <c r="D20" s="2" t="s">
        <v>34</v>
      </c>
      <c r="E20">
        <v>3</v>
      </c>
    </row>
    <row r="21" spans="1:5" x14ac:dyDescent="0.35">
      <c r="A21" s="2">
        <v>20</v>
      </c>
      <c r="B21" s="2" t="s">
        <v>16</v>
      </c>
      <c r="C21" s="2" t="s">
        <v>18</v>
      </c>
      <c r="D21" s="2" t="s">
        <v>38</v>
      </c>
      <c r="E21">
        <v>3</v>
      </c>
    </row>
    <row r="22" spans="1:5" x14ac:dyDescent="0.35">
      <c r="A22" s="2">
        <v>21</v>
      </c>
      <c r="B22" s="2" t="s">
        <v>16</v>
      </c>
      <c r="C22" s="2" t="s">
        <v>19</v>
      </c>
      <c r="D22" s="2" t="s">
        <v>33</v>
      </c>
      <c r="E22">
        <v>3</v>
      </c>
    </row>
    <row r="23" spans="1:5" x14ac:dyDescent="0.35">
      <c r="A23" s="2">
        <v>22</v>
      </c>
      <c r="B23" s="2" t="s">
        <v>16</v>
      </c>
      <c r="C23" s="2" t="s">
        <v>19</v>
      </c>
      <c r="D23" s="2" t="s">
        <v>38</v>
      </c>
      <c r="E23">
        <v>3</v>
      </c>
    </row>
    <row r="24" spans="1:5" x14ac:dyDescent="0.35">
      <c r="A24" s="2">
        <v>23</v>
      </c>
      <c r="B24" s="2" t="s">
        <v>16</v>
      </c>
      <c r="C24" s="2" t="s">
        <v>17</v>
      </c>
      <c r="D24" s="2" t="s">
        <v>33</v>
      </c>
      <c r="E24">
        <v>3</v>
      </c>
    </row>
    <row r="25" spans="1:5" x14ac:dyDescent="0.35">
      <c r="A25" s="2">
        <v>24</v>
      </c>
      <c r="B25" s="2" t="s">
        <v>16</v>
      </c>
      <c r="C25" s="2" t="s">
        <v>18</v>
      </c>
      <c r="D25" s="2" t="s">
        <v>33</v>
      </c>
      <c r="E25">
        <v>3</v>
      </c>
    </row>
    <row r="26" spans="1:5" x14ac:dyDescent="0.35">
      <c r="A26" s="2">
        <v>25</v>
      </c>
      <c r="B26" s="2" t="s">
        <v>16</v>
      </c>
      <c r="C26" s="2" t="s">
        <v>19</v>
      </c>
      <c r="D26" s="2" t="s">
        <v>34</v>
      </c>
      <c r="E26">
        <v>3</v>
      </c>
    </row>
    <row r="27" spans="1:5" x14ac:dyDescent="0.35">
      <c r="A27" s="2">
        <v>26</v>
      </c>
      <c r="B27" s="2" t="s">
        <v>16</v>
      </c>
      <c r="C27" s="2" t="s">
        <v>18</v>
      </c>
      <c r="D27" s="2" t="s">
        <v>34</v>
      </c>
      <c r="E27">
        <v>3</v>
      </c>
    </row>
    <row r="28" spans="1:5" x14ac:dyDescent="0.35">
      <c r="A28" s="2">
        <v>27</v>
      </c>
      <c r="B28" s="2" t="s">
        <v>16</v>
      </c>
      <c r="C28" s="2" t="s">
        <v>17</v>
      </c>
      <c r="D28" s="2" t="s">
        <v>38</v>
      </c>
      <c r="E28">
        <v>3</v>
      </c>
    </row>
    <row r="29" spans="1:5" x14ac:dyDescent="0.35">
      <c r="A29" s="2">
        <v>28</v>
      </c>
      <c r="B29" s="2" t="s">
        <v>16</v>
      </c>
      <c r="C29" s="2" t="s">
        <v>17</v>
      </c>
      <c r="D29" s="2" t="s">
        <v>34</v>
      </c>
      <c r="E29">
        <v>4</v>
      </c>
    </row>
    <row r="30" spans="1:5" x14ac:dyDescent="0.35">
      <c r="A30" s="2">
        <v>29</v>
      </c>
      <c r="B30" s="2" t="s">
        <v>16</v>
      </c>
      <c r="C30" s="2" t="s">
        <v>18</v>
      </c>
      <c r="D30" s="2" t="s">
        <v>33</v>
      </c>
      <c r="E30">
        <v>4</v>
      </c>
    </row>
    <row r="31" spans="1:5" x14ac:dyDescent="0.35">
      <c r="A31" s="2">
        <v>30</v>
      </c>
      <c r="B31" s="2" t="s">
        <v>16</v>
      </c>
      <c r="C31" s="2" t="s">
        <v>19</v>
      </c>
      <c r="D31" s="2" t="s">
        <v>38</v>
      </c>
      <c r="E31">
        <v>4</v>
      </c>
    </row>
    <row r="32" spans="1:5" x14ac:dyDescent="0.35">
      <c r="A32" s="2">
        <v>31</v>
      </c>
      <c r="B32" s="2" t="s">
        <v>16</v>
      </c>
      <c r="C32" s="2" t="s">
        <v>18</v>
      </c>
      <c r="D32" s="2" t="s">
        <v>38</v>
      </c>
      <c r="E32">
        <v>4</v>
      </c>
    </row>
    <row r="33" spans="1:5" x14ac:dyDescent="0.35">
      <c r="A33" s="2">
        <v>32</v>
      </c>
      <c r="B33" s="2" t="s">
        <v>16</v>
      </c>
      <c r="C33" s="2" t="s">
        <v>19</v>
      </c>
      <c r="D33" s="2" t="s">
        <v>34</v>
      </c>
      <c r="E33">
        <v>4</v>
      </c>
    </row>
    <row r="34" spans="1:5" x14ac:dyDescent="0.35">
      <c r="A34" s="2">
        <v>33</v>
      </c>
      <c r="B34" s="2" t="s">
        <v>16</v>
      </c>
      <c r="C34" s="2" t="s">
        <v>17</v>
      </c>
      <c r="D34" s="2" t="s">
        <v>38</v>
      </c>
      <c r="E34">
        <v>4</v>
      </c>
    </row>
    <row r="35" spans="1:5" x14ac:dyDescent="0.35">
      <c r="A35" s="2">
        <v>34</v>
      </c>
      <c r="B35" s="2" t="s">
        <v>16</v>
      </c>
      <c r="C35" s="2" t="s">
        <v>19</v>
      </c>
      <c r="D35" s="2" t="s">
        <v>33</v>
      </c>
      <c r="E35">
        <v>4</v>
      </c>
    </row>
    <row r="36" spans="1:5" x14ac:dyDescent="0.35">
      <c r="A36" s="2">
        <v>35</v>
      </c>
      <c r="B36" s="2" t="s">
        <v>16</v>
      </c>
      <c r="C36" s="2" t="s">
        <v>17</v>
      </c>
      <c r="D36" s="2" t="s">
        <v>33</v>
      </c>
      <c r="E36">
        <v>4</v>
      </c>
    </row>
    <row r="37" spans="1:5" x14ac:dyDescent="0.35">
      <c r="A37" s="2">
        <v>36</v>
      </c>
      <c r="B37" s="2" t="s">
        <v>16</v>
      </c>
      <c r="C37" s="2" t="s">
        <v>18</v>
      </c>
      <c r="D37" s="2" t="s">
        <v>34</v>
      </c>
      <c r="E37">
        <v>4</v>
      </c>
    </row>
    <row r="38" spans="1:5" x14ac:dyDescent="0.35">
      <c r="A38" s="2">
        <v>37</v>
      </c>
      <c r="B38" s="2" t="s">
        <v>20</v>
      </c>
      <c r="C38" s="2" t="s">
        <v>19</v>
      </c>
      <c r="D38" s="2" t="s">
        <v>33</v>
      </c>
      <c r="E38">
        <v>5</v>
      </c>
    </row>
    <row r="39" spans="1:5" x14ac:dyDescent="0.35">
      <c r="A39" s="2">
        <v>38</v>
      </c>
      <c r="B39" s="2" t="s">
        <v>20</v>
      </c>
      <c r="C39" s="2" t="s">
        <v>18</v>
      </c>
      <c r="D39" s="2" t="s">
        <v>34</v>
      </c>
      <c r="E39">
        <v>5</v>
      </c>
    </row>
    <row r="40" spans="1:5" x14ac:dyDescent="0.35">
      <c r="A40" s="2">
        <v>39</v>
      </c>
      <c r="B40" s="2" t="s">
        <v>20</v>
      </c>
      <c r="C40" s="2" t="s">
        <v>17</v>
      </c>
      <c r="D40" s="2" t="s">
        <v>33</v>
      </c>
      <c r="E40">
        <v>5</v>
      </c>
    </row>
    <row r="41" spans="1:5" x14ac:dyDescent="0.35">
      <c r="A41" s="2">
        <v>40</v>
      </c>
      <c r="B41" s="2" t="s">
        <v>20</v>
      </c>
      <c r="C41" s="2" t="s">
        <v>18</v>
      </c>
      <c r="D41" s="2" t="s">
        <v>33</v>
      </c>
      <c r="E41">
        <v>5</v>
      </c>
    </row>
    <row r="42" spans="1:5" x14ac:dyDescent="0.35">
      <c r="A42" s="2">
        <v>41</v>
      </c>
      <c r="B42" s="2" t="s">
        <v>20</v>
      </c>
      <c r="C42" s="2" t="s">
        <v>17</v>
      </c>
      <c r="D42" s="2" t="s">
        <v>38</v>
      </c>
      <c r="E42">
        <v>5</v>
      </c>
    </row>
    <row r="43" spans="1:5" x14ac:dyDescent="0.35">
      <c r="A43" s="2">
        <v>42</v>
      </c>
      <c r="B43" s="2" t="s">
        <v>20</v>
      </c>
      <c r="C43" s="2" t="s">
        <v>19</v>
      </c>
      <c r="D43" s="2" t="s">
        <v>34</v>
      </c>
      <c r="E43">
        <v>5</v>
      </c>
    </row>
    <row r="44" spans="1:5" x14ac:dyDescent="0.35">
      <c r="A44" s="2">
        <v>43</v>
      </c>
      <c r="B44" s="2" t="s">
        <v>20</v>
      </c>
      <c r="C44" s="2" t="s">
        <v>18</v>
      </c>
      <c r="D44" s="2" t="s">
        <v>38</v>
      </c>
      <c r="E44">
        <v>5</v>
      </c>
    </row>
    <row r="45" spans="1:5" x14ac:dyDescent="0.35">
      <c r="A45" s="2">
        <v>44</v>
      </c>
      <c r="B45" s="2" t="s">
        <v>20</v>
      </c>
      <c r="C45" s="2" t="s">
        <v>19</v>
      </c>
      <c r="D45" s="2" t="s">
        <v>38</v>
      </c>
      <c r="E45">
        <v>5</v>
      </c>
    </row>
    <row r="46" spans="1:5" x14ac:dyDescent="0.35">
      <c r="A46" s="2">
        <v>45</v>
      </c>
      <c r="B46" s="2" t="s">
        <v>20</v>
      </c>
      <c r="C46" s="2" t="s">
        <v>17</v>
      </c>
      <c r="D46" s="2" t="s">
        <v>34</v>
      </c>
      <c r="E46">
        <v>5</v>
      </c>
    </row>
    <row r="47" spans="1:5" x14ac:dyDescent="0.35">
      <c r="A47" s="2">
        <v>46</v>
      </c>
      <c r="B47" s="2" t="s">
        <v>20</v>
      </c>
      <c r="C47" s="2" t="s">
        <v>19</v>
      </c>
      <c r="D47" s="2" t="s">
        <v>34</v>
      </c>
      <c r="E47">
        <v>6</v>
      </c>
    </row>
    <row r="48" spans="1:5" x14ac:dyDescent="0.35">
      <c r="A48" s="2">
        <v>47</v>
      </c>
      <c r="B48" s="2" t="s">
        <v>20</v>
      </c>
      <c r="C48" s="2" t="s">
        <v>18</v>
      </c>
      <c r="D48" s="2" t="s">
        <v>38</v>
      </c>
      <c r="E48">
        <v>6</v>
      </c>
    </row>
    <row r="49" spans="1:5" x14ac:dyDescent="0.35">
      <c r="A49" s="2">
        <v>48</v>
      </c>
      <c r="B49" s="2" t="s">
        <v>20</v>
      </c>
      <c r="C49" s="2" t="s">
        <v>17</v>
      </c>
      <c r="D49" s="2" t="s">
        <v>33</v>
      </c>
      <c r="E49">
        <v>6</v>
      </c>
    </row>
    <row r="50" spans="1:5" x14ac:dyDescent="0.35">
      <c r="A50" s="2">
        <v>49</v>
      </c>
      <c r="B50" s="2" t="s">
        <v>20</v>
      </c>
      <c r="C50" s="2" t="s">
        <v>17</v>
      </c>
      <c r="D50" s="2" t="s">
        <v>34</v>
      </c>
      <c r="E50">
        <v>6</v>
      </c>
    </row>
    <row r="51" spans="1:5" x14ac:dyDescent="0.35">
      <c r="A51" s="2">
        <v>50</v>
      </c>
      <c r="B51" s="2" t="s">
        <v>20</v>
      </c>
      <c r="C51" s="2" t="s">
        <v>19</v>
      </c>
      <c r="D51" s="2" t="s">
        <v>33</v>
      </c>
      <c r="E51">
        <v>6</v>
      </c>
    </row>
    <row r="52" spans="1:5" x14ac:dyDescent="0.35">
      <c r="A52" s="2">
        <v>51</v>
      </c>
      <c r="B52" s="2" t="s">
        <v>20</v>
      </c>
      <c r="C52" s="2" t="s">
        <v>18</v>
      </c>
      <c r="D52" s="2" t="s">
        <v>34</v>
      </c>
      <c r="E52">
        <v>6</v>
      </c>
    </row>
    <row r="53" spans="1:5" x14ac:dyDescent="0.35">
      <c r="A53" s="2">
        <v>52</v>
      </c>
      <c r="B53" s="2" t="s">
        <v>20</v>
      </c>
      <c r="C53" s="2" t="s">
        <v>18</v>
      </c>
      <c r="D53" s="2" t="s">
        <v>33</v>
      </c>
      <c r="E53">
        <v>6</v>
      </c>
    </row>
    <row r="54" spans="1:5" x14ac:dyDescent="0.35">
      <c r="A54" s="2">
        <v>53</v>
      </c>
      <c r="B54" s="2" t="s">
        <v>20</v>
      </c>
      <c r="C54" s="2" t="s">
        <v>19</v>
      </c>
      <c r="D54" s="2" t="s">
        <v>38</v>
      </c>
      <c r="E54">
        <v>6</v>
      </c>
    </row>
    <row r="55" spans="1:5" x14ac:dyDescent="0.35">
      <c r="A55" s="2">
        <v>54</v>
      </c>
      <c r="B55" s="2" t="s">
        <v>20</v>
      </c>
      <c r="C55" s="2" t="s">
        <v>17</v>
      </c>
      <c r="D55" s="2" t="s">
        <v>38</v>
      </c>
      <c r="E55">
        <v>6</v>
      </c>
    </row>
    <row r="56" spans="1:5" x14ac:dyDescent="0.35">
      <c r="A56" s="2">
        <v>55</v>
      </c>
      <c r="B56" s="2" t="s">
        <v>20</v>
      </c>
      <c r="C56" s="2" t="s">
        <v>17</v>
      </c>
      <c r="D56" s="2" t="s">
        <v>34</v>
      </c>
      <c r="E56">
        <v>7</v>
      </c>
    </row>
    <row r="57" spans="1:5" x14ac:dyDescent="0.35">
      <c r="A57" s="2">
        <v>56</v>
      </c>
      <c r="B57" s="2" t="s">
        <v>20</v>
      </c>
      <c r="C57" s="2" t="s">
        <v>18</v>
      </c>
      <c r="D57" s="2" t="s">
        <v>38</v>
      </c>
      <c r="E57">
        <v>7</v>
      </c>
    </row>
    <row r="58" spans="1:5" x14ac:dyDescent="0.35">
      <c r="A58" s="2">
        <v>57</v>
      </c>
      <c r="B58" s="2" t="s">
        <v>20</v>
      </c>
      <c r="C58" s="2" t="s">
        <v>19</v>
      </c>
      <c r="D58" s="2" t="s">
        <v>33</v>
      </c>
      <c r="E58">
        <v>7</v>
      </c>
    </row>
    <row r="59" spans="1:5" x14ac:dyDescent="0.35">
      <c r="A59" s="2">
        <v>58</v>
      </c>
      <c r="B59" s="2" t="s">
        <v>20</v>
      </c>
      <c r="C59" s="2" t="s">
        <v>19</v>
      </c>
      <c r="D59" s="2" t="s">
        <v>38</v>
      </c>
      <c r="E59">
        <v>7</v>
      </c>
    </row>
    <row r="60" spans="1:5" x14ac:dyDescent="0.35">
      <c r="A60" s="2">
        <v>59</v>
      </c>
      <c r="B60" s="2" t="s">
        <v>20</v>
      </c>
      <c r="C60" s="2" t="s">
        <v>17</v>
      </c>
      <c r="D60" s="2" t="s">
        <v>33</v>
      </c>
      <c r="E60">
        <v>7</v>
      </c>
    </row>
    <row r="61" spans="1:5" x14ac:dyDescent="0.35">
      <c r="A61" s="2">
        <v>60</v>
      </c>
      <c r="B61" s="2" t="s">
        <v>20</v>
      </c>
      <c r="C61" s="2" t="s">
        <v>18</v>
      </c>
      <c r="D61" s="2" t="s">
        <v>33</v>
      </c>
      <c r="E61">
        <v>7</v>
      </c>
    </row>
    <row r="62" spans="1:5" x14ac:dyDescent="0.35">
      <c r="A62" s="2">
        <v>61</v>
      </c>
      <c r="B62" s="2" t="s">
        <v>20</v>
      </c>
      <c r="C62" s="2" t="s">
        <v>19</v>
      </c>
      <c r="D62" s="2" t="s">
        <v>34</v>
      </c>
      <c r="E62">
        <v>7</v>
      </c>
    </row>
    <row r="63" spans="1:5" x14ac:dyDescent="0.35">
      <c r="A63" s="2">
        <v>62</v>
      </c>
      <c r="B63" s="2" t="s">
        <v>20</v>
      </c>
      <c r="C63" s="2" t="s">
        <v>18</v>
      </c>
      <c r="D63" s="2" t="s">
        <v>34</v>
      </c>
      <c r="E63">
        <v>7</v>
      </c>
    </row>
    <row r="64" spans="1:5" x14ac:dyDescent="0.35">
      <c r="A64" s="2">
        <v>63</v>
      </c>
      <c r="B64" s="2" t="s">
        <v>20</v>
      </c>
      <c r="C64" s="2" t="s">
        <v>17</v>
      </c>
      <c r="D64" s="2" t="s">
        <v>38</v>
      </c>
      <c r="E64">
        <v>8</v>
      </c>
    </row>
    <row r="65" spans="1:5" x14ac:dyDescent="0.35">
      <c r="A65" s="2">
        <v>64</v>
      </c>
      <c r="B65" s="2" t="s">
        <v>20</v>
      </c>
      <c r="C65" s="2" t="s">
        <v>17</v>
      </c>
      <c r="D65" s="2" t="s">
        <v>34</v>
      </c>
      <c r="E65">
        <v>8</v>
      </c>
    </row>
    <row r="66" spans="1:5" x14ac:dyDescent="0.35">
      <c r="A66" s="2">
        <v>65</v>
      </c>
      <c r="B66" s="2" t="s">
        <v>20</v>
      </c>
      <c r="C66" s="2" t="s">
        <v>18</v>
      </c>
      <c r="D66" s="2" t="s">
        <v>33</v>
      </c>
      <c r="E66">
        <v>8</v>
      </c>
    </row>
    <row r="67" spans="1:5" x14ac:dyDescent="0.35">
      <c r="A67" s="2">
        <v>66</v>
      </c>
      <c r="B67" s="2" t="s">
        <v>20</v>
      </c>
      <c r="C67" s="2" t="s">
        <v>19</v>
      </c>
      <c r="D67" s="2" t="s">
        <v>38</v>
      </c>
      <c r="E67">
        <v>8</v>
      </c>
    </row>
    <row r="68" spans="1:5" x14ac:dyDescent="0.35">
      <c r="A68" s="2">
        <v>67</v>
      </c>
      <c r="B68" s="2" t="s">
        <v>20</v>
      </c>
      <c r="C68" s="2" t="s">
        <v>18</v>
      </c>
      <c r="D68" s="2" t="s">
        <v>38</v>
      </c>
      <c r="E68">
        <v>8</v>
      </c>
    </row>
    <row r="69" spans="1:5" x14ac:dyDescent="0.35">
      <c r="A69" s="2">
        <v>68</v>
      </c>
      <c r="B69" s="2" t="s">
        <v>20</v>
      </c>
      <c r="C69" s="2" t="s">
        <v>19</v>
      </c>
      <c r="D69" s="2" t="s">
        <v>34</v>
      </c>
      <c r="E69">
        <v>8</v>
      </c>
    </row>
    <row r="70" spans="1:5" x14ac:dyDescent="0.35">
      <c r="A70" s="2">
        <v>69</v>
      </c>
      <c r="B70" s="2" t="s">
        <v>20</v>
      </c>
      <c r="C70" s="2" t="s">
        <v>17</v>
      </c>
      <c r="D70" s="2" t="s">
        <v>38</v>
      </c>
      <c r="E70">
        <v>8</v>
      </c>
    </row>
    <row r="71" spans="1:5" x14ac:dyDescent="0.35">
      <c r="A71" s="2">
        <v>70</v>
      </c>
      <c r="B71" s="2" t="s">
        <v>20</v>
      </c>
      <c r="C71" s="2" t="s">
        <v>19</v>
      </c>
      <c r="D71" s="2" t="s">
        <v>33</v>
      </c>
      <c r="E71">
        <v>8</v>
      </c>
    </row>
    <row r="72" spans="1:5" x14ac:dyDescent="0.35">
      <c r="A72" s="2">
        <v>71</v>
      </c>
      <c r="B72" s="2" t="s">
        <v>20</v>
      </c>
      <c r="C72" s="2" t="s">
        <v>17</v>
      </c>
      <c r="D72" s="2" t="s">
        <v>33</v>
      </c>
      <c r="E72">
        <v>8</v>
      </c>
    </row>
    <row r="73" spans="1:5" x14ac:dyDescent="0.35">
      <c r="A73" s="2">
        <v>72</v>
      </c>
      <c r="B73" s="2" t="s">
        <v>20</v>
      </c>
      <c r="C73" s="2" t="s">
        <v>18</v>
      </c>
      <c r="D73" s="2" t="s">
        <v>34</v>
      </c>
      <c r="E73">
        <v>8</v>
      </c>
    </row>
    <row r="74" spans="1:5" x14ac:dyDescent="0.35">
      <c r="A74" s="2">
        <v>101</v>
      </c>
      <c r="B74" s="2" t="s">
        <v>41</v>
      </c>
      <c r="C74" s="2" t="s">
        <v>41</v>
      </c>
      <c r="D74" s="2" t="s">
        <v>40</v>
      </c>
      <c r="E74" s="2" t="s">
        <v>41</v>
      </c>
    </row>
    <row r="75" spans="1:5" x14ac:dyDescent="0.35">
      <c r="A75" s="2">
        <v>102</v>
      </c>
      <c r="B75" s="2" t="s">
        <v>41</v>
      </c>
      <c r="C75" s="2" t="s">
        <v>41</v>
      </c>
      <c r="D75" s="2" t="s">
        <v>40</v>
      </c>
      <c r="E75" s="2" t="s">
        <v>41</v>
      </c>
    </row>
    <row r="76" spans="1:5" x14ac:dyDescent="0.35">
      <c r="A76" s="2">
        <v>103</v>
      </c>
      <c r="B76" s="2" t="s">
        <v>41</v>
      </c>
      <c r="C76" s="2" t="s">
        <v>41</v>
      </c>
      <c r="D76" s="2" t="s">
        <v>40</v>
      </c>
      <c r="E76" s="2" t="s">
        <v>41</v>
      </c>
    </row>
    <row r="77" spans="1:5" x14ac:dyDescent="0.35">
      <c r="A77" s="2">
        <v>104</v>
      </c>
      <c r="B77" s="2" t="s">
        <v>41</v>
      </c>
      <c r="C77" s="2" t="s">
        <v>41</v>
      </c>
      <c r="D77" s="2" t="s">
        <v>40</v>
      </c>
      <c r="E77" s="2" t="s">
        <v>41</v>
      </c>
    </row>
    <row r="78" spans="1:5" x14ac:dyDescent="0.35">
      <c r="A78" s="2">
        <v>105</v>
      </c>
      <c r="B78" s="2" t="s">
        <v>41</v>
      </c>
      <c r="C78" s="2" t="s">
        <v>41</v>
      </c>
      <c r="D78" s="2" t="s">
        <v>40</v>
      </c>
      <c r="E78" s="2" t="s">
        <v>41</v>
      </c>
    </row>
    <row r="79" spans="1:5" x14ac:dyDescent="0.35">
      <c r="A79" s="2">
        <v>106</v>
      </c>
      <c r="B79" s="2" t="s">
        <v>41</v>
      </c>
      <c r="C79" s="2" t="s">
        <v>41</v>
      </c>
      <c r="D79" s="2" t="s">
        <v>40</v>
      </c>
      <c r="E79" s="2" t="s">
        <v>41</v>
      </c>
    </row>
    <row r="80" spans="1:5" x14ac:dyDescent="0.35">
      <c r="A80" s="2">
        <v>107</v>
      </c>
      <c r="B80" s="2" t="s">
        <v>41</v>
      </c>
      <c r="C80" s="2" t="s">
        <v>41</v>
      </c>
      <c r="D80" s="2" t="s">
        <v>40</v>
      </c>
      <c r="E80" s="2" t="s">
        <v>41</v>
      </c>
    </row>
    <row r="81" spans="1:5" x14ac:dyDescent="0.35">
      <c r="A81" s="2">
        <v>108</v>
      </c>
      <c r="B81" s="2" t="s">
        <v>41</v>
      </c>
      <c r="C81" s="2" t="s">
        <v>41</v>
      </c>
      <c r="D81" s="2" t="s">
        <v>40</v>
      </c>
      <c r="E81" s="2" t="s">
        <v>41</v>
      </c>
    </row>
    <row r="82" spans="1:5" x14ac:dyDescent="0.35">
      <c r="A82" s="2">
        <v>109</v>
      </c>
      <c r="B82" s="2" t="s">
        <v>41</v>
      </c>
      <c r="C82" s="2" t="s">
        <v>41</v>
      </c>
      <c r="D82" s="2" t="s">
        <v>40</v>
      </c>
      <c r="E82" s="2" t="s">
        <v>41</v>
      </c>
    </row>
    <row r="83" spans="1:5" x14ac:dyDescent="0.35">
      <c r="A83" s="2">
        <v>110</v>
      </c>
      <c r="B83" s="2" t="s">
        <v>41</v>
      </c>
      <c r="C83" s="2" t="s">
        <v>41</v>
      </c>
      <c r="D83" s="2" t="s">
        <v>40</v>
      </c>
      <c r="E83" s="2" t="s">
        <v>41</v>
      </c>
    </row>
    <row r="84" spans="1:5" x14ac:dyDescent="0.35">
      <c r="A84" s="2">
        <v>111</v>
      </c>
      <c r="B84" s="2" t="s">
        <v>41</v>
      </c>
      <c r="C84" s="2" t="s">
        <v>41</v>
      </c>
      <c r="D84" s="2" t="s">
        <v>40</v>
      </c>
      <c r="E84" s="2" t="s">
        <v>41</v>
      </c>
    </row>
    <row r="85" spans="1:5" x14ac:dyDescent="0.35">
      <c r="A85" s="2">
        <v>112</v>
      </c>
      <c r="B85" s="2" t="s">
        <v>41</v>
      </c>
      <c r="C85" s="2" t="s">
        <v>41</v>
      </c>
      <c r="D85" s="2" t="s">
        <v>40</v>
      </c>
      <c r="E85" s="2" t="s">
        <v>41</v>
      </c>
    </row>
    <row r="86" spans="1:5" x14ac:dyDescent="0.35">
      <c r="A86" s="2">
        <v>113</v>
      </c>
      <c r="B86" s="2" t="s">
        <v>41</v>
      </c>
      <c r="C86" s="2" t="s">
        <v>41</v>
      </c>
      <c r="D86" s="2" t="s">
        <v>40</v>
      </c>
      <c r="E86" s="2" t="s">
        <v>41</v>
      </c>
    </row>
    <row r="87" spans="1:5" x14ac:dyDescent="0.35">
      <c r="A87" s="2">
        <v>114</v>
      </c>
      <c r="B87" s="2" t="s">
        <v>41</v>
      </c>
      <c r="C87" s="2" t="s">
        <v>41</v>
      </c>
      <c r="D87" s="2" t="s">
        <v>40</v>
      </c>
      <c r="E87" s="2" t="s">
        <v>41</v>
      </c>
    </row>
    <row r="88" spans="1:5" x14ac:dyDescent="0.35">
      <c r="A88" s="2">
        <v>115</v>
      </c>
      <c r="B88" s="2" t="s">
        <v>41</v>
      </c>
      <c r="C88" s="2" t="s">
        <v>41</v>
      </c>
      <c r="D88" s="2" t="s">
        <v>40</v>
      </c>
      <c r="E88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9AE6-D0C1-472D-81C5-E0BF91BC3DE3}">
  <dimension ref="A1:P105"/>
  <sheetViews>
    <sheetView tabSelected="1" zoomScale="85" zoomScaleNormal="85" workbookViewId="0">
      <selection activeCell="C18" sqref="C18"/>
    </sheetView>
  </sheetViews>
  <sheetFormatPr defaultRowHeight="14.5" x14ac:dyDescent="0.35"/>
  <cols>
    <col min="1" max="1" width="10.54296875" bestFit="1" customWidth="1"/>
    <col min="2" max="2" width="10.08984375" style="7" bestFit="1" customWidth="1"/>
  </cols>
  <sheetData>
    <row r="1" spans="1:16" x14ac:dyDescent="0.35">
      <c r="A1" s="8" t="s">
        <v>0</v>
      </c>
      <c r="B1" s="8" t="s">
        <v>1</v>
      </c>
      <c r="C1" s="8" t="s">
        <v>2</v>
      </c>
      <c r="D1" t="s">
        <v>3</v>
      </c>
      <c r="E1" s="14" t="s">
        <v>4</v>
      </c>
      <c r="F1" t="s">
        <v>5</v>
      </c>
      <c r="G1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5" x14ac:dyDescent="0.35">
      <c r="A2" s="12" t="s">
        <v>29</v>
      </c>
      <c r="B2" s="12" t="s">
        <v>30</v>
      </c>
      <c r="C2">
        <f>(24.29+24.05)/2</f>
        <v>24.17</v>
      </c>
      <c r="D2">
        <f>(165.2+164)/2</f>
        <v>164.6</v>
      </c>
      <c r="E2">
        <v>101</v>
      </c>
      <c r="F2" s="10">
        <v>0.5</v>
      </c>
      <c r="G2" s="10">
        <v>20</v>
      </c>
      <c r="H2" s="9">
        <v>0.5</v>
      </c>
      <c r="I2" s="9">
        <v>3.5</v>
      </c>
      <c r="J2">
        <f>23+5/60</f>
        <v>23.083333333333332</v>
      </c>
      <c r="K2" s="11">
        <v>153</v>
      </c>
      <c r="L2" s="11">
        <v>90.85</v>
      </c>
      <c r="M2" s="11">
        <f>($F2+$G2)/$F2*($H2+$I2)/$H2*K2</f>
        <v>50184</v>
      </c>
      <c r="N2" s="11">
        <f>($F2+$G2)/$F2*($H2+$I2)/$H2*L2*(1+0.03)</f>
        <v>30692.763999999999</v>
      </c>
      <c r="O2" s="11">
        <f>M2-N2</f>
        <v>19491.236000000001</v>
      </c>
    </row>
    <row r="3" spans="1:16" ht="15.5" x14ac:dyDescent="0.35">
      <c r="A3" s="12" t="s">
        <v>29</v>
      </c>
      <c r="B3" s="12" t="s">
        <v>30</v>
      </c>
      <c r="C3">
        <f>(24.29+24.05)/2</f>
        <v>24.17</v>
      </c>
      <c r="D3">
        <f>(165.2+164)/2</f>
        <v>164.6</v>
      </c>
      <c r="E3">
        <v>102</v>
      </c>
      <c r="F3" s="10">
        <v>0.5</v>
      </c>
      <c r="G3" s="10">
        <v>20</v>
      </c>
      <c r="H3" s="9">
        <v>0.5</v>
      </c>
      <c r="I3" s="9">
        <v>3.5</v>
      </c>
      <c r="J3">
        <f>23+56/60</f>
        <v>23.933333333333334</v>
      </c>
      <c r="K3">
        <v>152.9</v>
      </c>
      <c r="L3">
        <v>91.13</v>
      </c>
      <c r="M3" s="11">
        <f>($F3+$G3)/$F3*($H3+$I3)/$H3*K3</f>
        <v>50151.200000000004</v>
      </c>
      <c r="N3" s="11">
        <f>($F3+$G3)/$F3*($H3+$I3)/$H3*L3*(1+0.03)</f>
        <v>30787.359199999999</v>
      </c>
      <c r="O3" s="11">
        <f>M3-N3</f>
        <v>19363.840800000005</v>
      </c>
    </row>
    <row r="4" spans="1:16" ht="15.5" x14ac:dyDescent="0.35">
      <c r="A4" s="12" t="s">
        <v>29</v>
      </c>
      <c r="B4" s="12" t="s">
        <v>30</v>
      </c>
      <c r="C4">
        <f>(24.29+24.05)/2</f>
        <v>24.17</v>
      </c>
      <c r="D4">
        <f>(165.2+164)/2</f>
        <v>164.6</v>
      </c>
      <c r="E4">
        <v>103</v>
      </c>
      <c r="F4" s="10">
        <v>0.5</v>
      </c>
      <c r="G4" s="10">
        <v>20</v>
      </c>
      <c r="H4" s="9">
        <v>0.5</v>
      </c>
      <c r="I4" s="9">
        <v>3.5</v>
      </c>
      <c r="J4">
        <f>23+56/60</f>
        <v>23.933333333333334</v>
      </c>
      <c r="K4">
        <v>177.9</v>
      </c>
      <c r="L4">
        <v>106.6</v>
      </c>
      <c r="M4" s="11">
        <f>($F4+$G4)/$F4*($H4+$I4)/$H4*K4</f>
        <v>58351.200000000004</v>
      </c>
      <c r="N4" s="11">
        <f>($F4+$G4)/$F4*($H4+$I4)/$H4*L4*(1+0.03)</f>
        <v>36013.743999999999</v>
      </c>
      <c r="O4" s="11">
        <f>M4-N4</f>
        <v>22337.456000000006</v>
      </c>
    </row>
    <row r="5" spans="1:16" ht="15.5" x14ac:dyDescent="0.35">
      <c r="A5" s="12" t="s">
        <v>29</v>
      </c>
      <c r="B5" s="12" t="s">
        <v>30</v>
      </c>
      <c r="C5">
        <f>(24.29+24.05)/2</f>
        <v>24.17</v>
      </c>
      <c r="D5">
        <f>(165.2+164)/2</f>
        <v>164.6</v>
      </c>
      <c r="E5">
        <v>104</v>
      </c>
      <c r="F5" s="10">
        <v>0.5</v>
      </c>
      <c r="G5" s="10">
        <v>20</v>
      </c>
      <c r="H5" s="9">
        <v>0.5</v>
      </c>
      <c r="I5" s="9">
        <v>3.5</v>
      </c>
      <c r="J5">
        <f>23+56/60</f>
        <v>23.933333333333334</v>
      </c>
      <c r="K5">
        <v>198.3</v>
      </c>
      <c r="L5">
        <v>118</v>
      </c>
      <c r="M5" s="11">
        <f>($F5+$G5)/$F5*($H5+$I5)/$H5*K5</f>
        <v>65042.400000000001</v>
      </c>
      <c r="N5" s="11">
        <f>($F5+$G5)/$F5*($H5+$I5)/$H5*L5*(1+0.03)</f>
        <v>39865.120000000003</v>
      </c>
      <c r="O5" s="11">
        <f>M5-N5</f>
        <v>25177.279999999999</v>
      </c>
    </row>
    <row r="6" spans="1:16" ht="15.5" x14ac:dyDescent="0.35">
      <c r="A6" s="12" t="s">
        <v>29</v>
      </c>
      <c r="B6" s="12" t="s">
        <v>30</v>
      </c>
      <c r="C6">
        <f>(24.29+24.05)/2</f>
        <v>24.17</v>
      </c>
      <c r="D6">
        <f>(165.2+164)/2</f>
        <v>164.6</v>
      </c>
      <c r="E6">
        <v>105</v>
      </c>
      <c r="F6" s="10">
        <v>0.5</v>
      </c>
      <c r="G6" s="10">
        <v>20</v>
      </c>
      <c r="H6" s="9">
        <v>0.5</v>
      </c>
      <c r="I6" s="9">
        <v>3.5</v>
      </c>
      <c r="J6">
        <f>23+56/60</f>
        <v>23.933333333333334</v>
      </c>
      <c r="K6">
        <v>162.1</v>
      </c>
      <c r="L6">
        <v>97.26</v>
      </c>
      <c r="M6" s="11">
        <f>($F6+$G6)/$F6*($H6+$I6)/$H6*K6</f>
        <v>53168.799999999996</v>
      </c>
      <c r="N6" s="11">
        <f>($F6+$G6)/$F6*($H6+$I6)/$H6*L6*(1+0.03)</f>
        <v>32858.318400000004</v>
      </c>
      <c r="O6" s="11">
        <f>M6-N6</f>
        <v>20310.481599999992</v>
      </c>
      <c r="P6" s="13"/>
    </row>
    <row r="7" spans="1:16" ht="15.5" x14ac:dyDescent="0.35">
      <c r="A7" s="12" t="s">
        <v>31</v>
      </c>
      <c r="B7" s="12" t="s">
        <v>32</v>
      </c>
      <c r="C7">
        <f>(24.83+24.43)/2</f>
        <v>24.63</v>
      </c>
      <c r="D7">
        <v>164.9</v>
      </c>
      <c r="E7">
        <v>106</v>
      </c>
      <c r="F7" s="10">
        <v>0.5</v>
      </c>
      <c r="G7" s="10">
        <v>20</v>
      </c>
      <c r="H7" s="9">
        <v>0.5</v>
      </c>
      <c r="I7" s="9">
        <v>3.5</v>
      </c>
      <c r="J7">
        <f>23+43/60</f>
        <v>23.716666666666665</v>
      </c>
      <c r="K7">
        <v>120.8</v>
      </c>
      <c r="L7">
        <v>72.8</v>
      </c>
      <c r="M7" s="11">
        <f>($F7+$G7)/$F7*($H7+$I7)/$H7*K7</f>
        <v>39622.400000000001</v>
      </c>
      <c r="N7" s="11">
        <f>($F7+$G7)/$F7*($H7+$I7)/$H7*L7*(1+0.03)</f>
        <v>24594.751999999997</v>
      </c>
      <c r="O7" s="11">
        <f>M7-N7</f>
        <v>15027.648000000005</v>
      </c>
      <c r="P7" s="11"/>
    </row>
    <row r="8" spans="1:16" ht="15.5" x14ac:dyDescent="0.35">
      <c r="A8" s="12" t="s">
        <v>31</v>
      </c>
      <c r="B8" s="12" t="s">
        <v>32</v>
      </c>
      <c r="C8">
        <f>(24.83+24.43)/2</f>
        <v>24.63</v>
      </c>
      <c r="D8">
        <v>164.9</v>
      </c>
      <c r="E8">
        <v>107</v>
      </c>
      <c r="F8" s="10">
        <v>0.5</v>
      </c>
      <c r="G8" s="10">
        <v>20</v>
      </c>
      <c r="H8" s="9">
        <v>0.5</v>
      </c>
      <c r="I8" s="9">
        <v>3.5</v>
      </c>
      <c r="J8">
        <f>23+43/60</f>
        <v>23.716666666666665</v>
      </c>
      <c r="K8">
        <v>121.8</v>
      </c>
      <c r="L8">
        <v>73.95</v>
      </c>
      <c r="M8" s="11">
        <f>($F8+$G8)/$F8*($H8+$I8)/$H8*K8</f>
        <v>39950.400000000001</v>
      </c>
      <c r="N8" s="11">
        <f>($F8+$G8)/$F8*($H8+$I8)/$H8*L8*(1+0.03)</f>
        <v>24983.268000000004</v>
      </c>
      <c r="O8" s="11">
        <f>M8-N8</f>
        <v>14967.131999999998</v>
      </c>
    </row>
    <row r="9" spans="1:16" ht="15.5" x14ac:dyDescent="0.35">
      <c r="A9" s="12" t="s">
        <v>31</v>
      </c>
      <c r="B9" s="12" t="s">
        <v>32</v>
      </c>
      <c r="C9">
        <f>(24.83+24.43)/2</f>
        <v>24.63</v>
      </c>
      <c r="D9">
        <v>164.9</v>
      </c>
      <c r="E9">
        <v>108</v>
      </c>
      <c r="F9" s="10">
        <v>0.5</v>
      </c>
      <c r="G9" s="10">
        <v>20</v>
      </c>
      <c r="H9" s="9">
        <v>0.5</v>
      </c>
      <c r="I9" s="9">
        <v>3.5</v>
      </c>
      <c r="J9">
        <f>23+43/60</f>
        <v>23.716666666666665</v>
      </c>
      <c r="K9">
        <v>166.1</v>
      </c>
      <c r="L9">
        <v>101.2</v>
      </c>
      <c r="M9" s="11">
        <f>($F9+$G9)/$F9*($H9+$I9)/$H9*K9</f>
        <v>54480.799999999996</v>
      </c>
      <c r="N9" s="11">
        <f>($F9+$G9)/$F9*($H9+$I9)/$H9*L9*(1+0.03)</f>
        <v>34189.407999999996</v>
      </c>
      <c r="O9" s="11">
        <f>M9-N9</f>
        <v>20291.392</v>
      </c>
    </row>
    <row r="10" spans="1:16" ht="15.5" x14ac:dyDescent="0.35">
      <c r="A10" s="12" t="s">
        <v>31</v>
      </c>
      <c r="B10" s="12" t="s">
        <v>32</v>
      </c>
      <c r="C10">
        <f>(24.83+24.43)/2</f>
        <v>24.63</v>
      </c>
      <c r="D10">
        <v>164.9</v>
      </c>
      <c r="E10">
        <v>109</v>
      </c>
      <c r="F10" s="10">
        <v>0.5</v>
      </c>
      <c r="G10" s="10">
        <v>20</v>
      </c>
      <c r="H10" s="9">
        <v>0.5</v>
      </c>
      <c r="I10" s="9">
        <v>3.5</v>
      </c>
      <c r="J10">
        <f>23+43/60</f>
        <v>23.716666666666665</v>
      </c>
      <c r="K10">
        <v>123.5</v>
      </c>
      <c r="L10">
        <v>75.260000000000005</v>
      </c>
      <c r="M10" s="11">
        <f>($F10+$G10)/$F10*($H10+$I10)/$H10*K10</f>
        <v>40508</v>
      </c>
      <c r="N10" s="11">
        <f>($F10+$G10)/$F10*($H10+$I10)/$H10*L10*(1+0.03)</f>
        <v>25425.838400000004</v>
      </c>
      <c r="O10" s="11">
        <f>M10-N10</f>
        <v>15082.161599999996</v>
      </c>
    </row>
    <row r="11" spans="1:16" ht="15.5" x14ac:dyDescent="0.35">
      <c r="A11" s="12" t="s">
        <v>31</v>
      </c>
      <c r="B11" s="12" t="s">
        <v>32</v>
      </c>
      <c r="C11">
        <f>(24.83+24.43)/2</f>
        <v>24.63</v>
      </c>
      <c r="D11">
        <v>164.9</v>
      </c>
      <c r="E11">
        <v>110</v>
      </c>
      <c r="F11" s="10">
        <v>0.5</v>
      </c>
      <c r="G11" s="10">
        <v>20</v>
      </c>
      <c r="H11" s="9">
        <v>0.5</v>
      </c>
      <c r="I11" s="9">
        <v>3.5</v>
      </c>
      <c r="J11">
        <f>23+43/60</f>
        <v>23.716666666666665</v>
      </c>
      <c r="K11">
        <v>131.6</v>
      </c>
      <c r="L11">
        <v>79.58</v>
      </c>
      <c r="M11" s="11">
        <f>($F11+$G11)/$F11*($H11+$I11)/$H11*K11</f>
        <v>43164.799999999996</v>
      </c>
      <c r="N11" s="11">
        <f>($F11+$G11)/$F11*($H11+$I11)/$H11*L11*(1+0.03)</f>
        <v>26885.307199999999</v>
      </c>
      <c r="O11" s="11">
        <f>M11-N11</f>
        <v>16279.492799999996</v>
      </c>
    </row>
    <row r="12" spans="1:16" ht="15.5" x14ac:dyDescent="0.35">
      <c r="A12" s="12" t="s">
        <v>23</v>
      </c>
      <c r="B12" s="12" t="s">
        <v>24</v>
      </c>
      <c r="C12">
        <f>(24.91+23.31)/2</f>
        <v>24.11</v>
      </c>
      <c r="D12">
        <f>(160.3+158.3)/2</f>
        <v>159.30000000000001</v>
      </c>
      <c r="E12">
        <v>111</v>
      </c>
      <c r="F12" s="10">
        <v>0.5</v>
      </c>
      <c r="G12" s="10">
        <v>20</v>
      </c>
      <c r="H12" s="9">
        <v>1</v>
      </c>
      <c r="I12" s="9">
        <v>3</v>
      </c>
      <c r="J12">
        <f>25+30/60</f>
        <v>25.5</v>
      </c>
      <c r="K12">
        <v>175.3</v>
      </c>
      <c r="L12">
        <v>103.5</v>
      </c>
      <c r="M12" s="11">
        <f>($F12+$G12)/$F12*($H12+$I12)/$H12*K12</f>
        <v>28749.200000000001</v>
      </c>
      <c r="N12" s="11">
        <f>($F12+$G12)/$F12*($H12+$I12)/$H12*L12*(1+0.03)</f>
        <v>17483.22</v>
      </c>
      <c r="O12" s="11">
        <f>M12-N12</f>
        <v>11265.98</v>
      </c>
    </row>
    <row r="13" spans="1:16" ht="15.5" x14ac:dyDescent="0.35">
      <c r="A13" s="12" t="s">
        <v>23</v>
      </c>
      <c r="B13" s="12" t="s">
        <v>24</v>
      </c>
      <c r="C13">
        <f>(24.91+23.31)/2</f>
        <v>24.11</v>
      </c>
      <c r="D13">
        <f>(160.3+158.3)/2</f>
        <v>159.30000000000001</v>
      </c>
      <c r="E13">
        <v>112</v>
      </c>
      <c r="F13" s="10">
        <v>0.5</v>
      </c>
      <c r="G13" s="10">
        <v>20</v>
      </c>
      <c r="H13" s="9">
        <v>1</v>
      </c>
      <c r="I13" s="9">
        <v>3</v>
      </c>
      <c r="J13">
        <f>25+30/60</f>
        <v>25.5</v>
      </c>
      <c r="K13">
        <v>106.8</v>
      </c>
      <c r="L13">
        <v>63.62</v>
      </c>
      <c r="M13" s="11">
        <f>($F13+$G13)/$F13*($H13+$I13)/$H13*K13</f>
        <v>17515.2</v>
      </c>
      <c r="N13" s="11">
        <f>($F13+$G13)/$F13*($H13+$I13)/$H13*L13*(1+0.03)</f>
        <v>10746.690400000001</v>
      </c>
      <c r="O13" s="11">
        <f>M13-N13</f>
        <v>6768.5095999999994</v>
      </c>
    </row>
    <row r="14" spans="1:16" ht="15.5" x14ac:dyDescent="0.35">
      <c r="A14" s="12" t="s">
        <v>23</v>
      </c>
      <c r="B14" s="12" t="s">
        <v>24</v>
      </c>
      <c r="C14">
        <f>(24.91+23.31)/2</f>
        <v>24.11</v>
      </c>
      <c r="D14">
        <f>(160.3+158.3)/2</f>
        <v>159.30000000000001</v>
      </c>
      <c r="E14">
        <v>113</v>
      </c>
      <c r="F14" s="10">
        <v>0.5</v>
      </c>
      <c r="G14" s="10">
        <v>20</v>
      </c>
      <c r="H14" s="9">
        <v>1</v>
      </c>
      <c r="I14" s="9">
        <v>3</v>
      </c>
      <c r="J14">
        <f>25+30/60</f>
        <v>25.5</v>
      </c>
      <c r="K14">
        <v>150.1</v>
      </c>
      <c r="L14">
        <v>91.25</v>
      </c>
      <c r="M14" s="11">
        <f>($F14+$G14)/$F14*($H14+$I14)/$H14*K14</f>
        <v>24616.399999999998</v>
      </c>
      <c r="N14" s="11">
        <f>($F14+$G14)/$F14*($H14+$I14)/$H14*L14*(1+0.03)</f>
        <v>15413.95</v>
      </c>
      <c r="O14" s="11">
        <f>M14-N14</f>
        <v>9202.4499999999971</v>
      </c>
    </row>
    <row r="15" spans="1:16" ht="15.5" x14ac:dyDescent="0.35">
      <c r="A15" s="12" t="s">
        <v>23</v>
      </c>
      <c r="B15" s="12" t="s">
        <v>24</v>
      </c>
      <c r="C15">
        <f>(24.91+23.31)/2</f>
        <v>24.11</v>
      </c>
      <c r="D15">
        <f>(160.3+158.3)/2</f>
        <v>159.30000000000001</v>
      </c>
      <c r="E15">
        <v>114</v>
      </c>
      <c r="F15" s="10">
        <v>0.5</v>
      </c>
      <c r="G15" s="10">
        <v>20</v>
      </c>
      <c r="H15" s="9">
        <v>1</v>
      </c>
      <c r="I15" s="9">
        <v>3</v>
      </c>
      <c r="J15">
        <f>25+30/60</f>
        <v>25.5</v>
      </c>
      <c r="K15">
        <v>176.9</v>
      </c>
      <c r="L15">
        <v>106.6</v>
      </c>
      <c r="M15" s="11">
        <f>($F15+$G15)/$F15*($H15+$I15)/$H15*K15</f>
        <v>29011.600000000002</v>
      </c>
      <c r="N15" s="11">
        <f>($F15+$G15)/$F15*($H15+$I15)/$H15*L15*(1+0.03)</f>
        <v>18006.871999999999</v>
      </c>
      <c r="O15" s="11">
        <f>M15-N15</f>
        <v>11004.728000000003</v>
      </c>
    </row>
    <row r="16" spans="1:16" ht="15.5" x14ac:dyDescent="0.35">
      <c r="A16" s="12" t="s">
        <v>23</v>
      </c>
      <c r="B16" s="12" t="s">
        <v>24</v>
      </c>
      <c r="C16">
        <f>(24.91+23.31)/2</f>
        <v>24.11</v>
      </c>
      <c r="D16">
        <f>(160.3+158.3)/2</f>
        <v>159.30000000000001</v>
      </c>
      <c r="E16">
        <v>115</v>
      </c>
      <c r="F16" s="10">
        <v>0.5</v>
      </c>
      <c r="G16" s="10">
        <v>20</v>
      </c>
      <c r="H16" s="9">
        <v>1</v>
      </c>
      <c r="I16" s="9">
        <v>3</v>
      </c>
      <c r="J16">
        <f>25+30/60</f>
        <v>25.5</v>
      </c>
      <c r="K16">
        <v>141.4</v>
      </c>
      <c r="L16">
        <v>84.43</v>
      </c>
      <c r="M16" s="11">
        <f>($F16+$G16)/$F16*($H16+$I16)/$H16*K16</f>
        <v>23189.600000000002</v>
      </c>
      <c r="N16" s="11">
        <f>($F16+$G16)/$F16*($H16+$I16)/$H16*L16*(1+0.03)</f>
        <v>14261.9156</v>
      </c>
      <c r="O16" s="11">
        <f>M16-N16</f>
        <v>8927.6844000000019</v>
      </c>
    </row>
    <row r="17" spans="1:16" x14ac:dyDescent="0.35">
      <c r="A17" s="5" t="s">
        <v>21</v>
      </c>
      <c r="B17" s="1" t="s">
        <v>22</v>
      </c>
      <c r="C17" s="2">
        <f>(24.55+24.09)/2</f>
        <v>24.32</v>
      </c>
      <c r="D17" s="2">
        <f>(163.6+163.9)/2</f>
        <v>163.75</v>
      </c>
      <c r="E17" s="2">
        <v>5</v>
      </c>
      <c r="F17" s="6">
        <v>0.25</v>
      </c>
      <c r="G17" s="4">
        <v>20</v>
      </c>
      <c r="H17" s="3">
        <v>1</v>
      </c>
      <c r="I17" s="3">
        <v>3</v>
      </c>
      <c r="J17" s="2">
        <f t="shared" ref="J17" si="0">25+47/60</f>
        <v>25.783333333333335</v>
      </c>
      <c r="K17" s="6">
        <v>144.5</v>
      </c>
      <c r="L17" s="6">
        <v>93.5</v>
      </c>
      <c r="M17" s="6">
        <f t="shared" ref="M17:M37" si="1">($F17+$G17)/$F17*($H17+$I17)/$H17*K17</f>
        <v>46818</v>
      </c>
      <c r="N17" s="6">
        <f t="shared" ref="N17:N37" si="2">($F17+$G17)/$F17*($H17+$I17)/$H17*L17*(1+0.03)</f>
        <v>31202.82</v>
      </c>
      <c r="O17" s="6">
        <f t="shared" ref="O17:O37" si="3">M17-N17</f>
        <v>15615.18</v>
      </c>
      <c r="P17" s="2"/>
    </row>
    <row r="18" spans="1:16" x14ac:dyDescent="0.35">
      <c r="A18" s="5" t="s">
        <v>21</v>
      </c>
      <c r="B18" s="1" t="s">
        <v>22</v>
      </c>
      <c r="C18" s="2">
        <f t="shared" ref="C18:C37" si="4">(24.55+24.09)/2</f>
        <v>24.32</v>
      </c>
      <c r="D18" s="2">
        <f t="shared" ref="D18:D37" si="5">(163.6+163.9)/2</f>
        <v>163.75</v>
      </c>
      <c r="E18" s="2">
        <v>7</v>
      </c>
      <c r="F18" s="6">
        <v>0.25</v>
      </c>
      <c r="G18" s="4">
        <v>20</v>
      </c>
      <c r="H18" s="3">
        <v>1</v>
      </c>
      <c r="I18" s="3">
        <v>3</v>
      </c>
      <c r="J18" s="2">
        <f>25+47/60</f>
        <v>25.783333333333335</v>
      </c>
      <c r="K18" s="2">
        <v>191.7</v>
      </c>
      <c r="L18" s="2">
        <v>123.5</v>
      </c>
      <c r="M18" s="6">
        <f t="shared" si="1"/>
        <v>62110.799999999996</v>
      </c>
      <c r="N18" s="6">
        <f t="shared" si="2"/>
        <v>41214.42</v>
      </c>
      <c r="O18" s="6">
        <f t="shared" si="3"/>
        <v>20896.379999999997</v>
      </c>
      <c r="P18" s="2"/>
    </row>
    <row r="19" spans="1:16" x14ac:dyDescent="0.35">
      <c r="A19" s="5" t="s">
        <v>21</v>
      </c>
      <c r="B19" s="1" t="s">
        <v>22</v>
      </c>
      <c r="C19" s="2">
        <f t="shared" si="4"/>
        <v>24.32</v>
      </c>
      <c r="D19" s="2">
        <f t="shared" si="5"/>
        <v>163.75</v>
      </c>
      <c r="E19" s="2">
        <v>8</v>
      </c>
      <c r="F19" s="6">
        <v>0.25</v>
      </c>
      <c r="G19" s="4">
        <v>20</v>
      </c>
      <c r="H19" s="3">
        <v>1</v>
      </c>
      <c r="I19" s="3">
        <v>3</v>
      </c>
      <c r="J19" s="2">
        <f t="shared" ref="J19:J37" si="6">25+47/60</f>
        <v>25.783333333333335</v>
      </c>
      <c r="K19" s="2">
        <v>149.19999999999999</v>
      </c>
      <c r="L19" s="2">
        <v>98.56</v>
      </c>
      <c r="M19" s="6">
        <f t="shared" si="1"/>
        <v>48340.799999999996</v>
      </c>
      <c r="N19" s="6">
        <f t="shared" si="2"/>
        <v>32891.443200000002</v>
      </c>
      <c r="O19" s="6">
        <f t="shared" si="3"/>
        <v>15449.356799999994</v>
      </c>
      <c r="P19" s="2"/>
    </row>
    <row r="20" spans="1:16" x14ac:dyDescent="0.35">
      <c r="A20" s="5" t="s">
        <v>21</v>
      </c>
      <c r="B20" s="1" t="s">
        <v>22</v>
      </c>
      <c r="C20" s="2">
        <f t="shared" si="4"/>
        <v>24.32</v>
      </c>
      <c r="D20" s="2">
        <f t="shared" si="5"/>
        <v>163.75</v>
      </c>
      <c r="E20" s="2">
        <v>11</v>
      </c>
      <c r="F20" s="6">
        <v>0.25</v>
      </c>
      <c r="G20" s="4">
        <v>20</v>
      </c>
      <c r="H20" s="3">
        <v>1</v>
      </c>
      <c r="I20" s="3">
        <v>3</v>
      </c>
      <c r="J20" s="2">
        <f t="shared" si="6"/>
        <v>25.783333333333335</v>
      </c>
      <c r="K20" s="2">
        <v>127.4</v>
      </c>
      <c r="L20" s="2">
        <v>83.94</v>
      </c>
      <c r="M20" s="6">
        <f t="shared" si="1"/>
        <v>41277.599999999999</v>
      </c>
      <c r="N20" s="6">
        <f t="shared" si="2"/>
        <v>28012.4568</v>
      </c>
      <c r="O20" s="6">
        <f t="shared" si="3"/>
        <v>13265.143199999999</v>
      </c>
      <c r="P20" s="2"/>
    </row>
    <row r="21" spans="1:16" x14ac:dyDescent="0.35">
      <c r="A21" s="5" t="s">
        <v>21</v>
      </c>
      <c r="B21" s="1" t="s">
        <v>22</v>
      </c>
      <c r="C21" s="2">
        <f t="shared" si="4"/>
        <v>24.32</v>
      </c>
      <c r="D21" s="2">
        <f t="shared" si="5"/>
        <v>163.75</v>
      </c>
      <c r="E21" s="2">
        <v>17</v>
      </c>
      <c r="F21" s="6">
        <v>0.25</v>
      </c>
      <c r="G21" s="4">
        <v>20</v>
      </c>
      <c r="H21" s="3">
        <v>1</v>
      </c>
      <c r="I21" s="3">
        <v>3</v>
      </c>
      <c r="J21" s="2">
        <f t="shared" si="6"/>
        <v>25.783333333333335</v>
      </c>
      <c r="K21" s="2">
        <v>81.72</v>
      </c>
      <c r="L21" s="2">
        <v>54.33</v>
      </c>
      <c r="M21" s="6">
        <f t="shared" si="1"/>
        <v>26477.279999999999</v>
      </c>
      <c r="N21" s="6">
        <f t="shared" si="2"/>
        <v>18131.007599999997</v>
      </c>
      <c r="O21" s="6">
        <f t="shared" si="3"/>
        <v>8346.2724000000017</v>
      </c>
      <c r="P21" s="2"/>
    </row>
    <row r="22" spans="1:16" x14ac:dyDescent="0.35">
      <c r="A22" s="5" t="s">
        <v>21</v>
      </c>
      <c r="B22" s="1" t="s">
        <v>22</v>
      </c>
      <c r="C22" s="2">
        <f t="shared" si="4"/>
        <v>24.32</v>
      </c>
      <c r="D22" s="2">
        <f t="shared" si="5"/>
        <v>163.75</v>
      </c>
      <c r="E22" s="2">
        <v>18</v>
      </c>
      <c r="F22" s="6">
        <v>0.25</v>
      </c>
      <c r="G22" s="4">
        <v>20</v>
      </c>
      <c r="H22" s="3">
        <v>1</v>
      </c>
      <c r="I22" s="3">
        <v>3</v>
      </c>
      <c r="J22" s="2">
        <f t="shared" si="6"/>
        <v>25.783333333333335</v>
      </c>
      <c r="K22" s="2">
        <v>101.6</v>
      </c>
      <c r="L22" s="2">
        <v>66.459999999999994</v>
      </c>
      <c r="M22" s="6">
        <f t="shared" si="1"/>
        <v>32918.400000000001</v>
      </c>
      <c r="N22" s="6">
        <f t="shared" si="2"/>
        <v>22179.031199999998</v>
      </c>
      <c r="O22" s="6">
        <f t="shared" si="3"/>
        <v>10739.368800000004</v>
      </c>
      <c r="P22" s="2"/>
    </row>
    <row r="23" spans="1:16" x14ac:dyDescent="0.35">
      <c r="A23" s="5" t="s">
        <v>21</v>
      </c>
      <c r="B23" s="1" t="s">
        <v>22</v>
      </c>
      <c r="C23" s="2">
        <f t="shared" si="4"/>
        <v>24.32</v>
      </c>
      <c r="D23" s="2">
        <f t="shared" si="5"/>
        <v>163.75</v>
      </c>
      <c r="E23" s="2">
        <v>20</v>
      </c>
      <c r="F23" s="6">
        <v>0.25</v>
      </c>
      <c r="G23" s="4">
        <v>20</v>
      </c>
      <c r="H23" s="3">
        <v>1</v>
      </c>
      <c r="I23" s="3">
        <v>3</v>
      </c>
      <c r="J23" s="2">
        <f t="shared" si="6"/>
        <v>25.783333333333335</v>
      </c>
      <c r="K23" s="2">
        <v>203.9</v>
      </c>
      <c r="L23" s="2">
        <v>129.30000000000001</v>
      </c>
      <c r="M23" s="6">
        <f t="shared" si="1"/>
        <v>66063.600000000006</v>
      </c>
      <c r="N23" s="6">
        <f t="shared" si="2"/>
        <v>43149.996000000006</v>
      </c>
      <c r="O23" s="6">
        <f t="shared" si="3"/>
        <v>22913.603999999999</v>
      </c>
      <c r="P23" s="2"/>
    </row>
    <row r="24" spans="1:16" x14ac:dyDescent="0.35">
      <c r="A24" s="5" t="s">
        <v>21</v>
      </c>
      <c r="B24" s="1" t="s">
        <v>22</v>
      </c>
      <c r="C24" s="2">
        <f t="shared" si="4"/>
        <v>24.32</v>
      </c>
      <c r="D24" s="2">
        <f t="shared" si="5"/>
        <v>163.75</v>
      </c>
      <c r="E24" s="2">
        <v>22</v>
      </c>
      <c r="F24" s="6">
        <v>0.25</v>
      </c>
      <c r="G24" s="4">
        <v>20</v>
      </c>
      <c r="H24" s="3">
        <v>1</v>
      </c>
      <c r="I24" s="3">
        <v>3</v>
      </c>
      <c r="J24" s="2">
        <f t="shared" si="6"/>
        <v>25.783333333333335</v>
      </c>
      <c r="K24" s="2">
        <v>172.3</v>
      </c>
      <c r="L24" s="2">
        <v>110.8</v>
      </c>
      <c r="M24" s="6">
        <f t="shared" si="1"/>
        <v>55825.200000000004</v>
      </c>
      <c r="N24" s="6">
        <f t="shared" si="2"/>
        <v>36976.175999999999</v>
      </c>
      <c r="O24" s="6">
        <f t="shared" si="3"/>
        <v>18849.024000000005</v>
      </c>
      <c r="P24" s="2"/>
    </row>
    <row r="25" spans="1:16" x14ac:dyDescent="0.35">
      <c r="A25" s="5" t="s">
        <v>21</v>
      </c>
      <c r="B25" s="1" t="s">
        <v>22</v>
      </c>
      <c r="C25" s="2">
        <f t="shared" si="4"/>
        <v>24.32</v>
      </c>
      <c r="D25" s="2">
        <f t="shared" si="5"/>
        <v>163.75</v>
      </c>
      <c r="E25" s="2">
        <v>27</v>
      </c>
      <c r="F25" s="6">
        <v>0.25</v>
      </c>
      <c r="G25" s="4">
        <v>20</v>
      </c>
      <c r="H25" s="3">
        <v>1</v>
      </c>
      <c r="I25" s="3">
        <v>3</v>
      </c>
      <c r="J25" s="2">
        <f t="shared" si="6"/>
        <v>25.783333333333335</v>
      </c>
      <c r="K25" s="2">
        <v>90.23</v>
      </c>
      <c r="L25" s="2">
        <v>58.82</v>
      </c>
      <c r="M25" s="6">
        <f t="shared" si="1"/>
        <v>29234.52</v>
      </c>
      <c r="N25" s="6">
        <f t="shared" si="2"/>
        <v>19629.410400000001</v>
      </c>
      <c r="O25" s="6">
        <f t="shared" si="3"/>
        <v>9605.1095999999998</v>
      </c>
      <c r="P25" s="2"/>
    </row>
    <row r="26" spans="1:16" x14ac:dyDescent="0.35">
      <c r="A26" s="5" t="s">
        <v>21</v>
      </c>
      <c r="B26" s="1" t="s">
        <v>22</v>
      </c>
      <c r="C26" s="2">
        <f t="shared" si="4"/>
        <v>24.32</v>
      </c>
      <c r="D26" s="2">
        <f t="shared" si="5"/>
        <v>163.75</v>
      </c>
      <c r="E26" s="2">
        <v>30</v>
      </c>
      <c r="F26" s="6">
        <v>0.25</v>
      </c>
      <c r="G26" s="4">
        <v>20</v>
      </c>
      <c r="H26" s="3">
        <v>1</v>
      </c>
      <c r="I26" s="3">
        <v>3</v>
      </c>
      <c r="J26" s="2">
        <f t="shared" si="6"/>
        <v>25.783333333333335</v>
      </c>
      <c r="K26" s="2">
        <v>181.2</v>
      </c>
      <c r="L26" s="2">
        <v>119.4</v>
      </c>
      <c r="M26" s="6">
        <f t="shared" si="1"/>
        <v>58708.799999999996</v>
      </c>
      <c r="N26" s="6">
        <f t="shared" si="2"/>
        <v>39846.167999999998</v>
      </c>
      <c r="O26" s="6">
        <f t="shared" si="3"/>
        <v>18862.631999999998</v>
      </c>
      <c r="P26" s="2"/>
    </row>
    <row r="27" spans="1:16" x14ac:dyDescent="0.35">
      <c r="A27" s="5" t="s">
        <v>21</v>
      </c>
      <c r="B27" s="1" t="s">
        <v>22</v>
      </c>
      <c r="C27" s="2">
        <f t="shared" si="4"/>
        <v>24.32</v>
      </c>
      <c r="D27" s="2">
        <f t="shared" si="5"/>
        <v>163.75</v>
      </c>
      <c r="E27" s="2">
        <v>31</v>
      </c>
      <c r="F27" s="6">
        <v>0.25</v>
      </c>
      <c r="G27" s="4">
        <v>20</v>
      </c>
      <c r="H27" s="3">
        <v>1</v>
      </c>
      <c r="I27" s="3">
        <v>3</v>
      </c>
      <c r="J27" s="2">
        <f t="shared" si="6"/>
        <v>25.783333333333335</v>
      </c>
      <c r="K27" s="2">
        <v>146.19999999999999</v>
      </c>
      <c r="L27" s="2">
        <v>93.18</v>
      </c>
      <c r="M27" s="6">
        <f t="shared" si="1"/>
        <v>47368.799999999996</v>
      </c>
      <c r="N27" s="6">
        <f t="shared" si="2"/>
        <v>31096.029600000005</v>
      </c>
      <c r="O27" s="6">
        <f t="shared" si="3"/>
        <v>16272.77039999999</v>
      </c>
      <c r="P27" s="2"/>
    </row>
    <row r="28" spans="1:16" x14ac:dyDescent="0.35">
      <c r="A28" s="5" t="s">
        <v>21</v>
      </c>
      <c r="B28" s="1" t="s">
        <v>22</v>
      </c>
      <c r="C28" s="2">
        <f t="shared" si="4"/>
        <v>24.32</v>
      </c>
      <c r="D28" s="2">
        <f t="shared" si="5"/>
        <v>163.75</v>
      </c>
      <c r="E28" s="2">
        <v>33</v>
      </c>
      <c r="F28" s="6">
        <v>0.25</v>
      </c>
      <c r="G28" s="4">
        <v>20</v>
      </c>
      <c r="H28" s="3">
        <v>1</v>
      </c>
      <c r="I28" s="3">
        <v>3</v>
      </c>
      <c r="J28" s="2">
        <f t="shared" si="6"/>
        <v>25.783333333333335</v>
      </c>
      <c r="K28" s="2">
        <v>112.6</v>
      </c>
      <c r="L28" s="2">
        <v>71.010000000000005</v>
      </c>
      <c r="M28" s="6">
        <f t="shared" si="1"/>
        <v>36482.400000000001</v>
      </c>
      <c r="N28" s="6">
        <f t="shared" si="2"/>
        <v>23697.457200000001</v>
      </c>
      <c r="O28" s="6">
        <f t="shared" si="3"/>
        <v>12784.942800000001</v>
      </c>
      <c r="P28" s="6"/>
    </row>
    <row r="29" spans="1:16" x14ac:dyDescent="0.35">
      <c r="A29" s="5" t="s">
        <v>21</v>
      </c>
      <c r="B29" s="1" t="s">
        <v>22</v>
      </c>
      <c r="C29" s="2">
        <f t="shared" si="4"/>
        <v>24.32</v>
      </c>
      <c r="D29" s="2">
        <f t="shared" si="5"/>
        <v>163.75</v>
      </c>
      <c r="E29" s="2">
        <v>47</v>
      </c>
      <c r="F29" s="6">
        <v>0.25</v>
      </c>
      <c r="G29" s="4">
        <v>20</v>
      </c>
      <c r="H29" s="3">
        <v>1</v>
      </c>
      <c r="I29" s="3">
        <v>3</v>
      </c>
      <c r="J29" s="2">
        <f t="shared" si="6"/>
        <v>25.783333333333335</v>
      </c>
      <c r="K29" s="2">
        <v>152.80000000000001</v>
      </c>
      <c r="L29" s="2">
        <v>97.18</v>
      </c>
      <c r="M29" s="6">
        <f t="shared" si="1"/>
        <v>49507.200000000004</v>
      </c>
      <c r="N29" s="6">
        <f t="shared" si="2"/>
        <v>32430.909600000003</v>
      </c>
      <c r="O29" s="6">
        <f t="shared" si="3"/>
        <v>17076.290400000002</v>
      </c>
      <c r="P29" s="2"/>
    </row>
    <row r="30" spans="1:16" x14ac:dyDescent="0.35">
      <c r="A30" s="5" t="s">
        <v>21</v>
      </c>
      <c r="B30" s="1" t="s">
        <v>22</v>
      </c>
      <c r="C30" s="2">
        <f t="shared" si="4"/>
        <v>24.32</v>
      </c>
      <c r="D30" s="2">
        <f t="shared" si="5"/>
        <v>163.75</v>
      </c>
      <c r="E30" s="2">
        <v>53</v>
      </c>
      <c r="F30" s="6">
        <v>0.25</v>
      </c>
      <c r="G30" s="4">
        <v>20</v>
      </c>
      <c r="H30" s="3">
        <v>1</v>
      </c>
      <c r="I30" s="3">
        <v>3</v>
      </c>
      <c r="J30" s="2">
        <f t="shared" si="6"/>
        <v>25.783333333333335</v>
      </c>
      <c r="K30" s="2">
        <v>175.1</v>
      </c>
      <c r="L30" s="2">
        <v>115.2</v>
      </c>
      <c r="M30" s="6">
        <f t="shared" si="1"/>
        <v>56732.4</v>
      </c>
      <c r="N30" s="6">
        <f t="shared" si="2"/>
        <v>38444.544000000002</v>
      </c>
      <c r="O30" s="6">
        <f t="shared" si="3"/>
        <v>18287.856</v>
      </c>
      <c r="P30" s="2"/>
    </row>
    <row r="31" spans="1:16" x14ac:dyDescent="0.35">
      <c r="A31" s="5" t="s">
        <v>21</v>
      </c>
      <c r="B31" s="1" t="s">
        <v>22</v>
      </c>
      <c r="C31" s="2">
        <f t="shared" si="4"/>
        <v>24.32</v>
      </c>
      <c r="D31" s="2">
        <f t="shared" si="5"/>
        <v>163.75</v>
      </c>
      <c r="E31" s="2">
        <v>54</v>
      </c>
      <c r="F31" s="6">
        <v>0.25</v>
      </c>
      <c r="G31" s="4">
        <v>20</v>
      </c>
      <c r="H31" s="3">
        <v>1</v>
      </c>
      <c r="I31" s="3">
        <v>3</v>
      </c>
      <c r="J31" s="2">
        <f t="shared" si="6"/>
        <v>25.783333333333335</v>
      </c>
      <c r="K31" s="2">
        <v>145.19999999999999</v>
      </c>
      <c r="L31" s="2">
        <v>92.73</v>
      </c>
      <c r="M31" s="6">
        <f t="shared" si="1"/>
        <v>47044.799999999996</v>
      </c>
      <c r="N31" s="6">
        <f t="shared" si="2"/>
        <v>30945.855600000003</v>
      </c>
      <c r="O31" s="6">
        <f t="shared" si="3"/>
        <v>16098.944399999993</v>
      </c>
      <c r="P31" s="2"/>
    </row>
    <row r="32" spans="1:16" x14ac:dyDescent="0.35">
      <c r="A32" s="5" t="s">
        <v>21</v>
      </c>
      <c r="B32" s="1" t="s">
        <v>22</v>
      </c>
      <c r="C32" s="2">
        <f t="shared" si="4"/>
        <v>24.32</v>
      </c>
      <c r="D32" s="2">
        <f t="shared" si="5"/>
        <v>163.75</v>
      </c>
      <c r="E32" s="2">
        <v>56</v>
      </c>
      <c r="F32" s="6">
        <v>0.25</v>
      </c>
      <c r="G32" s="4">
        <v>20</v>
      </c>
      <c r="H32" s="3">
        <v>1</v>
      </c>
      <c r="I32" s="3">
        <v>3</v>
      </c>
      <c r="J32" s="2">
        <f t="shared" si="6"/>
        <v>25.783333333333335</v>
      </c>
      <c r="K32" s="2">
        <v>240.5</v>
      </c>
      <c r="L32" s="2">
        <v>150.19999999999999</v>
      </c>
      <c r="M32" s="6">
        <f t="shared" si="1"/>
        <v>77922</v>
      </c>
      <c r="N32" s="6">
        <f t="shared" si="2"/>
        <v>50124.743999999999</v>
      </c>
      <c r="O32" s="6">
        <f t="shared" si="3"/>
        <v>27797.256000000001</v>
      </c>
      <c r="P32" s="2"/>
    </row>
    <row r="33" spans="1:16" x14ac:dyDescent="0.35">
      <c r="A33" s="5" t="s">
        <v>21</v>
      </c>
      <c r="B33" s="1" t="s">
        <v>22</v>
      </c>
      <c r="C33" s="2">
        <f t="shared" si="4"/>
        <v>24.32</v>
      </c>
      <c r="D33" s="2">
        <f t="shared" si="5"/>
        <v>163.75</v>
      </c>
      <c r="E33" s="2">
        <v>58</v>
      </c>
      <c r="F33" s="6">
        <v>0.25</v>
      </c>
      <c r="G33" s="4">
        <v>20</v>
      </c>
      <c r="H33" s="3">
        <v>1</v>
      </c>
      <c r="I33" s="3">
        <v>3</v>
      </c>
      <c r="J33" s="2">
        <f t="shared" si="6"/>
        <v>25.783333333333335</v>
      </c>
      <c r="K33" s="2">
        <v>207.1</v>
      </c>
      <c r="L33" s="2">
        <v>131.5</v>
      </c>
      <c r="M33" s="6">
        <f t="shared" si="1"/>
        <v>67100.399999999994</v>
      </c>
      <c r="N33" s="6">
        <f t="shared" si="2"/>
        <v>43884.18</v>
      </c>
      <c r="O33" s="6">
        <f t="shared" si="3"/>
        <v>23216.219999999994</v>
      </c>
      <c r="P33" s="2"/>
    </row>
    <row r="34" spans="1:16" x14ac:dyDescent="0.35">
      <c r="A34" s="5" t="s">
        <v>21</v>
      </c>
      <c r="B34" s="1" t="s">
        <v>22</v>
      </c>
      <c r="C34" s="2">
        <f t="shared" si="4"/>
        <v>24.32</v>
      </c>
      <c r="D34" s="2">
        <f t="shared" si="5"/>
        <v>163.75</v>
      </c>
      <c r="E34" s="2">
        <v>63</v>
      </c>
      <c r="F34" s="6">
        <v>0.25</v>
      </c>
      <c r="G34" s="4">
        <v>20</v>
      </c>
      <c r="H34" s="3">
        <v>1</v>
      </c>
      <c r="I34" s="3">
        <v>3</v>
      </c>
      <c r="J34" s="2">
        <f t="shared" si="6"/>
        <v>25.783333333333335</v>
      </c>
      <c r="K34" s="2">
        <v>150.1</v>
      </c>
      <c r="L34" s="2">
        <v>98.74</v>
      </c>
      <c r="M34" s="6">
        <f t="shared" si="1"/>
        <v>48632.4</v>
      </c>
      <c r="N34" s="6">
        <f t="shared" si="2"/>
        <v>32951.512799999997</v>
      </c>
      <c r="O34" s="6">
        <f t="shared" si="3"/>
        <v>15680.887200000005</v>
      </c>
      <c r="P34" s="2"/>
    </row>
    <row r="35" spans="1:16" x14ac:dyDescent="0.35">
      <c r="A35" s="5" t="s">
        <v>21</v>
      </c>
      <c r="B35" s="1" t="s">
        <v>22</v>
      </c>
      <c r="C35" s="2">
        <f t="shared" si="4"/>
        <v>24.32</v>
      </c>
      <c r="D35" s="2">
        <f t="shared" si="5"/>
        <v>163.75</v>
      </c>
      <c r="E35" s="2">
        <v>66</v>
      </c>
      <c r="F35" s="6">
        <v>0.25</v>
      </c>
      <c r="G35" s="4">
        <v>20</v>
      </c>
      <c r="H35" s="3">
        <v>1</v>
      </c>
      <c r="I35" s="3">
        <v>3</v>
      </c>
      <c r="J35" s="2">
        <f t="shared" si="6"/>
        <v>25.783333333333335</v>
      </c>
      <c r="K35" s="2">
        <v>199</v>
      </c>
      <c r="L35" s="2">
        <v>129.30000000000001</v>
      </c>
      <c r="M35" s="6">
        <f t="shared" si="1"/>
        <v>64476</v>
      </c>
      <c r="N35" s="6">
        <f t="shared" si="2"/>
        <v>43149.996000000006</v>
      </c>
      <c r="O35" s="6">
        <f t="shared" si="3"/>
        <v>21326.003999999994</v>
      </c>
      <c r="P35" s="2"/>
    </row>
    <row r="36" spans="1:16" x14ac:dyDescent="0.35">
      <c r="A36" s="5" t="s">
        <v>21</v>
      </c>
      <c r="B36" s="1" t="s">
        <v>22</v>
      </c>
      <c r="C36" s="2">
        <f t="shared" si="4"/>
        <v>24.32</v>
      </c>
      <c r="D36" s="2">
        <f t="shared" si="5"/>
        <v>163.75</v>
      </c>
      <c r="E36" s="2">
        <v>67</v>
      </c>
      <c r="F36" s="6">
        <v>0.25</v>
      </c>
      <c r="G36" s="4">
        <v>20</v>
      </c>
      <c r="H36" s="3">
        <v>1</v>
      </c>
      <c r="I36" s="3">
        <v>3</v>
      </c>
      <c r="J36" s="2">
        <f t="shared" si="6"/>
        <v>25.783333333333335</v>
      </c>
      <c r="K36" s="2">
        <v>199.4</v>
      </c>
      <c r="L36" s="2">
        <v>128.69999999999999</v>
      </c>
      <c r="M36" s="6">
        <f t="shared" si="1"/>
        <v>64605.599999999999</v>
      </c>
      <c r="N36" s="6">
        <f t="shared" si="2"/>
        <v>42949.763999999996</v>
      </c>
      <c r="O36" s="6">
        <f t="shared" si="3"/>
        <v>21655.836000000003</v>
      </c>
      <c r="P36" s="2"/>
    </row>
    <row r="37" spans="1:16" x14ac:dyDescent="0.35">
      <c r="A37" s="5" t="s">
        <v>21</v>
      </c>
      <c r="B37" s="1" t="s">
        <v>22</v>
      </c>
      <c r="C37" s="2">
        <f t="shared" si="4"/>
        <v>24.32</v>
      </c>
      <c r="D37" s="2">
        <f t="shared" si="5"/>
        <v>163.75</v>
      </c>
      <c r="E37" s="2">
        <v>69</v>
      </c>
      <c r="F37" s="6">
        <v>0.25</v>
      </c>
      <c r="G37" s="4">
        <v>20</v>
      </c>
      <c r="H37" s="3">
        <v>1</v>
      </c>
      <c r="I37" s="3">
        <v>3</v>
      </c>
      <c r="J37" s="2">
        <f t="shared" si="6"/>
        <v>25.783333333333335</v>
      </c>
      <c r="K37" s="2">
        <v>184.3</v>
      </c>
      <c r="L37" s="2">
        <v>117.7</v>
      </c>
      <c r="M37" s="6">
        <f t="shared" si="1"/>
        <v>59713.200000000004</v>
      </c>
      <c r="N37" s="6">
        <f t="shared" si="2"/>
        <v>39278.844000000005</v>
      </c>
      <c r="O37" s="6">
        <f t="shared" si="3"/>
        <v>20434.356</v>
      </c>
      <c r="P37" s="6"/>
    </row>
    <row r="38" spans="1:16" x14ac:dyDescent="0.35">
      <c r="A38" s="7" t="s">
        <v>25</v>
      </c>
      <c r="B38" s="7" t="s">
        <v>27</v>
      </c>
      <c r="C38">
        <f>(22.89+22.48)/2</f>
        <v>22.685000000000002</v>
      </c>
      <c r="D38">
        <f>(158.5+157.5)/2</f>
        <v>158</v>
      </c>
      <c r="E38">
        <v>1</v>
      </c>
      <c r="F38" s="10">
        <v>0.5</v>
      </c>
      <c r="G38" s="10">
        <v>20</v>
      </c>
      <c r="H38" s="9">
        <v>3</v>
      </c>
      <c r="I38" s="9">
        <v>1</v>
      </c>
      <c r="J38">
        <v>24.5</v>
      </c>
      <c r="K38" s="11">
        <v>185.2</v>
      </c>
      <c r="L38" s="11">
        <v>121</v>
      </c>
      <c r="M38" s="11">
        <f>($F38+$G38)/$F38*($H38+$I38)/$H38*K38</f>
        <v>10124.266666666666</v>
      </c>
      <c r="N38" s="11">
        <f>($F38+$G38)/$F38*($H38+$I38)/$H38*L38*(1+0.03)</f>
        <v>6813.1066666666666</v>
      </c>
      <c r="O38" s="11">
        <f t="shared" ref="O38:O101" si="7">M38-N38</f>
        <v>3311.16</v>
      </c>
    </row>
    <row r="39" spans="1:16" x14ac:dyDescent="0.35">
      <c r="A39" s="7" t="s">
        <v>25</v>
      </c>
      <c r="B39" s="7" t="s">
        <v>27</v>
      </c>
      <c r="C39">
        <f t="shared" ref="C39:C69" si="8">(22.89+22.48)/2</f>
        <v>22.685000000000002</v>
      </c>
      <c r="D39">
        <f t="shared" ref="D39:D69" si="9">(158.5+157.5)/2</f>
        <v>158</v>
      </c>
      <c r="E39">
        <v>2</v>
      </c>
      <c r="F39" s="10">
        <v>0.5</v>
      </c>
      <c r="G39" s="10">
        <v>20</v>
      </c>
      <c r="H39" s="9">
        <v>3</v>
      </c>
      <c r="I39" s="9">
        <v>1</v>
      </c>
      <c r="J39">
        <v>24.5</v>
      </c>
      <c r="K39">
        <v>237</v>
      </c>
      <c r="L39">
        <v>151.69999999999999</v>
      </c>
      <c r="M39" s="11">
        <f>($F39+$G39)/$F39*($H39+$I39)/$H39*K39</f>
        <v>12956</v>
      </c>
      <c r="N39" s="11">
        <f>($F39+$G39)/$F39*($H39+$I39)/$H39*L39*(1+0.03)</f>
        <v>8541.721333333333</v>
      </c>
      <c r="O39" s="11">
        <f t="shared" si="7"/>
        <v>4414.278666666667</v>
      </c>
    </row>
    <row r="40" spans="1:16" x14ac:dyDescent="0.35">
      <c r="A40" s="7" t="s">
        <v>25</v>
      </c>
      <c r="B40" s="7" t="s">
        <v>27</v>
      </c>
      <c r="C40">
        <f t="shared" si="8"/>
        <v>22.685000000000002</v>
      </c>
      <c r="D40">
        <f t="shared" si="9"/>
        <v>158</v>
      </c>
      <c r="E40">
        <v>3</v>
      </c>
      <c r="F40" s="10">
        <v>0.5</v>
      </c>
      <c r="G40" s="10">
        <v>20</v>
      </c>
      <c r="H40" s="9">
        <v>3</v>
      </c>
      <c r="I40" s="9">
        <v>1</v>
      </c>
      <c r="J40">
        <v>24.5</v>
      </c>
      <c r="K40">
        <v>179.9</v>
      </c>
      <c r="L40">
        <v>120.7</v>
      </c>
      <c r="M40" s="11">
        <f>($F40+$G40)/$F40*($H40+$I40)/$H40*K40</f>
        <v>9834.5333333333328</v>
      </c>
      <c r="N40" s="11">
        <f>($F40+$G40)/$F40*($H40+$I40)/$H40*L40*(1+0.03)</f>
        <v>6796.2146666666667</v>
      </c>
      <c r="O40" s="11">
        <f t="shared" si="7"/>
        <v>3038.3186666666661</v>
      </c>
    </row>
    <row r="41" spans="1:16" x14ac:dyDescent="0.35">
      <c r="A41" s="7" t="s">
        <v>25</v>
      </c>
      <c r="B41" s="7" t="s">
        <v>27</v>
      </c>
      <c r="C41">
        <f t="shared" si="8"/>
        <v>22.685000000000002</v>
      </c>
      <c r="D41">
        <f t="shared" si="9"/>
        <v>158</v>
      </c>
      <c r="E41">
        <v>4</v>
      </c>
      <c r="F41" s="10">
        <v>0.5</v>
      </c>
      <c r="G41" s="10">
        <v>20</v>
      </c>
      <c r="H41" s="9">
        <v>3</v>
      </c>
      <c r="I41" s="9">
        <v>1</v>
      </c>
      <c r="J41">
        <v>24.5</v>
      </c>
      <c r="K41">
        <v>228.8</v>
      </c>
      <c r="L41">
        <v>145.5</v>
      </c>
      <c r="M41" s="11">
        <f>($F41+$G41)/$F41*($H41+$I41)/$H41*K41</f>
        <v>12507.733333333334</v>
      </c>
      <c r="N41" s="11">
        <f>($F41+$G41)/$F41*($H41+$I41)/$H41*L41*(1+0.03)</f>
        <v>8192.6200000000008</v>
      </c>
      <c r="O41" s="11">
        <f t="shared" si="7"/>
        <v>4315.1133333333328</v>
      </c>
    </row>
    <row r="42" spans="1:16" x14ac:dyDescent="0.35">
      <c r="A42" s="7" t="s">
        <v>25</v>
      </c>
      <c r="B42" s="7" t="s">
        <v>27</v>
      </c>
      <c r="C42">
        <f t="shared" si="8"/>
        <v>22.685000000000002</v>
      </c>
      <c r="D42">
        <f t="shared" si="9"/>
        <v>158</v>
      </c>
      <c r="E42">
        <v>6</v>
      </c>
      <c r="F42" s="10">
        <v>0.5</v>
      </c>
      <c r="G42" s="10">
        <v>20</v>
      </c>
      <c r="H42" s="9">
        <v>3</v>
      </c>
      <c r="I42" s="9">
        <v>1</v>
      </c>
      <c r="J42">
        <v>24.5</v>
      </c>
      <c r="K42">
        <v>215.4</v>
      </c>
      <c r="L42">
        <v>140.9</v>
      </c>
      <c r="M42" s="11">
        <f>($F42+$G42)/$F42*($H42+$I42)/$H42*K42</f>
        <v>11775.199999999999</v>
      </c>
      <c r="N42" s="11">
        <f>($F42+$G42)/$F42*($H42+$I42)/$H42*L42*(1+0.03)</f>
        <v>7933.6093333333338</v>
      </c>
      <c r="O42" s="11">
        <f t="shared" si="7"/>
        <v>3841.5906666666651</v>
      </c>
    </row>
    <row r="43" spans="1:16" x14ac:dyDescent="0.35">
      <c r="A43" s="7" t="s">
        <v>25</v>
      </c>
      <c r="B43" s="7" t="s">
        <v>27</v>
      </c>
      <c r="C43">
        <f t="shared" si="8"/>
        <v>22.685000000000002</v>
      </c>
      <c r="D43">
        <f t="shared" si="9"/>
        <v>158</v>
      </c>
      <c r="E43">
        <v>7</v>
      </c>
      <c r="F43" s="10">
        <v>0.5</v>
      </c>
      <c r="G43" s="10">
        <v>20</v>
      </c>
      <c r="H43" s="9">
        <v>3</v>
      </c>
      <c r="I43" s="9">
        <v>1</v>
      </c>
      <c r="J43">
        <v>24.5</v>
      </c>
      <c r="K43">
        <v>201.7</v>
      </c>
      <c r="L43">
        <v>131.1</v>
      </c>
      <c r="M43" s="11">
        <f>($F43+$G43)/$F43*($H43+$I43)/$H43*K43</f>
        <v>11026.266666666666</v>
      </c>
      <c r="N43" s="11">
        <f>($F43+$G43)/$F43*($H43+$I43)/$H43*L43*(1+0.03)</f>
        <v>7381.8039999999992</v>
      </c>
      <c r="O43" s="11">
        <f t="shared" si="7"/>
        <v>3644.4626666666672</v>
      </c>
    </row>
    <row r="44" spans="1:16" x14ac:dyDescent="0.35">
      <c r="A44" s="7" t="s">
        <v>25</v>
      </c>
      <c r="B44" s="7" t="s">
        <v>27</v>
      </c>
      <c r="C44">
        <f t="shared" si="8"/>
        <v>22.685000000000002</v>
      </c>
      <c r="D44">
        <f t="shared" si="9"/>
        <v>158</v>
      </c>
      <c r="E44">
        <v>8</v>
      </c>
      <c r="F44" s="10">
        <v>0.5</v>
      </c>
      <c r="G44" s="10">
        <v>20</v>
      </c>
      <c r="H44" s="9">
        <v>3</v>
      </c>
      <c r="I44" s="9">
        <v>1</v>
      </c>
      <c r="J44">
        <v>24.5</v>
      </c>
      <c r="K44">
        <v>173.5</v>
      </c>
      <c r="L44">
        <v>117.1</v>
      </c>
      <c r="M44" s="11">
        <f>($F44+$G44)/$F44*($H44+$I44)/$H44*K44</f>
        <v>9484.6666666666661</v>
      </c>
      <c r="N44" s="11">
        <f>($F44+$G44)/$F44*($H44+$I44)/$H44*L44*(1+0.03)</f>
        <v>6593.5106666666661</v>
      </c>
      <c r="O44" s="11">
        <f t="shared" si="7"/>
        <v>2891.1559999999999</v>
      </c>
    </row>
    <row r="45" spans="1:16" x14ac:dyDescent="0.35">
      <c r="A45" s="7" t="s">
        <v>25</v>
      </c>
      <c r="B45" s="7" t="s">
        <v>27</v>
      </c>
      <c r="C45">
        <f t="shared" si="8"/>
        <v>22.685000000000002</v>
      </c>
      <c r="D45">
        <f t="shared" si="9"/>
        <v>158</v>
      </c>
      <c r="E45">
        <v>9</v>
      </c>
      <c r="F45" s="10">
        <v>0.5</v>
      </c>
      <c r="G45" s="10">
        <v>20</v>
      </c>
      <c r="H45" s="9">
        <v>3</v>
      </c>
      <c r="I45" s="9">
        <v>1</v>
      </c>
      <c r="J45">
        <v>24.5</v>
      </c>
      <c r="K45">
        <v>160</v>
      </c>
      <c r="L45">
        <v>107.2</v>
      </c>
      <c r="M45" s="11">
        <f>($F45+$G45)/$F45*($H45+$I45)/$H45*K45</f>
        <v>8746.6666666666661</v>
      </c>
      <c r="N45" s="11">
        <f>($F45+$G45)/$F45*($H45+$I45)/$H45*L45*(1+0.03)</f>
        <v>6036.0746666666664</v>
      </c>
      <c r="O45" s="11">
        <f t="shared" si="7"/>
        <v>2710.5919999999996</v>
      </c>
    </row>
    <row r="46" spans="1:16" x14ac:dyDescent="0.35">
      <c r="A46" s="7" t="s">
        <v>25</v>
      </c>
      <c r="B46" s="7" t="s">
        <v>27</v>
      </c>
      <c r="C46">
        <f t="shared" si="8"/>
        <v>22.685000000000002</v>
      </c>
      <c r="D46">
        <f t="shared" si="9"/>
        <v>158</v>
      </c>
      <c r="E46">
        <v>10</v>
      </c>
      <c r="F46" s="10">
        <v>0.5</v>
      </c>
      <c r="G46" s="10">
        <v>20</v>
      </c>
      <c r="H46" s="9">
        <v>3</v>
      </c>
      <c r="I46" s="9">
        <v>1</v>
      </c>
      <c r="J46">
        <v>24.5</v>
      </c>
      <c r="K46">
        <v>191.5</v>
      </c>
      <c r="L46">
        <v>127.8</v>
      </c>
      <c r="M46" s="11">
        <f>($F46+$G46)/$F46*($H46+$I46)/$H46*K46</f>
        <v>10468.666666666666</v>
      </c>
      <c r="N46" s="11">
        <f>($F46+$G46)/$F46*($H46+$I46)/$H46*L46*(1+0.03)</f>
        <v>7195.9920000000002</v>
      </c>
      <c r="O46" s="11">
        <f t="shared" si="7"/>
        <v>3272.6746666666659</v>
      </c>
    </row>
    <row r="47" spans="1:16" x14ac:dyDescent="0.35">
      <c r="A47" s="7" t="s">
        <v>25</v>
      </c>
      <c r="B47" s="7" t="s">
        <v>27</v>
      </c>
      <c r="C47">
        <f t="shared" si="8"/>
        <v>22.685000000000002</v>
      </c>
      <c r="D47">
        <f t="shared" si="9"/>
        <v>158</v>
      </c>
      <c r="E47">
        <v>11</v>
      </c>
      <c r="F47" s="10">
        <v>0.5</v>
      </c>
      <c r="G47" s="10">
        <v>20</v>
      </c>
      <c r="H47" s="9">
        <v>3</v>
      </c>
      <c r="I47" s="9">
        <v>1</v>
      </c>
      <c r="J47">
        <v>24.5</v>
      </c>
      <c r="K47">
        <v>183</v>
      </c>
      <c r="L47">
        <v>119.9</v>
      </c>
      <c r="M47" s="11">
        <f>($F47+$G47)/$F47*($H47+$I47)/$H47*K47</f>
        <v>10004</v>
      </c>
      <c r="N47" s="11">
        <f>($F47+$G47)/$F47*($H47+$I47)/$H47*L47*(1+0.03)</f>
        <v>6751.1693333333342</v>
      </c>
      <c r="O47" s="11">
        <f t="shared" si="7"/>
        <v>3252.8306666666658</v>
      </c>
    </row>
    <row r="48" spans="1:16" x14ac:dyDescent="0.35">
      <c r="A48" s="7" t="s">
        <v>25</v>
      </c>
      <c r="B48" s="7" t="s">
        <v>27</v>
      </c>
      <c r="C48">
        <f t="shared" si="8"/>
        <v>22.685000000000002</v>
      </c>
      <c r="D48">
        <f t="shared" si="9"/>
        <v>158</v>
      </c>
      <c r="E48">
        <v>12</v>
      </c>
      <c r="F48" s="10">
        <v>0.5</v>
      </c>
      <c r="G48" s="10">
        <v>20</v>
      </c>
      <c r="H48" s="9">
        <v>3</v>
      </c>
      <c r="I48" s="9">
        <v>1</v>
      </c>
      <c r="J48">
        <v>24.5</v>
      </c>
      <c r="K48">
        <v>200.8</v>
      </c>
      <c r="L48">
        <v>134.5</v>
      </c>
      <c r="M48" s="11">
        <f>($F48+$G48)/$F48*($H48+$I48)/$H48*K48</f>
        <v>10977.066666666668</v>
      </c>
      <c r="N48" s="11">
        <f>($F48+$G48)/$F48*($H48+$I48)/$H48*L48*(1+0.03)</f>
        <v>7573.246666666666</v>
      </c>
      <c r="O48" s="11">
        <f t="shared" si="7"/>
        <v>3403.8200000000015</v>
      </c>
    </row>
    <row r="49" spans="1:15" x14ac:dyDescent="0.35">
      <c r="A49" s="7" t="s">
        <v>25</v>
      </c>
      <c r="B49" s="7" t="s">
        <v>27</v>
      </c>
      <c r="C49">
        <f t="shared" si="8"/>
        <v>22.685000000000002</v>
      </c>
      <c r="D49">
        <f t="shared" si="9"/>
        <v>158</v>
      </c>
      <c r="E49">
        <v>13</v>
      </c>
      <c r="F49" s="10">
        <v>0.5</v>
      </c>
      <c r="G49" s="10">
        <v>20</v>
      </c>
      <c r="H49" s="9">
        <v>3</v>
      </c>
      <c r="I49" s="9">
        <v>1</v>
      </c>
      <c r="J49">
        <v>24.5</v>
      </c>
      <c r="K49">
        <v>212.3</v>
      </c>
      <c r="L49">
        <v>139</v>
      </c>
      <c r="M49" s="11">
        <f>($F49+$G49)/$F49*($H49+$I49)/$H49*K49</f>
        <v>11605.733333333334</v>
      </c>
      <c r="N49" s="11">
        <f>($F49+$G49)/$F49*($H49+$I49)/$H49*L49*(1+0.03)</f>
        <v>7826.6266666666661</v>
      </c>
      <c r="O49" s="11">
        <f t="shared" si="7"/>
        <v>3779.1066666666675</v>
      </c>
    </row>
    <row r="50" spans="1:15" x14ac:dyDescent="0.35">
      <c r="A50" s="7" t="s">
        <v>25</v>
      </c>
      <c r="B50" s="7" t="s">
        <v>27</v>
      </c>
      <c r="C50">
        <f t="shared" si="8"/>
        <v>22.685000000000002</v>
      </c>
      <c r="D50">
        <f t="shared" si="9"/>
        <v>158</v>
      </c>
      <c r="E50">
        <v>14</v>
      </c>
      <c r="F50" s="10">
        <v>0.5</v>
      </c>
      <c r="G50" s="10">
        <v>20</v>
      </c>
      <c r="H50" s="9">
        <v>3</v>
      </c>
      <c r="I50" s="9">
        <v>1</v>
      </c>
      <c r="J50">
        <v>24.5</v>
      </c>
      <c r="K50">
        <v>232.1</v>
      </c>
      <c r="L50">
        <v>147.80000000000001</v>
      </c>
      <c r="M50" s="11">
        <f>($F50+$G50)/$F50*($H50+$I50)/$H50*K50</f>
        <v>12688.133333333333</v>
      </c>
      <c r="N50" s="11">
        <f>($F50+$G50)/$F50*($H50+$I50)/$H50*L50*(1+0.03)</f>
        <v>8322.1253333333334</v>
      </c>
      <c r="O50" s="11">
        <f t="shared" si="7"/>
        <v>4366.0079999999998</v>
      </c>
    </row>
    <row r="51" spans="1:15" x14ac:dyDescent="0.35">
      <c r="A51" s="7" t="s">
        <v>25</v>
      </c>
      <c r="B51" s="7" t="s">
        <v>27</v>
      </c>
      <c r="C51">
        <f t="shared" si="8"/>
        <v>22.685000000000002</v>
      </c>
      <c r="D51">
        <f t="shared" si="9"/>
        <v>158</v>
      </c>
      <c r="E51">
        <v>15</v>
      </c>
      <c r="F51" s="10">
        <v>0.5</v>
      </c>
      <c r="G51" s="10">
        <v>20</v>
      </c>
      <c r="H51" s="9">
        <v>3</v>
      </c>
      <c r="I51" s="9">
        <v>1</v>
      </c>
      <c r="J51">
        <v>24.5</v>
      </c>
      <c r="K51">
        <v>172.1</v>
      </c>
      <c r="L51">
        <v>119</v>
      </c>
      <c r="M51" s="11">
        <f>($F51+$G51)/$F51*($H51+$I51)/$H51*K51</f>
        <v>9408.1333333333332</v>
      </c>
      <c r="N51" s="11">
        <f>($F51+$G51)/$F51*($H51+$I51)/$H51*L51*(1+0.03)</f>
        <v>6700.4933333333329</v>
      </c>
      <c r="O51" s="11">
        <f t="shared" si="7"/>
        <v>2707.6400000000003</v>
      </c>
    </row>
    <row r="52" spans="1:15" x14ac:dyDescent="0.35">
      <c r="A52" s="7" t="s">
        <v>25</v>
      </c>
      <c r="B52" s="7" t="s">
        <v>27</v>
      </c>
      <c r="C52">
        <f t="shared" si="8"/>
        <v>22.685000000000002</v>
      </c>
      <c r="D52">
        <f t="shared" si="9"/>
        <v>158</v>
      </c>
      <c r="E52">
        <v>16</v>
      </c>
      <c r="F52" s="10">
        <v>0.5</v>
      </c>
      <c r="G52" s="10">
        <v>20</v>
      </c>
      <c r="H52" s="9">
        <v>3</v>
      </c>
      <c r="I52" s="9">
        <v>1</v>
      </c>
      <c r="J52">
        <v>24.5</v>
      </c>
      <c r="K52">
        <v>190.1</v>
      </c>
      <c r="L52">
        <v>123</v>
      </c>
      <c r="M52" s="11">
        <f>($F52+$G52)/$F52*($H52+$I52)/$H52*K52</f>
        <v>10392.133333333333</v>
      </c>
      <c r="N52" s="11">
        <f>($F52+$G52)/$F52*($H52+$I52)/$H52*L52*(1+0.03)</f>
        <v>6925.72</v>
      </c>
      <c r="O52" s="11">
        <f t="shared" si="7"/>
        <v>3466.413333333333</v>
      </c>
    </row>
    <row r="53" spans="1:15" x14ac:dyDescent="0.35">
      <c r="A53" s="7" t="s">
        <v>25</v>
      </c>
      <c r="B53" s="7" t="s">
        <v>27</v>
      </c>
      <c r="C53">
        <f t="shared" si="8"/>
        <v>22.685000000000002</v>
      </c>
      <c r="D53">
        <f t="shared" si="9"/>
        <v>158</v>
      </c>
      <c r="E53">
        <v>17</v>
      </c>
      <c r="F53" s="10">
        <v>0.5</v>
      </c>
      <c r="G53" s="10">
        <v>20</v>
      </c>
      <c r="H53" s="9">
        <v>3</v>
      </c>
      <c r="I53" s="9">
        <v>1</v>
      </c>
      <c r="J53">
        <v>24.5</v>
      </c>
      <c r="K53">
        <v>182</v>
      </c>
      <c r="L53">
        <v>118.2</v>
      </c>
      <c r="M53" s="11">
        <f>($F53+$G53)/$F53*($H53+$I53)/$H53*K53</f>
        <v>9949.3333333333321</v>
      </c>
      <c r="N53" s="11">
        <f>($F53+$G53)/$F53*($H53+$I53)/$H53*L53*(1+0.03)</f>
        <v>6655.4479999999994</v>
      </c>
      <c r="O53" s="11">
        <f t="shared" si="7"/>
        <v>3293.8853333333327</v>
      </c>
    </row>
    <row r="54" spans="1:15" x14ac:dyDescent="0.35">
      <c r="A54" s="7" t="s">
        <v>25</v>
      </c>
      <c r="B54" s="7" t="s">
        <v>27</v>
      </c>
      <c r="C54">
        <f t="shared" si="8"/>
        <v>22.685000000000002</v>
      </c>
      <c r="D54">
        <f t="shared" si="9"/>
        <v>158</v>
      </c>
      <c r="E54">
        <v>18</v>
      </c>
      <c r="F54" s="10">
        <v>0.5</v>
      </c>
      <c r="G54" s="10">
        <v>20</v>
      </c>
      <c r="H54" s="9">
        <v>3</v>
      </c>
      <c r="I54" s="9">
        <v>1</v>
      </c>
      <c r="J54">
        <v>24.5</v>
      </c>
      <c r="K54">
        <v>178.8</v>
      </c>
      <c r="L54">
        <v>119.1</v>
      </c>
      <c r="M54" s="11">
        <f>($F54+$G54)/$F54*($H54+$I54)/$H54*K54</f>
        <v>9774.4</v>
      </c>
      <c r="N54" s="11">
        <f>($F54+$G54)/$F54*($H54+$I54)/$H54*L54*(1+0.03)</f>
        <v>6706.1239999999998</v>
      </c>
      <c r="O54" s="11">
        <f t="shared" si="7"/>
        <v>3068.2759999999998</v>
      </c>
    </row>
    <row r="55" spans="1:15" x14ac:dyDescent="0.35">
      <c r="A55" s="7" t="s">
        <v>25</v>
      </c>
      <c r="B55" s="7" t="s">
        <v>27</v>
      </c>
      <c r="C55">
        <f t="shared" si="8"/>
        <v>22.685000000000002</v>
      </c>
      <c r="D55">
        <f t="shared" si="9"/>
        <v>158</v>
      </c>
      <c r="E55">
        <v>37</v>
      </c>
      <c r="F55" s="10">
        <v>0.5</v>
      </c>
      <c r="G55" s="10">
        <v>20</v>
      </c>
      <c r="H55" s="9">
        <v>3</v>
      </c>
      <c r="I55" s="9">
        <v>1</v>
      </c>
      <c r="J55">
        <v>24.5</v>
      </c>
      <c r="K55">
        <v>231.1</v>
      </c>
      <c r="L55">
        <v>162.4</v>
      </c>
      <c r="M55" s="11">
        <f>($F55+$G55)/$F55*($H55+$I55)/$H55*K55</f>
        <v>12633.466666666665</v>
      </c>
      <c r="N55" s="11">
        <f>($F55+$G55)/$F55*($H55+$I55)/$H55*L55*(1+0.03)</f>
        <v>9144.2026666666679</v>
      </c>
      <c r="O55" s="11">
        <f t="shared" si="7"/>
        <v>3489.2639999999974</v>
      </c>
    </row>
    <row r="56" spans="1:15" x14ac:dyDescent="0.35">
      <c r="A56" s="7" t="s">
        <v>25</v>
      </c>
      <c r="B56" s="7" t="s">
        <v>27</v>
      </c>
      <c r="C56">
        <f t="shared" si="8"/>
        <v>22.685000000000002</v>
      </c>
      <c r="D56">
        <f t="shared" si="9"/>
        <v>158</v>
      </c>
      <c r="E56">
        <v>38</v>
      </c>
      <c r="F56" s="10">
        <v>0.5</v>
      </c>
      <c r="G56" s="10">
        <v>20</v>
      </c>
      <c r="H56" s="9">
        <v>3</v>
      </c>
      <c r="I56" s="9">
        <v>1</v>
      </c>
      <c r="J56">
        <v>24.5</v>
      </c>
      <c r="K56">
        <v>233.8</v>
      </c>
      <c r="L56">
        <v>156.1</v>
      </c>
      <c r="M56" s="11">
        <f>($F56+$G56)/$F56*($H56+$I56)/$H56*K56</f>
        <v>12781.066666666668</v>
      </c>
      <c r="N56" s="11">
        <f>($F56+$G56)/$F56*($H56+$I56)/$H56*L56*(1+0.03)</f>
        <v>8789.4706666666661</v>
      </c>
      <c r="O56" s="11">
        <f t="shared" si="7"/>
        <v>3991.5960000000014</v>
      </c>
    </row>
    <row r="57" spans="1:15" x14ac:dyDescent="0.35">
      <c r="A57" s="7" t="s">
        <v>25</v>
      </c>
      <c r="B57" s="7" t="s">
        <v>27</v>
      </c>
      <c r="C57">
        <f t="shared" si="8"/>
        <v>22.685000000000002</v>
      </c>
      <c r="D57">
        <f t="shared" si="9"/>
        <v>158</v>
      </c>
      <c r="E57">
        <v>39</v>
      </c>
      <c r="F57" s="10">
        <v>0.5</v>
      </c>
      <c r="G57" s="10">
        <v>20</v>
      </c>
      <c r="H57" s="9">
        <v>3</v>
      </c>
      <c r="I57" s="9">
        <v>1</v>
      </c>
      <c r="J57">
        <v>24.5</v>
      </c>
      <c r="K57">
        <v>229.4</v>
      </c>
      <c r="L57">
        <v>159.69999999999999</v>
      </c>
      <c r="M57" s="11">
        <f>($F57+$G57)/$F57*($H57+$I57)/$H57*K57</f>
        <v>12540.533333333333</v>
      </c>
      <c r="N57" s="11">
        <f>($F57+$G57)/$F57*($H57+$I57)/$H57*L57*(1+0.03)</f>
        <v>8992.1746666666659</v>
      </c>
      <c r="O57" s="11">
        <f t="shared" si="7"/>
        <v>3548.358666666667</v>
      </c>
    </row>
    <row r="58" spans="1:15" x14ac:dyDescent="0.35">
      <c r="A58" s="7" t="s">
        <v>25</v>
      </c>
      <c r="B58" s="7" t="s">
        <v>27</v>
      </c>
      <c r="C58">
        <f t="shared" si="8"/>
        <v>22.685000000000002</v>
      </c>
      <c r="D58">
        <f t="shared" si="9"/>
        <v>158</v>
      </c>
      <c r="E58">
        <v>40</v>
      </c>
      <c r="F58" s="10">
        <v>0.5</v>
      </c>
      <c r="G58" s="10">
        <v>20</v>
      </c>
      <c r="H58" s="9">
        <v>3</v>
      </c>
      <c r="I58" s="9">
        <v>1</v>
      </c>
      <c r="J58">
        <v>24.5</v>
      </c>
      <c r="K58">
        <v>256.2</v>
      </c>
      <c r="L58">
        <v>173.3</v>
      </c>
      <c r="M58" s="11">
        <f>($F58+$G58)/$F58*($H58+$I58)/$H58*K58</f>
        <v>14005.599999999999</v>
      </c>
      <c r="N58" s="11">
        <f>($F58+$G58)/$F58*($H58+$I58)/$H58*L58*(1+0.03)</f>
        <v>9757.9453333333331</v>
      </c>
      <c r="O58" s="11">
        <f t="shared" si="7"/>
        <v>4247.6546666666654</v>
      </c>
    </row>
    <row r="59" spans="1:15" x14ac:dyDescent="0.35">
      <c r="A59" s="7" t="s">
        <v>25</v>
      </c>
      <c r="B59" s="7" t="s">
        <v>27</v>
      </c>
      <c r="C59">
        <f t="shared" si="8"/>
        <v>22.685000000000002</v>
      </c>
      <c r="D59">
        <f t="shared" si="9"/>
        <v>158</v>
      </c>
      <c r="E59">
        <v>42</v>
      </c>
      <c r="F59" s="10">
        <v>0.5</v>
      </c>
      <c r="G59" s="10">
        <v>20</v>
      </c>
      <c r="H59" s="9">
        <v>3</v>
      </c>
      <c r="I59" s="9">
        <v>1</v>
      </c>
      <c r="J59">
        <v>24.5</v>
      </c>
      <c r="K59">
        <v>151</v>
      </c>
      <c r="L59">
        <v>106.4</v>
      </c>
      <c r="M59" s="11">
        <f>($F59+$G59)/$F59*($H59+$I59)/$H59*K59</f>
        <v>8254.6666666666661</v>
      </c>
      <c r="N59" s="11">
        <f>($F59+$G59)/$F59*($H59+$I59)/$H59*L59*(1+0.03)</f>
        <v>5991.0293333333339</v>
      </c>
      <c r="O59" s="11">
        <f t="shared" si="7"/>
        <v>2263.6373333333322</v>
      </c>
    </row>
    <row r="60" spans="1:15" x14ac:dyDescent="0.35">
      <c r="A60" s="7" t="s">
        <v>25</v>
      </c>
      <c r="B60" s="7" t="s">
        <v>27</v>
      </c>
      <c r="C60">
        <f t="shared" si="8"/>
        <v>22.685000000000002</v>
      </c>
      <c r="D60">
        <f t="shared" si="9"/>
        <v>158</v>
      </c>
      <c r="E60">
        <v>45</v>
      </c>
      <c r="F60" s="10">
        <v>0.5</v>
      </c>
      <c r="G60" s="10">
        <v>20</v>
      </c>
      <c r="H60" s="9">
        <v>3</v>
      </c>
      <c r="I60" s="9">
        <v>1</v>
      </c>
      <c r="J60">
        <v>24.5</v>
      </c>
      <c r="K60">
        <v>171.1</v>
      </c>
      <c r="L60">
        <v>117.7</v>
      </c>
      <c r="M60" s="11">
        <f>($F60+$G60)/$F60*($H60+$I60)/$H60*K60</f>
        <v>9353.4666666666653</v>
      </c>
      <c r="N60" s="11">
        <f>($F60+$G60)/$F60*($H60+$I60)/$H60*L60*(1+0.03)</f>
        <v>6627.2946666666667</v>
      </c>
      <c r="O60" s="11">
        <f t="shared" si="7"/>
        <v>2726.1719999999987</v>
      </c>
    </row>
    <row r="61" spans="1:15" x14ac:dyDescent="0.35">
      <c r="A61" s="7" t="s">
        <v>25</v>
      </c>
      <c r="B61" s="7" t="s">
        <v>27</v>
      </c>
      <c r="C61">
        <f t="shared" si="8"/>
        <v>22.685000000000002</v>
      </c>
      <c r="D61">
        <f t="shared" si="9"/>
        <v>158</v>
      </c>
      <c r="E61">
        <v>46</v>
      </c>
      <c r="F61" s="10">
        <v>0.5</v>
      </c>
      <c r="G61" s="10">
        <v>20</v>
      </c>
      <c r="H61" s="9">
        <v>3</v>
      </c>
      <c r="I61" s="9">
        <v>1</v>
      </c>
      <c r="J61">
        <v>24.5</v>
      </c>
      <c r="K61">
        <v>182.7</v>
      </c>
      <c r="L61">
        <v>128.30000000000001</v>
      </c>
      <c r="M61" s="11">
        <f>($F61+$G61)/$F61*($H61+$I61)/$H61*K61</f>
        <v>9987.5999999999985</v>
      </c>
      <c r="N61" s="11">
        <f>($F61+$G61)/$F61*($H61+$I61)/$H61*L61*(1+0.03)</f>
        <v>7224.1453333333338</v>
      </c>
      <c r="O61" s="11">
        <f t="shared" si="7"/>
        <v>2763.4546666666647</v>
      </c>
    </row>
    <row r="62" spans="1:15" x14ac:dyDescent="0.35">
      <c r="A62" s="7" t="s">
        <v>25</v>
      </c>
      <c r="B62" s="7" t="s">
        <v>27</v>
      </c>
      <c r="C62">
        <f t="shared" si="8"/>
        <v>22.685000000000002</v>
      </c>
      <c r="D62">
        <f t="shared" si="9"/>
        <v>158</v>
      </c>
      <c r="E62">
        <v>47</v>
      </c>
      <c r="F62" s="10">
        <v>0.5</v>
      </c>
      <c r="G62" s="10">
        <v>20</v>
      </c>
      <c r="H62" s="9">
        <v>3</v>
      </c>
      <c r="I62" s="9">
        <v>1</v>
      </c>
      <c r="J62">
        <v>24.5</v>
      </c>
      <c r="K62">
        <v>197.4</v>
      </c>
      <c r="L62">
        <v>137.19999999999999</v>
      </c>
      <c r="M62" s="11">
        <f>($F62+$G62)/$F62*($H62+$I62)/$H62*K62</f>
        <v>10791.2</v>
      </c>
      <c r="N62" s="11">
        <f>($F62+$G62)/$F62*($H62+$I62)/$H62*L62*(1+0.03)</f>
        <v>7725.2746666666653</v>
      </c>
      <c r="O62" s="11">
        <f t="shared" si="7"/>
        <v>3065.9253333333354</v>
      </c>
    </row>
    <row r="63" spans="1:15" x14ac:dyDescent="0.35">
      <c r="A63" s="7" t="s">
        <v>25</v>
      </c>
      <c r="B63" s="7" t="s">
        <v>27</v>
      </c>
      <c r="C63">
        <f t="shared" si="8"/>
        <v>22.685000000000002</v>
      </c>
      <c r="D63">
        <f t="shared" si="9"/>
        <v>158</v>
      </c>
      <c r="E63">
        <v>48</v>
      </c>
      <c r="F63" s="10">
        <v>0.5</v>
      </c>
      <c r="G63" s="10">
        <v>20</v>
      </c>
      <c r="H63" s="9">
        <v>3</v>
      </c>
      <c r="I63" s="9">
        <v>1</v>
      </c>
      <c r="J63">
        <v>24.5</v>
      </c>
      <c r="K63">
        <v>204.4</v>
      </c>
      <c r="L63">
        <v>141.4</v>
      </c>
      <c r="M63" s="11">
        <f>($F63+$G63)/$F63*($H63+$I63)/$H63*K63</f>
        <v>11173.866666666667</v>
      </c>
      <c r="N63" s="11">
        <f>($F63+$G63)/$F63*($H63+$I63)/$H63*L63*(1+0.03)</f>
        <v>7961.7626666666674</v>
      </c>
      <c r="O63" s="11">
        <f t="shared" si="7"/>
        <v>3212.1039999999994</v>
      </c>
    </row>
    <row r="64" spans="1:15" x14ac:dyDescent="0.35">
      <c r="A64" s="7" t="s">
        <v>25</v>
      </c>
      <c r="B64" s="7" t="s">
        <v>27</v>
      </c>
      <c r="C64">
        <f t="shared" si="8"/>
        <v>22.685000000000002</v>
      </c>
      <c r="D64">
        <f t="shared" si="9"/>
        <v>158</v>
      </c>
      <c r="E64">
        <v>49</v>
      </c>
      <c r="F64" s="10">
        <v>0.5</v>
      </c>
      <c r="G64" s="10">
        <v>20</v>
      </c>
      <c r="H64" s="9">
        <v>3</v>
      </c>
      <c r="I64" s="9">
        <v>1</v>
      </c>
      <c r="J64">
        <v>24.5</v>
      </c>
      <c r="K64">
        <v>171.4</v>
      </c>
      <c r="L64">
        <v>122.6</v>
      </c>
      <c r="M64" s="11">
        <f>($F64+$G64)/$F64*($H64+$I64)/$H64*K64</f>
        <v>9369.8666666666668</v>
      </c>
      <c r="N64" s="11">
        <f>($F64+$G64)/$F64*($H64+$I64)/$H64*L64*(1+0.03)</f>
        <v>6903.1973333333326</v>
      </c>
      <c r="O64" s="11">
        <f t="shared" si="7"/>
        <v>2466.6693333333342</v>
      </c>
    </row>
    <row r="65" spans="1:15" x14ac:dyDescent="0.35">
      <c r="A65" s="7" t="s">
        <v>25</v>
      </c>
      <c r="B65" s="7" t="s">
        <v>27</v>
      </c>
      <c r="C65">
        <f t="shared" si="8"/>
        <v>22.685000000000002</v>
      </c>
      <c r="D65">
        <f t="shared" si="9"/>
        <v>158</v>
      </c>
      <c r="E65">
        <v>50</v>
      </c>
      <c r="F65" s="10">
        <v>0.5</v>
      </c>
      <c r="G65" s="10">
        <v>20</v>
      </c>
      <c r="H65" s="9">
        <v>3</v>
      </c>
      <c r="I65" s="9">
        <v>1</v>
      </c>
      <c r="J65">
        <v>24.5</v>
      </c>
      <c r="K65">
        <v>185.5</v>
      </c>
      <c r="L65">
        <v>124.8</v>
      </c>
      <c r="M65" s="11">
        <f>($F65+$G65)/$F65*($H65+$I65)/$H65*K65</f>
        <v>10140.666666666666</v>
      </c>
      <c r="N65" s="11">
        <f>($F65+$G65)/$F65*($H65+$I65)/$H65*L65*(1+0.03)</f>
        <v>7027.0720000000001</v>
      </c>
      <c r="O65" s="11">
        <f t="shared" si="7"/>
        <v>3113.5946666666659</v>
      </c>
    </row>
    <row r="66" spans="1:15" x14ac:dyDescent="0.35">
      <c r="A66" s="7" t="s">
        <v>25</v>
      </c>
      <c r="B66" s="7" t="s">
        <v>27</v>
      </c>
      <c r="C66">
        <f t="shared" si="8"/>
        <v>22.685000000000002</v>
      </c>
      <c r="D66">
        <f t="shared" si="9"/>
        <v>158</v>
      </c>
      <c r="E66">
        <v>51</v>
      </c>
      <c r="F66" s="10">
        <v>0.5</v>
      </c>
      <c r="G66" s="10">
        <v>20</v>
      </c>
      <c r="H66" s="9">
        <v>3</v>
      </c>
      <c r="I66" s="9">
        <v>1</v>
      </c>
      <c r="J66">
        <v>24.5</v>
      </c>
      <c r="K66">
        <v>234.9</v>
      </c>
      <c r="L66">
        <v>160.6</v>
      </c>
      <c r="M66" s="11">
        <f>($F66+$G66)/$F66*($H66+$I66)/$H66*K66</f>
        <v>12841.199999999999</v>
      </c>
      <c r="N66" s="11">
        <f>($F66+$G66)/$F66*($H66+$I66)/$H66*L66*(1+0.03)</f>
        <v>9042.8506666666653</v>
      </c>
      <c r="O66" s="11">
        <f t="shared" si="7"/>
        <v>3798.3493333333336</v>
      </c>
    </row>
    <row r="67" spans="1:15" x14ac:dyDescent="0.35">
      <c r="A67" s="7" t="s">
        <v>25</v>
      </c>
      <c r="B67" s="7" t="s">
        <v>27</v>
      </c>
      <c r="C67">
        <f t="shared" si="8"/>
        <v>22.685000000000002</v>
      </c>
      <c r="D67">
        <f t="shared" si="9"/>
        <v>158</v>
      </c>
      <c r="E67">
        <v>52</v>
      </c>
      <c r="F67" s="10">
        <v>0.5</v>
      </c>
      <c r="G67" s="10">
        <v>20</v>
      </c>
      <c r="H67" s="9">
        <v>3</v>
      </c>
      <c r="I67" s="9">
        <v>1</v>
      </c>
      <c r="J67">
        <v>24.5</v>
      </c>
      <c r="K67">
        <v>239.4</v>
      </c>
      <c r="L67">
        <v>163.6</v>
      </c>
      <c r="M67" s="11">
        <f>($F67+$G67)/$F67*($H67+$I67)/$H67*K67</f>
        <v>13087.199999999999</v>
      </c>
      <c r="N67" s="11">
        <f>($F67+$G67)/$F67*($H67+$I67)/$H67*L67*(1+0.03)</f>
        <v>9211.7706666666654</v>
      </c>
      <c r="O67" s="11">
        <f t="shared" si="7"/>
        <v>3875.4293333333335</v>
      </c>
    </row>
    <row r="68" spans="1:15" x14ac:dyDescent="0.35">
      <c r="A68" s="7" t="s">
        <v>25</v>
      </c>
      <c r="B68" s="7" t="s">
        <v>27</v>
      </c>
      <c r="C68">
        <f t="shared" si="8"/>
        <v>22.685000000000002</v>
      </c>
      <c r="D68">
        <f t="shared" si="9"/>
        <v>158</v>
      </c>
      <c r="E68">
        <v>53</v>
      </c>
      <c r="F68" s="10">
        <v>0.5</v>
      </c>
      <c r="G68" s="10">
        <v>20</v>
      </c>
      <c r="H68" s="9">
        <v>3</v>
      </c>
      <c r="I68" s="9">
        <v>1</v>
      </c>
      <c r="J68">
        <v>24.5</v>
      </c>
      <c r="K68">
        <v>152.69999999999999</v>
      </c>
      <c r="L68">
        <v>108</v>
      </c>
      <c r="M68" s="11">
        <f>($F68+$G68)/$F68*($H68+$I68)/$H68*K68</f>
        <v>8347.5999999999985</v>
      </c>
      <c r="N68" s="11">
        <f>($F68+$G68)/$F68*($H68+$I68)/$H68*L68*(1+0.03)</f>
        <v>6081.12</v>
      </c>
      <c r="O68" s="11">
        <f t="shared" si="7"/>
        <v>2266.4799999999987</v>
      </c>
    </row>
    <row r="69" spans="1:15" x14ac:dyDescent="0.35">
      <c r="A69" s="7" t="s">
        <v>25</v>
      </c>
      <c r="B69" s="7" t="s">
        <v>27</v>
      </c>
      <c r="C69">
        <f t="shared" si="8"/>
        <v>22.685000000000002</v>
      </c>
      <c r="D69">
        <f t="shared" si="9"/>
        <v>158</v>
      </c>
      <c r="E69">
        <v>54</v>
      </c>
      <c r="F69" s="10">
        <v>0.5</v>
      </c>
      <c r="G69" s="10">
        <v>20</v>
      </c>
      <c r="H69" s="9">
        <v>3</v>
      </c>
      <c r="I69" s="9">
        <v>1</v>
      </c>
      <c r="J69">
        <v>24.5</v>
      </c>
      <c r="K69">
        <v>128.30000000000001</v>
      </c>
      <c r="L69">
        <v>93.11</v>
      </c>
      <c r="M69" s="11">
        <f>($F69+$G69)/$F69*($H69+$I69)/$H69*K69</f>
        <v>7013.7333333333336</v>
      </c>
      <c r="N69" s="11">
        <f>($F69+$G69)/$F69*($H69+$I69)/$H69*L69*(1+0.03)</f>
        <v>5242.713733333333</v>
      </c>
      <c r="O69" s="11">
        <f t="shared" si="7"/>
        <v>1771.0196000000005</v>
      </c>
    </row>
    <row r="70" spans="1:15" x14ac:dyDescent="0.35">
      <c r="A70" s="7" t="s">
        <v>26</v>
      </c>
      <c r="B70" s="7" t="s">
        <v>28</v>
      </c>
      <c r="C70">
        <f>(23.91+23)/2</f>
        <v>23.454999999999998</v>
      </c>
      <c r="D70">
        <f>(160.5+161.6)/2</f>
        <v>161.05000000000001</v>
      </c>
      <c r="E70">
        <v>19</v>
      </c>
      <c r="F70" s="10">
        <v>0.5</v>
      </c>
      <c r="G70" s="10">
        <v>20</v>
      </c>
      <c r="H70" s="9">
        <v>3</v>
      </c>
      <c r="I70" s="9">
        <v>1</v>
      </c>
      <c r="J70">
        <v>24.25</v>
      </c>
      <c r="K70">
        <v>168.1</v>
      </c>
      <c r="L70">
        <v>112.4</v>
      </c>
      <c r="M70" s="11">
        <f>($F70+$G70)/$F70*($H70+$I70)/$H70*K70</f>
        <v>9189.4666666666653</v>
      </c>
      <c r="N70" s="11">
        <f>($F70+$G70)/$F70*($H70+$I70)/$H70*L70*(1+0.03)</f>
        <v>6328.869333333334</v>
      </c>
      <c r="O70" s="11">
        <f t="shared" si="7"/>
        <v>2860.5973333333313</v>
      </c>
    </row>
    <row r="71" spans="1:15" x14ac:dyDescent="0.35">
      <c r="A71" s="7" t="s">
        <v>26</v>
      </c>
      <c r="B71" s="7" t="s">
        <v>28</v>
      </c>
      <c r="C71">
        <f t="shared" ref="C71:C105" si="10">(23.91+23)/2</f>
        <v>23.454999999999998</v>
      </c>
      <c r="D71">
        <f t="shared" ref="D71:D105" si="11">(160.5+161.6)/2</f>
        <v>161.05000000000001</v>
      </c>
      <c r="E71">
        <v>20</v>
      </c>
      <c r="F71" s="10">
        <v>0.5</v>
      </c>
      <c r="G71" s="10">
        <v>20</v>
      </c>
      <c r="H71" s="9">
        <v>3</v>
      </c>
      <c r="I71" s="9">
        <v>1</v>
      </c>
      <c r="J71">
        <v>24.25</v>
      </c>
      <c r="K71">
        <v>202.4</v>
      </c>
      <c r="L71">
        <v>130.1</v>
      </c>
      <c r="M71" s="11">
        <f>($F71+$G71)/$F71*($H71+$I71)/$H71*K71</f>
        <v>11064.533333333333</v>
      </c>
      <c r="N71" s="11">
        <f>($F71+$G71)/$F71*($H71+$I71)/$H71*L71*(1+0.03)</f>
        <v>7325.4973333333328</v>
      </c>
      <c r="O71" s="11">
        <f t="shared" si="7"/>
        <v>3739.0360000000001</v>
      </c>
    </row>
    <row r="72" spans="1:15" x14ac:dyDescent="0.35">
      <c r="A72" s="7" t="s">
        <v>26</v>
      </c>
      <c r="B72" s="7" t="s">
        <v>28</v>
      </c>
      <c r="C72">
        <f t="shared" si="10"/>
        <v>23.454999999999998</v>
      </c>
      <c r="D72">
        <f t="shared" si="11"/>
        <v>161.05000000000001</v>
      </c>
      <c r="E72">
        <v>21</v>
      </c>
      <c r="F72" s="10">
        <v>0.5</v>
      </c>
      <c r="G72" s="10">
        <v>20</v>
      </c>
      <c r="H72" s="9">
        <v>3</v>
      </c>
      <c r="I72" s="9">
        <v>1</v>
      </c>
      <c r="J72">
        <v>24.25</v>
      </c>
      <c r="K72">
        <v>212.1</v>
      </c>
      <c r="L72">
        <v>136.69999999999999</v>
      </c>
      <c r="M72" s="11">
        <f>($F72+$G72)/$F72*($H72+$I72)/$H72*K72</f>
        <v>11594.8</v>
      </c>
      <c r="N72" s="11">
        <f>($F72+$G72)/$F72*($H72+$I72)/$H72*L72*(1+0.03)</f>
        <v>7697.1213333333326</v>
      </c>
      <c r="O72" s="11">
        <f t="shared" si="7"/>
        <v>3897.6786666666667</v>
      </c>
    </row>
    <row r="73" spans="1:15" x14ac:dyDescent="0.35">
      <c r="A73" s="7" t="s">
        <v>26</v>
      </c>
      <c r="B73" s="7" t="s">
        <v>28</v>
      </c>
      <c r="C73">
        <f t="shared" si="10"/>
        <v>23.454999999999998</v>
      </c>
      <c r="D73">
        <f t="shared" si="11"/>
        <v>161.05000000000001</v>
      </c>
      <c r="E73">
        <v>22</v>
      </c>
      <c r="F73" s="10">
        <v>0.5</v>
      </c>
      <c r="G73" s="10">
        <v>20</v>
      </c>
      <c r="H73" s="9">
        <v>3</v>
      </c>
      <c r="I73" s="9">
        <v>1</v>
      </c>
      <c r="J73">
        <v>24.25</v>
      </c>
      <c r="K73">
        <v>152.9</v>
      </c>
      <c r="L73">
        <v>99.81</v>
      </c>
      <c r="M73" s="11">
        <f>($F73+$G73)/$F73*($H73+$I73)/$H73*K73</f>
        <v>8358.5333333333328</v>
      </c>
      <c r="N73" s="11">
        <f>($F73+$G73)/$F73*($H73+$I73)/$H73*L73*(1+0.03)</f>
        <v>5619.9683999999997</v>
      </c>
      <c r="O73" s="11">
        <f t="shared" si="7"/>
        <v>2738.5649333333331</v>
      </c>
    </row>
    <row r="74" spans="1:15" x14ac:dyDescent="0.35">
      <c r="A74" s="7" t="s">
        <v>26</v>
      </c>
      <c r="B74" s="7" t="s">
        <v>28</v>
      </c>
      <c r="C74">
        <f t="shared" si="10"/>
        <v>23.454999999999998</v>
      </c>
      <c r="D74">
        <f t="shared" si="11"/>
        <v>161.05000000000001</v>
      </c>
      <c r="E74">
        <v>23</v>
      </c>
      <c r="F74" s="10">
        <v>0.5</v>
      </c>
      <c r="G74" s="10">
        <v>20</v>
      </c>
      <c r="H74" s="9">
        <v>3</v>
      </c>
      <c r="I74" s="9">
        <v>1</v>
      </c>
      <c r="J74">
        <v>24.25</v>
      </c>
      <c r="K74">
        <v>197.7</v>
      </c>
      <c r="L74">
        <v>130.6</v>
      </c>
      <c r="M74" s="11">
        <f>($F74+$G74)/$F74*($H74+$I74)/$H74*K74</f>
        <v>10807.599999999999</v>
      </c>
      <c r="N74" s="11">
        <f>($F74+$G74)/$F74*($H74+$I74)/$H74*L74*(1+0.03)</f>
        <v>7353.6506666666664</v>
      </c>
      <c r="O74" s="11">
        <f t="shared" si="7"/>
        <v>3453.9493333333321</v>
      </c>
    </row>
    <row r="75" spans="1:15" x14ac:dyDescent="0.35">
      <c r="A75" s="7" t="s">
        <v>26</v>
      </c>
      <c r="B75" s="7" t="s">
        <v>28</v>
      </c>
      <c r="C75">
        <f t="shared" si="10"/>
        <v>23.454999999999998</v>
      </c>
      <c r="D75">
        <f t="shared" si="11"/>
        <v>161.05000000000001</v>
      </c>
      <c r="E75">
        <v>24</v>
      </c>
      <c r="F75" s="10">
        <v>0.5</v>
      </c>
      <c r="G75" s="10">
        <v>20</v>
      </c>
      <c r="H75" s="9">
        <v>3</v>
      </c>
      <c r="I75" s="9">
        <v>1</v>
      </c>
      <c r="J75">
        <v>24.25</v>
      </c>
      <c r="K75">
        <v>227.8</v>
      </c>
      <c r="L75">
        <v>145.30000000000001</v>
      </c>
      <c r="M75" s="11">
        <f>($F75+$G75)/$F75*($H75+$I75)/$H75*K75</f>
        <v>12453.066666666668</v>
      </c>
      <c r="N75" s="11">
        <f>($F75+$G75)/$F75*($H75+$I75)/$H75*L75*(1+0.03)</f>
        <v>8181.358666666667</v>
      </c>
      <c r="O75" s="11">
        <f t="shared" si="7"/>
        <v>4271.7080000000005</v>
      </c>
    </row>
    <row r="76" spans="1:15" x14ac:dyDescent="0.35">
      <c r="A76" s="7" t="s">
        <v>26</v>
      </c>
      <c r="B76" s="7" t="s">
        <v>28</v>
      </c>
      <c r="C76">
        <f t="shared" si="10"/>
        <v>23.454999999999998</v>
      </c>
      <c r="D76">
        <f t="shared" si="11"/>
        <v>161.05000000000001</v>
      </c>
      <c r="E76">
        <v>25</v>
      </c>
      <c r="F76" s="10">
        <v>0.5</v>
      </c>
      <c r="G76" s="10">
        <v>20</v>
      </c>
      <c r="H76" s="9">
        <v>3</v>
      </c>
      <c r="I76" s="9">
        <v>1</v>
      </c>
      <c r="J76">
        <v>24.25</v>
      </c>
      <c r="K76">
        <v>182</v>
      </c>
      <c r="L76">
        <v>119.3</v>
      </c>
      <c r="M76" s="11">
        <f>($F76+$G76)/$F76*($H76+$I76)/$H76*K76</f>
        <v>9949.3333333333321</v>
      </c>
      <c r="N76" s="11">
        <f>($F76+$G76)/$F76*($H76+$I76)/$H76*L76*(1+0.03)</f>
        <v>6717.3853333333327</v>
      </c>
      <c r="O76" s="11">
        <f t="shared" si="7"/>
        <v>3231.9479999999994</v>
      </c>
    </row>
    <row r="77" spans="1:15" x14ac:dyDescent="0.35">
      <c r="A77" s="7" t="s">
        <v>26</v>
      </c>
      <c r="B77" s="7" t="s">
        <v>28</v>
      </c>
      <c r="C77">
        <f t="shared" si="10"/>
        <v>23.454999999999998</v>
      </c>
      <c r="D77">
        <f t="shared" si="11"/>
        <v>161.05000000000001</v>
      </c>
      <c r="E77">
        <v>26</v>
      </c>
      <c r="F77" s="10">
        <v>0.5</v>
      </c>
      <c r="G77" s="10">
        <v>20</v>
      </c>
      <c r="H77" s="9">
        <v>3</v>
      </c>
      <c r="I77" s="9">
        <v>1</v>
      </c>
      <c r="J77">
        <v>24.25</v>
      </c>
      <c r="K77">
        <v>221.7</v>
      </c>
      <c r="L77">
        <v>140</v>
      </c>
      <c r="M77" s="11">
        <f>($F77+$G77)/$F77*($H77+$I77)/$H77*K77</f>
        <v>12119.599999999999</v>
      </c>
      <c r="N77" s="11">
        <f>($F77+$G77)/$F77*($H77+$I77)/$H77*L77*(1+0.03)</f>
        <v>7882.9333333333334</v>
      </c>
      <c r="O77" s="11">
        <f t="shared" si="7"/>
        <v>4236.6666666666652</v>
      </c>
    </row>
    <row r="78" spans="1:15" x14ac:dyDescent="0.35">
      <c r="A78" s="7" t="s">
        <v>26</v>
      </c>
      <c r="B78" s="7" t="s">
        <v>28</v>
      </c>
      <c r="C78">
        <f t="shared" si="10"/>
        <v>23.454999999999998</v>
      </c>
      <c r="D78">
        <f t="shared" si="11"/>
        <v>161.05000000000001</v>
      </c>
      <c r="E78">
        <v>27</v>
      </c>
      <c r="F78" s="10">
        <v>0.5</v>
      </c>
      <c r="G78" s="10">
        <v>20</v>
      </c>
      <c r="H78" s="9">
        <v>3</v>
      </c>
      <c r="I78" s="9">
        <v>1</v>
      </c>
      <c r="J78">
        <v>24.25</v>
      </c>
      <c r="K78">
        <v>166.2</v>
      </c>
      <c r="L78">
        <v>109</v>
      </c>
      <c r="M78" s="11">
        <f>($F78+$G78)/$F78*($H78+$I78)/$H78*K78</f>
        <v>9085.5999999999985</v>
      </c>
      <c r="N78" s="11">
        <f>($F78+$G78)/$F78*($H78+$I78)/$H78*L78*(1+0.03)</f>
        <v>6137.4266666666663</v>
      </c>
      <c r="O78" s="11">
        <f t="shared" si="7"/>
        <v>2948.1733333333323</v>
      </c>
    </row>
    <row r="79" spans="1:15" x14ac:dyDescent="0.35">
      <c r="A79" s="7" t="s">
        <v>26</v>
      </c>
      <c r="B79" s="7" t="s">
        <v>28</v>
      </c>
      <c r="C79">
        <f t="shared" si="10"/>
        <v>23.454999999999998</v>
      </c>
      <c r="D79">
        <f t="shared" si="11"/>
        <v>161.05000000000001</v>
      </c>
      <c r="E79">
        <v>28</v>
      </c>
      <c r="F79" s="10">
        <v>0.5</v>
      </c>
      <c r="G79" s="10">
        <v>20</v>
      </c>
      <c r="H79" s="9">
        <v>3</v>
      </c>
      <c r="I79" s="9">
        <v>1</v>
      </c>
      <c r="J79">
        <v>24.25</v>
      </c>
      <c r="K79">
        <v>171.2</v>
      </c>
      <c r="L79">
        <v>115.3</v>
      </c>
      <c r="M79" s="11">
        <f>($F79+$G79)/$F79*($H79+$I79)/$H79*K79</f>
        <v>9358.9333333333325</v>
      </c>
      <c r="N79" s="11">
        <f>($F79+$G79)/$F79*($H79+$I79)/$H79*L79*(1+0.03)</f>
        <v>6492.1586666666672</v>
      </c>
      <c r="O79" s="11">
        <f t="shared" si="7"/>
        <v>2866.7746666666653</v>
      </c>
    </row>
    <row r="80" spans="1:15" x14ac:dyDescent="0.35">
      <c r="A80" s="7" t="s">
        <v>26</v>
      </c>
      <c r="B80" s="7" t="s">
        <v>28</v>
      </c>
      <c r="C80">
        <f t="shared" si="10"/>
        <v>23.454999999999998</v>
      </c>
      <c r="D80">
        <f t="shared" si="11"/>
        <v>161.05000000000001</v>
      </c>
      <c r="E80">
        <v>29</v>
      </c>
      <c r="F80" s="10">
        <v>0.5</v>
      </c>
      <c r="G80" s="10">
        <v>20</v>
      </c>
      <c r="H80" s="9">
        <v>3</v>
      </c>
      <c r="I80" s="9">
        <v>1</v>
      </c>
      <c r="J80">
        <v>24.25</v>
      </c>
      <c r="K80">
        <v>202.6</v>
      </c>
      <c r="L80">
        <v>134.4</v>
      </c>
      <c r="M80" s="11">
        <f>($F80+$G80)/$F80*($H80+$I80)/$H80*K80</f>
        <v>11075.466666666665</v>
      </c>
      <c r="N80" s="11">
        <f>($F80+$G80)/$F80*($H80+$I80)/$H80*L80*(1+0.03)</f>
        <v>7567.616</v>
      </c>
      <c r="O80" s="11">
        <f t="shared" si="7"/>
        <v>3507.8506666666653</v>
      </c>
    </row>
    <row r="81" spans="1:15" x14ac:dyDescent="0.35">
      <c r="A81" s="7" t="s">
        <v>26</v>
      </c>
      <c r="B81" s="7" t="s">
        <v>28</v>
      </c>
      <c r="C81">
        <f t="shared" si="10"/>
        <v>23.454999999999998</v>
      </c>
      <c r="D81">
        <f t="shared" si="11"/>
        <v>161.05000000000001</v>
      </c>
      <c r="E81">
        <v>30</v>
      </c>
      <c r="F81" s="10">
        <v>0.5</v>
      </c>
      <c r="G81" s="10">
        <v>20</v>
      </c>
      <c r="H81" s="9">
        <v>3</v>
      </c>
      <c r="I81" s="9">
        <v>1</v>
      </c>
      <c r="J81">
        <v>24.25</v>
      </c>
      <c r="K81">
        <v>165.8</v>
      </c>
      <c r="L81">
        <v>106</v>
      </c>
      <c r="M81" s="11">
        <f>($F81+$G81)/$F81*($H81+$I81)/$H81*K81</f>
        <v>9063.7333333333336</v>
      </c>
      <c r="N81" s="11">
        <f>($F81+$G81)/$F81*($H81+$I81)/$H81*L81*(1+0.03)</f>
        <v>5968.5066666666662</v>
      </c>
      <c r="O81" s="11">
        <f t="shared" si="7"/>
        <v>3095.2266666666674</v>
      </c>
    </row>
    <row r="82" spans="1:15" x14ac:dyDescent="0.35">
      <c r="A82" s="7" t="s">
        <v>26</v>
      </c>
      <c r="B82" s="7" t="s">
        <v>28</v>
      </c>
      <c r="C82">
        <f t="shared" si="10"/>
        <v>23.454999999999998</v>
      </c>
      <c r="D82">
        <f t="shared" si="11"/>
        <v>161.05000000000001</v>
      </c>
      <c r="E82">
        <v>31</v>
      </c>
      <c r="F82" s="10">
        <v>0.5</v>
      </c>
      <c r="G82" s="10">
        <v>20</v>
      </c>
      <c r="H82" s="9">
        <v>3</v>
      </c>
      <c r="I82" s="9">
        <v>1</v>
      </c>
      <c r="J82">
        <v>24.25</v>
      </c>
      <c r="K82">
        <v>196.5</v>
      </c>
      <c r="L82">
        <v>124.8</v>
      </c>
      <c r="M82" s="11">
        <f>($F82+$G82)/$F82*($H82+$I82)/$H82*K82</f>
        <v>10742</v>
      </c>
      <c r="N82" s="11">
        <f>($F82+$G82)/$F82*($H82+$I82)/$H82*L82*(1+0.03)</f>
        <v>7027.0720000000001</v>
      </c>
      <c r="O82" s="11">
        <f t="shared" si="7"/>
        <v>3714.9279999999999</v>
      </c>
    </row>
    <row r="83" spans="1:15" x14ac:dyDescent="0.35">
      <c r="A83" s="7" t="s">
        <v>26</v>
      </c>
      <c r="B83" s="7" t="s">
        <v>28</v>
      </c>
      <c r="C83">
        <f t="shared" si="10"/>
        <v>23.454999999999998</v>
      </c>
      <c r="D83">
        <f t="shared" si="11"/>
        <v>161.05000000000001</v>
      </c>
      <c r="E83">
        <v>32</v>
      </c>
      <c r="F83" s="10">
        <v>0.5</v>
      </c>
      <c r="G83" s="10">
        <v>20</v>
      </c>
      <c r="H83" s="9">
        <v>3</v>
      </c>
      <c r="I83" s="9">
        <v>1</v>
      </c>
      <c r="J83">
        <v>24.25</v>
      </c>
      <c r="K83">
        <v>151.80000000000001</v>
      </c>
      <c r="L83">
        <v>99</v>
      </c>
      <c r="M83" s="11">
        <f>($F83+$G83)/$F83*($H83+$I83)/$H83*K83</f>
        <v>8298.4</v>
      </c>
      <c r="N83" s="11">
        <f>($F83+$G83)/$F83*($H83+$I83)/$H83*L83*(1+0.03)</f>
        <v>5574.3600000000006</v>
      </c>
      <c r="O83" s="11">
        <f t="shared" si="7"/>
        <v>2724.0399999999991</v>
      </c>
    </row>
    <row r="84" spans="1:15" x14ac:dyDescent="0.35">
      <c r="A84" s="7" t="s">
        <v>26</v>
      </c>
      <c r="B84" s="7" t="s">
        <v>28</v>
      </c>
      <c r="C84">
        <f t="shared" si="10"/>
        <v>23.454999999999998</v>
      </c>
      <c r="D84">
        <f t="shared" si="11"/>
        <v>161.05000000000001</v>
      </c>
      <c r="E84">
        <v>33</v>
      </c>
      <c r="F84" s="10">
        <v>0.5</v>
      </c>
      <c r="G84" s="10">
        <v>20</v>
      </c>
      <c r="H84" s="9">
        <v>3</v>
      </c>
      <c r="I84" s="9">
        <v>1</v>
      </c>
      <c r="J84">
        <v>24.25</v>
      </c>
      <c r="K84">
        <v>175.5</v>
      </c>
      <c r="L84">
        <v>115.2</v>
      </c>
      <c r="M84" s="11">
        <f>($F84+$G84)/$F84*($H84+$I84)/$H84*K84</f>
        <v>9594</v>
      </c>
      <c r="N84" s="11">
        <f>($F84+$G84)/$F84*($H84+$I84)/$H84*L84*(1+0.03)</f>
        <v>6486.5279999999993</v>
      </c>
      <c r="O84" s="11">
        <f t="shared" si="7"/>
        <v>3107.4720000000007</v>
      </c>
    </row>
    <row r="85" spans="1:15" x14ac:dyDescent="0.35">
      <c r="A85" s="7" t="s">
        <v>26</v>
      </c>
      <c r="B85" s="7" t="s">
        <v>28</v>
      </c>
      <c r="C85">
        <f t="shared" si="10"/>
        <v>23.454999999999998</v>
      </c>
      <c r="D85">
        <f t="shared" si="11"/>
        <v>161.05000000000001</v>
      </c>
      <c r="E85">
        <v>34</v>
      </c>
      <c r="F85" s="10">
        <v>0.5</v>
      </c>
      <c r="G85" s="10">
        <v>20</v>
      </c>
      <c r="H85" s="9">
        <v>3</v>
      </c>
      <c r="I85" s="9">
        <v>1</v>
      </c>
      <c r="J85">
        <v>24.25</v>
      </c>
      <c r="K85">
        <v>165.3</v>
      </c>
      <c r="L85">
        <v>107.8</v>
      </c>
      <c r="M85" s="11">
        <f>($F85+$G85)/$F85*($H85+$I85)/$H85*K85</f>
        <v>9036.4</v>
      </c>
      <c r="N85" s="11">
        <f>($F85+$G85)/$F85*($H85+$I85)/$H85*L85*(1+0.03)</f>
        <v>6069.858666666667</v>
      </c>
      <c r="O85" s="11">
        <f t="shared" si="7"/>
        <v>2966.5413333333327</v>
      </c>
    </row>
    <row r="86" spans="1:15" x14ac:dyDescent="0.35">
      <c r="A86" s="7" t="s">
        <v>26</v>
      </c>
      <c r="B86" s="7" t="s">
        <v>28</v>
      </c>
      <c r="C86">
        <f t="shared" si="10"/>
        <v>23.454999999999998</v>
      </c>
      <c r="D86">
        <f t="shared" si="11"/>
        <v>161.05000000000001</v>
      </c>
      <c r="E86">
        <v>35</v>
      </c>
      <c r="F86" s="10">
        <v>0.5</v>
      </c>
      <c r="G86" s="10">
        <v>20</v>
      </c>
      <c r="H86" s="9">
        <v>3</v>
      </c>
      <c r="I86" s="9">
        <v>1</v>
      </c>
      <c r="J86">
        <v>24.25</v>
      </c>
      <c r="K86">
        <v>215.3</v>
      </c>
      <c r="L86">
        <v>137.4</v>
      </c>
      <c r="M86" s="11">
        <f>($F86+$G86)/$F86*($H86+$I86)/$H86*K86</f>
        <v>11769.733333333334</v>
      </c>
      <c r="N86" s="11">
        <f>($F86+$G86)/$F86*($H86+$I86)/$H86*L86*(1+0.03)</f>
        <v>7736.5360000000001</v>
      </c>
      <c r="O86" s="11">
        <f t="shared" si="7"/>
        <v>4033.1973333333335</v>
      </c>
    </row>
    <row r="87" spans="1:15" x14ac:dyDescent="0.35">
      <c r="A87" s="7" t="s">
        <v>26</v>
      </c>
      <c r="B87" s="7" t="s">
        <v>28</v>
      </c>
      <c r="C87">
        <f t="shared" si="10"/>
        <v>23.454999999999998</v>
      </c>
      <c r="D87">
        <f t="shared" si="11"/>
        <v>161.05000000000001</v>
      </c>
      <c r="E87">
        <v>36</v>
      </c>
      <c r="F87" s="10">
        <v>0.5</v>
      </c>
      <c r="G87" s="10">
        <v>20</v>
      </c>
      <c r="H87" s="9">
        <v>3</v>
      </c>
      <c r="I87" s="9">
        <v>1</v>
      </c>
      <c r="J87">
        <v>24.25</v>
      </c>
      <c r="K87">
        <v>206.5</v>
      </c>
      <c r="L87">
        <v>132.80000000000001</v>
      </c>
      <c r="M87" s="11">
        <f>($F87+$G87)/$F87*($H87+$I87)/$H87*K87</f>
        <v>11288.666666666666</v>
      </c>
      <c r="N87" s="11">
        <f>($F87+$G87)/$F87*($H87+$I87)/$H87*L87*(1+0.03)</f>
        <v>7477.5253333333339</v>
      </c>
      <c r="O87" s="11">
        <f t="shared" si="7"/>
        <v>3811.1413333333321</v>
      </c>
    </row>
    <row r="88" spans="1:15" x14ac:dyDescent="0.35">
      <c r="A88" s="7" t="s">
        <v>26</v>
      </c>
      <c r="B88" s="7" t="s">
        <v>28</v>
      </c>
      <c r="C88">
        <f t="shared" si="10"/>
        <v>23.454999999999998</v>
      </c>
      <c r="D88">
        <f t="shared" si="11"/>
        <v>161.05000000000001</v>
      </c>
      <c r="E88">
        <v>55</v>
      </c>
      <c r="F88" s="10">
        <v>0.5</v>
      </c>
      <c r="G88" s="10">
        <v>20</v>
      </c>
      <c r="H88" s="9">
        <v>3</v>
      </c>
      <c r="I88" s="9">
        <v>1</v>
      </c>
      <c r="J88">
        <v>24.25</v>
      </c>
      <c r="K88">
        <v>265.5</v>
      </c>
      <c r="L88">
        <v>190.2</v>
      </c>
      <c r="M88" s="11">
        <f>($F88+$G88)/$F88*($H88+$I88)/$H88*K88</f>
        <v>14514</v>
      </c>
      <c r="N88" s="11">
        <f>($F88+$G88)/$F88*($H88+$I88)/$H88*L88*(1+0.03)</f>
        <v>10709.527999999998</v>
      </c>
      <c r="O88" s="11">
        <f t="shared" si="7"/>
        <v>3804.4720000000016</v>
      </c>
    </row>
    <row r="89" spans="1:15" x14ac:dyDescent="0.35">
      <c r="A89" s="7" t="s">
        <v>26</v>
      </c>
      <c r="B89" s="7" t="s">
        <v>28</v>
      </c>
      <c r="C89">
        <f t="shared" si="10"/>
        <v>23.454999999999998</v>
      </c>
      <c r="D89">
        <f t="shared" si="11"/>
        <v>161.05000000000001</v>
      </c>
      <c r="E89">
        <v>56</v>
      </c>
      <c r="F89" s="10">
        <v>0.5</v>
      </c>
      <c r="G89" s="10">
        <v>20</v>
      </c>
      <c r="H89" s="9">
        <v>3</v>
      </c>
      <c r="I89" s="9">
        <v>1</v>
      </c>
      <c r="J89">
        <v>24.25</v>
      </c>
      <c r="K89">
        <v>168.6</v>
      </c>
      <c r="L89">
        <v>118.7</v>
      </c>
      <c r="M89" s="11">
        <f>($F89+$G89)/$F89*($H89+$I89)/$H89*K89</f>
        <v>9216.7999999999993</v>
      </c>
      <c r="N89" s="11">
        <f>($F89+$G89)/$F89*($H89+$I89)/$H89*L89*(1+0.03)</f>
        <v>6683.601333333334</v>
      </c>
      <c r="O89" s="11">
        <f t="shared" si="7"/>
        <v>2533.1986666666653</v>
      </c>
    </row>
    <row r="90" spans="1:15" x14ac:dyDescent="0.35">
      <c r="A90" s="7" t="s">
        <v>26</v>
      </c>
      <c r="B90" s="7" t="s">
        <v>28</v>
      </c>
      <c r="C90">
        <f t="shared" si="10"/>
        <v>23.454999999999998</v>
      </c>
      <c r="D90">
        <f t="shared" si="11"/>
        <v>161.05000000000001</v>
      </c>
      <c r="E90">
        <v>57</v>
      </c>
      <c r="F90" s="10">
        <v>0.5</v>
      </c>
      <c r="G90" s="10">
        <v>20</v>
      </c>
      <c r="H90" s="9">
        <v>3</v>
      </c>
      <c r="I90" s="9">
        <v>1</v>
      </c>
      <c r="J90">
        <v>24.25</v>
      </c>
      <c r="K90">
        <v>218.9</v>
      </c>
      <c r="L90">
        <v>152.80000000000001</v>
      </c>
      <c r="M90" s="11">
        <f>($F90+$G90)/$F90*($H90+$I90)/$H90*K90</f>
        <v>11966.533333333333</v>
      </c>
      <c r="N90" s="11">
        <f>($F90+$G90)/$F90*($H90+$I90)/$H90*L90*(1+0.03)</f>
        <v>8603.6586666666681</v>
      </c>
      <c r="O90" s="11">
        <f t="shared" si="7"/>
        <v>3362.8746666666648</v>
      </c>
    </row>
    <row r="91" spans="1:15" x14ac:dyDescent="0.35">
      <c r="A91" s="7" t="s">
        <v>26</v>
      </c>
      <c r="B91" s="7" t="s">
        <v>28</v>
      </c>
      <c r="C91">
        <f t="shared" si="10"/>
        <v>23.454999999999998</v>
      </c>
      <c r="D91">
        <f t="shared" si="11"/>
        <v>161.05000000000001</v>
      </c>
      <c r="E91">
        <v>58</v>
      </c>
      <c r="F91" s="10">
        <v>0.5</v>
      </c>
      <c r="G91" s="10">
        <v>20</v>
      </c>
      <c r="H91" s="9">
        <v>3</v>
      </c>
      <c r="I91" s="9">
        <v>1</v>
      </c>
      <c r="J91">
        <v>24.25</v>
      </c>
      <c r="K91">
        <v>230.7</v>
      </c>
      <c r="L91">
        <v>159</v>
      </c>
      <c r="M91" s="11">
        <f>($F91+$G91)/$F91*($H91+$I91)/$H91*K91</f>
        <v>12611.599999999999</v>
      </c>
      <c r="N91" s="11">
        <f>($F91+$G91)/$F91*($H91+$I91)/$H91*L91*(1+0.03)</f>
        <v>8952.76</v>
      </c>
      <c r="O91" s="11">
        <f t="shared" si="7"/>
        <v>3658.8399999999983</v>
      </c>
    </row>
    <row r="92" spans="1:15" x14ac:dyDescent="0.35">
      <c r="A92" s="7" t="s">
        <v>26</v>
      </c>
      <c r="B92" s="7" t="s">
        <v>28</v>
      </c>
      <c r="C92">
        <f t="shared" si="10"/>
        <v>23.454999999999998</v>
      </c>
      <c r="D92">
        <f t="shared" si="11"/>
        <v>161.05000000000001</v>
      </c>
      <c r="E92">
        <v>59</v>
      </c>
      <c r="F92" s="10">
        <v>0.5</v>
      </c>
      <c r="G92" s="10">
        <v>20</v>
      </c>
      <c r="H92" s="9">
        <v>3</v>
      </c>
      <c r="I92" s="9">
        <v>1</v>
      </c>
      <c r="J92">
        <v>24.25</v>
      </c>
      <c r="K92">
        <v>169.6</v>
      </c>
      <c r="L92">
        <v>124.2</v>
      </c>
      <c r="M92" s="11">
        <f>($F92+$G92)/$F92*($H92+$I92)/$H92*K92</f>
        <v>9271.4666666666653</v>
      </c>
      <c r="N92" s="11">
        <f>($F92+$G92)/$F92*($H92+$I92)/$H92*L92*(1+0.03)</f>
        <v>6993.2879999999996</v>
      </c>
      <c r="O92" s="11">
        <f t="shared" si="7"/>
        <v>2278.1786666666658</v>
      </c>
    </row>
    <row r="93" spans="1:15" x14ac:dyDescent="0.35">
      <c r="A93" s="7" t="s">
        <v>26</v>
      </c>
      <c r="B93" s="7" t="s">
        <v>28</v>
      </c>
      <c r="C93">
        <f t="shared" si="10"/>
        <v>23.454999999999998</v>
      </c>
      <c r="D93">
        <f t="shared" si="11"/>
        <v>161.05000000000001</v>
      </c>
      <c r="E93">
        <v>60</v>
      </c>
      <c r="F93" s="10">
        <v>0.5</v>
      </c>
      <c r="G93" s="10">
        <v>20</v>
      </c>
      <c r="H93" s="9">
        <v>3</v>
      </c>
      <c r="I93" s="9">
        <v>1</v>
      </c>
      <c r="J93">
        <v>24.25</v>
      </c>
      <c r="K93">
        <v>231.3</v>
      </c>
      <c r="L93">
        <v>162.6</v>
      </c>
      <c r="M93" s="11">
        <f>($F93+$G93)/$F93*($H93+$I93)/$H93*K93</f>
        <v>12644.4</v>
      </c>
      <c r="N93" s="11">
        <f>($F93+$G93)/$F93*($H93+$I93)/$H93*L93*(1+0.03)</f>
        <v>9155.4639999999999</v>
      </c>
      <c r="O93" s="11">
        <f t="shared" si="7"/>
        <v>3488.9359999999997</v>
      </c>
    </row>
    <row r="94" spans="1:15" x14ac:dyDescent="0.35">
      <c r="A94" s="7" t="s">
        <v>26</v>
      </c>
      <c r="B94" s="7" t="s">
        <v>28</v>
      </c>
      <c r="C94">
        <f t="shared" si="10"/>
        <v>23.454999999999998</v>
      </c>
      <c r="D94">
        <f t="shared" si="11"/>
        <v>161.05000000000001</v>
      </c>
      <c r="E94">
        <v>61</v>
      </c>
      <c r="F94" s="10">
        <v>0.5</v>
      </c>
      <c r="G94" s="10">
        <v>20</v>
      </c>
      <c r="H94" s="9">
        <v>3</v>
      </c>
      <c r="I94" s="9">
        <v>1</v>
      </c>
      <c r="J94">
        <v>24.25</v>
      </c>
      <c r="K94">
        <v>194.1</v>
      </c>
      <c r="L94">
        <v>134.1</v>
      </c>
      <c r="M94" s="11">
        <f>($F94+$G94)/$F94*($H94+$I94)/$H94*K94</f>
        <v>10610.8</v>
      </c>
      <c r="N94" s="11">
        <f>($F94+$G94)/$F94*($H94+$I94)/$H94*L94*(1+0.03)</f>
        <v>7550.7239999999993</v>
      </c>
      <c r="O94" s="11">
        <f t="shared" si="7"/>
        <v>3060.076</v>
      </c>
    </row>
    <row r="95" spans="1:15" x14ac:dyDescent="0.35">
      <c r="A95" s="7" t="s">
        <v>26</v>
      </c>
      <c r="B95" s="7" t="s">
        <v>28</v>
      </c>
      <c r="C95">
        <f t="shared" si="10"/>
        <v>23.454999999999998</v>
      </c>
      <c r="D95">
        <f t="shared" si="11"/>
        <v>161.05000000000001</v>
      </c>
      <c r="E95">
        <v>62</v>
      </c>
      <c r="F95" s="10">
        <v>0.5</v>
      </c>
      <c r="G95" s="10">
        <v>20</v>
      </c>
      <c r="H95" s="9">
        <v>3</v>
      </c>
      <c r="I95" s="9">
        <v>1</v>
      </c>
      <c r="J95">
        <v>24.25</v>
      </c>
      <c r="K95">
        <v>224.8</v>
      </c>
      <c r="L95">
        <v>160.1</v>
      </c>
      <c r="M95" s="11">
        <f>($F95+$G95)/$F95*($H95+$I95)/$H95*K95</f>
        <v>12289.066666666668</v>
      </c>
      <c r="N95" s="11">
        <f>($F95+$G95)/$F95*($H95+$I95)/$H95*L95*(1+0.03)</f>
        <v>9014.6973333333335</v>
      </c>
      <c r="O95" s="11">
        <f t="shared" si="7"/>
        <v>3274.369333333334</v>
      </c>
    </row>
    <row r="96" spans="1:15" x14ac:dyDescent="0.35">
      <c r="A96" s="7" t="s">
        <v>26</v>
      </c>
      <c r="B96" s="7" t="s">
        <v>28</v>
      </c>
      <c r="C96">
        <f t="shared" si="10"/>
        <v>23.454999999999998</v>
      </c>
      <c r="D96">
        <f t="shared" si="11"/>
        <v>161.05000000000001</v>
      </c>
      <c r="E96">
        <v>63</v>
      </c>
      <c r="F96" s="10">
        <v>0.5</v>
      </c>
      <c r="G96" s="10">
        <v>20</v>
      </c>
      <c r="H96" s="9">
        <v>3</v>
      </c>
      <c r="I96" s="9">
        <v>1</v>
      </c>
      <c r="J96">
        <v>24.25</v>
      </c>
      <c r="K96">
        <v>159.4</v>
      </c>
      <c r="L96">
        <v>113.4</v>
      </c>
      <c r="M96" s="11">
        <f>($F96+$G96)/$F96*($H96+$I96)/$H96*K96</f>
        <v>8713.8666666666668</v>
      </c>
      <c r="N96" s="11">
        <f>($F96+$G96)/$F96*($H96+$I96)/$H96*L96*(1+0.03)</f>
        <v>6385.1760000000004</v>
      </c>
      <c r="O96" s="11">
        <f t="shared" si="7"/>
        <v>2328.6906666666664</v>
      </c>
    </row>
    <row r="97" spans="1:15" x14ac:dyDescent="0.35">
      <c r="A97" s="7" t="s">
        <v>26</v>
      </c>
      <c r="B97" s="7" t="s">
        <v>28</v>
      </c>
      <c r="C97">
        <f t="shared" si="10"/>
        <v>23.454999999999998</v>
      </c>
      <c r="D97">
        <f t="shared" si="11"/>
        <v>161.05000000000001</v>
      </c>
      <c r="E97">
        <v>64</v>
      </c>
      <c r="F97" s="10">
        <v>0.5</v>
      </c>
      <c r="G97" s="10">
        <v>20</v>
      </c>
      <c r="H97" s="9">
        <v>3</v>
      </c>
      <c r="I97" s="9">
        <v>1</v>
      </c>
      <c r="J97">
        <v>24.25</v>
      </c>
      <c r="K97">
        <v>214</v>
      </c>
      <c r="L97">
        <v>153.30000000000001</v>
      </c>
      <c r="M97" s="11">
        <f>($F97+$G97)/$F97*($H97+$I97)/$H97*K97</f>
        <v>11698.666666666666</v>
      </c>
      <c r="N97" s="11">
        <f>($F97+$G97)/$F97*($H97+$I97)/$H97*L97*(1+0.03)</f>
        <v>8631.8119999999999</v>
      </c>
      <c r="O97" s="11">
        <f t="shared" si="7"/>
        <v>3066.8546666666662</v>
      </c>
    </row>
    <row r="98" spans="1:15" x14ac:dyDescent="0.35">
      <c r="A98" s="7" t="s">
        <v>26</v>
      </c>
      <c r="B98" s="7" t="s">
        <v>28</v>
      </c>
      <c r="C98">
        <f t="shared" si="10"/>
        <v>23.454999999999998</v>
      </c>
      <c r="D98">
        <f t="shared" si="11"/>
        <v>161.05000000000001</v>
      </c>
      <c r="E98">
        <v>65</v>
      </c>
      <c r="F98" s="10">
        <v>0.5</v>
      </c>
      <c r="G98" s="10">
        <v>20</v>
      </c>
      <c r="H98" s="9">
        <v>3</v>
      </c>
      <c r="I98" s="9">
        <v>1</v>
      </c>
      <c r="J98">
        <v>24.25</v>
      </c>
      <c r="K98">
        <v>232.3</v>
      </c>
      <c r="L98">
        <v>161.5</v>
      </c>
      <c r="M98" s="11">
        <f>($F98+$G98)/$F98*($H98+$I98)/$H98*K98</f>
        <v>12699.066666666668</v>
      </c>
      <c r="N98" s="11">
        <f>($F98+$G98)/$F98*($H98+$I98)/$H98*L98*(1+0.03)</f>
        <v>9093.5266666666666</v>
      </c>
      <c r="O98" s="11">
        <f t="shared" si="7"/>
        <v>3605.5400000000009</v>
      </c>
    </row>
    <row r="99" spans="1:15" x14ac:dyDescent="0.35">
      <c r="A99" s="7" t="s">
        <v>26</v>
      </c>
      <c r="B99" s="7" t="s">
        <v>28</v>
      </c>
      <c r="C99">
        <f t="shared" si="10"/>
        <v>23.454999999999998</v>
      </c>
      <c r="D99">
        <f t="shared" si="11"/>
        <v>161.05000000000001</v>
      </c>
      <c r="E99">
        <v>66</v>
      </c>
      <c r="F99" s="10">
        <v>0.5</v>
      </c>
      <c r="G99" s="10">
        <v>20</v>
      </c>
      <c r="H99" s="9">
        <v>3</v>
      </c>
      <c r="I99" s="9">
        <v>1</v>
      </c>
      <c r="J99">
        <v>24.25</v>
      </c>
      <c r="K99">
        <v>176.1</v>
      </c>
      <c r="L99">
        <v>128.30000000000001</v>
      </c>
      <c r="M99" s="11">
        <f>($F99+$G99)/$F99*($H99+$I99)/$H99*K99</f>
        <v>9626.7999999999993</v>
      </c>
      <c r="N99" s="11">
        <f>($F99+$G99)/$F99*($H99+$I99)/$H99*L99*(1+0.03)</f>
        <v>7224.1453333333338</v>
      </c>
      <c r="O99" s="11">
        <f t="shared" si="7"/>
        <v>2402.6546666666654</v>
      </c>
    </row>
    <row r="100" spans="1:15" x14ac:dyDescent="0.35">
      <c r="A100" s="7" t="s">
        <v>26</v>
      </c>
      <c r="B100" s="7" t="s">
        <v>28</v>
      </c>
      <c r="C100">
        <f t="shared" si="10"/>
        <v>23.454999999999998</v>
      </c>
      <c r="D100">
        <f t="shared" si="11"/>
        <v>161.05000000000001</v>
      </c>
      <c r="E100">
        <v>67</v>
      </c>
      <c r="F100" s="10">
        <v>0.5</v>
      </c>
      <c r="G100" s="10">
        <v>20</v>
      </c>
      <c r="H100" s="9">
        <v>3</v>
      </c>
      <c r="I100" s="9">
        <v>1</v>
      </c>
      <c r="J100">
        <v>24.25</v>
      </c>
      <c r="K100">
        <v>182.8</v>
      </c>
      <c r="L100">
        <v>130.1</v>
      </c>
      <c r="M100" s="11">
        <f>($F100+$G100)/$F100*($H100+$I100)/$H100*K100</f>
        <v>9993.0666666666675</v>
      </c>
      <c r="N100" s="11">
        <f>($F100+$G100)/$F100*($H100+$I100)/$H100*L100*(1+0.03)</f>
        <v>7325.4973333333328</v>
      </c>
      <c r="O100" s="11">
        <f t="shared" si="7"/>
        <v>2667.5693333333347</v>
      </c>
    </row>
    <row r="101" spans="1:15" x14ac:dyDescent="0.35">
      <c r="A101" s="7" t="s">
        <v>26</v>
      </c>
      <c r="B101" s="7" t="s">
        <v>28</v>
      </c>
      <c r="C101">
        <f t="shared" si="10"/>
        <v>23.454999999999998</v>
      </c>
      <c r="D101">
        <f t="shared" si="11"/>
        <v>161.05000000000001</v>
      </c>
      <c r="E101">
        <v>68</v>
      </c>
      <c r="F101" s="10">
        <v>0.5</v>
      </c>
      <c r="G101" s="10">
        <v>20</v>
      </c>
      <c r="H101" s="9">
        <v>3</v>
      </c>
      <c r="I101" s="9">
        <v>1</v>
      </c>
      <c r="J101">
        <v>24.25</v>
      </c>
      <c r="K101">
        <v>180</v>
      </c>
      <c r="L101">
        <v>125.3</v>
      </c>
      <c r="M101" s="11">
        <f>($F101+$G101)/$F101*($H101+$I101)/$H101*K101</f>
        <v>9840</v>
      </c>
      <c r="N101" s="11">
        <f>($F101+$G101)/$F101*($H101+$I101)/$H101*L101*(1+0.03)</f>
        <v>7055.2253333333329</v>
      </c>
      <c r="O101" s="11">
        <f t="shared" si="7"/>
        <v>2784.7746666666671</v>
      </c>
    </row>
    <row r="102" spans="1:15" x14ac:dyDescent="0.35">
      <c r="A102" s="7" t="s">
        <v>26</v>
      </c>
      <c r="B102" s="7" t="s">
        <v>28</v>
      </c>
      <c r="C102">
        <f t="shared" si="10"/>
        <v>23.454999999999998</v>
      </c>
      <c r="D102">
        <f t="shared" si="11"/>
        <v>161.05000000000001</v>
      </c>
      <c r="E102">
        <v>69</v>
      </c>
      <c r="F102" s="10">
        <v>0.5</v>
      </c>
      <c r="G102" s="10">
        <v>20</v>
      </c>
      <c r="H102" s="9">
        <v>3</v>
      </c>
      <c r="I102" s="9">
        <v>1</v>
      </c>
      <c r="J102">
        <v>24.25</v>
      </c>
      <c r="K102">
        <v>147</v>
      </c>
      <c r="L102">
        <v>105.3</v>
      </c>
      <c r="M102" s="11">
        <f>($F102+$G102)/$F102*($H102+$I102)/$H102*K102</f>
        <v>8036</v>
      </c>
      <c r="N102" s="11">
        <f>($F102+$G102)/$F102*($H102+$I102)/$H102*L102*(1+0.03)</f>
        <v>5929.0919999999996</v>
      </c>
      <c r="O102" s="11">
        <f t="shared" ref="O102:O105" si="12">M102-N102</f>
        <v>2106.9080000000004</v>
      </c>
    </row>
    <row r="103" spans="1:15" x14ac:dyDescent="0.35">
      <c r="A103" s="7" t="s">
        <v>26</v>
      </c>
      <c r="B103" s="7" t="s">
        <v>28</v>
      </c>
      <c r="C103">
        <f t="shared" si="10"/>
        <v>23.454999999999998</v>
      </c>
      <c r="D103">
        <f t="shared" si="11"/>
        <v>161.05000000000001</v>
      </c>
      <c r="E103">
        <v>70</v>
      </c>
      <c r="F103" s="10">
        <v>0.5</v>
      </c>
      <c r="G103" s="10">
        <v>20</v>
      </c>
      <c r="H103" s="9">
        <v>3</v>
      </c>
      <c r="I103" s="9">
        <v>1</v>
      </c>
      <c r="J103">
        <v>24.25</v>
      </c>
      <c r="K103">
        <v>217.9</v>
      </c>
      <c r="L103">
        <v>156.30000000000001</v>
      </c>
      <c r="M103" s="11">
        <f>($F103+$G103)/$F103*($H103+$I103)/$H103*K103</f>
        <v>11911.866666666667</v>
      </c>
      <c r="N103" s="11">
        <f>($F103+$G103)/$F103*($H103+$I103)/$H103*L103*(1+0.03)</f>
        <v>8800.732</v>
      </c>
      <c r="O103" s="11">
        <f t="shared" si="12"/>
        <v>3111.1346666666668</v>
      </c>
    </row>
    <row r="104" spans="1:15" x14ac:dyDescent="0.35">
      <c r="A104" s="7" t="s">
        <v>26</v>
      </c>
      <c r="B104" s="7" t="s">
        <v>28</v>
      </c>
      <c r="C104">
        <f t="shared" si="10"/>
        <v>23.454999999999998</v>
      </c>
      <c r="D104">
        <f t="shared" si="11"/>
        <v>161.05000000000001</v>
      </c>
      <c r="E104">
        <v>71</v>
      </c>
      <c r="F104" s="10">
        <v>0.5</v>
      </c>
      <c r="G104" s="10">
        <v>20</v>
      </c>
      <c r="H104" s="9">
        <v>3</v>
      </c>
      <c r="I104" s="9">
        <v>1</v>
      </c>
      <c r="J104">
        <v>24.25</v>
      </c>
      <c r="K104">
        <v>176.4</v>
      </c>
      <c r="L104">
        <v>127.1</v>
      </c>
      <c r="M104" s="11">
        <f>($F104+$G104)/$F104*($H104+$I104)/$H104*K104</f>
        <v>9643.2000000000007</v>
      </c>
      <c r="N104" s="11">
        <f>($F104+$G104)/$F104*($H104+$I104)/$H104*L104*(1+0.03)</f>
        <v>7156.5773333333327</v>
      </c>
      <c r="O104" s="11">
        <f t="shared" si="12"/>
        <v>2486.622666666668</v>
      </c>
    </row>
    <row r="105" spans="1:15" x14ac:dyDescent="0.35">
      <c r="A105" s="7" t="s">
        <v>26</v>
      </c>
      <c r="B105" s="7" t="s">
        <v>28</v>
      </c>
      <c r="C105">
        <f t="shared" si="10"/>
        <v>23.454999999999998</v>
      </c>
      <c r="D105">
        <f t="shared" si="11"/>
        <v>161.05000000000001</v>
      </c>
      <c r="E105">
        <v>72</v>
      </c>
      <c r="F105" s="10">
        <v>0.5</v>
      </c>
      <c r="G105" s="10">
        <v>20</v>
      </c>
      <c r="H105" s="9">
        <v>3</v>
      </c>
      <c r="I105" s="9">
        <v>1</v>
      </c>
      <c r="J105">
        <v>24.25</v>
      </c>
      <c r="K105">
        <v>154.1</v>
      </c>
      <c r="L105">
        <v>108.7</v>
      </c>
      <c r="M105" s="11">
        <f>($F105+$G105)/$F105*($H105+$I105)/$H105*K105</f>
        <v>8424.1333333333332</v>
      </c>
      <c r="N105" s="11">
        <f>($F105+$G105)/$F105*($H105+$I105)/$H105*L105*(1+0.03)</f>
        <v>6120.5346666666665</v>
      </c>
      <c r="O105" s="11">
        <f t="shared" si="12"/>
        <v>2303.5986666666668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256C-21B9-45F0-B58E-F23D67579C29}">
  <dimension ref="A1:M105"/>
  <sheetViews>
    <sheetView workbookViewId="0">
      <selection activeCell="C101" sqref="C101"/>
    </sheetView>
  </sheetViews>
  <sheetFormatPr defaultRowHeight="14.5" x14ac:dyDescent="0.35"/>
  <cols>
    <col min="1" max="1" width="10.54296875" style="8" bestFit="1" customWidth="1"/>
    <col min="12" max="12" width="10.36328125" bestFit="1" customWidth="1"/>
  </cols>
  <sheetData>
    <row r="1" spans="1:13" x14ac:dyDescent="0.35">
      <c r="A1" s="1" t="s">
        <v>0</v>
      </c>
      <c r="B1" s="2" t="s">
        <v>4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15</v>
      </c>
    </row>
    <row r="2" spans="1:13" x14ac:dyDescent="0.35">
      <c r="A2" s="1" t="s">
        <v>29</v>
      </c>
      <c r="B2" s="2">
        <v>101</v>
      </c>
      <c r="C2" s="2">
        <v>1031.8</v>
      </c>
      <c r="D2" s="2">
        <v>1</v>
      </c>
      <c r="E2" s="2">
        <v>2002.8</v>
      </c>
      <c r="F2" s="2">
        <v>1086.2</v>
      </c>
      <c r="G2" s="2">
        <v>1069.2</v>
      </c>
      <c r="H2" s="2">
        <f>(E2-C2)</f>
        <v>971</v>
      </c>
      <c r="I2" s="2">
        <f>(F2-C2)</f>
        <v>54.400000000000091</v>
      </c>
      <c r="J2" s="2">
        <f>(G2-C2)</f>
        <v>37.400000000000091</v>
      </c>
      <c r="K2" s="2">
        <f>(I2-J2)</f>
        <v>17</v>
      </c>
      <c r="L2" s="2">
        <f t="shared" ref="L2:L15" si="0">(K2/I2)*100</f>
        <v>31.24999999999995</v>
      </c>
      <c r="M2" s="2"/>
    </row>
    <row r="3" spans="1:13" x14ac:dyDescent="0.35">
      <c r="A3" s="1" t="s">
        <v>29</v>
      </c>
      <c r="B3" s="2">
        <v>102</v>
      </c>
      <c r="C3" s="2">
        <v>1043.8</v>
      </c>
      <c r="D3" s="2">
        <v>1</v>
      </c>
      <c r="E3" s="2">
        <v>2013</v>
      </c>
      <c r="F3" s="2">
        <v>1097.3</v>
      </c>
      <c r="G3" s="2">
        <v>1088.5999999999999</v>
      </c>
      <c r="H3" s="2">
        <f t="shared" ref="H3:H16" si="1">(E3-C3)</f>
        <v>969.2</v>
      </c>
      <c r="I3" s="2">
        <f t="shared" ref="I3:I16" si="2">(F3-C3)</f>
        <v>53.5</v>
      </c>
      <c r="J3" s="2">
        <f t="shared" ref="J3:J16" si="3">(G3-C3)</f>
        <v>44.799999999999955</v>
      </c>
      <c r="K3" s="2">
        <f t="shared" ref="K3:K16" si="4">(I3-J3)</f>
        <v>8.7000000000000455</v>
      </c>
      <c r="L3" s="2">
        <f t="shared" si="0"/>
        <v>16.261682242990737</v>
      </c>
      <c r="M3" s="2"/>
    </row>
    <row r="4" spans="1:13" x14ac:dyDescent="0.35">
      <c r="A4" s="1" t="s">
        <v>29</v>
      </c>
      <c r="B4" s="2">
        <v>103</v>
      </c>
      <c r="C4" s="2">
        <v>1066.8</v>
      </c>
      <c r="D4" s="2">
        <v>1</v>
      </c>
      <c r="E4" s="2">
        <v>2030.1</v>
      </c>
      <c r="F4" s="2">
        <v>1104.5</v>
      </c>
      <c r="G4" s="2">
        <v>1096.2</v>
      </c>
      <c r="H4" s="2">
        <f t="shared" si="1"/>
        <v>963.3</v>
      </c>
      <c r="I4" s="2">
        <f t="shared" si="2"/>
        <v>37.700000000000045</v>
      </c>
      <c r="J4" s="2">
        <f t="shared" si="3"/>
        <v>29.400000000000091</v>
      </c>
      <c r="K4" s="2">
        <f t="shared" si="4"/>
        <v>8.2999999999999545</v>
      </c>
      <c r="L4" s="2">
        <f t="shared" si="0"/>
        <v>22.015915119363246</v>
      </c>
      <c r="M4" s="2"/>
    </row>
    <row r="5" spans="1:13" x14ac:dyDescent="0.35">
      <c r="A5" s="1" t="s">
        <v>29</v>
      </c>
      <c r="B5" s="2">
        <v>104</v>
      </c>
      <c r="C5" s="2">
        <v>1042.8</v>
      </c>
      <c r="D5" s="2">
        <v>1</v>
      </c>
      <c r="E5" s="2">
        <v>2029</v>
      </c>
      <c r="F5" s="2">
        <v>1102.8</v>
      </c>
      <c r="G5" s="2">
        <v>1088.9000000000001</v>
      </c>
      <c r="H5" s="2">
        <f t="shared" si="1"/>
        <v>986.2</v>
      </c>
      <c r="I5" s="2">
        <f t="shared" si="2"/>
        <v>60</v>
      </c>
      <c r="J5" s="2">
        <f t="shared" si="3"/>
        <v>46.100000000000136</v>
      </c>
      <c r="K5" s="2">
        <f t="shared" si="4"/>
        <v>13.899999999999864</v>
      </c>
      <c r="L5" s="2">
        <f t="shared" si="0"/>
        <v>23.166666666666437</v>
      </c>
      <c r="M5" s="2"/>
    </row>
    <row r="6" spans="1:13" x14ac:dyDescent="0.35">
      <c r="A6" s="1" t="s">
        <v>29</v>
      </c>
      <c r="B6" s="2">
        <v>105</v>
      </c>
      <c r="C6" s="2">
        <v>1036.7</v>
      </c>
      <c r="D6" s="2">
        <v>1</v>
      </c>
      <c r="E6" s="2">
        <v>2024.6</v>
      </c>
      <c r="F6" s="2">
        <v>1097.5999999999999</v>
      </c>
      <c r="G6" s="2">
        <v>1081.7</v>
      </c>
      <c r="H6" s="2">
        <f t="shared" si="1"/>
        <v>987.89999999999986</v>
      </c>
      <c r="I6" s="2">
        <f t="shared" si="2"/>
        <v>60.899999999999864</v>
      </c>
      <c r="J6" s="2">
        <f t="shared" si="3"/>
        <v>45</v>
      </c>
      <c r="K6" s="2">
        <f t="shared" si="4"/>
        <v>15.899999999999864</v>
      </c>
      <c r="L6" s="2">
        <f t="shared" si="0"/>
        <v>26.108374384236289</v>
      </c>
      <c r="M6" s="2"/>
    </row>
    <row r="7" spans="1:13" x14ac:dyDescent="0.35">
      <c r="A7" s="1" t="s">
        <v>31</v>
      </c>
      <c r="B7" s="2">
        <v>106</v>
      </c>
      <c r="C7" s="2">
        <v>1154.5999999999999</v>
      </c>
      <c r="D7" s="2">
        <v>1</v>
      </c>
      <c r="E7" s="2">
        <v>2148.6999999999998</v>
      </c>
      <c r="F7" s="2">
        <v>1208.8</v>
      </c>
      <c r="G7" s="2">
        <v>1195.3</v>
      </c>
      <c r="H7" s="2">
        <f t="shared" si="1"/>
        <v>994.09999999999991</v>
      </c>
      <c r="I7" s="2">
        <f t="shared" si="2"/>
        <v>54.200000000000045</v>
      </c>
      <c r="J7" s="2">
        <f t="shared" si="3"/>
        <v>40.700000000000045</v>
      </c>
      <c r="K7" s="2">
        <f t="shared" si="4"/>
        <v>13.5</v>
      </c>
      <c r="L7" s="2">
        <f t="shared" si="0"/>
        <v>24.907749077490752</v>
      </c>
      <c r="M7" s="2"/>
    </row>
    <row r="8" spans="1:13" x14ac:dyDescent="0.35">
      <c r="A8" s="1" t="s">
        <v>31</v>
      </c>
      <c r="B8" s="2">
        <v>107</v>
      </c>
      <c r="C8" s="2">
        <v>1151</v>
      </c>
      <c r="D8" s="2">
        <v>1</v>
      </c>
      <c r="E8" s="2">
        <v>2114</v>
      </c>
      <c r="F8" s="2">
        <v>1205.4000000000001</v>
      </c>
      <c r="G8" s="2">
        <v>1195</v>
      </c>
      <c r="H8" s="2">
        <f t="shared" si="1"/>
        <v>963</v>
      </c>
      <c r="I8" s="2">
        <f t="shared" si="2"/>
        <v>54.400000000000091</v>
      </c>
      <c r="J8" s="2">
        <f t="shared" si="3"/>
        <v>44</v>
      </c>
      <c r="K8" s="2">
        <f t="shared" si="4"/>
        <v>10.400000000000091</v>
      </c>
      <c r="L8" s="2">
        <f t="shared" si="0"/>
        <v>19.117647058823664</v>
      </c>
      <c r="M8" s="2"/>
    </row>
    <row r="9" spans="1:13" x14ac:dyDescent="0.35">
      <c r="A9" s="1" t="s">
        <v>31</v>
      </c>
      <c r="B9" s="2">
        <v>108</v>
      </c>
      <c r="C9" s="2">
        <v>1152.4000000000001</v>
      </c>
      <c r="D9" s="2">
        <v>1</v>
      </c>
      <c r="E9" s="2">
        <v>2110.5</v>
      </c>
      <c r="F9" s="2">
        <v>1210.4000000000001</v>
      </c>
      <c r="G9" s="2">
        <v>1198.5</v>
      </c>
      <c r="H9" s="2">
        <f t="shared" si="1"/>
        <v>958.09999999999991</v>
      </c>
      <c r="I9" s="2">
        <f t="shared" si="2"/>
        <v>58</v>
      </c>
      <c r="J9" s="2">
        <f t="shared" si="3"/>
        <v>46.099999999999909</v>
      </c>
      <c r="K9" s="2">
        <f t="shared" si="4"/>
        <v>11.900000000000091</v>
      </c>
      <c r="L9" s="2">
        <f t="shared" si="0"/>
        <v>20.517241379310502</v>
      </c>
      <c r="M9" s="2"/>
    </row>
    <row r="10" spans="1:13" x14ac:dyDescent="0.35">
      <c r="A10" s="1" t="s">
        <v>31</v>
      </c>
      <c r="B10" s="2">
        <v>109</v>
      </c>
      <c r="C10" s="2">
        <v>1158.3</v>
      </c>
      <c r="D10" s="2">
        <v>1</v>
      </c>
      <c r="E10" s="2">
        <v>2095.1</v>
      </c>
      <c r="F10" s="2">
        <v>1205.8</v>
      </c>
      <c r="G10" s="2">
        <v>1194.7</v>
      </c>
      <c r="H10" s="2">
        <f t="shared" si="1"/>
        <v>936.8</v>
      </c>
      <c r="I10" s="2">
        <f t="shared" si="2"/>
        <v>47.5</v>
      </c>
      <c r="J10" s="2">
        <f t="shared" si="3"/>
        <v>36.400000000000091</v>
      </c>
      <c r="K10" s="2">
        <f t="shared" si="4"/>
        <v>11.099999999999909</v>
      </c>
      <c r="L10" s="2">
        <f t="shared" si="0"/>
        <v>23.368421052631387</v>
      </c>
      <c r="M10" s="2"/>
    </row>
    <row r="11" spans="1:13" x14ac:dyDescent="0.35">
      <c r="A11" s="1" t="s">
        <v>31</v>
      </c>
      <c r="B11" s="2">
        <v>110</v>
      </c>
      <c r="C11" s="2">
        <v>1139.5</v>
      </c>
      <c r="D11" s="2">
        <v>1</v>
      </c>
      <c r="E11" s="2">
        <v>2086.3000000000002</v>
      </c>
      <c r="F11" s="2">
        <v>1192.8</v>
      </c>
      <c r="G11" s="2">
        <v>1181.9000000000001</v>
      </c>
      <c r="H11" s="2">
        <f t="shared" si="1"/>
        <v>946.80000000000018</v>
      </c>
      <c r="I11" s="2">
        <f t="shared" si="2"/>
        <v>53.299999999999955</v>
      </c>
      <c r="J11" s="2">
        <f t="shared" si="3"/>
        <v>42.400000000000091</v>
      </c>
      <c r="K11" s="2">
        <f t="shared" si="4"/>
        <v>10.899999999999864</v>
      </c>
      <c r="L11" s="2">
        <f t="shared" si="0"/>
        <v>20.450281425890942</v>
      </c>
      <c r="M11" s="2"/>
    </row>
    <row r="12" spans="1:13" x14ac:dyDescent="0.35">
      <c r="A12" s="1" t="s">
        <v>23</v>
      </c>
      <c r="B12" s="2">
        <v>111</v>
      </c>
      <c r="C12" s="2">
        <v>1043.4000000000001</v>
      </c>
      <c r="D12" s="2">
        <v>1</v>
      </c>
      <c r="E12" s="2">
        <v>2085.1999999999998</v>
      </c>
      <c r="F12" s="2">
        <v>1073.0999999999999</v>
      </c>
      <c r="G12" s="2">
        <v>1067.5</v>
      </c>
      <c r="H12" s="2">
        <f t="shared" si="1"/>
        <v>1041.7999999999997</v>
      </c>
      <c r="I12" s="2">
        <f t="shared" si="2"/>
        <v>29.699999999999818</v>
      </c>
      <c r="J12" s="2">
        <f t="shared" si="3"/>
        <v>24.099999999999909</v>
      </c>
      <c r="K12" s="2">
        <f t="shared" si="4"/>
        <v>5.5999999999999091</v>
      </c>
      <c r="L12" s="2">
        <f t="shared" si="0"/>
        <v>18.855218855218663</v>
      </c>
      <c r="M12" s="2"/>
    </row>
    <row r="13" spans="1:13" x14ac:dyDescent="0.35">
      <c r="A13" s="1" t="s">
        <v>23</v>
      </c>
      <c r="B13" s="2">
        <v>112</v>
      </c>
      <c r="C13" s="2">
        <v>1037.8</v>
      </c>
      <c r="D13" s="2">
        <v>1</v>
      </c>
      <c r="E13" s="2">
        <v>2087.1999999999998</v>
      </c>
      <c r="F13" s="2">
        <v>1055.0999999999999</v>
      </c>
      <c r="G13" s="2">
        <v>1052.8</v>
      </c>
      <c r="H13" s="2">
        <f t="shared" si="1"/>
        <v>1049.3999999999999</v>
      </c>
      <c r="I13" s="2">
        <f t="shared" si="2"/>
        <v>17.299999999999955</v>
      </c>
      <c r="J13" s="2">
        <f t="shared" si="3"/>
        <v>15</v>
      </c>
      <c r="K13" s="2">
        <f t="shared" si="4"/>
        <v>2.2999999999999545</v>
      </c>
      <c r="L13" s="2">
        <f t="shared" si="0"/>
        <v>13.294797687861044</v>
      </c>
    </row>
    <row r="14" spans="1:13" x14ac:dyDescent="0.35">
      <c r="A14" s="1" t="s">
        <v>23</v>
      </c>
      <c r="B14" s="2">
        <v>113</v>
      </c>
      <c r="C14" s="2">
        <v>1032</v>
      </c>
      <c r="D14" s="2">
        <v>1</v>
      </c>
      <c r="E14" s="2">
        <v>2080.4</v>
      </c>
      <c r="F14" s="2">
        <v>1059.7</v>
      </c>
      <c r="G14" s="2">
        <v>1053.5</v>
      </c>
      <c r="H14" s="2">
        <f t="shared" si="1"/>
        <v>1048.4000000000001</v>
      </c>
      <c r="I14" s="2">
        <f t="shared" si="2"/>
        <v>27.700000000000045</v>
      </c>
      <c r="J14" s="2">
        <f t="shared" si="3"/>
        <v>21.5</v>
      </c>
      <c r="K14" s="2">
        <f t="shared" si="4"/>
        <v>6.2000000000000455</v>
      </c>
      <c r="L14" s="2">
        <f t="shared" si="0"/>
        <v>22.382671480144531</v>
      </c>
    </row>
    <row r="15" spans="1:13" x14ac:dyDescent="0.35">
      <c r="A15" s="1" t="s">
        <v>23</v>
      </c>
      <c r="B15" s="2">
        <v>114</v>
      </c>
      <c r="C15" s="2">
        <v>1052</v>
      </c>
      <c r="D15" s="2">
        <v>1</v>
      </c>
      <c r="E15" s="2">
        <v>2076.6</v>
      </c>
      <c r="F15" s="2">
        <v>1086.7</v>
      </c>
      <c r="G15" s="2">
        <v>1081.4000000000001</v>
      </c>
      <c r="H15" s="2">
        <f t="shared" si="1"/>
        <v>1024.5999999999999</v>
      </c>
      <c r="I15" s="2">
        <f t="shared" si="2"/>
        <v>34.700000000000045</v>
      </c>
      <c r="J15" s="2">
        <f t="shared" si="3"/>
        <v>29.400000000000091</v>
      </c>
      <c r="K15" s="2">
        <f t="shared" si="4"/>
        <v>5.2999999999999545</v>
      </c>
      <c r="L15" s="2">
        <f t="shared" si="0"/>
        <v>15.273775216138178</v>
      </c>
    </row>
    <row r="16" spans="1:13" x14ac:dyDescent="0.35">
      <c r="A16" s="1" t="s">
        <v>23</v>
      </c>
      <c r="B16" s="2">
        <v>115</v>
      </c>
      <c r="C16" s="2">
        <v>1016</v>
      </c>
      <c r="D16" s="2">
        <v>1</v>
      </c>
      <c r="E16" s="2">
        <v>2050.3000000000002</v>
      </c>
      <c r="F16" s="2">
        <v>1036</v>
      </c>
      <c r="G16" s="2">
        <v>1032.5999999999999</v>
      </c>
      <c r="H16" s="2">
        <f t="shared" si="1"/>
        <v>1034.3000000000002</v>
      </c>
      <c r="I16" s="2">
        <f t="shared" si="2"/>
        <v>20</v>
      </c>
      <c r="J16" s="2">
        <f t="shared" si="3"/>
        <v>16.599999999999909</v>
      </c>
      <c r="K16" s="2">
        <f t="shared" si="4"/>
        <v>3.4000000000000909</v>
      </c>
      <c r="L16" s="15">
        <f>(K16/I16)*100</f>
        <v>17.000000000000455</v>
      </c>
    </row>
    <row r="17" spans="1:13" x14ac:dyDescent="0.35">
      <c r="A17" s="1" t="s">
        <v>21</v>
      </c>
      <c r="B17" s="2">
        <v>5</v>
      </c>
      <c r="C17" s="2">
        <v>1168</v>
      </c>
      <c r="D17" s="2">
        <v>1</v>
      </c>
      <c r="E17" s="2">
        <v>12948</v>
      </c>
      <c r="F17" s="2">
        <v>1197</v>
      </c>
      <c r="G17" s="2">
        <v>1192</v>
      </c>
      <c r="H17" s="2">
        <f>(E17-C17)</f>
        <v>11780</v>
      </c>
      <c r="I17" s="2">
        <f>(F17-C17)</f>
        <v>29</v>
      </c>
      <c r="J17" s="2">
        <f>(G17-C17)</f>
        <v>24</v>
      </c>
      <c r="K17" s="2">
        <f>(I17-J17)</f>
        <v>5</v>
      </c>
      <c r="L17" s="2">
        <f t="shared" ref="L17:L37" si="5">(K17/I17)*100</f>
        <v>17.241379310344829</v>
      </c>
      <c r="M17" s="16"/>
    </row>
    <row r="18" spans="1:13" x14ac:dyDescent="0.35">
      <c r="A18" s="1" t="s">
        <v>21</v>
      </c>
      <c r="B18" s="2">
        <v>7</v>
      </c>
      <c r="C18" s="2">
        <v>1155.0999999999999</v>
      </c>
      <c r="D18" s="2">
        <v>1</v>
      </c>
      <c r="E18" s="2">
        <v>6551.8</v>
      </c>
      <c r="F18" s="2">
        <v>1174</v>
      </c>
      <c r="G18" s="2">
        <v>1169.3</v>
      </c>
      <c r="H18" s="2">
        <f>(E18-C18)</f>
        <v>5396.7000000000007</v>
      </c>
      <c r="I18" s="2">
        <f>(F18-C18)</f>
        <v>18.900000000000091</v>
      </c>
      <c r="J18" s="2">
        <f>(G18-C18)</f>
        <v>14.200000000000045</v>
      </c>
      <c r="K18" s="2">
        <f t="shared" ref="K18:K37" si="6">(I18-J18)</f>
        <v>4.7000000000000455</v>
      </c>
      <c r="L18" s="2">
        <f t="shared" si="5"/>
        <v>24.867724867724988</v>
      </c>
      <c r="M18" s="16"/>
    </row>
    <row r="19" spans="1:13" x14ac:dyDescent="0.35">
      <c r="A19" s="1" t="s">
        <v>21</v>
      </c>
      <c r="B19" s="2">
        <v>8</v>
      </c>
      <c r="C19" s="2">
        <v>1153.7</v>
      </c>
      <c r="D19" s="2">
        <v>1</v>
      </c>
      <c r="E19" s="2">
        <v>17221.3</v>
      </c>
      <c r="F19" s="2">
        <v>1190.9000000000001</v>
      </c>
      <c r="G19" s="2">
        <v>1185.2</v>
      </c>
      <c r="H19" s="2">
        <f>(E19-C19)</f>
        <v>16067.599999999999</v>
      </c>
      <c r="I19" s="2">
        <f>(F19-C19)</f>
        <v>37.200000000000045</v>
      </c>
      <c r="J19" s="2">
        <f>(G19-C19)</f>
        <v>31.5</v>
      </c>
      <c r="K19" s="2">
        <f t="shared" si="6"/>
        <v>5.7000000000000455</v>
      </c>
      <c r="L19" s="2">
        <f t="shared" si="5"/>
        <v>15.322580645161393</v>
      </c>
      <c r="M19" s="16"/>
    </row>
    <row r="20" spans="1:13" x14ac:dyDescent="0.35">
      <c r="A20" s="1" t="s">
        <v>21</v>
      </c>
      <c r="B20" s="2">
        <v>11</v>
      </c>
      <c r="C20" s="2">
        <v>1157.2</v>
      </c>
      <c r="D20" s="2">
        <v>1</v>
      </c>
      <c r="E20" s="2">
        <v>12768.7</v>
      </c>
      <c r="F20" s="2">
        <v>1196.2</v>
      </c>
      <c r="G20" s="2">
        <v>1187.9000000000001</v>
      </c>
      <c r="H20" s="2">
        <f>(E20-C20)</f>
        <v>11611.5</v>
      </c>
      <c r="I20" s="2">
        <f>(F20-C20)</f>
        <v>39</v>
      </c>
      <c r="J20" s="2">
        <f>(G20-C20)</f>
        <v>30.700000000000045</v>
      </c>
      <c r="K20" s="2">
        <f t="shared" si="6"/>
        <v>8.2999999999999545</v>
      </c>
      <c r="L20" s="2">
        <f t="shared" si="5"/>
        <v>21.282051282051164</v>
      </c>
      <c r="M20" s="16"/>
    </row>
    <row r="21" spans="1:13" x14ac:dyDescent="0.35">
      <c r="A21" s="1" t="s">
        <v>21</v>
      </c>
      <c r="B21" s="2">
        <v>17</v>
      </c>
      <c r="C21" s="2">
        <v>1152.4000000000001</v>
      </c>
      <c r="D21" s="2">
        <v>1</v>
      </c>
      <c r="E21" s="2">
        <v>16622.599999999999</v>
      </c>
      <c r="F21" s="2">
        <v>1199.7</v>
      </c>
      <c r="G21" s="2">
        <v>1191.2</v>
      </c>
      <c r="H21" s="2">
        <f>(E21-C21)</f>
        <v>15470.199999999999</v>
      </c>
      <c r="I21" s="2">
        <f>(F21-C21)</f>
        <v>47.299999999999955</v>
      </c>
      <c r="J21" s="2">
        <f>(G21-C21)</f>
        <v>38.799999999999955</v>
      </c>
      <c r="K21" s="2">
        <f t="shared" si="6"/>
        <v>8.5</v>
      </c>
      <c r="L21" s="2">
        <f t="shared" si="5"/>
        <v>17.97040169133194</v>
      </c>
      <c r="M21" s="16"/>
    </row>
    <row r="22" spans="1:13" x14ac:dyDescent="0.35">
      <c r="A22" s="1" t="s">
        <v>21</v>
      </c>
      <c r="B22" s="2">
        <v>18</v>
      </c>
      <c r="C22" s="2">
        <v>1142.3</v>
      </c>
      <c r="D22" s="2">
        <v>1</v>
      </c>
      <c r="E22" s="2">
        <v>22134.799999999999</v>
      </c>
      <c r="F22" s="2">
        <v>1184.7</v>
      </c>
      <c r="G22" s="2">
        <v>1175.4000000000001</v>
      </c>
      <c r="H22" s="2">
        <f>(E22-C22)</f>
        <v>20992.5</v>
      </c>
      <c r="I22" s="2">
        <f>(F22-C22)</f>
        <v>42.400000000000091</v>
      </c>
      <c r="J22" s="2">
        <f>(G22-C22)</f>
        <v>33.100000000000136</v>
      </c>
      <c r="K22" s="2">
        <f t="shared" si="6"/>
        <v>9.2999999999999545</v>
      </c>
      <c r="L22" s="2">
        <f t="shared" si="5"/>
        <v>21.933962264150789</v>
      </c>
      <c r="M22" s="16"/>
    </row>
    <row r="23" spans="1:13" x14ac:dyDescent="0.35">
      <c r="A23" s="1" t="s">
        <v>21</v>
      </c>
      <c r="B23" s="2">
        <v>20</v>
      </c>
      <c r="C23" s="2">
        <v>1113</v>
      </c>
      <c r="D23" s="2">
        <v>1</v>
      </c>
      <c r="E23" s="2">
        <v>15511</v>
      </c>
      <c r="F23" s="2">
        <v>1157.5</v>
      </c>
      <c r="G23" s="2">
        <v>1149.7</v>
      </c>
      <c r="H23" s="2">
        <f>(E23-C23)</f>
        <v>14398</v>
      </c>
      <c r="I23" s="2">
        <f>(F23-C23)</f>
        <v>44.5</v>
      </c>
      <c r="J23" s="2">
        <f>(G23-C23)</f>
        <v>36.700000000000045</v>
      </c>
      <c r="K23" s="2">
        <f t="shared" si="6"/>
        <v>7.7999999999999545</v>
      </c>
      <c r="L23" s="2">
        <f t="shared" si="5"/>
        <v>17.528089887640348</v>
      </c>
      <c r="M23" s="16"/>
    </row>
    <row r="24" spans="1:13" x14ac:dyDescent="0.35">
      <c r="A24" s="1" t="s">
        <v>21</v>
      </c>
      <c r="B24" s="2">
        <v>22</v>
      </c>
      <c r="C24" s="2">
        <v>1152.3</v>
      </c>
      <c r="D24" s="2">
        <v>1</v>
      </c>
      <c r="E24" s="2">
        <v>17604</v>
      </c>
      <c r="F24" s="2">
        <v>1193</v>
      </c>
      <c r="G24" s="2">
        <v>1182.9000000000001</v>
      </c>
      <c r="H24" s="2">
        <f>(E24-C24)</f>
        <v>16451.7</v>
      </c>
      <c r="I24" s="2">
        <f>(F24-C24)</f>
        <v>40.700000000000045</v>
      </c>
      <c r="J24" s="2">
        <f>(G24-C24)</f>
        <v>30.600000000000136</v>
      </c>
      <c r="K24" s="2">
        <f t="shared" si="6"/>
        <v>10.099999999999909</v>
      </c>
      <c r="L24" s="2">
        <f t="shared" si="5"/>
        <v>24.815724815724565</v>
      </c>
      <c r="M24" s="16"/>
    </row>
    <row r="25" spans="1:13" x14ac:dyDescent="0.35">
      <c r="A25" s="1" t="s">
        <v>21</v>
      </c>
      <c r="B25" s="2">
        <v>27</v>
      </c>
      <c r="C25" s="2">
        <v>1156.3</v>
      </c>
      <c r="D25" s="2">
        <v>1</v>
      </c>
      <c r="E25" s="2">
        <v>20696.2</v>
      </c>
      <c r="F25" s="2">
        <v>1213.5999999999999</v>
      </c>
      <c r="G25" s="2">
        <v>1202</v>
      </c>
      <c r="H25" s="2">
        <f>(E25-C25)</f>
        <v>19539.900000000001</v>
      </c>
      <c r="I25" s="2">
        <f>(F25-C25)</f>
        <v>57.299999999999955</v>
      </c>
      <c r="J25" s="2">
        <f>(G25-C25)</f>
        <v>45.700000000000045</v>
      </c>
      <c r="K25" s="2">
        <f t="shared" si="6"/>
        <v>11.599999999999909</v>
      </c>
      <c r="L25" s="2">
        <f t="shared" si="5"/>
        <v>20.244328097731096</v>
      </c>
      <c r="M25" s="16"/>
    </row>
    <row r="26" spans="1:13" x14ac:dyDescent="0.35">
      <c r="A26" s="1" t="s">
        <v>21</v>
      </c>
      <c r="B26" s="2">
        <v>30</v>
      </c>
      <c r="C26" s="2">
        <v>1149.5</v>
      </c>
      <c r="D26" s="2">
        <v>1</v>
      </c>
      <c r="E26" s="2">
        <v>15384.7</v>
      </c>
      <c r="F26" s="2">
        <v>1186.9000000000001</v>
      </c>
      <c r="G26" s="2">
        <v>1178.9000000000001</v>
      </c>
      <c r="H26" s="2">
        <f>(E26-C26)</f>
        <v>14235.2</v>
      </c>
      <c r="I26" s="2">
        <f>(F26-C26)</f>
        <v>37.400000000000091</v>
      </c>
      <c r="J26" s="2">
        <f>(G26-C26)</f>
        <v>29.400000000000091</v>
      </c>
      <c r="K26" s="2">
        <f t="shared" si="6"/>
        <v>8</v>
      </c>
      <c r="L26" s="2">
        <f t="shared" si="5"/>
        <v>21.390374331550749</v>
      </c>
      <c r="M26" s="16"/>
    </row>
    <row r="27" spans="1:13" x14ac:dyDescent="0.35">
      <c r="A27" s="1" t="s">
        <v>21</v>
      </c>
      <c r="B27" s="2">
        <v>31</v>
      </c>
      <c r="C27" s="2">
        <v>1165.2</v>
      </c>
      <c r="D27" s="2">
        <v>1</v>
      </c>
      <c r="E27" s="2">
        <v>18259</v>
      </c>
      <c r="F27" s="2">
        <v>1219</v>
      </c>
      <c r="G27" s="2">
        <v>1204.5</v>
      </c>
      <c r="H27" s="2">
        <f>(E27-C27)</f>
        <v>17093.8</v>
      </c>
      <c r="I27" s="2">
        <f>(F27-C27)</f>
        <v>53.799999999999955</v>
      </c>
      <c r="J27" s="2">
        <f>(G27-C27)</f>
        <v>39.299999999999955</v>
      </c>
      <c r="K27" s="2">
        <f t="shared" si="6"/>
        <v>14.5</v>
      </c>
      <c r="L27" s="2">
        <f t="shared" si="5"/>
        <v>26.951672862453552</v>
      </c>
      <c r="M27" s="16"/>
    </row>
    <row r="28" spans="1:13" x14ac:dyDescent="0.35">
      <c r="A28" s="1" t="s">
        <v>21</v>
      </c>
      <c r="B28" s="2">
        <v>33</v>
      </c>
      <c r="C28" s="2">
        <v>1149.0999999999999</v>
      </c>
      <c r="D28" s="2">
        <v>1</v>
      </c>
      <c r="E28" s="2">
        <v>18895.5</v>
      </c>
      <c r="F28" s="2">
        <v>1176.4000000000001</v>
      </c>
      <c r="G28" s="2">
        <v>1169.4000000000001</v>
      </c>
      <c r="H28" s="2">
        <f>(E28-C28)</f>
        <v>17746.400000000001</v>
      </c>
      <c r="I28" s="2">
        <f>(F28-C28)</f>
        <v>27.300000000000182</v>
      </c>
      <c r="J28" s="2">
        <f>(G28-C28)</f>
        <v>20.300000000000182</v>
      </c>
      <c r="K28" s="2">
        <f t="shared" si="6"/>
        <v>7</v>
      </c>
      <c r="L28" s="2">
        <f t="shared" si="5"/>
        <v>25.641025641025472</v>
      </c>
      <c r="M28" s="16"/>
    </row>
    <row r="29" spans="1:13" ht="15.5" x14ac:dyDescent="0.35">
      <c r="A29" s="1" t="s">
        <v>21</v>
      </c>
      <c r="B29" s="17">
        <v>47</v>
      </c>
      <c r="C29" s="17">
        <v>1152.4000000000001</v>
      </c>
      <c r="D29" s="2">
        <v>1</v>
      </c>
      <c r="E29" s="17">
        <v>20857.2</v>
      </c>
      <c r="F29" s="17">
        <v>1172.8</v>
      </c>
      <c r="G29" s="17">
        <v>1181.5999999999999</v>
      </c>
      <c r="H29" s="17">
        <f>(E29-C29)</f>
        <v>19704.8</v>
      </c>
      <c r="I29" s="17">
        <f>(F29-C29)</f>
        <v>20.399999999999864</v>
      </c>
      <c r="J29" s="17">
        <f>(G29-C29)</f>
        <v>29.199999999999818</v>
      </c>
      <c r="K29" s="17">
        <f t="shared" si="6"/>
        <v>-8.7999999999999545</v>
      </c>
      <c r="L29" s="17">
        <f t="shared" si="5"/>
        <v>-43.137254901960844</v>
      </c>
      <c r="M29" s="16" t="s">
        <v>52</v>
      </c>
    </row>
    <row r="30" spans="1:13" x14ac:dyDescent="0.35">
      <c r="A30" s="1" t="s">
        <v>21</v>
      </c>
      <c r="B30" s="2">
        <v>53</v>
      </c>
      <c r="C30" s="2">
        <v>1161.0999999999999</v>
      </c>
      <c r="D30" s="2">
        <v>1</v>
      </c>
      <c r="E30" s="2">
        <v>17252</v>
      </c>
      <c r="F30" s="2">
        <v>1219.5999999999999</v>
      </c>
      <c r="G30" s="2">
        <v>1208.4000000000001</v>
      </c>
      <c r="H30" s="2">
        <f>(E30-C30)</f>
        <v>16090.9</v>
      </c>
      <c r="I30" s="2">
        <f>(F30-C30)</f>
        <v>58.5</v>
      </c>
      <c r="J30" s="2">
        <f>(G30-C30)</f>
        <v>47.300000000000182</v>
      </c>
      <c r="K30" s="2">
        <f t="shared" si="6"/>
        <v>11.199999999999818</v>
      </c>
      <c r="L30" s="2">
        <f t="shared" si="5"/>
        <v>19.145299145298832</v>
      </c>
      <c r="M30" s="16"/>
    </row>
    <row r="31" spans="1:13" x14ac:dyDescent="0.35">
      <c r="A31" s="1" t="s">
        <v>21</v>
      </c>
      <c r="B31" s="2">
        <v>54</v>
      </c>
      <c r="C31" s="2">
        <v>1141</v>
      </c>
      <c r="D31" s="2">
        <v>1</v>
      </c>
      <c r="E31" s="2">
        <v>18423</v>
      </c>
      <c r="F31" s="2">
        <v>1176.5</v>
      </c>
      <c r="G31" s="2">
        <v>1168.2</v>
      </c>
      <c r="H31" s="2">
        <f>(E31-C31)</f>
        <v>17282</v>
      </c>
      <c r="I31" s="2">
        <f>(F31-C31)</f>
        <v>35.5</v>
      </c>
      <c r="J31" s="2">
        <f>(G31-C31)</f>
        <v>27.200000000000045</v>
      </c>
      <c r="K31" s="2">
        <f t="shared" si="6"/>
        <v>8.2999999999999545</v>
      </c>
      <c r="L31" s="2">
        <f t="shared" si="5"/>
        <v>23.380281690140716</v>
      </c>
      <c r="M31" s="16"/>
    </row>
    <row r="32" spans="1:13" x14ac:dyDescent="0.35">
      <c r="A32" s="1" t="s">
        <v>21</v>
      </c>
      <c r="B32" s="2">
        <v>56</v>
      </c>
      <c r="C32" s="2">
        <v>1151.2</v>
      </c>
      <c r="D32" s="2">
        <v>1</v>
      </c>
      <c r="E32" s="2">
        <v>26509.5</v>
      </c>
      <c r="F32" s="2">
        <v>1195</v>
      </c>
      <c r="G32" s="2">
        <v>1184.4000000000001</v>
      </c>
      <c r="H32" s="2">
        <f>(E32-C32)</f>
        <v>25358.3</v>
      </c>
      <c r="I32" s="2">
        <f>(F32-C32)</f>
        <v>43.799999999999955</v>
      </c>
      <c r="J32" s="2">
        <f>(G32-C32)</f>
        <v>33.200000000000045</v>
      </c>
      <c r="K32" s="2">
        <f t="shared" si="6"/>
        <v>10.599999999999909</v>
      </c>
      <c r="L32" s="2">
        <f t="shared" si="5"/>
        <v>24.200913242008951</v>
      </c>
      <c r="M32" s="16"/>
    </row>
    <row r="33" spans="1:13" x14ac:dyDescent="0.35">
      <c r="A33" s="1" t="s">
        <v>21</v>
      </c>
      <c r="B33" s="2">
        <v>58</v>
      </c>
      <c r="C33" s="2">
        <v>1153.8</v>
      </c>
      <c r="D33" s="2">
        <v>1</v>
      </c>
      <c r="E33" s="2">
        <v>25690</v>
      </c>
      <c r="F33" s="2">
        <v>1198.7</v>
      </c>
      <c r="G33" s="2">
        <v>1190.3</v>
      </c>
      <c r="H33" s="2">
        <f>(E33-C33)</f>
        <v>24536.2</v>
      </c>
      <c r="I33" s="2">
        <f>(F33-C33)</f>
        <v>44.900000000000091</v>
      </c>
      <c r="J33" s="2">
        <f>(G33-C33)</f>
        <v>36.5</v>
      </c>
      <c r="K33" s="2">
        <f t="shared" si="6"/>
        <v>8.4000000000000909</v>
      </c>
      <c r="L33" s="2">
        <f t="shared" si="5"/>
        <v>18.708240534521323</v>
      </c>
      <c r="M33" s="16"/>
    </row>
    <row r="34" spans="1:13" x14ac:dyDescent="0.35">
      <c r="A34" s="1" t="s">
        <v>21</v>
      </c>
      <c r="B34" s="2">
        <v>63</v>
      </c>
      <c r="C34" s="2">
        <v>1157.0999999999999</v>
      </c>
      <c r="D34" s="2">
        <v>1</v>
      </c>
      <c r="E34" s="2">
        <v>16926.8</v>
      </c>
      <c r="F34" s="2">
        <v>1197.5</v>
      </c>
      <c r="G34" s="2">
        <v>1188.3</v>
      </c>
      <c r="H34" s="2">
        <f>(E34-C34)</f>
        <v>15769.699999999999</v>
      </c>
      <c r="I34" s="2">
        <f>(F34-C34)</f>
        <v>40.400000000000091</v>
      </c>
      <c r="J34" s="2">
        <f>(G34-C34)</f>
        <v>31.200000000000045</v>
      </c>
      <c r="K34" s="2">
        <f t="shared" si="6"/>
        <v>9.2000000000000455</v>
      </c>
      <c r="L34" s="2">
        <f t="shared" si="5"/>
        <v>22.772277227722835</v>
      </c>
      <c r="M34" s="16"/>
    </row>
    <row r="35" spans="1:13" x14ac:dyDescent="0.35">
      <c r="A35" s="1" t="s">
        <v>21</v>
      </c>
      <c r="B35" s="2">
        <v>66</v>
      </c>
      <c r="C35" s="2">
        <v>1140.2</v>
      </c>
      <c r="D35" s="2">
        <v>1</v>
      </c>
      <c r="E35" s="2">
        <v>24590.5</v>
      </c>
      <c r="F35" s="2">
        <v>1175.5999999999999</v>
      </c>
      <c r="G35" s="2">
        <v>1166.9000000000001</v>
      </c>
      <c r="H35" s="2">
        <f>(E35-C35)</f>
        <v>23450.3</v>
      </c>
      <c r="I35" s="2">
        <f>(F35-C35)</f>
        <v>35.399999999999864</v>
      </c>
      <c r="J35" s="2">
        <f>(G35-C35)</f>
        <v>26.700000000000045</v>
      </c>
      <c r="K35" s="2">
        <f t="shared" si="6"/>
        <v>8.6999999999998181</v>
      </c>
      <c r="L35" s="2">
        <f t="shared" si="5"/>
        <v>24.576271186440259</v>
      </c>
      <c r="M35" s="16"/>
    </row>
    <row r="36" spans="1:13" x14ac:dyDescent="0.35">
      <c r="A36" s="1" t="s">
        <v>21</v>
      </c>
      <c r="B36" s="2">
        <v>67</v>
      </c>
      <c r="C36" s="2">
        <v>1153.5</v>
      </c>
      <c r="D36" s="2">
        <v>1</v>
      </c>
      <c r="E36" s="2">
        <v>18379</v>
      </c>
      <c r="F36" s="2">
        <v>1187.0999999999999</v>
      </c>
      <c r="G36" s="2">
        <v>1180.0999999999999</v>
      </c>
      <c r="H36" s="2">
        <f>(E36-C36)</f>
        <v>17225.5</v>
      </c>
      <c r="I36" s="2">
        <f>(F36-C36)</f>
        <v>33.599999999999909</v>
      </c>
      <c r="J36" s="2">
        <f>(G36-C36)</f>
        <v>26.599999999999909</v>
      </c>
      <c r="K36" s="2">
        <f t="shared" si="6"/>
        <v>7</v>
      </c>
      <c r="L36" s="2">
        <f t="shared" si="5"/>
        <v>20.833333333333389</v>
      </c>
      <c r="M36" s="16"/>
    </row>
    <row r="37" spans="1:13" x14ac:dyDescent="0.35">
      <c r="A37" s="1" t="s">
        <v>21</v>
      </c>
      <c r="B37" s="2">
        <v>69</v>
      </c>
      <c r="C37" s="2">
        <v>1157.0999999999999</v>
      </c>
      <c r="D37" s="2">
        <v>1</v>
      </c>
      <c r="E37" s="2">
        <v>24333.5</v>
      </c>
      <c r="F37" s="2">
        <v>1195.0999999999999</v>
      </c>
      <c r="G37" s="2">
        <v>1187</v>
      </c>
      <c r="H37" s="2">
        <f>(E37-C37)</f>
        <v>23176.400000000001</v>
      </c>
      <c r="I37" s="2">
        <f>(F37-C37)</f>
        <v>38</v>
      </c>
      <c r="J37" s="2">
        <f>(G37-C37)</f>
        <v>29.900000000000091</v>
      </c>
      <c r="K37" s="2">
        <f t="shared" si="6"/>
        <v>8.0999999999999091</v>
      </c>
      <c r="L37" s="2">
        <f t="shared" si="5"/>
        <v>21.315789473683971</v>
      </c>
      <c r="M37" s="16"/>
    </row>
    <row r="38" spans="1:13" x14ac:dyDescent="0.35">
      <c r="A38" s="1" t="s">
        <v>25</v>
      </c>
      <c r="B38" s="2">
        <v>1</v>
      </c>
      <c r="C38" s="2">
        <v>1156</v>
      </c>
      <c r="D38" s="2">
        <v>1</v>
      </c>
      <c r="E38" s="2">
        <v>8471.4</v>
      </c>
      <c r="F38" s="2">
        <f>(E38-C38)</f>
        <v>7315.4</v>
      </c>
      <c r="G38" s="2">
        <v>1283.3</v>
      </c>
      <c r="H38" s="2">
        <v>1255.8</v>
      </c>
      <c r="I38" s="2">
        <f>(G38-C38)</f>
        <v>127.29999999999995</v>
      </c>
      <c r="J38" s="2">
        <f>(H38-C38)</f>
        <v>99.799999999999955</v>
      </c>
      <c r="K38" s="2">
        <f>(I38-J38)</f>
        <v>27.5</v>
      </c>
      <c r="L38" s="2">
        <f t="shared" ref="L38:L101" si="7">(K38/I38)*100</f>
        <v>21.602513747054211</v>
      </c>
      <c r="M38" s="2"/>
    </row>
    <row r="39" spans="1:13" x14ac:dyDescent="0.35">
      <c r="A39" s="1" t="s">
        <v>25</v>
      </c>
      <c r="B39" s="2">
        <v>2</v>
      </c>
      <c r="C39" s="2">
        <v>1161.7</v>
      </c>
      <c r="D39" s="2">
        <v>1</v>
      </c>
      <c r="E39" s="2">
        <v>9207.2999999999993</v>
      </c>
      <c r="F39" s="2">
        <f>(E39-C39)</f>
        <v>8045.5999999999995</v>
      </c>
      <c r="G39" s="2">
        <v>1302.8</v>
      </c>
      <c r="H39" s="2">
        <v>1273.7</v>
      </c>
      <c r="I39" s="2">
        <f>(G39-C39)</f>
        <v>141.09999999999991</v>
      </c>
      <c r="J39" s="2">
        <f>(H39-C39)</f>
        <v>112</v>
      </c>
      <c r="K39" s="2">
        <f t="shared" ref="K39:K102" si="8">(I39-J39)</f>
        <v>29.099999999999909</v>
      </c>
      <c r="L39" s="2">
        <f t="shared" si="7"/>
        <v>20.623671155209021</v>
      </c>
      <c r="M39" s="2"/>
    </row>
    <row r="40" spans="1:13" x14ac:dyDescent="0.35">
      <c r="A40" s="1" t="s">
        <v>25</v>
      </c>
      <c r="B40" s="2">
        <v>3</v>
      </c>
      <c r="C40" s="2">
        <v>1154.7</v>
      </c>
      <c r="D40" s="2">
        <v>1</v>
      </c>
      <c r="E40" s="2">
        <v>8985.5</v>
      </c>
      <c r="F40" s="2">
        <f>(E40-C40)</f>
        <v>7830.8</v>
      </c>
      <c r="G40" s="2">
        <v>1317</v>
      </c>
      <c r="H40" s="2">
        <v>1282.7</v>
      </c>
      <c r="I40" s="2">
        <f>(G40-C40)</f>
        <v>162.29999999999995</v>
      </c>
      <c r="J40" s="2">
        <f>(H40-C40)</f>
        <v>128</v>
      </c>
      <c r="K40" s="2">
        <f t="shared" si="8"/>
        <v>34.299999999999955</v>
      </c>
      <c r="L40" s="2">
        <f t="shared" si="7"/>
        <v>21.133703019100409</v>
      </c>
      <c r="M40" s="2"/>
    </row>
    <row r="41" spans="1:13" x14ac:dyDescent="0.35">
      <c r="A41" s="1" t="s">
        <v>25</v>
      </c>
      <c r="B41" s="2">
        <v>4</v>
      </c>
      <c r="C41" s="2">
        <v>1165.8</v>
      </c>
      <c r="D41" s="2">
        <v>1</v>
      </c>
      <c r="E41" s="2">
        <v>9253</v>
      </c>
      <c r="F41" s="2">
        <f>(E41-C41)</f>
        <v>8087.2</v>
      </c>
      <c r="G41" s="2">
        <v>1366.6</v>
      </c>
      <c r="H41" s="2">
        <v>1324.4</v>
      </c>
      <c r="I41" s="2">
        <f>(G41-C41)</f>
        <v>200.79999999999995</v>
      </c>
      <c r="J41" s="2">
        <f>(H41-C41)</f>
        <v>158.60000000000014</v>
      </c>
      <c r="K41" s="2">
        <f t="shared" si="8"/>
        <v>42.199999999999818</v>
      </c>
      <c r="L41" s="2">
        <f t="shared" si="7"/>
        <v>21.015936254979994</v>
      </c>
      <c r="M41" s="2"/>
    </row>
    <row r="42" spans="1:13" x14ac:dyDescent="0.35">
      <c r="A42" s="1" t="s">
        <v>25</v>
      </c>
      <c r="B42" s="2">
        <v>6</v>
      </c>
      <c r="C42" s="2">
        <v>1143</v>
      </c>
      <c r="D42" s="2">
        <v>1</v>
      </c>
      <c r="E42" s="2">
        <v>8563.7000000000007</v>
      </c>
      <c r="F42" s="2">
        <f>(E42-C42)</f>
        <v>7420.7000000000007</v>
      </c>
      <c r="G42" s="2">
        <v>1312.2</v>
      </c>
      <c r="H42" s="2">
        <v>1274.4000000000001</v>
      </c>
      <c r="I42" s="2">
        <f>(G42-C42)</f>
        <v>169.20000000000005</v>
      </c>
      <c r="J42" s="2">
        <f>(H42-C42)</f>
        <v>131.40000000000009</v>
      </c>
      <c r="K42" s="2">
        <f t="shared" si="8"/>
        <v>37.799999999999955</v>
      </c>
      <c r="L42" s="2">
        <f t="shared" si="7"/>
        <v>22.34042553191486</v>
      </c>
      <c r="M42" s="2"/>
    </row>
    <row r="43" spans="1:13" x14ac:dyDescent="0.35">
      <c r="A43" s="1" t="s">
        <v>25</v>
      </c>
      <c r="B43" s="2">
        <v>7</v>
      </c>
      <c r="C43" s="2">
        <v>1111.5999999999999</v>
      </c>
      <c r="D43" s="2">
        <v>1</v>
      </c>
      <c r="E43" s="2">
        <v>8865.7000000000007</v>
      </c>
      <c r="F43" s="2">
        <f>(E43-C43)</f>
        <v>7754.1</v>
      </c>
      <c r="G43" s="2">
        <v>1255.2</v>
      </c>
      <c r="H43" s="2">
        <v>1223.3</v>
      </c>
      <c r="I43" s="2">
        <f>(G43-C43)</f>
        <v>143.60000000000014</v>
      </c>
      <c r="J43" s="2">
        <f>(H43-C43)</f>
        <v>111.70000000000005</v>
      </c>
      <c r="K43" s="2">
        <f t="shared" si="8"/>
        <v>31.900000000000091</v>
      </c>
      <c r="L43" s="2">
        <f t="shared" si="7"/>
        <v>22.21448467966578</v>
      </c>
      <c r="M43" s="2"/>
    </row>
    <row r="44" spans="1:13" x14ac:dyDescent="0.35">
      <c r="A44" s="1" t="s">
        <v>25</v>
      </c>
      <c r="B44" s="2">
        <v>8</v>
      </c>
      <c r="C44" s="2">
        <v>1161.7</v>
      </c>
      <c r="D44" s="2">
        <v>1</v>
      </c>
      <c r="E44" s="2">
        <v>7357.8</v>
      </c>
      <c r="F44" s="2">
        <f>(E44-C44)</f>
        <v>6196.1</v>
      </c>
      <c r="G44" s="2">
        <v>1290</v>
      </c>
      <c r="H44" s="2">
        <v>1262.2</v>
      </c>
      <c r="I44" s="2">
        <f>(G44-C44)</f>
        <v>128.29999999999995</v>
      </c>
      <c r="J44" s="2">
        <f>(H44-C44)</f>
        <v>100.5</v>
      </c>
      <c r="K44" s="2">
        <f t="shared" si="8"/>
        <v>27.799999999999955</v>
      </c>
      <c r="L44" s="2">
        <f t="shared" si="7"/>
        <v>21.667965705377991</v>
      </c>
      <c r="M44" s="2"/>
    </row>
    <row r="45" spans="1:13" x14ac:dyDescent="0.35">
      <c r="A45" s="1" t="s">
        <v>25</v>
      </c>
      <c r="B45" s="2">
        <v>9</v>
      </c>
      <c r="C45" s="2">
        <v>1169</v>
      </c>
      <c r="D45" s="2">
        <v>1</v>
      </c>
      <c r="E45" s="2">
        <v>9908.7000000000007</v>
      </c>
      <c r="F45" s="2">
        <f>(E45-C45)</f>
        <v>8739.7000000000007</v>
      </c>
      <c r="G45" s="2">
        <v>1318.3</v>
      </c>
      <c r="H45" s="2">
        <v>1289</v>
      </c>
      <c r="I45" s="2">
        <f>(G45-C45)</f>
        <v>149.29999999999995</v>
      </c>
      <c r="J45" s="2">
        <f>(H45-C45)</f>
        <v>120</v>
      </c>
      <c r="K45" s="2">
        <f t="shared" si="8"/>
        <v>29.299999999999955</v>
      </c>
      <c r="L45" s="2">
        <f t="shared" si="7"/>
        <v>19.62491627595443</v>
      </c>
      <c r="M45" s="2"/>
    </row>
    <row r="46" spans="1:13" x14ac:dyDescent="0.35">
      <c r="A46" s="1" t="s">
        <v>25</v>
      </c>
      <c r="B46" s="2">
        <v>10</v>
      </c>
      <c r="C46" s="2">
        <v>1160.9000000000001</v>
      </c>
      <c r="D46" s="2">
        <v>1</v>
      </c>
      <c r="E46" s="2">
        <v>7848.5</v>
      </c>
      <c r="F46" s="2">
        <f>(E46-C46)</f>
        <v>6687.6</v>
      </c>
      <c r="G46" s="2">
        <v>1287.7</v>
      </c>
      <c r="H46" s="2">
        <v>1259.8</v>
      </c>
      <c r="I46" s="2">
        <f>(G46-C46)</f>
        <v>126.79999999999995</v>
      </c>
      <c r="J46" s="2">
        <f>(H46-C46)</f>
        <v>98.899999999999864</v>
      </c>
      <c r="K46" s="2">
        <f t="shared" si="8"/>
        <v>27.900000000000091</v>
      </c>
      <c r="L46" s="2">
        <f t="shared" si="7"/>
        <v>22.003154574132573</v>
      </c>
      <c r="M46" s="2"/>
    </row>
    <row r="47" spans="1:13" x14ac:dyDescent="0.35">
      <c r="A47" s="1" t="s">
        <v>25</v>
      </c>
      <c r="B47" s="2">
        <v>11</v>
      </c>
      <c r="C47" s="2">
        <v>1175.3</v>
      </c>
      <c r="D47" s="2">
        <v>1</v>
      </c>
      <c r="E47" s="2">
        <v>8212.4</v>
      </c>
      <c r="F47" s="2">
        <f>(E47-C47)</f>
        <v>7037.0999999999995</v>
      </c>
      <c r="G47" s="2">
        <v>1298.5999999999999</v>
      </c>
      <c r="H47" s="2">
        <v>1271.8</v>
      </c>
      <c r="I47" s="2">
        <f>(G47-C47)</f>
        <v>123.29999999999995</v>
      </c>
      <c r="J47" s="2">
        <f>(H47-C47)</f>
        <v>96.5</v>
      </c>
      <c r="K47" s="2">
        <f t="shared" si="8"/>
        <v>26.799999999999955</v>
      </c>
      <c r="L47" s="2">
        <f t="shared" si="7"/>
        <v>21.735604217356013</v>
      </c>
      <c r="M47" s="2"/>
    </row>
    <row r="48" spans="1:13" x14ac:dyDescent="0.35">
      <c r="A48" s="1" t="s">
        <v>25</v>
      </c>
      <c r="B48" s="2">
        <v>12</v>
      </c>
      <c r="C48" s="2">
        <v>1151</v>
      </c>
      <c r="D48" s="2">
        <v>1</v>
      </c>
      <c r="E48" s="2">
        <v>8233.7999999999993</v>
      </c>
      <c r="F48" s="2">
        <f>(E48-C48)</f>
        <v>7082.7999999999993</v>
      </c>
      <c r="G48" s="2">
        <v>1298.5999999999999</v>
      </c>
      <c r="H48" s="2">
        <v>1268.2</v>
      </c>
      <c r="I48" s="2">
        <f>(G48-C48)</f>
        <v>147.59999999999991</v>
      </c>
      <c r="J48" s="2">
        <f>(H48-C48)</f>
        <v>117.20000000000005</v>
      </c>
      <c r="K48" s="2">
        <f t="shared" si="8"/>
        <v>30.399999999999864</v>
      </c>
      <c r="L48" s="2">
        <f t="shared" si="7"/>
        <v>20.596205962059543</v>
      </c>
      <c r="M48" s="2"/>
    </row>
    <row r="49" spans="1:13" x14ac:dyDescent="0.35">
      <c r="A49" s="1" t="s">
        <v>25</v>
      </c>
      <c r="B49" s="2">
        <v>13</v>
      </c>
      <c r="C49" s="2">
        <v>1116.5</v>
      </c>
      <c r="D49" s="2">
        <v>1</v>
      </c>
      <c r="E49" s="2">
        <v>7406.7</v>
      </c>
      <c r="F49" s="2">
        <f>(E49-C49)</f>
        <v>6290.2</v>
      </c>
      <c r="G49" s="2">
        <v>1262.8</v>
      </c>
      <c r="H49" s="2">
        <v>1229.4000000000001</v>
      </c>
      <c r="I49" s="2">
        <f>(G49-C49)</f>
        <v>146.29999999999995</v>
      </c>
      <c r="J49" s="2">
        <f>(H49-C49)</f>
        <v>112.90000000000009</v>
      </c>
      <c r="K49" s="2">
        <f t="shared" si="8"/>
        <v>33.399999999999864</v>
      </c>
      <c r="L49" s="2">
        <f t="shared" si="7"/>
        <v>22.829801777170111</v>
      </c>
      <c r="M49" s="2"/>
    </row>
    <row r="50" spans="1:13" x14ac:dyDescent="0.35">
      <c r="A50" s="1" t="s">
        <v>25</v>
      </c>
      <c r="B50" s="2">
        <v>14</v>
      </c>
      <c r="C50" s="2">
        <v>1153.2</v>
      </c>
      <c r="D50" s="2">
        <v>1</v>
      </c>
      <c r="E50" s="2">
        <v>9043.6</v>
      </c>
      <c r="F50" s="2">
        <f>(E50-C50)</f>
        <v>7890.4000000000005</v>
      </c>
      <c r="G50" s="2">
        <v>1302.5999999999999</v>
      </c>
      <c r="H50" s="2">
        <v>1270.3</v>
      </c>
      <c r="I50" s="2">
        <f>(G50-C50)</f>
        <v>149.39999999999986</v>
      </c>
      <c r="J50" s="2">
        <f>(H50-C50)</f>
        <v>117.09999999999991</v>
      </c>
      <c r="K50" s="2">
        <f t="shared" si="8"/>
        <v>32.299999999999955</v>
      </c>
      <c r="L50" s="2">
        <f t="shared" si="7"/>
        <v>21.619812583667994</v>
      </c>
      <c r="M50" s="2"/>
    </row>
    <row r="51" spans="1:13" x14ac:dyDescent="0.35">
      <c r="A51" s="1" t="s">
        <v>25</v>
      </c>
      <c r="B51" s="2">
        <v>15</v>
      </c>
      <c r="C51" s="2">
        <v>1146.5</v>
      </c>
      <c r="D51" s="2">
        <v>1</v>
      </c>
      <c r="E51" s="2">
        <v>9995.4</v>
      </c>
      <c r="F51" s="2">
        <f>(E51-C51)</f>
        <v>8848.9</v>
      </c>
      <c r="G51" s="2">
        <v>1265.2</v>
      </c>
      <c r="H51" s="2">
        <v>1238.8</v>
      </c>
      <c r="I51" s="2">
        <f>(G51-C51)</f>
        <v>118.70000000000005</v>
      </c>
      <c r="J51" s="2">
        <f>(H51-C51)</f>
        <v>92.299999999999955</v>
      </c>
      <c r="K51" s="2">
        <f t="shared" si="8"/>
        <v>26.400000000000091</v>
      </c>
      <c r="L51" s="2">
        <f t="shared" si="7"/>
        <v>22.240943555181197</v>
      </c>
      <c r="M51" s="2"/>
    </row>
    <row r="52" spans="1:13" x14ac:dyDescent="0.35">
      <c r="A52" s="1" t="s">
        <v>25</v>
      </c>
      <c r="B52" s="2">
        <v>16</v>
      </c>
      <c r="C52" s="2">
        <v>1145.2</v>
      </c>
      <c r="D52" s="2">
        <v>1</v>
      </c>
      <c r="E52" s="2">
        <v>11791.7</v>
      </c>
      <c r="F52" s="2">
        <f>(E52-C52)</f>
        <v>10646.5</v>
      </c>
      <c r="G52" s="2">
        <v>1292.3</v>
      </c>
      <c r="H52" s="2">
        <v>1260.5</v>
      </c>
      <c r="I52" s="2">
        <f>(G52-C52)</f>
        <v>147.09999999999991</v>
      </c>
      <c r="J52" s="2">
        <f>(H52-C52)</f>
        <v>115.29999999999995</v>
      </c>
      <c r="K52" s="2">
        <f t="shared" si="8"/>
        <v>31.799999999999955</v>
      </c>
      <c r="L52" s="2">
        <f t="shared" si="7"/>
        <v>21.617946974847023</v>
      </c>
      <c r="M52" s="2"/>
    </row>
    <row r="53" spans="1:13" x14ac:dyDescent="0.35">
      <c r="A53" s="1" t="s">
        <v>25</v>
      </c>
      <c r="B53" s="2">
        <v>17</v>
      </c>
      <c r="C53" s="2">
        <v>1156.2</v>
      </c>
      <c r="D53" s="2">
        <v>1</v>
      </c>
      <c r="E53" s="2">
        <v>8370.7000000000007</v>
      </c>
      <c r="F53" s="2">
        <f>(E53-C53)</f>
        <v>7214.5000000000009</v>
      </c>
      <c r="G53" s="2">
        <v>1282.8</v>
      </c>
      <c r="H53" s="2">
        <v>1254.2</v>
      </c>
      <c r="I53" s="2">
        <f>(G53-C53)</f>
        <v>126.59999999999991</v>
      </c>
      <c r="J53" s="2">
        <f>(H53-C53)</f>
        <v>98</v>
      </c>
      <c r="K53" s="2">
        <f t="shared" si="8"/>
        <v>28.599999999999909</v>
      </c>
      <c r="L53" s="2">
        <f t="shared" si="7"/>
        <v>22.590837282780356</v>
      </c>
      <c r="M53" s="2"/>
    </row>
    <row r="54" spans="1:13" x14ac:dyDescent="0.35">
      <c r="A54" s="1" t="s">
        <v>25</v>
      </c>
      <c r="B54" s="2">
        <v>18</v>
      </c>
      <c r="C54" s="2">
        <v>1151.5</v>
      </c>
      <c r="D54" s="2">
        <v>1</v>
      </c>
      <c r="E54" s="2">
        <v>8412.2999999999993</v>
      </c>
      <c r="F54" s="2">
        <f>(E54-C54)</f>
        <v>7260.7999999999993</v>
      </c>
      <c r="G54" s="2">
        <v>1304.5999999999999</v>
      </c>
      <c r="H54" s="2">
        <v>1270.7</v>
      </c>
      <c r="I54" s="2">
        <f>(G54-C54)</f>
        <v>153.09999999999991</v>
      </c>
      <c r="J54" s="2">
        <f>(H54-C54)</f>
        <v>119.20000000000005</v>
      </c>
      <c r="K54" s="2">
        <f t="shared" si="8"/>
        <v>33.899999999999864</v>
      </c>
      <c r="L54" s="2">
        <f t="shared" si="7"/>
        <v>22.142390594382679</v>
      </c>
      <c r="M54" s="2"/>
    </row>
    <row r="55" spans="1:13" x14ac:dyDescent="0.35">
      <c r="A55" s="1" t="s">
        <v>26</v>
      </c>
      <c r="B55" s="2">
        <v>19</v>
      </c>
      <c r="C55" s="2">
        <v>1148.4000000000001</v>
      </c>
      <c r="D55" s="2">
        <v>1</v>
      </c>
      <c r="E55" s="2">
        <v>8532.1</v>
      </c>
      <c r="F55" s="2">
        <f>(E55-C55)</f>
        <v>7383.7000000000007</v>
      </c>
      <c r="G55" s="2">
        <v>1273.3</v>
      </c>
      <c r="H55" s="2">
        <v>1245</v>
      </c>
      <c r="I55" s="2">
        <f>(G55-C55)</f>
        <v>124.89999999999986</v>
      </c>
      <c r="J55" s="2">
        <f>(H55-C55)</f>
        <v>96.599999999999909</v>
      </c>
      <c r="K55" s="2">
        <f t="shared" si="8"/>
        <v>28.299999999999955</v>
      </c>
      <c r="L55" s="2">
        <f t="shared" si="7"/>
        <v>22.658126501200947</v>
      </c>
      <c r="M55" s="2"/>
    </row>
    <row r="56" spans="1:13" x14ac:dyDescent="0.35">
      <c r="A56" s="1" t="s">
        <v>26</v>
      </c>
      <c r="B56" s="2">
        <v>20</v>
      </c>
      <c r="C56" s="2">
        <v>1109.8</v>
      </c>
      <c r="D56" s="2">
        <v>1</v>
      </c>
      <c r="E56" s="2">
        <v>7173.8</v>
      </c>
      <c r="F56" s="2">
        <f>(E56-C56)</f>
        <v>6064</v>
      </c>
      <c r="G56" s="2">
        <v>1209.8</v>
      </c>
      <c r="H56" s="2">
        <v>1187</v>
      </c>
      <c r="I56" s="2">
        <f>(G56-C56)</f>
        <v>100</v>
      </c>
      <c r="J56" s="2">
        <f>(H56-C56)</f>
        <v>77.200000000000045</v>
      </c>
      <c r="K56" s="2">
        <f t="shared" si="8"/>
        <v>22.799999999999955</v>
      </c>
      <c r="L56" s="2">
        <f t="shared" si="7"/>
        <v>22.799999999999955</v>
      </c>
      <c r="M56" s="2"/>
    </row>
    <row r="57" spans="1:13" x14ac:dyDescent="0.35">
      <c r="A57" s="1" t="s">
        <v>26</v>
      </c>
      <c r="B57" s="2">
        <v>21</v>
      </c>
      <c r="C57" s="2">
        <v>1148</v>
      </c>
      <c r="D57" s="2">
        <v>1</v>
      </c>
      <c r="E57" s="2">
        <v>8125.5</v>
      </c>
      <c r="F57" s="2">
        <f>(E57-C57)</f>
        <v>6977.5</v>
      </c>
      <c r="G57" s="2">
        <v>1292.5999999999999</v>
      </c>
      <c r="H57" s="2">
        <v>1260</v>
      </c>
      <c r="I57" s="2">
        <f>(G57-C57)</f>
        <v>144.59999999999991</v>
      </c>
      <c r="J57" s="2">
        <f>(H57-C57)</f>
        <v>112</v>
      </c>
      <c r="K57" s="2">
        <f t="shared" si="8"/>
        <v>32.599999999999909</v>
      </c>
      <c r="L57" s="2">
        <f t="shared" si="7"/>
        <v>22.544951590594696</v>
      </c>
      <c r="M57" s="2"/>
    </row>
    <row r="58" spans="1:13" x14ac:dyDescent="0.35">
      <c r="A58" s="1" t="s">
        <v>26</v>
      </c>
      <c r="B58" s="2">
        <v>22</v>
      </c>
      <c r="C58" s="2">
        <v>1118.2</v>
      </c>
      <c r="D58" s="2">
        <v>1</v>
      </c>
      <c r="E58" s="2">
        <v>11580.3</v>
      </c>
      <c r="F58" s="2">
        <f>(E58-C58)</f>
        <v>10462.099999999999</v>
      </c>
      <c r="G58" s="2">
        <v>1230.3</v>
      </c>
      <c r="H58" s="2">
        <v>1204.4000000000001</v>
      </c>
      <c r="I58" s="2">
        <f>(G58-C58)</f>
        <v>112.09999999999991</v>
      </c>
      <c r="J58" s="2">
        <f>(H58-C58)</f>
        <v>86.200000000000045</v>
      </c>
      <c r="K58" s="2">
        <f t="shared" si="8"/>
        <v>25.899999999999864</v>
      </c>
      <c r="L58" s="2">
        <f t="shared" si="7"/>
        <v>23.104371097234509</v>
      </c>
      <c r="M58" s="2"/>
    </row>
    <row r="59" spans="1:13" x14ac:dyDescent="0.35">
      <c r="A59" s="1" t="s">
        <v>26</v>
      </c>
      <c r="B59" s="2">
        <v>23</v>
      </c>
      <c r="C59" s="2">
        <v>1120.5999999999999</v>
      </c>
      <c r="D59" s="2">
        <v>1</v>
      </c>
      <c r="E59" s="2">
        <v>7110</v>
      </c>
      <c r="F59" s="2">
        <f>(E59-C59)</f>
        <v>5989.4</v>
      </c>
      <c r="G59" s="2">
        <v>1238.5</v>
      </c>
      <c r="H59" s="2">
        <v>1213.0999999999999</v>
      </c>
      <c r="I59" s="2">
        <f>(G59-C59)</f>
        <v>117.90000000000009</v>
      </c>
      <c r="J59" s="2">
        <f>(H59-C59)</f>
        <v>92.5</v>
      </c>
      <c r="K59" s="2">
        <f t="shared" si="8"/>
        <v>25.400000000000091</v>
      </c>
      <c r="L59" s="2">
        <f t="shared" si="7"/>
        <v>21.543681085665877</v>
      </c>
      <c r="M59" s="2"/>
    </row>
    <row r="60" spans="1:13" x14ac:dyDescent="0.35">
      <c r="A60" s="1" t="s">
        <v>26</v>
      </c>
      <c r="B60" s="2">
        <v>24</v>
      </c>
      <c r="C60" s="2">
        <v>1150.4000000000001</v>
      </c>
      <c r="D60" s="2">
        <v>1</v>
      </c>
      <c r="E60" s="2">
        <v>8494.7000000000007</v>
      </c>
      <c r="F60" s="2">
        <f>(E60-C60)</f>
        <v>7344.3000000000011</v>
      </c>
      <c r="G60" s="2">
        <v>1298.8</v>
      </c>
      <c r="H60" s="2">
        <v>1264.0999999999999</v>
      </c>
      <c r="I60" s="2">
        <f>(G60-C60)</f>
        <v>148.39999999999986</v>
      </c>
      <c r="J60" s="2">
        <f>(H60-C60)</f>
        <v>113.69999999999982</v>
      </c>
      <c r="K60" s="2">
        <f t="shared" si="8"/>
        <v>34.700000000000045</v>
      </c>
      <c r="L60" s="2">
        <f t="shared" si="7"/>
        <v>23.382749326145603</v>
      </c>
      <c r="M60" s="2"/>
    </row>
    <row r="61" spans="1:13" x14ac:dyDescent="0.35">
      <c r="A61" s="1" t="s">
        <v>26</v>
      </c>
      <c r="B61" s="2">
        <v>25</v>
      </c>
      <c r="C61" s="2">
        <v>1134.0999999999999</v>
      </c>
      <c r="D61" s="2">
        <v>1</v>
      </c>
      <c r="E61" s="2">
        <v>7513.9</v>
      </c>
      <c r="F61" s="2">
        <f>(E61-C61)</f>
        <v>6379.7999999999993</v>
      </c>
      <c r="G61" s="2">
        <v>1234.5999999999999</v>
      </c>
      <c r="H61" s="2">
        <v>1210.3</v>
      </c>
      <c r="I61" s="2">
        <f>(G61-C61)</f>
        <v>100.5</v>
      </c>
      <c r="J61" s="2">
        <f>(H61-C61)</f>
        <v>76.200000000000045</v>
      </c>
      <c r="K61" s="2">
        <f t="shared" si="8"/>
        <v>24.299999999999955</v>
      </c>
      <c r="L61" s="2">
        <f t="shared" si="7"/>
        <v>24.179104477611897</v>
      </c>
      <c r="M61" s="2"/>
    </row>
    <row r="62" spans="1:13" x14ac:dyDescent="0.35">
      <c r="A62" s="1" t="s">
        <v>26</v>
      </c>
      <c r="B62" s="2">
        <v>26</v>
      </c>
      <c r="C62" s="2">
        <v>1153.9000000000001</v>
      </c>
      <c r="D62" s="2">
        <v>1</v>
      </c>
      <c r="E62" s="2">
        <v>7145.7</v>
      </c>
      <c r="F62" s="2">
        <f>(E62-C62)</f>
        <v>5991.7999999999993</v>
      </c>
      <c r="G62" s="2">
        <v>1264</v>
      </c>
      <c r="H62" s="2">
        <v>1237.5</v>
      </c>
      <c r="I62" s="2">
        <f>(G62-C62)</f>
        <v>110.09999999999991</v>
      </c>
      <c r="J62" s="2">
        <f>(H62-C62)</f>
        <v>83.599999999999909</v>
      </c>
      <c r="K62" s="2">
        <f t="shared" si="8"/>
        <v>26.5</v>
      </c>
      <c r="L62" s="2">
        <f t="shared" si="7"/>
        <v>24.069028156221638</v>
      </c>
      <c r="M62" s="2"/>
    </row>
    <row r="63" spans="1:13" x14ac:dyDescent="0.35">
      <c r="A63" s="1" t="s">
        <v>26</v>
      </c>
      <c r="B63" s="2">
        <v>27</v>
      </c>
      <c r="C63" s="2">
        <v>1144.5</v>
      </c>
      <c r="D63" s="2">
        <v>1</v>
      </c>
      <c r="E63" s="2">
        <v>8726.4</v>
      </c>
      <c r="F63" s="2">
        <f>(E63-C63)</f>
        <v>7581.9</v>
      </c>
      <c r="G63" s="2">
        <v>1278.2</v>
      </c>
      <c r="H63" s="2">
        <v>1249.4000000000001</v>
      </c>
      <c r="I63" s="2">
        <f>(G63-C63)</f>
        <v>133.70000000000005</v>
      </c>
      <c r="J63" s="2">
        <f>(H63-C63)</f>
        <v>104.90000000000009</v>
      </c>
      <c r="K63" s="2">
        <f t="shared" si="8"/>
        <v>28.799999999999955</v>
      </c>
      <c r="L63" s="2">
        <f t="shared" si="7"/>
        <v>21.540762902019406</v>
      </c>
      <c r="M63" s="2"/>
    </row>
    <row r="64" spans="1:13" x14ac:dyDescent="0.35">
      <c r="A64" s="1" t="s">
        <v>26</v>
      </c>
      <c r="B64" s="2">
        <v>28</v>
      </c>
      <c r="C64" s="2">
        <v>1151.5999999999999</v>
      </c>
      <c r="D64" s="2">
        <v>1</v>
      </c>
      <c r="E64" s="2">
        <v>7454.3</v>
      </c>
      <c r="F64" s="2">
        <f>(E64-C64)</f>
        <v>6302.7000000000007</v>
      </c>
      <c r="G64" s="2">
        <v>1234.8</v>
      </c>
      <c r="H64" s="2">
        <v>1216.5999999999999</v>
      </c>
      <c r="I64" s="2">
        <f>(G64-C64)</f>
        <v>83.200000000000045</v>
      </c>
      <c r="J64" s="2">
        <f>(H64-C64)</f>
        <v>65</v>
      </c>
      <c r="K64" s="2">
        <f t="shared" si="8"/>
        <v>18.200000000000045</v>
      </c>
      <c r="L64" s="2">
        <f t="shared" si="7"/>
        <v>21.875000000000043</v>
      </c>
      <c r="M64" s="2"/>
    </row>
    <row r="65" spans="1:13" x14ac:dyDescent="0.35">
      <c r="A65" s="1" t="s">
        <v>26</v>
      </c>
      <c r="B65" s="2">
        <v>29</v>
      </c>
      <c r="C65" s="2">
        <v>1135.2</v>
      </c>
      <c r="D65" s="2">
        <v>1</v>
      </c>
      <c r="E65" s="2">
        <v>8023.3</v>
      </c>
      <c r="F65" s="2">
        <f>(E65-C65)</f>
        <v>6888.1</v>
      </c>
      <c r="G65" s="2">
        <v>1242.5</v>
      </c>
      <c r="H65" s="2">
        <v>1219.5</v>
      </c>
      <c r="I65" s="2">
        <f>(G65-C65)</f>
        <v>107.29999999999995</v>
      </c>
      <c r="J65" s="2">
        <f>(H65-C65)</f>
        <v>84.299999999999955</v>
      </c>
      <c r="K65" s="2">
        <f t="shared" si="8"/>
        <v>23</v>
      </c>
      <c r="L65" s="2">
        <f t="shared" si="7"/>
        <v>21.435228331780067</v>
      </c>
      <c r="M65" s="2"/>
    </row>
    <row r="66" spans="1:13" x14ac:dyDescent="0.35">
      <c r="A66" s="1" t="s">
        <v>26</v>
      </c>
      <c r="B66" s="2">
        <v>30</v>
      </c>
      <c r="C66" s="2">
        <v>1179.8</v>
      </c>
      <c r="D66" s="2">
        <v>1</v>
      </c>
      <c r="E66" s="2">
        <v>8093.4</v>
      </c>
      <c r="F66" s="2">
        <f>(E66-C66)</f>
        <v>6913.5999999999995</v>
      </c>
      <c r="G66" s="2">
        <v>1261.4000000000001</v>
      </c>
      <c r="H66" s="2">
        <v>1243.0999999999999</v>
      </c>
      <c r="I66" s="2">
        <f>(G66-C66)</f>
        <v>81.600000000000136</v>
      </c>
      <c r="J66" s="2">
        <f>(H66-C66)</f>
        <v>63.299999999999955</v>
      </c>
      <c r="K66" s="2">
        <f t="shared" si="8"/>
        <v>18.300000000000182</v>
      </c>
      <c r="L66" s="2">
        <f t="shared" si="7"/>
        <v>22.426470588235482</v>
      </c>
      <c r="M66" s="2"/>
    </row>
    <row r="67" spans="1:13" x14ac:dyDescent="0.35">
      <c r="A67" s="1" t="s">
        <v>26</v>
      </c>
      <c r="B67" s="2">
        <v>31</v>
      </c>
      <c r="C67" s="2">
        <v>1152.9000000000001</v>
      </c>
      <c r="D67" s="2">
        <v>1</v>
      </c>
      <c r="E67" s="2">
        <v>7924.7</v>
      </c>
      <c r="F67" s="2">
        <f>(E67-C67)</f>
        <v>6771.7999999999993</v>
      </c>
      <c r="G67" s="2">
        <v>1280.8</v>
      </c>
      <c r="H67" s="2">
        <v>1253</v>
      </c>
      <c r="I67" s="2">
        <f>(G67-C67)</f>
        <v>127.89999999999986</v>
      </c>
      <c r="J67" s="2">
        <f>(H67-C67)</f>
        <v>100.09999999999991</v>
      </c>
      <c r="K67" s="2">
        <f t="shared" si="8"/>
        <v>27.799999999999955</v>
      </c>
      <c r="L67" s="2">
        <f t="shared" si="7"/>
        <v>21.735731039874889</v>
      </c>
      <c r="M67" s="2"/>
    </row>
    <row r="68" spans="1:13" x14ac:dyDescent="0.35">
      <c r="A68" s="1" t="s">
        <v>26</v>
      </c>
      <c r="B68" s="2">
        <v>32</v>
      </c>
      <c r="C68" s="2">
        <v>1128.9000000000001</v>
      </c>
      <c r="D68" s="2">
        <v>1</v>
      </c>
      <c r="E68" s="2">
        <v>7002.3</v>
      </c>
      <c r="F68" s="2">
        <f>(E68-C68)</f>
        <v>5873.4</v>
      </c>
      <c r="G68" s="2">
        <v>1208</v>
      </c>
      <c r="H68" s="2">
        <v>1189.0999999999999</v>
      </c>
      <c r="I68" s="2">
        <f>(G68-C68)</f>
        <v>79.099999999999909</v>
      </c>
      <c r="J68" s="2">
        <f>(H68-C68)</f>
        <v>60.199999999999818</v>
      </c>
      <c r="K68" s="2">
        <f t="shared" si="8"/>
        <v>18.900000000000091</v>
      </c>
      <c r="L68" s="2">
        <f t="shared" si="7"/>
        <v>23.893805309734656</v>
      </c>
      <c r="M68" s="2"/>
    </row>
    <row r="69" spans="1:13" x14ac:dyDescent="0.35">
      <c r="A69" s="1" t="s">
        <v>26</v>
      </c>
      <c r="B69" s="2">
        <v>33</v>
      </c>
      <c r="C69" s="2">
        <v>1162.7</v>
      </c>
      <c r="D69" s="2">
        <v>1</v>
      </c>
      <c r="E69" s="2">
        <v>9111.5</v>
      </c>
      <c r="F69" s="2">
        <f>(E69-C69)</f>
        <v>7948.8</v>
      </c>
      <c r="G69" s="2">
        <v>1296.9000000000001</v>
      </c>
      <c r="H69" s="2">
        <v>1267.5</v>
      </c>
      <c r="I69" s="2">
        <f>(G69-C69)</f>
        <v>134.20000000000005</v>
      </c>
      <c r="J69" s="2">
        <f>(H69-C69)</f>
        <v>104.79999999999995</v>
      </c>
      <c r="K69" s="2">
        <f t="shared" si="8"/>
        <v>29.400000000000091</v>
      </c>
      <c r="L69" s="2">
        <f t="shared" si="7"/>
        <v>21.907600596125246</v>
      </c>
      <c r="M69" s="2"/>
    </row>
    <row r="70" spans="1:13" x14ac:dyDescent="0.35">
      <c r="A70" s="1" t="s">
        <v>26</v>
      </c>
      <c r="B70" s="2">
        <v>34</v>
      </c>
      <c r="C70" s="2">
        <v>1157.9000000000001</v>
      </c>
      <c r="D70" s="2">
        <v>1</v>
      </c>
      <c r="E70" s="2">
        <v>6750.9</v>
      </c>
      <c r="F70" s="2">
        <f>(E70-C70)</f>
        <v>5593</v>
      </c>
      <c r="G70" s="2">
        <v>1243.2</v>
      </c>
      <c r="H70" s="2">
        <v>1223.5999999999999</v>
      </c>
      <c r="I70" s="2">
        <f>(G70-C70)</f>
        <v>85.299999999999955</v>
      </c>
      <c r="J70" s="2">
        <f>(H70-C70)</f>
        <v>65.699999999999818</v>
      </c>
      <c r="K70" s="2">
        <f t="shared" si="8"/>
        <v>19.600000000000136</v>
      </c>
      <c r="L70" s="2">
        <f t="shared" si="7"/>
        <v>22.977725674091616</v>
      </c>
      <c r="M70" s="2"/>
    </row>
    <row r="71" spans="1:13" x14ac:dyDescent="0.35">
      <c r="A71" s="1" t="s">
        <v>26</v>
      </c>
      <c r="B71" s="2">
        <v>35</v>
      </c>
      <c r="C71" s="2">
        <v>1162.5999999999999</v>
      </c>
      <c r="D71" s="2">
        <v>1</v>
      </c>
      <c r="E71" s="2">
        <v>4774.3</v>
      </c>
      <c r="F71" s="2">
        <f>(E71-C71)</f>
        <v>3611.7000000000003</v>
      </c>
      <c r="G71" s="2">
        <v>1257.8</v>
      </c>
      <c r="H71" s="2">
        <v>1237.4000000000001</v>
      </c>
      <c r="I71" s="2">
        <f>(G71-C71)</f>
        <v>95.200000000000045</v>
      </c>
      <c r="J71" s="2">
        <f>(H71-C71)</f>
        <v>74.800000000000182</v>
      </c>
      <c r="K71" s="2">
        <f t="shared" si="8"/>
        <v>20.399999999999864</v>
      </c>
      <c r="L71" s="2">
        <f t="shared" si="7"/>
        <v>21.428571428571274</v>
      </c>
      <c r="M71" s="2"/>
    </row>
    <row r="72" spans="1:13" x14ac:dyDescent="0.35">
      <c r="A72" s="1" t="s">
        <v>26</v>
      </c>
      <c r="B72" s="2">
        <v>36</v>
      </c>
      <c r="C72" s="2">
        <v>1160</v>
      </c>
      <c r="D72" s="2">
        <v>1</v>
      </c>
      <c r="E72" s="2">
        <v>5438.8</v>
      </c>
      <c r="F72" s="2">
        <f>(E72-C72)</f>
        <v>4278.8</v>
      </c>
      <c r="G72" s="2">
        <v>1234.2</v>
      </c>
      <c r="H72" s="2">
        <v>1216.8</v>
      </c>
      <c r="I72" s="2">
        <f>(G72-C72)</f>
        <v>74.200000000000045</v>
      </c>
      <c r="J72" s="2">
        <f>(H72-C72)</f>
        <v>56.799999999999955</v>
      </c>
      <c r="K72" s="2">
        <f t="shared" si="8"/>
        <v>17.400000000000091</v>
      </c>
      <c r="L72" s="2">
        <f t="shared" si="7"/>
        <v>23.450134770889598</v>
      </c>
      <c r="M72" s="2"/>
    </row>
    <row r="73" spans="1:13" x14ac:dyDescent="0.35">
      <c r="A73" s="1" t="s">
        <v>25</v>
      </c>
      <c r="B73" s="2">
        <v>37</v>
      </c>
      <c r="C73" s="2">
        <v>1146</v>
      </c>
      <c r="D73" s="2">
        <v>1</v>
      </c>
      <c r="E73" s="2">
        <v>5709.7</v>
      </c>
      <c r="F73" s="2">
        <f>(E73-C73)</f>
        <v>4563.7</v>
      </c>
      <c r="G73" s="2">
        <v>1241</v>
      </c>
      <c r="H73" s="2">
        <v>1221.5</v>
      </c>
      <c r="I73" s="2">
        <f>(G73-C73)</f>
        <v>95</v>
      </c>
      <c r="J73" s="2">
        <f>(H73-C73)</f>
        <v>75.5</v>
      </c>
      <c r="K73" s="2">
        <f t="shared" si="8"/>
        <v>19.5</v>
      </c>
      <c r="L73" s="2">
        <f t="shared" si="7"/>
        <v>20.526315789473685</v>
      </c>
      <c r="M73" s="2"/>
    </row>
    <row r="74" spans="1:13" x14ac:dyDescent="0.35">
      <c r="A74" s="1" t="s">
        <v>25</v>
      </c>
      <c r="B74" s="2">
        <v>38</v>
      </c>
      <c r="C74" s="2">
        <v>1140.9000000000001</v>
      </c>
      <c r="D74" s="2">
        <v>1</v>
      </c>
      <c r="E74" s="2">
        <v>5766.2</v>
      </c>
      <c r="F74" s="2">
        <f>(E74-C74)</f>
        <v>4625.2999999999993</v>
      </c>
      <c r="G74" s="2">
        <v>1218.7</v>
      </c>
      <c r="H74" s="2">
        <v>1201.0999999999999</v>
      </c>
      <c r="I74" s="2">
        <f>(G74-C74)</f>
        <v>77.799999999999955</v>
      </c>
      <c r="J74" s="2">
        <f>(H74-C74)</f>
        <v>60.199999999999818</v>
      </c>
      <c r="K74" s="2">
        <f t="shared" si="8"/>
        <v>17.600000000000136</v>
      </c>
      <c r="L74" s="2">
        <f t="shared" si="7"/>
        <v>22.622107969151859</v>
      </c>
      <c r="M74" s="2"/>
    </row>
    <row r="75" spans="1:13" x14ac:dyDescent="0.35">
      <c r="A75" s="1" t="s">
        <v>25</v>
      </c>
      <c r="B75" s="2">
        <v>39</v>
      </c>
      <c r="C75" s="2">
        <v>1162.9000000000001</v>
      </c>
      <c r="D75" s="2">
        <v>1</v>
      </c>
      <c r="E75" s="2">
        <v>8391.7000000000007</v>
      </c>
      <c r="F75" s="2">
        <f>(E75-C75)</f>
        <v>7228.8000000000011</v>
      </c>
      <c r="G75" s="2">
        <v>1290</v>
      </c>
      <c r="H75" s="2">
        <v>1264</v>
      </c>
      <c r="I75" s="2">
        <f>(G75-C75)</f>
        <v>127.09999999999991</v>
      </c>
      <c r="J75" s="2">
        <f>(H75-C75)</f>
        <v>101.09999999999991</v>
      </c>
      <c r="K75" s="2">
        <f t="shared" si="8"/>
        <v>26</v>
      </c>
      <c r="L75" s="2">
        <f t="shared" si="7"/>
        <v>20.456333595594035</v>
      </c>
      <c r="M75" s="2"/>
    </row>
    <row r="76" spans="1:13" x14ac:dyDescent="0.35">
      <c r="A76" s="1" t="s">
        <v>25</v>
      </c>
      <c r="B76" s="2">
        <v>40</v>
      </c>
      <c r="C76" s="2">
        <v>1153.0999999999999</v>
      </c>
      <c r="D76" s="2">
        <v>1</v>
      </c>
      <c r="E76" s="2">
        <v>8008.5</v>
      </c>
      <c r="F76" s="2">
        <f>(E76-C76)</f>
        <v>6855.4</v>
      </c>
      <c r="G76" s="2">
        <v>1266.5999999999999</v>
      </c>
      <c r="H76" s="2">
        <v>1242.0999999999999</v>
      </c>
      <c r="I76" s="2">
        <f>(G76-C76)</f>
        <v>113.5</v>
      </c>
      <c r="J76" s="2">
        <f>(H76-C76)</f>
        <v>89</v>
      </c>
      <c r="K76" s="2">
        <f t="shared" si="8"/>
        <v>24.5</v>
      </c>
      <c r="L76" s="2">
        <f t="shared" si="7"/>
        <v>21.58590308370044</v>
      </c>
      <c r="M76" s="2"/>
    </row>
    <row r="77" spans="1:13" x14ac:dyDescent="0.35">
      <c r="A77" s="1" t="s">
        <v>25</v>
      </c>
      <c r="B77" s="2">
        <v>42</v>
      </c>
      <c r="C77" s="2">
        <v>1173.5</v>
      </c>
      <c r="D77" s="2">
        <v>1</v>
      </c>
      <c r="E77" s="2">
        <v>9528.7000000000007</v>
      </c>
      <c r="F77" s="2">
        <f>(E77-C77)</f>
        <v>8355.2000000000007</v>
      </c>
      <c r="G77" s="2">
        <v>1247.5999999999999</v>
      </c>
      <c r="H77" s="2">
        <v>1231</v>
      </c>
      <c r="I77" s="2">
        <f>(G77-C77)</f>
        <v>74.099999999999909</v>
      </c>
      <c r="J77" s="2">
        <f>(H77-C77)</f>
        <v>57.5</v>
      </c>
      <c r="K77" s="2">
        <f t="shared" si="8"/>
        <v>16.599999999999909</v>
      </c>
      <c r="L77" s="2">
        <f t="shared" si="7"/>
        <v>22.402159244264414</v>
      </c>
      <c r="M77" s="2"/>
    </row>
    <row r="78" spans="1:13" x14ac:dyDescent="0.35">
      <c r="A78" s="1" t="s">
        <v>25</v>
      </c>
      <c r="B78" s="2">
        <v>45</v>
      </c>
      <c r="C78" s="2">
        <v>1147.4000000000001</v>
      </c>
      <c r="D78" s="2">
        <v>1</v>
      </c>
      <c r="E78" s="2">
        <v>7442.9</v>
      </c>
      <c r="F78" s="2">
        <f>(E78-C78)</f>
        <v>6295.5</v>
      </c>
      <c r="G78" s="2">
        <v>1231.5</v>
      </c>
      <c r="H78" s="2">
        <v>1212.7</v>
      </c>
      <c r="I78" s="2">
        <f>(G78-C78)</f>
        <v>84.099999999999909</v>
      </c>
      <c r="J78" s="2">
        <f>(H78-C78)</f>
        <v>65.299999999999955</v>
      </c>
      <c r="K78" s="2">
        <f t="shared" si="8"/>
        <v>18.799999999999955</v>
      </c>
      <c r="L78" s="2">
        <f t="shared" si="7"/>
        <v>22.354340071343611</v>
      </c>
      <c r="M78" s="2"/>
    </row>
    <row r="79" spans="1:13" x14ac:dyDescent="0.35">
      <c r="A79" s="1" t="s">
        <v>25</v>
      </c>
      <c r="B79" s="2">
        <v>46</v>
      </c>
      <c r="C79" s="2">
        <v>1156.9000000000001</v>
      </c>
      <c r="D79" s="2">
        <v>1</v>
      </c>
      <c r="E79" s="2">
        <v>6328.5</v>
      </c>
      <c r="F79" s="2">
        <f>(E79-C79)</f>
        <v>5171.6000000000004</v>
      </c>
      <c r="G79" s="2">
        <v>1235.3</v>
      </c>
      <c r="H79" s="2">
        <v>1217.7</v>
      </c>
      <c r="I79" s="2">
        <f>(G79-C79)</f>
        <v>78.399999999999864</v>
      </c>
      <c r="J79" s="2">
        <f>(H79-C79)</f>
        <v>60.799999999999955</v>
      </c>
      <c r="K79" s="2">
        <f t="shared" si="8"/>
        <v>17.599999999999909</v>
      </c>
      <c r="L79" s="2">
        <f t="shared" si="7"/>
        <v>22.448979591836657</v>
      </c>
      <c r="M79" s="2"/>
    </row>
    <row r="80" spans="1:13" x14ac:dyDescent="0.35">
      <c r="A80" s="1" t="s">
        <v>25</v>
      </c>
      <c r="B80" s="2">
        <v>47</v>
      </c>
      <c r="C80" s="2">
        <v>1154.5999999999999</v>
      </c>
      <c r="D80" s="2">
        <v>1</v>
      </c>
      <c r="E80" s="2">
        <v>8103.1</v>
      </c>
      <c r="F80" s="2">
        <f>(E80-C80)</f>
        <v>6948.5</v>
      </c>
      <c r="G80" s="2">
        <v>1261.0999999999999</v>
      </c>
      <c r="H80" s="2">
        <v>1238.5999999999999</v>
      </c>
      <c r="I80" s="2">
        <f>(G80-C80)</f>
        <v>106.5</v>
      </c>
      <c r="J80" s="2">
        <f>(H80-C80)</f>
        <v>84</v>
      </c>
      <c r="K80" s="2">
        <f t="shared" si="8"/>
        <v>22.5</v>
      </c>
      <c r="L80" s="2">
        <f t="shared" si="7"/>
        <v>21.12676056338028</v>
      </c>
      <c r="M80" s="2"/>
    </row>
    <row r="81" spans="1:13" x14ac:dyDescent="0.35">
      <c r="A81" s="1" t="s">
        <v>25</v>
      </c>
      <c r="B81" s="2">
        <v>48</v>
      </c>
      <c r="C81" s="2">
        <v>1161.2</v>
      </c>
      <c r="D81" s="2">
        <v>1</v>
      </c>
      <c r="E81" s="2">
        <v>6450.1</v>
      </c>
      <c r="F81" s="2">
        <f>(E81-C81)</f>
        <v>5288.9000000000005</v>
      </c>
      <c r="G81" s="2">
        <v>1247</v>
      </c>
      <c r="H81" s="2">
        <v>1229.5</v>
      </c>
      <c r="I81" s="2">
        <f>(G81-C81)</f>
        <v>85.799999999999955</v>
      </c>
      <c r="J81" s="2">
        <f>(H81-C81)</f>
        <v>68.299999999999955</v>
      </c>
      <c r="K81" s="2">
        <f t="shared" si="8"/>
        <v>17.5</v>
      </c>
      <c r="L81" s="2">
        <f t="shared" si="7"/>
        <v>20.396270396270406</v>
      </c>
      <c r="M81" s="2"/>
    </row>
    <row r="82" spans="1:13" x14ac:dyDescent="0.35">
      <c r="A82" s="1" t="s">
        <v>25</v>
      </c>
      <c r="B82" s="2">
        <v>49</v>
      </c>
      <c r="C82" s="2">
        <v>1140.5999999999999</v>
      </c>
      <c r="D82" s="2">
        <v>1</v>
      </c>
      <c r="E82" s="2">
        <v>7563.7</v>
      </c>
      <c r="F82" s="2">
        <f>(E82-C82)</f>
        <v>6423.1</v>
      </c>
      <c r="G82" s="2">
        <v>1228.3</v>
      </c>
      <c r="H82" s="2">
        <v>1208.8</v>
      </c>
      <c r="I82" s="2">
        <f>(G82-C82)</f>
        <v>87.700000000000045</v>
      </c>
      <c r="J82" s="2">
        <f>(H82-C82)</f>
        <v>68.200000000000045</v>
      </c>
      <c r="K82" s="2">
        <f t="shared" si="8"/>
        <v>19.5</v>
      </c>
      <c r="L82" s="2">
        <f t="shared" si="7"/>
        <v>22.234891676168743</v>
      </c>
      <c r="M82" s="2"/>
    </row>
    <row r="83" spans="1:13" x14ac:dyDescent="0.35">
      <c r="A83" s="1" t="s">
        <v>25</v>
      </c>
      <c r="B83" s="2">
        <v>50</v>
      </c>
      <c r="C83" s="2">
        <v>1141.5</v>
      </c>
      <c r="D83" s="2">
        <v>1</v>
      </c>
      <c r="E83" s="2">
        <v>6138.8</v>
      </c>
      <c r="F83" s="2">
        <f>(E83-C83)</f>
        <v>4997.3</v>
      </c>
      <c r="G83" s="2">
        <v>1220</v>
      </c>
      <c r="H83" s="2">
        <v>1202.0999999999999</v>
      </c>
      <c r="I83" s="2">
        <f>(G83-C83)</f>
        <v>78.5</v>
      </c>
      <c r="J83" s="2">
        <f>(H83-C83)</f>
        <v>60.599999999999909</v>
      </c>
      <c r="K83" s="2">
        <f t="shared" si="8"/>
        <v>17.900000000000091</v>
      </c>
      <c r="L83" s="2">
        <f t="shared" si="7"/>
        <v>22.802547770700755</v>
      </c>
      <c r="M83" s="2"/>
    </row>
    <row r="84" spans="1:13" x14ac:dyDescent="0.35">
      <c r="A84" s="1" t="s">
        <v>25</v>
      </c>
      <c r="B84" s="2">
        <v>51</v>
      </c>
      <c r="C84" s="2">
        <v>1140.7</v>
      </c>
      <c r="D84" s="2">
        <v>1</v>
      </c>
      <c r="E84" s="2">
        <v>5784</v>
      </c>
      <c r="F84" s="2">
        <f>(E84-C84)</f>
        <v>4643.3</v>
      </c>
      <c r="G84" s="2">
        <v>1211.5</v>
      </c>
      <c r="H84" s="2">
        <v>1195.2</v>
      </c>
      <c r="I84" s="2">
        <f>(G84-C84)</f>
        <v>70.799999999999955</v>
      </c>
      <c r="J84" s="2">
        <f>(H84-C84)</f>
        <v>54.5</v>
      </c>
      <c r="K84" s="2">
        <f t="shared" si="8"/>
        <v>16.299999999999955</v>
      </c>
      <c r="L84" s="2">
        <f t="shared" si="7"/>
        <v>23.022598870056449</v>
      </c>
      <c r="M84" s="2"/>
    </row>
    <row r="85" spans="1:13" x14ac:dyDescent="0.35">
      <c r="A85" s="1" t="s">
        <v>25</v>
      </c>
      <c r="B85" s="2">
        <v>52</v>
      </c>
      <c r="C85" s="2">
        <v>1149.3</v>
      </c>
      <c r="D85" s="2">
        <v>1</v>
      </c>
      <c r="E85" s="2">
        <v>6271.9</v>
      </c>
      <c r="F85" s="2">
        <f>(E85-C85)</f>
        <v>5122.5999999999995</v>
      </c>
      <c r="G85" s="2">
        <v>1232.7</v>
      </c>
      <c r="H85" s="2">
        <v>1213.5</v>
      </c>
      <c r="I85" s="2">
        <f>(G85-C85)</f>
        <v>83.400000000000091</v>
      </c>
      <c r="J85" s="2">
        <f>(H85-C85)</f>
        <v>64.200000000000045</v>
      </c>
      <c r="K85" s="2">
        <f t="shared" si="8"/>
        <v>19.200000000000045</v>
      </c>
      <c r="L85" s="2">
        <f t="shared" si="7"/>
        <v>23.021582733812977</v>
      </c>
      <c r="M85" s="2"/>
    </row>
    <row r="86" spans="1:13" ht="15.5" x14ac:dyDescent="0.35">
      <c r="A86" s="1" t="s">
        <v>25</v>
      </c>
      <c r="B86" s="2">
        <v>53</v>
      </c>
      <c r="C86" s="2">
        <v>1131</v>
      </c>
      <c r="D86" s="2">
        <v>1</v>
      </c>
      <c r="E86" s="2">
        <v>10892.6</v>
      </c>
      <c r="F86" s="2">
        <f>(E86-C86)</f>
        <v>9761.6</v>
      </c>
      <c r="G86" s="2">
        <v>1232.9000000000001</v>
      </c>
      <c r="H86" s="2">
        <v>1229.0999999999999</v>
      </c>
      <c r="I86" s="2">
        <f>(G86-C86)</f>
        <v>101.90000000000009</v>
      </c>
      <c r="J86" s="2">
        <f>(H86-C86)</f>
        <v>98.099999999999909</v>
      </c>
      <c r="K86" s="2">
        <f t="shared" si="8"/>
        <v>3.8000000000001819</v>
      </c>
      <c r="L86" s="18">
        <f t="shared" si="7"/>
        <v>3.7291462217862401</v>
      </c>
      <c r="M86" s="2"/>
    </row>
    <row r="87" spans="1:13" ht="15.5" x14ac:dyDescent="0.35">
      <c r="A87" s="1" t="s">
        <v>25</v>
      </c>
      <c r="B87" s="2">
        <v>54</v>
      </c>
      <c r="C87" s="2">
        <v>1158.8</v>
      </c>
      <c r="D87" s="2">
        <v>1</v>
      </c>
      <c r="E87" s="2">
        <v>11592.2</v>
      </c>
      <c r="F87" s="2">
        <f>(E87-C87)</f>
        <v>10433.400000000001</v>
      </c>
      <c r="G87" s="2">
        <v>1258.0999999999999</v>
      </c>
      <c r="H87" s="2">
        <v>1253.0999999999999</v>
      </c>
      <c r="I87" s="2">
        <f>(G87-C87)</f>
        <v>99.299999999999955</v>
      </c>
      <c r="J87" s="2">
        <f>(H87-C87)</f>
        <v>94.299999999999955</v>
      </c>
      <c r="K87" s="2">
        <f t="shared" si="8"/>
        <v>5</v>
      </c>
      <c r="L87" s="18">
        <f t="shared" si="7"/>
        <v>5.0352467270896293</v>
      </c>
      <c r="M87" s="2"/>
    </row>
    <row r="88" spans="1:13" x14ac:dyDescent="0.35">
      <c r="A88" s="1" t="s">
        <v>26</v>
      </c>
      <c r="B88" s="2">
        <v>55</v>
      </c>
      <c r="C88" s="2">
        <v>1143.5999999999999</v>
      </c>
      <c r="D88" s="2">
        <v>1</v>
      </c>
      <c r="E88" s="2">
        <v>4258.5</v>
      </c>
      <c r="F88" s="2">
        <f>(E88-C88)</f>
        <v>3114.9</v>
      </c>
      <c r="G88" s="2">
        <v>1222.8</v>
      </c>
      <c r="H88" s="2">
        <v>1204.8</v>
      </c>
      <c r="I88" s="2">
        <f>(G88-C88)</f>
        <v>79.200000000000045</v>
      </c>
      <c r="J88" s="2">
        <f>(H88-C88)</f>
        <v>61.200000000000045</v>
      </c>
      <c r="K88" s="2">
        <f t="shared" si="8"/>
        <v>18</v>
      </c>
      <c r="L88" s="2">
        <f t="shared" si="7"/>
        <v>22.727272727272716</v>
      </c>
      <c r="M88" s="2"/>
    </row>
    <row r="89" spans="1:13" x14ac:dyDescent="0.35">
      <c r="A89" s="1" t="s">
        <v>26</v>
      </c>
      <c r="B89" s="2">
        <v>56</v>
      </c>
      <c r="C89" s="2">
        <v>1158.3</v>
      </c>
      <c r="D89" s="2">
        <v>1</v>
      </c>
      <c r="E89" s="2">
        <v>9230.2999999999993</v>
      </c>
      <c r="F89" s="2">
        <f>(E89-C89)</f>
        <v>8071.9999999999991</v>
      </c>
      <c r="G89" s="2">
        <v>1292.7</v>
      </c>
      <c r="H89" s="2">
        <v>1262</v>
      </c>
      <c r="I89" s="2">
        <f>(G89-C89)</f>
        <v>134.40000000000009</v>
      </c>
      <c r="J89" s="2">
        <f>(H89-C89)</f>
        <v>103.70000000000005</v>
      </c>
      <c r="K89" s="2">
        <f t="shared" si="8"/>
        <v>30.700000000000045</v>
      </c>
      <c r="L89" s="2">
        <f t="shared" si="7"/>
        <v>22.842261904761923</v>
      </c>
      <c r="M89" s="2"/>
    </row>
    <row r="90" spans="1:13" x14ac:dyDescent="0.35">
      <c r="A90" s="1" t="s">
        <v>26</v>
      </c>
      <c r="B90" s="2">
        <v>57</v>
      </c>
      <c r="C90" s="2">
        <v>1118.5</v>
      </c>
      <c r="D90" s="2">
        <v>1</v>
      </c>
      <c r="E90" s="2">
        <v>5795.5</v>
      </c>
      <c r="F90" s="2">
        <f>(E90-C90)</f>
        <v>4677</v>
      </c>
      <c r="G90" s="2">
        <v>1201.4000000000001</v>
      </c>
      <c r="H90" s="2">
        <v>1182</v>
      </c>
      <c r="I90" s="2">
        <f>(G90-C90)</f>
        <v>82.900000000000091</v>
      </c>
      <c r="J90" s="2">
        <f>(H90-C90)</f>
        <v>63.5</v>
      </c>
      <c r="K90" s="2">
        <f t="shared" si="8"/>
        <v>19.400000000000091</v>
      </c>
      <c r="L90" s="2">
        <f t="shared" si="7"/>
        <v>23.401688781664738</v>
      </c>
      <c r="M90" s="2"/>
    </row>
    <row r="91" spans="1:13" x14ac:dyDescent="0.35">
      <c r="A91" s="1" t="s">
        <v>26</v>
      </c>
      <c r="B91" s="2">
        <v>58</v>
      </c>
      <c r="C91" s="2">
        <v>1136.8</v>
      </c>
      <c r="D91" s="2">
        <v>1</v>
      </c>
      <c r="E91" s="2">
        <v>7517.5</v>
      </c>
      <c r="F91" s="2">
        <f>(E91-C91)</f>
        <v>6380.7</v>
      </c>
      <c r="G91" s="2">
        <v>1261.4000000000001</v>
      </c>
      <c r="H91" s="2">
        <v>1233.2</v>
      </c>
      <c r="I91" s="2">
        <f>(G91-C91)</f>
        <v>124.60000000000014</v>
      </c>
      <c r="J91" s="2">
        <f>(H91-C91)</f>
        <v>96.400000000000091</v>
      </c>
      <c r="K91" s="2">
        <f t="shared" si="8"/>
        <v>28.200000000000045</v>
      </c>
      <c r="L91" s="2">
        <f t="shared" si="7"/>
        <v>22.632423756019275</v>
      </c>
      <c r="M91" s="2"/>
    </row>
    <row r="92" spans="1:13" x14ac:dyDescent="0.35">
      <c r="A92" s="1" t="s">
        <v>26</v>
      </c>
      <c r="B92" s="2">
        <v>59</v>
      </c>
      <c r="C92" s="2">
        <v>1131.9000000000001</v>
      </c>
      <c r="D92" s="2">
        <v>1</v>
      </c>
      <c r="E92" s="2">
        <v>7492.9</v>
      </c>
      <c r="F92" s="2">
        <f>(E92-C92)</f>
        <v>6361</v>
      </c>
      <c r="G92" s="2">
        <v>1240.4000000000001</v>
      </c>
      <c r="H92" s="2">
        <v>1215.3</v>
      </c>
      <c r="I92" s="2">
        <f>(G92-C92)</f>
        <v>108.5</v>
      </c>
      <c r="J92" s="2">
        <f>(H92-C92)</f>
        <v>83.399999999999864</v>
      </c>
      <c r="K92" s="2">
        <f t="shared" si="8"/>
        <v>25.100000000000136</v>
      </c>
      <c r="L92" s="2">
        <f t="shared" si="7"/>
        <v>23.133640552995519</v>
      </c>
      <c r="M92" s="2"/>
    </row>
    <row r="93" spans="1:13" x14ac:dyDescent="0.35">
      <c r="A93" s="1" t="s">
        <v>26</v>
      </c>
      <c r="B93" s="2">
        <v>60</v>
      </c>
      <c r="C93" s="2">
        <v>1157.9000000000001</v>
      </c>
      <c r="D93" s="2">
        <v>1</v>
      </c>
      <c r="E93" s="2">
        <v>6809.3</v>
      </c>
      <c r="F93" s="2">
        <f>(E93-C93)</f>
        <v>5651.4</v>
      </c>
      <c r="G93" s="2">
        <v>1266.8</v>
      </c>
      <c r="H93" s="2">
        <v>1245</v>
      </c>
      <c r="I93" s="2">
        <f>(G93-C93)</f>
        <v>108.89999999999986</v>
      </c>
      <c r="J93" s="2">
        <f>(H93-C93)</f>
        <v>87.099999999999909</v>
      </c>
      <c r="K93" s="2">
        <f t="shared" si="8"/>
        <v>21.799999999999955</v>
      </c>
      <c r="L93" s="2">
        <f t="shared" si="7"/>
        <v>20.018365472910908</v>
      </c>
      <c r="M93" s="2"/>
    </row>
    <row r="94" spans="1:13" x14ac:dyDescent="0.35">
      <c r="A94" s="1" t="s">
        <v>26</v>
      </c>
      <c r="B94" s="2">
        <v>61</v>
      </c>
      <c r="C94" s="2">
        <v>1141.8</v>
      </c>
      <c r="D94" s="2">
        <v>1</v>
      </c>
      <c r="E94" s="2">
        <v>5773.4</v>
      </c>
      <c r="F94" s="2">
        <f>(E94-C94)</f>
        <v>4631.5999999999995</v>
      </c>
      <c r="G94" s="2">
        <v>1205.2</v>
      </c>
      <c r="H94" s="2">
        <v>1190.5</v>
      </c>
      <c r="I94" s="2">
        <f>(G94-C94)</f>
        <v>63.400000000000091</v>
      </c>
      <c r="J94" s="2">
        <f>(H94-C94)</f>
        <v>48.700000000000045</v>
      </c>
      <c r="K94" s="2">
        <f t="shared" si="8"/>
        <v>14.700000000000045</v>
      </c>
      <c r="L94" s="2">
        <f t="shared" si="7"/>
        <v>23.186119873817074</v>
      </c>
      <c r="M94" s="2"/>
    </row>
    <row r="95" spans="1:13" x14ac:dyDescent="0.35">
      <c r="A95" s="1" t="s">
        <v>26</v>
      </c>
      <c r="B95" s="2">
        <v>62</v>
      </c>
      <c r="C95" s="2">
        <v>1151.5</v>
      </c>
      <c r="D95" s="2">
        <v>1</v>
      </c>
      <c r="E95" s="2">
        <v>3258.1</v>
      </c>
      <c r="F95" s="2">
        <f>(E95-C95)</f>
        <v>2106.6</v>
      </c>
      <c r="G95" s="2">
        <v>1205</v>
      </c>
      <c r="H95" s="2">
        <v>1192.7</v>
      </c>
      <c r="I95" s="2">
        <f>(G95-C95)</f>
        <v>53.5</v>
      </c>
      <c r="J95" s="2">
        <f>(H95-C95)</f>
        <v>41.200000000000045</v>
      </c>
      <c r="K95" s="2">
        <f t="shared" si="8"/>
        <v>12.299999999999955</v>
      </c>
      <c r="L95" s="2">
        <f t="shared" si="7"/>
        <v>22.990654205607392</v>
      </c>
      <c r="M95" s="2"/>
    </row>
    <row r="96" spans="1:13" x14ac:dyDescent="0.35">
      <c r="A96" s="1" t="s">
        <v>26</v>
      </c>
      <c r="B96" s="2">
        <v>63</v>
      </c>
      <c r="C96" s="2">
        <v>1154.2</v>
      </c>
      <c r="D96" s="2">
        <v>1</v>
      </c>
      <c r="E96" s="2">
        <v>11701.7</v>
      </c>
      <c r="F96" s="2">
        <f>(E96-C96)</f>
        <v>10547.5</v>
      </c>
      <c r="G96" s="2">
        <v>1320</v>
      </c>
      <c r="H96" s="2">
        <v>1283</v>
      </c>
      <c r="I96" s="2">
        <f>(G96-C96)</f>
        <v>165.79999999999995</v>
      </c>
      <c r="J96" s="2">
        <f>(H96-C96)</f>
        <v>128.79999999999995</v>
      </c>
      <c r="K96" s="2">
        <f t="shared" si="8"/>
        <v>37</v>
      </c>
      <c r="L96" s="2">
        <f t="shared" si="7"/>
        <v>22.316043425814243</v>
      </c>
      <c r="M96" s="2"/>
    </row>
    <row r="97" spans="1:13" x14ac:dyDescent="0.35">
      <c r="A97" s="1" t="s">
        <v>26</v>
      </c>
      <c r="B97" s="2">
        <v>64</v>
      </c>
      <c r="C97" s="2">
        <v>1145.7</v>
      </c>
      <c r="D97" s="2">
        <v>1</v>
      </c>
      <c r="E97" s="2">
        <v>3702.2</v>
      </c>
      <c r="F97" s="2">
        <f>(E97-C97)</f>
        <v>2556.5</v>
      </c>
      <c r="G97" s="2">
        <v>1194.5999999999999</v>
      </c>
      <c r="H97" s="2">
        <v>1183.3</v>
      </c>
      <c r="I97" s="2">
        <f>(G97-C97)</f>
        <v>48.899999999999864</v>
      </c>
      <c r="J97" s="2">
        <f>(H97-C97)</f>
        <v>37.599999999999909</v>
      </c>
      <c r="K97" s="2">
        <f t="shared" si="8"/>
        <v>11.299999999999955</v>
      </c>
      <c r="L97" s="2">
        <f t="shared" si="7"/>
        <v>23.10838445807768</v>
      </c>
      <c r="M97" s="2"/>
    </row>
    <row r="98" spans="1:13" x14ac:dyDescent="0.35">
      <c r="A98" s="1" t="s">
        <v>26</v>
      </c>
      <c r="B98" s="2">
        <v>65</v>
      </c>
      <c r="C98" s="2">
        <v>1156.3</v>
      </c>
      <c r="D98" s="2">
        <v>1</v>
      </c>
      <c r="E98" s="2">
        <v>6484.9</v>
      </c>
      <c r="F98" s="2">
        <f>(E98-C98)</f>
        <v>5328.5999999999995</v>
      </c>
      <c r="G98" s="2">
        <v>1234</v>
      </c>
      <c r="H98" s="2">
        <v>1217.2</v>
      </c>
      <c r="I98" s="2">
        <f>(G98-C98)</f>
        <v>77.700000000000045</v>
      </c>
      <c r="J98" s="2">
        <f>(H98-C98)</f>
        <v>60.900000000000091</v>
      </c>
      <c r="K98" s="2">
        <f t="shared" si="8"/>
        <v>16.799999999999955</v>
      </c>
      <c r="L98" s="2">
        <f t="shared" si="7"/>
        <v>21.62162162162155</v>
      </c>
      <c r="M98" s="2"/>
    </row>
    <row r="99" spans="1:13" x14ac:dyDescent="0.35">
      <c r="A99" s="1" t="s">
        <v>26</v>
      </c>
      <c r="B99" s="2">
        <v>66</v>
      </c>
      <c r="C99" s="2">
        <v>1127.7</v>
      </c>
      <c r="D99" s="2">
        <v>1</v>
      </c>
      <c r="E99" s="2">
        <v>8204.7999999999993</v>
      </c>
      <c r="F99" s="2">
        <f>(E99-C99)</f>
        <v>7077.0999999999995</v>
      </c>
      <c r="G99" s="2">
        <v>1279.0999999999999</v>
      </c>
      <c r="H99" s="2">
        <v>1245.5999999999999</v>
      </c>
      <c r="I99" s="2">
        <f>(G99-C99)</f>
        <v>151.39999999999986</v>
      </c>
      <c r="J99" s="2">
        <f>(H99-C99)</f>
        <v>117.89999999999986</v>
      </c>
      <c r="K99" s="2">
        <f t="shared" si="8"/>
        <v>33.5</v>
      </c>
      <c r="L99" s="2">
        <f t="shared" si="7"/>
        <v>22.12681638044916</v>
      </c>
      <c r="M99" s="2"/>
    </row>
    <row r="100" spans="1:13" x14ac:dyDescent="0.35">
      <c r="A100" s="1" t="s">
        <v>26</v>
      </c>
      <c r="B100" s="2">
        <v>67</v>
      </c>
      <c r="C100" s="2">
        <v>1148.0999999999999</v>
      </c>
      <c r="D100" s="2">
        <v>1</v>
      </c>
      <c r="E100" s="2">
        <v>9517.1</v>
      </c>
      <c r="F100" s="2">
        <f>(E100-C100)</f>
        <v>8369</v>
      </c>
      <c r="G100" s="2">
        <v>1279.3</v>
      </c>
      <c r="H100" s="2">
        <v>1249.5</v>
      </c>
      <c r="I100" s="2">
        <f>(G100-C100)</f>
        <v>131.20000000000005</v>
      </c>
      <c r="J100" s="2">
        <f>(H100-C100)</f>
        <v>101.40000000000009</v>
      </c>
      <c r="K100" s="2">
        <f t="shared" si="8"/>
        <v>29.799999999999955</v>
      </c>
      <c r="L100" s="2">
        <f t="shared" si="7"/>
        <v>22.713414634146297</v>
      </c>
      <c r="M100" s="2"/>
    </row>
    <row r="101" spans="1:13" x14ac:dyDescent="0.35">
      <c r="A101" s="1" t="s">
        <v>26</v>
      </c>
      <c r="B101" s="2">
        <v>68</v>
      </c>
      <c r="C101" s="2">
        <v>1162.4000000000001</v>
      </c>
      <c r="D101" s="2">
        <v>1</v>
      </c>
      <c r="E101" s="2">
        <v>5287.7</v>
      </c>
      <c r="F101" s="2">
        <f>(E101-C101)</f>
        <v>4125.2999999999993</v>
      </c>
      <c r="G101" s="2">
        <v>1213</v>
      </c>
      <c r="H101" s="2">
        <v>1201.5</v>
      </c>
      <c r="I101" s="2">
        <f>(G101-C101)</f>
        <v>50.599999999999909</v>
      </c>
      <c r="J101" s="2">
        <f>(H101-C101)</f>
        <v>39.099999999999909</v>
      </c>
      <c r="K101" s="2">
        <f t="shared" si="8"/>
        <v>11.5</v>
      </c>
      <c r="L101" s="2">
        <f t="shared" si="7"/>
        <v>22.727272727272769</v>
      </c>
      <c r="M101" s="2"/>
    </row>
    <row r="102" spans="1:13" x14ac:dyDescent="0.35">
      <c r="A102" s="1" t="s">
        <v>26</v>
      </c>
      <c r="B102" s="2">
        <v>69</v>
      </c>
      <c r="C102" s="2">
        <v>1151.9000000000001</v>
      </c>
      <c r="D102" s="2">
        <v>1</v>
      </c>
      <c r="E102" s="2">
        <v>9166.1</v>
      </c>
      <c r="F102" s="2">
        <f>(E102-C102)</f>
        <v>8014.2000000000007</v>
      </c>
      <c r="G102" s="2">
        <v>1303.2</v>
      </c>
      <c r="H102" s="2">
        <v>1270.3</v>
      </c>
      <c r="I102" s="2">
        <f>(G102-C102)</f>
        <v>151.29999999999995</v>
      </c>
      <c r="J102" s="2">
        <f>(H102-C102)</f>
        <v>118.39999999999986</v>
      </c>
      <c r="K102" s="2">
        <f t="shared" si="8"/>
        <v>32.900000000000091</v>
      </c>
      <c r="L102" s="2">
        <f t="shared" ref="L102:L105" si="9">(K102/I102)*100</f>
        <v>21.744877726371513</v>
      </c>
      <c r="M102" s="2"/>
    </row>
    <row r="103" spans="1:13" x14ac:dyDescent="0.35">
      <c r="A103" s="1" t="s">
        <v>26</v>
      </c>
      <c r="B103" s="2">
        <v>70</v>
      </c>
      <c r="C103" s="2">
        <v>1150.3</v>
      </c>
      <c r="D103" s="2">
        <v>1</v>
      </c>
      <c r="E103" s="2">
        <v>6459.4</v>
      </c>
      <c r="F103" s="2">
        <f>(E103-C103)</f>
        <v>5309.0999999999995</v>
      </c>
      <c r="G103" s="2">
        <v>1245.2</v>
      </c>
      <c r="H103" s="2">
        <v>1224</v>
      </c>
      <c r="I103" s="2">
        <f>(G103-C103)</f>
        <v>94.900000000000091</v>
      </c>
      <c r="J103" s="2">
        <f>(H103-C103)</f>
        <v>73.700000000000045</v>
      </c>
      <c r="K103" s="2">
        <f t="shared" ref="K103:K105" si="10">(I103-J103)</f>
        <v>21.200000000000045</v>
      </c>
      <c r="L103" s="2">
        <f t="shared" si="9"/>
        <v>22.339304531085379</v>
      </c>
      <c r="M103" s="2"/>
    </row>
    <row r="104" spans="1:13" x14ac:dyDescent="0.35">
      <c r="A104" s="1" t="s">
        <v>26</v>
      </c>
      <c r="B104" s="2">
        <v>71</v>
      </c>
      <c r="C104" s="2">
        <v>1164.5</v>
      </c>
      <c r="D104" s="2">
        <v>1</v>
      </c>
      <c r="E104" s="2">
        <v>6508.8</v>
      </c>
      <c r="F104" s="2">
        <f>(E104-C104)</f>
        <v>5344.3</v>
      </c>
      <c r="G104" s="2">
        <v>1259.8</v>
      </c>
      <c r="H104" s="2">
        <v>1238.5999999999999</v>
      </c>
      <c r="I104" s="2">
        <f>(G104-C104)</f>
        <v>95.299999999999955</v>
      </c>
      <c r="J104" s="2">
        <f>(H104-C104)</f>
        <v>74.099999999999909</v>
      </c>
      <c r="K104" s="2">
        <f t="shared" si="10"/>
        <v>21.200000000000045</v>
      </c>
      <c r="L104" s="2">
        <f t="shared" si="9"/>
        <v>22.245540398740875</v>
      </c>
      <c r="M104" s="2"/>
    </row>
    <row r="105" spans="1:13" x14ac:dyDescent="0.35">
      <c r="A105" s="1" t="s">
        <v>26</v>
      </c>
      <c r="B105" s="2">
        <v>72</v>
      </c>
      <c r="C105" s="2">
        <v>1164</v>
      </c>
      <c r="D105" s="2">
        <v>1</v>
      </c>
      <c r="E105" s="2">
        <v>6538.7</v>
      </c>
      <c r="F105" s="2">
        <f>(E105-C105)</f>
        <v>5374.7</v>
      </c>
      <c r="G105" s="2">
        <v>1220.5</v>
      </c>
      <c r="H105" s="2">
        <v>1206.8</v>
      </c>
      <c r="I105" s="2">
        <f>(G105-C105)</f>
        <v>56.5</v>
      </c>
      <c r="J105" s="2">
        <f>(H105-C105)</f>
        <v>42.799999999999955</v>
      </c>
      <c r="K105" s="2">
        <f t="shared" si="10"/>
        <v>13.700000000000045</v>
      </c>
      <c r="L105" s="2">
        <f t="shared" si="9"/>
        <v>24.24778761061955</v>
      </c>
      <c r="M10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treatments</vt:lpstr>
      <vt:lpstr>chla</vt:lpstr>
      <vt:lpstr>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jcbot</dc:creator>
  <cp:lastModifiedBy>jcbot</cp:lastModifiedBy>
  <dcterms:created xsi:type="dcterms:W3CDTF">2022-01-05T23:40:17Z</dcterms:created>
  <dcterms:modified xsi:type="dcterms:W3CDTF">2022-01-06T00:45:33Z</dcterms:modified>
</cp:coreProperties>
</file>