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17"/>
  <workbookPr autoCompressPictures="0"/>
  <bookViews>
    <workbookView xWindow="0" yWindow="0" windowWidth="23040" windowHeight="11420"/>
  </bookViews>
  <sheets>
    <sheet name="Sheet1" sheetId="1" r:id="rId1"/>
  </sheets>
  <definedNames>
    <definedName name="d1_">Sheet1!$C$10</definedName>
    <definedName name="dens">Sheet1!$C$12</definedName>
    <definedName name="Front_plate_I">Sheet1!$C$15</definedName>
    <definedName name="g">#REF!</definedName>
    <definedName name="h_d">#REF!</definedName>
    <definedName name="h1_">Sheet1!$C$9</definedName>
    <definedName name="h2_">Sheet1!$C$21</definedName>
    <definedName name="h3_">Sheet1!$C$26</definedName>
    <definedName name="h4_">Sheet1!$C$31</definedName>
    <definedName name="I">Sheet1!$C$6</definedName>
    <definedName name="I_o">#REF!</definedName>
    <definedName name="I1_">Sheet1!$C$18</definedName>
    <definedName name="I2_">Sheet1!$C$23</definedName>
    <definedName name="I3_">Sheet1!$C$28</definedName>
    <definedName name="I4_">Sheet1!$C$33</definedName>
    <definedName name="Left_plate_I">Sheet1!$C$16</definedName>
    <definedName name="m">Sheet1!$C$5</definedName>
    <definedName name="m1_">Sheet1!$C$7</definedName>
    <definedName name="m1_stuff">Sheet1!$C$13</definedName>
    <definedName name="m2_">Sheet1!$C$19</definedName>
    <definedName name="m3_">Sheet1!$C$24</definedName>
    <definedName name="m4_">Sheet1!$C$29</definedName>
    <definedName name="Omega_p">#REF!</definedName>
    <definedName name="Rk">#REF!</definedName>
    <definedName name="Rp">#REF!</definedName>
    <definedName name="t">Sheet1!$C$11</definedName>
    <definedName name="t_d">#REF!</definedName>
    <definedName name="t_p">#REF!</definedName>
    <definedName name="Thetak">#REF!</definedName>
    <definedName name="Thetap_0">#REF!</definedName>
    <definedName name="Top_plate_I">Sheet1!$C$17</definedName>
    <definedName name="w1_">Sheet1!$C$8</definedName>
    <definedName name="w2_">Sheet1!$C$20</definedName>
    <definedName name="w3_">Sheet1!$C$25</definedName>
    <definedName name="w4_">Sheet1!$C$30</definedName>
    <definedName name="wgap_0">#REF!</definedName>
    <definedName name="wgap_d">#REF!</definedName>
    <definedName name="xbar">Sheet1!$C$3</definedName>
    <definedName name="ybar">Sheet1!$C$4</definedName>
    <definedName name="ybar1">Sheet1!$C$14</definedName>
    <definedName name="ybar2">Sheet1!$C$22</definedName>
    <definedName name="ybar3">Sheet1!$C$27</definedName>
    <definedName name="ybar4">Sheet1!$C$32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C24" i="1"/>
  <c r="C19" i="1"/>
  <c r="C7" i="1"/>
  <c r="C10" i="1"/>
  <c r="C31" i="1"/>
  <c r="C26" i="1"/>
  <c r="C21" i="1"/>
  <c r="C8" i="1"/>
  <c r="C11" i="1"/>
  <c r="C9" i="1"/>
  <c r="C3" i="1"/>
  <c r="C32" i="1"/>
  <c r="C27" i="1"/>
  <c r="C22" i="1"/>
  <c r="C14" i="1"/>
  <c r="C16" i="1"/>
  <c r="C15" i="1"/>
  <c r="C5" i="1"/>
  <c r="C33" i="1"/>
  <c r="C28" i="1"/>
  <c r="C23" i="1"/>
  <c r="C13" i="1"/>
  <c r="C4" i="1"/>
  <c r="C17" i="1"/>
  <c r="C18" i="1"/>
  <c r="C6" i="1"/>
</calcChain>
</file>

<file path=xl/sharedStrings.xml><?xml version="1.0" encoding="utf-8"?>
<sst xmlns="http://schemas.openxmlformats.org/spreadsheetml/2006/main" count="78" uniqueCount="50">
  <si>
    <t>m1</t>
  </si>
  <si>
    <t>m2</t>
  </si>
  <si>
    <t>m3</t>
  </si>
  <si>
    <t>m4</t>
  </si>
  <si>
    <t>w1</t>
  </si>
  <si>
    <t>h1</t>
  </si>
  <si>
    <t>t</t>
  </si>
  <si>
    <t>m1_stuff</t>
  </si>
  <si>
    <t>xbar</t>
  </si>
  <si>
    <t>ybar1</t>
  </si>
  <si>
    <t>w2</t>
  </si>
  <si>
    <t>h2</t>
  </si>
  <si>
    <t>I1</t>
  </si>
  <si>
    <t>ybar2</t>
  </si>
  <si>
    <t>ybar3</t>
  </si>
  <si>
    <t>dens</t>
  </si>
  <si>
    <t>I2</t>
  </si>
  <si>
    <t>w3</t>
  </si>
  <si>
    <t>h3</t>
  </si>
  <si>
    <t>I3</t>
  </si>
  <si>
    <t>w4</t>
  </si>
  <si>
    <t>h4</t>
  </si>
  <si>
    <t>ybar4</t>
  </si>
  <si>
    <t>I4</t>
  </si>
  <si>
    <t>ybar</t>
  </si>
  <si>
    <t>m</t>
  </si>
  <si>
    <t>I</t>
  </si>
  <si>
    <t>Value</t>
  </si>
  <si>
    <t>Units</t>
  </si>
  <si>
    <t>Equation</t>
  </si>
  <si>
    <t>Name</t>
  </si>
  <si>
    <t>=(m1_*ybar1+m2_*ybar2+m3_*ybar3+m4_*ybar4)/m</t>
  </si>
  <si>
    <t>d1</t>
  </si>
  <si>
    <t>=m1_-2*dens*t*(W1*d1_+h1_*d1_+w1_*h1_)</t>
  </si>
  <si>
    <t>=m2_*(w2_^2+h2_^2)/12</t>
  </si>
  <si>
    <t>=m3_*(w3_^2+h3_^2)/12</t>
  </si>
  <si>
    <t>=m4_*(w4_^2+h4_^2)/12</t>
  </si>
  <si>
    <t>=m1_+m2_+m3_+m4_</t>
  </si>
  <si>
    <t>=dens*t*w1_*h1_*(w1_^2+h1_^2)/12</t>
  </si>
  <si>
    <t>=(dens*t*w1_*d1_+m1_stuff)*((w1_^2)/12 + (h1/2)^2)</t>
  </si>
  <si>
    <t>=dens*t*h1_*d1_*((h1_^2)/12 + (w1_/2)^2)</t>
  </si>
  <si>
    <t>Front_plate_I</t>
  </si>
  <si>
    <t>Left_plate_I</t>
  </si>
  <si>
    <t>Top_plate_I</t>
  </si>
  <si>
    <t>=2*(Front_plate_I+Left_plate_I+Top_plate_I)</t>
  </si>
  <si>
    <t>=(I1_+I2_+I3_+I4_)+m1_*(xbar^2+ybar1^2)+m2_*(xbar^2+ybar2^2)+m3_*(xbar^2+ybar3^2)+m4_*(xbar^2+ybar4^2)</t>
  </si>
  <si>
    <t>kg</t>
  </si>
  <si>
    <t>kg/m^2</t>
  </si>
  <si>
    <t>=w1_/2</t>
  </si>
  <si>
    <t>kg*m^2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</si>
</sst>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6" xfId="0" applyFill="1" applyBorder="1"/>
    <xf numFmtId="0" fontId="0" fillId="0" borderId="5" xfId="0" quotePrefix="1" applyBorder="1"/>
    <xf numFmtId="0" fontId="0" fillId="0" borderId="8" xfId="0" quotePrefix="1" applyBorder="1"/>
    <xf numFmtId="0" fontId="0" fillId="0" borderId="0" xfId="0" quotePrefix="1"/>
    <xf numFmtId="0" fontId="0" fillId="0" borderId="8" xfId="0" quotePrefix="1" applyBorder="1" applyAlignment="1">
      <alignment horizontal="left" wrapText="1"/>
    </xf>
    <xf numFmtId="0" fontId="0" fillId="0" borderId="7" xfId="0" applyFill="1" applyBorder="1"/>
    <xf numFmtId="0" fontId="0" fillId="0" borderId="7" xfId="0" quotePrefix="1" applyBorder="1"/>
    <xf numFmtId="0" fontId="0" fillId="0" borderId="3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63500</xdr:colOff>
      <xdr:row>3</xdr:row>
      <xdr:rowOff>38100</xdr:rowOff>
    </xdr:from>
    <xdr:to>
      <xdr:col>17</xdr:col>
      <xdr:colOff>492388</xdr:colOff>
      <xdr:row>26</xdr:row>
      <xdr:rowOff>123848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23100" y="571500"/>
          <a:ext cx="8175888" cy="43529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3"/>
  <sheetViews>
    <sheetView tabSelected="1" workbookViewId="0">
      <selection activeCell="C5" sqref="C5"/>
    </sheetView>
  </sheetViews>
  <sheetFormatPr baseColWidth="10" defaultColWidth="8.83203125" defaultRowHeight="14" x14ac:dyDescent="0"/>
  <cols>
    <col min="5" max="5" width="47.1640625" customWidth="1"/>
    <col min="7" max="7" width="10.5" customWidth="1"/>
    <col min="9" max="9" width="11.6640625" customWidth="1"/>
  </cols>
  <sheetData>
    <row r="2" spans="2:9">
      <c r="B2" t="s">
        <v>30</v>
      </c>
      <c r="C2" t="s">
        <v>27</v>
      </c>
      <c r="D2" t="s">
        <v>28</v>
      </c>
      <c r="E2" t="s">
        <v>29</v>
      </c>
    </row>
    <row r="3" spans="2:9">
      <c r="B3" s="1" t="s">
        <v>8</v>
      </c>
      <c r="C3" s="2">
        <f>w1_/2</f>
        <v>0.3175</v>
      </c>
      <c r="D3" s="2" t="s">
        <v>25</v>
      </c>
      <c r="E3" s="17" t="s">
        <v>48</v>
      </c>
    </row>
    <row r="4" spans="2:9">
      <c r="B4" s="4" t="s">
        <v>24</v>
      </c>
      <c r="C4" s="5">
        <f>(m1_*ybar1+m2_*ybar2+m3_*ybar3+m4_*ybar4)/m</f>
        <v>-9.5714634146341487E-2</v>
      </c>
      <c r="D4" s="5" t="s">
        <v>25</v>
      </c>
      <c r="E4" s="11" t="s">
        <v>31</v>
      </c>
    </row>
    <row r="5" spans="2:9">
      <c r="B5" s="4" t="s">
        <v>25</v>
      </c>
      <c r="C5" s="5">
        <f>m1_+m2_+m3_+m4_</f>
        <v>92.986359999999991</v>
      </c>
      <c r="D5" s="9" t="s">
        <v>46</v>
      </c>
      <c r="E5" s="11" t="s">
        <v>37</v>
      </c>
    </row>
    <row r="6" spans="2:9" ht="28">
      <c r="B6" s="10" t="s">
        <v>26</v>
      </c>
      <c r="C6" s="8">
        <f>(I1_+I2_+I3_+I4_)+m1_*(xbar^2+ybar1^2)+m2_*(xbar^2+ybar2^2)+m3_*(xbar^2+ybar3^2)+m4_*(xbar^2+ybar4^2)</f>
        <v>21.663706558758985</v>
      </c>
      <c r="D6" s="15" t="s">
        <v>49</v>
      </c>
      <c r="E6" s="14" t="s">
        <v>45</v>
      </c>
    </row>
    <row r="7" spans="2:9">
      <c r="B7" s="4" t="s">
        <v>0</v>
      </c>
      <c r="C7" s="5">
        <f>160*0.453592</f>
        <v>72.574719999999999</v>
      </c>
      <c r="D7" s="9" t="s">
        <v>46</v>
      </c>
      <c r="E7" s="6"/>
    </row>
    <row r="8" spans="2:9">
      <c r="B8" s="4" t="s">
        <v>4</v>
      </c>
      <c r="C8" s="5">
        <f>25*0.0254</f>
        <v>0.63500000000000001</v>
      </c>
      <c r="D8" s="9" t="s">
        <v>25</v>
      </c>
      <c r="E8" s="6"/>
    </row>
    <row r="9" spans="2:9">
      <c r="B9" s="4" t="s">
        <v>5</v>
      </c>
      <c r="C9" s="5">
        <f>15*0.0254</f>
        <v>0.38100000000000001</v>
      </c>
      <c r="D9" s="9" t="s">
        <v>25</v>
      </c>
      <c r="E9" s="6"/>
    </row>
    <row r="10" spans="2:9">
      <c r="B10" s="4" t="s">
        <v>32</v>
      </c>
      <c r="C10" s="9">
        <f>19*0.0254</f>
        <v>0.48259999999999997</v>
      </c>
      <c r="D10" s="9" t="s">
        <v>25</v>
      </c>
      <c r="E10" s="6"/>
    </row>
    <row r="11" spans="2:9">
      <c r="B11" s="4" t="s">
        <v>6</v>
      </c>
      <c r="C11" s="9">
        <f>0.5*0.0254</f>
        <v>1.2699999999999999E-2</v>
      </c>
      <c r="D11" s="9" t="s">
        <v>25</v>
      </c>
      <c r="E11" s="6"/>
    </row>
    <row r="12" spans="2:9">
      <c r="B12" s="4" t="s">
        <v>15</v>
      </c>
      <c r="C12" s="9">
        <v>8304</v>
      </c>
      <c r="D12" s="9" t="s">
        <v>47</v>
      </c>
      <c r="E12" s="6"/>
    </row>
    <row r="13" spans="2:9">
      <c r="B13" s="4" t="s">
        <v>7</v>
      </c>
      <c r="C13" s="5">
        <f>m1_-2*dens*t*(W1*d1_+h1_*d1_+w1_*h1_)</f>
        <v>-17.236878440959998</v>
      </c>
      <c r="D13" s="9" t="s">
        <v>46</v>
      </c>
      <c r="E13" s="11" t="s">
        <v>33</v>
      </c>
      <c r="I13" s="13"/>
    </row>
    <row r="14" spans="2:9">
      <c r="B14" s="4" t="s">
        <v>9</v>
      </c>
      <c r="C14" s="5">
        <f>-h1_/2</f>
        <v>-0.1905</v>
      </c>
      <c r="D14" s="9" t="s">
        <v>25</v>
      </c>
      <c r="E14" s="6"/>
      <c r="I14" s="13"/>
    </row>
    <row r="15" spans="2:9">
      <c r="B15" s="4" t="s">
        <v>41</v>
      </c>
      <c r="C15" s="5">
        <f>dens*t*w1_*h1_*(w1_^2+h1_^2)/12</f>
        <v>1.1659901331118441</v>
      </c>
      <c r="D15" s="9" t="s">
        <v>49</v>
      </c>
      <c r="E15" s="11" t="s">
        <v>38</v>
      </c>
      <c r="I15" s="13"/>
    </row>
    <row r="16" spans="2:9">
      <c r="B16" s="4" t="s">
        <v>42</v>
      </c>
      <c r="C16" s="5">
        <f>dens*t*h1_*d1_*((h1_^2)/12 + (w1_/2)^2)</f>
        <v>2.189317944054709</v>
      </c>
      <c r="D16" s="9" t="s">
        <v>49</v>
      </c>
      <c r="E16" s="11" t="s">
        <v>40</v>
      </c>
      <c r="I16" s="13"/>
    </row>
    <row r="17" spans="2:9">
      <c r="B17" s="4" t="s">
        <v>43</v>
      </c>
      <c r="C17" s="5">
        <f>(dens*t*w1_*d1_+m1_stuff)*((w1_^2)/12 + (C4/2)^2)</f>
        <v>0.54131811318093714</v>
      </c>
      <c r="D17" s="9" t="s">
        <v>49</v>
      </c>
      <c r="E17" s="11" t="s">
        <v>39</v>
      </c>
      <c r="I17" s="13"/>
    </row>
    <row r="18" spans="2:9">
      <c r="B18" s="7" t="s">
        <v>12</v>
      </c>
      <c r="C18" s="8">
        <f>2*(Front_plate_I+Left_plate_I+Top_plate_I)</f>
        <v>7.7932523806949803</v>
      </c>
      <c r="D18" s="9" t="s">
        <v>49</v>
      </c>
      <c r="E18" s="12" t="s">
        <v>44</v>
      </c>
    </row>
    <row r="19" spans="2:9">
      <c r="B19" s="1" t="s">
        <v>1</v>
      </c>
      <c r="C19" s="2">
        <f>15*0.453592</f>
        <v>6.8038799999999995</v>
      </c>
      <c r="D19" s="2" t="s">
        <v>46</v>
      </c>
      <c r="E19" s="3"/>
    </row>
    <row r="20" spans="2:9">
      <c r="B20" s="4" t="s">
        <v>10</v>
      </c>
      <c r="C20" s="5">
        <v>0.40460000000000002</v>
      </c>
      <c r="D20" s="9" t="s">
        <v>25</v>
      </c>
      <c r="E20" s="6"/>
    </row>
    <row r="21" spans="2:9">
      <c r="B21" s="4" t="s">
        <v>11</v>
      </c>
      <c r="C21" s="5">
        <f>0.4826/3</f>
        <v>0.16086666666666666</v>
      </c>
      <c r="D21" s="9" t="s">
        <v>25</v>
      </c>
      <c r="E21" s="6"/>
    </row>
    <row r="22" spans="2:9">
      <c r="B22" s="4" t="s">
        <v>13</v>
      </c>
      <c r="C22" s="5">
        <f>h2_/2</f>
        <v>8.0433333333333329E-2</v>
      </c>
      <c r="D22" s="9" t="s">
        <v>25</v>
      </c>
      <c r="E22" s="6"/>
    </row>
    <row r="23" spans="2:9">
      <c r="B23" s="7" t="s">
        <v>16</v>
      </c>
      <c r="C23" s="16">
        <f>m2_*(w2_^2+h2_^2)/12</f>
        <v>0.10748953580755556</v>
      </c>
      <c r="D23" s="9" t="s">
        <v>49</v>
      </c>
      <c r="E23" s="12" t="s">
        <v>34</v>
      </c>
    </row>
    <row r="24" spans="2:9">
      <c r="B24" s="1" t="s">
        <v>2</v>
      </c>
      <c r="C24" s="2">
        <f>15*0.453592</f>
        <v>6.8038799999999995</v>
      </c>
      <c r="D24" s="2" t="s">
        <v>46</v>
      </c>
      <c r="E24" s="3"/>
    </row>
    <row r="25" spans="2:9">
      <c r="B25" s="4" t="s">
        <v>17</v>
      </c>
      <c r="C25" s="5">
        <v>0.40460000000000002</v>
      </c>
      <c r="D25" s="9" t="s">
        <v>25</v>
      </c>
      <c r="E25" s="6"/>
    </row>
    <row r="26" spans="2:9">
      <c r="B26" s="4" t="s">
        <v>18</v>
      </c>
      <c r="C26" s="9">
        <f>0.4826/3</f>
        <v>0.16086666666666666</v>
      </c>
      <c r="D26" s="9" t="s">
        <v>25</v>
      </c>
      <c r="E26" s="6"/>
    </row>
    <row r="27" spans="2:9">
      <c r="B27" s="4" t="s">
        <v>14</v>
      </c>
      <c r="C27" s="5">
        <f>h2_+h3_/2</f>
        <v>0.24129999999999999</v>
      </c>
      <c r="D27" s="9" t="s">
        <v>25</v>
      </c>
      <c r="E27" s="6"/>
    </row>
    <row r="28" spans="2:9">
      <c r="B28" s="7" t="s">
        <v>19</v>
      </c>
      <c r="C28" s="16">
        <f>m3_*(w3_^2+h3_^2)/12</f>
        <v>0.10748953580755556</v>
      </c>
      <c r="D28" s="9" t="s">
        <v>49</v>
      </c>
      <c r="E28" s="12" t="s">
        <v>35</v>
      </c>
    </row>
    <row r="29" spans="2:9">
      <c r="B29" s="1" t="s">
        <v>3</v>
      </c>
      <c r="C29" s="2">
        <f>15*0.453592</f>
        <v>6.8038799999999995</v>
      </c>
      <c r="D29" s="2" t="s">
        <v>46</v>
      </c>
      <c r="E29" s="3"/>
    </row>
    <row r="30" spans="2:9">
      <c r="B30" s="4" t="s">
        <v>20</v>
      </c>
      <c r="C30" s="5">
        <v>0.40460000000000002</v>
      </c>
      <c r="D30" s="9" t="s">
        <v>25</v>
      </c>
      <c r="E30" s="6"/>
    </row>
    <row r="31" spans="2:9">
      <c r="B31" s="4" t="s">
        <v>21</v>
      </c>
      <c r="C31" s="9">
        <f>0.4826/3</f>
        <v>0.16086666666666666</v>
      </c>
      <c r="D31" s="9" t="s">
        <v>25</v>
      </c>
      <c r="E31" s="6"/>
    </row>
    <row r="32" spans="2:9">
      <c r="B32" s="4" t="s">
        <v>22</v>
      </c>
      <c r="C32" s="5">
        <f>h2_+h3_+h4_/2</f>
        <v>0.40216666666666667</v>
      </c>
      <c r="D32" s="9" t="s">
        <v>25</v>
      </c>
      <c r="E32" s="6"/>
    </row>
    <row r="33" spans="2:5">
      <c r="B33" s="7" t="s">
        <v>23</v>
      </c>
      <c r="C33" s="16">
        <f>m4_*(w4_^2+h4_^2)/12</f>
        <v>0.10748953580755556</v>
      </c>
      <c r="D33" s="15" t="s">
        <v>49</v>
      </c>
      <c r="E33" s="12" t="s">
        <v>36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HPES ACES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Cressman, Thomas O. (GRC-DES0)</dc:creator>
  <cp:lastModifiedBy>Jeff Chin</cp:lastModifiedBy>
  <dcterms:created xsi:type="dcterms:W3CDTF">2015-02-20T21:23:03Z</dcterms:created>
  <dcterms:modified xsi:type="dcterms:W3CDTF">2015-02-25T17:39:16Z</dcterms:modified>
</cp:coreProperties>
</file>