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Projects/Why Donald Trump should support RCV/"/>
    </mc:Choice>
  </mc:AlternateContent>
  <xr:revisionPtr revIDLastSave="0" documentId="13_ncr:1_{36DBDBDE-5386-0B4E-BFDA-3AD79B259F86}" xr6:coauthVersionLast="46" xr6:coauthVersionMax="46" xr10:uidLastSave="{00000000-0000-0000-0000-000000000000}"/>
  <bookViews>
    <workbookView xWindow="4300" yWindow="2700" windowWidth="27640" windowHeight="16940" xr2:uid="{31228E5E-7903-4644-98E1-5C72AB6B2C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U3" i="1"/>
  <c r="U53" i="1" s="1"/>
  <c r="U54" i="1" s="1"/>
  <c r="U55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E54" i="1"/>
  <c r="E53" i="1"/>
  <c r="D5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T53" i="1" s="1"/>
  <c r="F3" i="1"/>
  <c r="K3" i="1" s="1"/>
  <c r="L3" i="1" s="1"/>
  <c r="F4" i="1"/>
  <c r="K4" i="1" s="1"/>
  <c r="M4" i="1" s="1"/>
  <c r="F5" i="1"/>
  <c r="K5" i="1" s="1"/>
  <c r="L5" i="1" s="1"/>
  <c r="F6" i="1"/>
  <c r="F7" i="1"/>
  <c r="K7" i="1" s="1"/>
  <c r="M7" i="1" s="1"/>
  <c r="F8" i="1"/>
  <c r="K8" i="1" s="1"/>
  <c r="M8" i="1" s="1"/>
  <c r="F9" i="1"/>
  <c r="K9" i="1" s="1"/>
  <c r="M9" i="1" s="1"/>
  <c r="F10" i="1"/>
  <c r="K10" i="1" s="1"/>
  <c r="L10" i="1" s="1"/>
  <c r="F11" i="1"/>
  <c r="K11" i="1" s="1"/>
  <c r="F12" i="1"/>
  <c r="K12" i="1" s="1"/>
  <c r="F13" i="1"/>
  <c r="K13" i="1" s="1"/>
  <c r="F14" i="1"/>
  <c r="K14" i="1" s="1"/>
  <c r="F15" i="1"/>
  <c r="F16" i="1"/>
  <c r="F17" i="1"/>
  <c r="F18" i="1"/>
  <c r="K18" i="1" s="1"/>
  <c r="M18" i="1" s="1"/>
  <c r="F19" i="1"/>
  <c r="K19" i="1" s="1"/>
  <c r="L19" i="1" s="1"/>
  <c r="F20" i="1"/>
  <c r="K20" i="1" s="1"/>
  <c r="L20" i="1" s="1"/>
  <c r="F21" i="1"/>
  <c r="K21" i="1" s="1"/>
  <c r="M21" i="1" s="1"/>
  <c r="F22" i="1"/>
  <c r="K22" i="1" s="1"/>
  <c r="M22" i="1" s="1"/>
  <c r="F23" i="1"/>
  <c r="K23" i="1" s="1"/>
  <c r="F24" i="1"/>
  <c r="K24" i="1" s="1"/>
  <c r="F25" i="1"/>
  <c r="K25" i="1" s="1"/>
  <c r="F26" i="1"/>
  <c r="K26" i="1" s="1"/>
  <c r="L26" i="1" s="1"/>
  <c r="F27" i="1"/>
  <c r="K27" i="1" s="1"/>
  <c r="L27" i="1" s="1"/>
  <c r="F28" i="1"/>
  <c r="K28" i="1" s="1"/>
  <c r="M28" i="1" s="1"/>
  <c r="F29" i="1"/>
  <c r="K29" i="1" s="1"/>
  <c r="M29" i="1" s="1"/>
  <c r="F30" i="1"/>
  <c r="K30" i="1" s="1"/>
  <c r="L30" i="1" s="1"/>
  <c r="F31" i="1"/>
  <c r="K31" i="1" s="1"/>
  <c r="M31" i="1" s="1"/>
  <c r="F32" i="1"/>
  <c r="K32" i="1" s="1"/>
  <c r="M32" i="1" s="1"/>
  <c r="F33" i="1"/>
  <c r="K33" i="1" s="1"/>
  <c r="M33" i="1" s="1"/>
  <c r="F34" i="1"/>
  <c r="K34" i="1" s="1"/>
  <c r="L34" i="1" s="1"/>
  <c r="F35" i="1"/>
  <c r="K35" i="1" s="1"/>
  <c r="F36" i="1"/>
  <c r="K36" i="1" s="1"/>
  <c r="F37" i="1"/>
  <c r="K37" i="1" s="1"/>
  <c r="F38" i="1"/>
  <c r="K38" i="1" s="1"/>
  <c r="F39" i="1"/>
  <c r="F40" i="1"/>
  <c r="F41" i="1"/>
  <c r="K41" i="1" s="1"/>
  <c r="L41" i="1" s="1"/>
  <c r="F42" i="1"/>
  <c r="K42" i="1" s="1"/>
  <c r="L42" i="1" s="1"/>
  <c r="F43" i="1"/>
  <c r="F44" i="1"/>
  <c r="K44" i="1" s="1"/>
  <c r="M44" i="1" s="1"/>
  <c r="F45" i="1"/>
  <c r="K45" i="1" s="1"/>
  <c r="M45" i="1" s="1"/>
  <c r="F46" i="1"/>
  <c r="K46" i="1" s="1"/>
  <c r="M46" i="1" s="1"/>
  <c r="F47" i="1"/>
  <c r="K47" i="1" s="1"/>
  <c r="F48" i="1"/>
  <c r="K48" i="1" s="1"/>
  <c r="F49" i="1"/>
  <c r="K49" i="1" s="1"/>
  <c r="F50" i="1"/>
  <c r="K50" i="1" s="1"/>
  <c r="F51" i="1"/>
  <c r="F52" i="1"/>
  <c r="K52" i="1" s="1"/>
  <c r="M52" i="1" s="1"/>
  <c r="F2" i="1"/>
  <c r="K2" i="1" s="1"/>
  <c r="L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Q3" i="1"/>
  <c r="Q4" i="1"/>
  <c r="Q5" i="1"/>
  <c r="Q6" i="1"/>
  <c r="S6" i="1" s="1"/>
  <c r="Q7" i="1"/>
  <c r="S7" i="1" s="1"/>
  <c r="Q8" i="1"/>
  <c r="Q9" i="1"/>
  <c r="Q10" i="1"/>
  <c r="Q11" i="1"/>
  <c r="S11" i="1" s="1"/>
  <c r="Q12" i="1"/>
  <c r="Q13" i="1"/>
  <c r="Q14" i="1"/>
  <c r="Q15" i="1"/>
  <c r="Q16" i="1"/>
  <c r="Q17" i="1"/>
  <c r="Q18" i="1"/>
  <c r="Q19" i="1"/>
  <c r="S19" i="1" s="1"/>
  <c r="Q20" i="1"/>
  <c r="Q21" i="1"/>
  <c r="Q22" i="1"/>
  <c r="Q23" i="1"/>
  <c r="S23" i="1" s="1"/>
  <c r="Q24" i="1"/>
  <c r="S24" i="1" s="1"/>
  <c r="Q25" i="1"/>
  <c r="Q26" i="1"/>
  <c r="Q27" i="1"/>
  <c r="Q28" i="1"/>
  <c r="Q29" i="1"/>
  <c r="Q30" i="1"/>
  <c r="S30" i="1" s="1"/>
  <c r="Q31" i="1"/>
  <c r="Q32" i="1"/>
  <c r="Q33" i="1"/>
  <c r="Q34" i="1"/>
  <c r="Q35" i="1"/>
  <c r="S35" i="1" s="1"/>
  <c r="Q36" i="1"/>
  <c r="S36" i="1" s="1"/>
  <c r="Q37" i="1"/>
  <c r="Q38" i="1"/>
  <c r="Q39" i="1"/>
  <c r="Q40" i="1"/>
  <c r="S40" i="1" s="1"/>
  <c r="Q41" i="1"/>
  <c r="Q42" i="1"/>
  <c r="Q43" i="1"/>
  <c r="S43" i="1" s="1"/>
  <c r="Q44" i="1"/>
  <c r="Q45" i="1"/>
  <c r="Q46" i="1"/>
  <c r="S46" i="1" s="1"/>
  <c r="Q47" i="1"/>
  <c r="S47" i="1" s="1"/>
  <c r="Q48" i="1"/>
  <c r="S48" i="1" s="1"/>
  <c r="Q49" i="1"/>
  <c r="Q50" i="1"/>
  <c r="Q51" i="1"/>
  <c r="Q52" i="1"/>
  <c r="R2" i="1"/>
  <c r="Q2" i="1"/>
  <c r="K6" i="1"/>
  <c r="L6" i="1" s="1"/>
  <c r="K15" i="1"/>
  <c r="L15" i="1" s="1"/>
  <c r="K16" i="1"/>
  <c r="M16" i="1" s="1"/>
  <c r="K17" i="1"/>
  <c r="M17" i="1" s="1"/>
  <c r="K39" i="1"/>
  <c r="L39" i="1" s="1"/>
  <c r="K40" i="1"/>
  <c r="M40" i="1" s="1"/>
  <c r="K43" i="1"/>
  <c r="M43" i="1" s="1"/>
  <c r="K51" i="1"/>
  <c r="L51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O10" i="1" s="1"/>
  <c r="N11" i="1"/>
  <c r="P11" i="1" s="1"/>
  <c r="N12" i="1"/>
  <c r="P12" i="1" s="1"/>
  <c r="N13" i="1"/>
  <c r="P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P20" i="1" s="1"/>
  <c r="N21" i="1"/>
  <c r="P21" i="1" s="1"/>
  <c r="N22" i="1"/>
  <c r="O22" i="1" s="1"/>
  <c r="N23" i="1"/>
  <c r="P23" i="1" s="1"/>
  <c r="N24" i="1"/>
  <c r="P24" i="1" s="1"/>
  <c r="N25" i="1"/>
  <c r="P25" i="1" s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N33" i="1"/>
  <c r="P33" i="1" s="1"/>
  <c r="N34" i="1"/>
  <c r="O34" i="1" s="1"/>
  <c r="N35" i="1"/>
  <c r="P35" i="1" s="1"/>
  <c r="N36" i="1"/>
  <c r="P36" i="1" s="1"/>
  <c r="N37" i="1"/>
  <c r="P37" i="1" s="1"/>
  <c r="N38" i="1"/>
  <c r="O38" i="1" s="1"/>
  <c r="N39" i="1"/>
  <c r="O39" i="1" s="1"/>
  <c r="N40" i="1"/>
  <c r="P40" i="1" s="1"/>
  <c r="N41" i="1"/>
  <c r="O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O47" i="1" s="1"/>
  <c r="N48" i="1"/>
  <c r="P48" i="1" s="1"/>
  <c r="N49" i="1"/>
  <c r="P49" i="1" s="1"/>
  <c r="N50" i="1"/>
  <c r="O50" i="1" s="1"/>
  <c r="N51" i="1"/>
  <c r="O51" i="1" s="1"/>
  <c r="N52" i="1"/>
  <c r="O52" i="1" s="1"/>
  <c r="N2" i="1"/>
  <c r="O2" i="1" s="1"/>
  <c r="S12" i="1" l="1"/>
  <c r="P28" i="1"/>
  <c r="S34" i="1"/>
  <c r="S22" i="1"/>
  <c r="P29" i="1"/>
  <c r="P26" i="1"/>
  <c r="S50" i="1"/>
  <c r="S38" i="1"/>
  <c r="P27" i="1"/>
  <c r="M3" i="1"/>
  <c r="S33" i="1"/>
  <c r="S41" i="1"/>
  <c r="S29" i="1"/>
  <c r="S17" i="1"/>
  <c r="S5" i="1"/>
  <c r="S26" i="1"/>
  <c r="S14" i="1"/>
  <c r="S49" i="1"/>
  <c r="S13" i="1"/>
  <c r="S37" i="1"/>
  <c r="S25" i="1"/>
  <c r="P50" i="1"/>
  <c r="L38" i="1"/>
  <c r="M38" i="1"/>
  <c r="M47" i="1"/>
  <c r="L47" i="1"/>
  <c r="M37" i="1"/>
  <c r="L37" i="1"/>
  <c r="L25" i="1"/>
  <c r="M25" i="1"/>
  <c r="L36" i="1"/>
  <c r="M36" i="1"/>
  <c r="L24" i="1"/>
  <c r="M24" i="1"/>
  <c r="L35" i="1"/>
  <c r="M35" i="1"/>
  <c r="L14" i="1"/>
  <c r="M14" i="1"/>
  <c r="M49" i="1"/>
  <c r="L49" i="1"/>
  <c r="M13" i="1"/>
  <c r="L13" i="1"/>
  <c r="M48" i="1"/>
  <c r="L48" i="1"/>
  <c r="M12" i="1"/>
  <c r="L12" i="1"/>
  <c r="M23" i="1"/>
  <c r="L23" i="1"/>
  <c r="L50" i="1"/>
  <c r="M50" i="1"/>
  <c r="L11" i="1"/>
  <c r="M11" i="1"/>
  <c r="M27" i="1"/>
  <c r="M26" i="1"/>
  <c r="M51" i="1"/>
  <c r="M15" i="1"/>
  <c r="M39" i="1"/>
  <c r="S10" i="1"/>
  <c r="S9" i="1"/>
  <c r="S32" i="1"/>
  <c r="S20" i="1"/>
  <c r="S8" i="1"/>
  <c r="S45" i="1"/>
  <c r="L45" i="1"/>
  <c r="L8" i="1"/>
  <c r="L43" i="1"/>
  <c r="S42" i="1"/>
  <c r="L18" i="1"/>
  <c r="M20" i="1"/>
  <c r="M2" i="1"/>
  <c r="L29" i="1"/>
  <c r="L17" i="1"/>
  <c r="M19" i="1"/>
  <c r="S52" i="1"/>
  <c r="S28" i="1"/>
  <c r="S16" i="1"/>
  <c r="S4" i="1"/>
  <c r="L40" i="1"/>
  <c r="L28" i="1"/>
  <c r="L16" i="1"/>
  <c r="L4" i="1"/>
  <c r="M30" i="1"/>
  <c r="S51" i="1"/>
  <c r="S39" i="1"/>
  <c r="S27" i="1"/>
  <c r="S15" i="1"/>
  <c r="S3" i="1"/>
  <c r="L46" i="1"/>
  <c r="L22" i="1"/>
  <c r="S2" i="1"/>
  <c r="S21" i="1"/>
  <c r="L33" i="1"/>
  <c r="L9" i="1"/>
  <c r="L44" i="1"/>
  <c r="M34" i="1"/>
  <c r="M10" i="1"/>
  <c r="S31" i="1"/>
  <c r="M42" i="1"/>
  <c r="M6" i="1"/>
  <c r="P52" i="1"/>
  <c r="M41" i="1"/>
  <c r="M5" i="1"/>
  <c r="L21" i="1"/>
  <c r="S44" i="1"/>
  <c r="L32" i="1"/>
  <c r="L31" i="1"/>
  <c r="L7" i="1"/>
  <c r="S18" i="1"/>
  <c r="L52" i="1"/>
  <c r="P51" i="1"/>
  <c r="O40" i="1"/>
  <c r="P17" i="1"/>
  <c r="O37" i="1"/>
  <c r="O25" i="1"/>
  <c r="P2" i="1"/>
  <c r="P47" i="1"/>
  <c r="P16" i="1"/>
  <c r="O35" i="1"/>
  <c r="P41" i="1"/>
  <c r="P15" i="1"/>
  <c r="O24" i="1"/>
  <c r="P14" i="1"/>
  <c r="O48" i="1"/>
  <c r="O11" i="1"/>
  <c r="O36" i="1"/>
  <c r="O23" i="1"/>
  <c r="P39" i="1"/>
  <c r="P38" i="1"/>
  <c r="O12" i="1"/>
  <c r="O49" i="1"/>
  <c r="O13" i="1"/>
  <c r="O46" i="1"/>
  <c r="O33" i="1"/>
  <c r="O44" i="1"/>
  <c r="O32" i="1"/>
  <c r="O20" i="1"/>
  <c r="O8" i="1"/>
  <c r="O45" i="1"/>
  <c r="O21" i="1"/>
  <c r="O43" i="1"/>
  <c r="O19" i="1"/>
  <c r="O42" i="1"/>
  <c r="O30" i="1"/>
  <c r="O18" i="1"/>
  <c r="O6" i="1"/>
  <c r="P34" i="1"/>
  <c r="P22" i="1"/>
  <c r="P10" i="1"/>
  <c r="O9" i="1"/>
  <c r="O31" i="1"/>
  <c r="O7" i="1"/>
  <c r="O5" i="1"/>
  <c r="O3" i="1"/>
  <c r="O4" i="1"/>
  <c r="P53" i="1" l="1"/>
  <c r="O53" i="1"/>
  <c r="Q53" i="1" l="1"/>
</calcChain>
</file>

<file path=xl/sharedStrings.xml><?xml version="1.0" encoding="utf-8"?>
<sst xmlns="http://schemas.openxmlformats.org/spreadsheetml/2006/main" count="136" uniqueCount="70">
  <si>
    <t>Alabama</t>
  </si>
  <si>
    <t>NA</t>
  </si>
  <si>
    <t>Alaska</t>
  </si>
  <si>
    <t>Arizona</t>
  </si>
  <si>
    <t>Arkansas</t>
  </si>
  <si>
    <t>California</t>
  </si>
  <si>
    <t>Colorado</t>
  </si>
  <si>
    <t>Connecticut</t>
  </si>
  <si>
    <t>Delaware</t>
  </si>
  <si>
    <t>D. 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</si>
  <si>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</si>
  <si>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</si>
  <si>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</si>
  <si>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</si>
  <si>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</si>
  <si>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</si>
  <si>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</si>
  <si>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</si>
  <si>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</si>
  <si>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</si>
  <si>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</si>
  <si>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</si>
  <si>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</si>
  <si>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</si>
  <si>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</si>
  <si>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</si>
  <si>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</si>
  <si>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</si>
  <si>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</si>
  <si>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</si>
  <si>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</si>
  <si>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</si>
  <si>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</si>
  <si>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</si>
  <si>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</si>
  <si>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</si>
  <si>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</si>
  <si>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</si>
  <si>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</si>
  <si>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</si>
  <si>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</si>
  <si>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</si>
  <si>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</si>
  <si>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</si>
  <si>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</si>
  <si>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</si>
  <si>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</si>
  <si>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</si>
  <si>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</si>
  <si>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</si>
  <si>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</si>
  <si>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</si>
  <si>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</si>
  <si>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state</t>
  </si>
  <si>
    <t>ecvotes</t>
  </si>
  <si>
    <t>dem</t>
  </si>
  <si>
    <t>rep</t>
  </si>
  <si>
    <t>other</t>
  </si>
  <si>
    <t>whig</t>
  </si>
  <si>
    <t>lib</t>
  </si>
  <si>
    <t>green</t>
  </si>
  <si>
    <t>50%Lib</t>
  </si>
  <si>
    <t>60%of50%lib</t>
  </si>
  <si>
    <t>32%of50%lib</t>
  </si>
  <si>
    <t>total</t>
  </si>
  <si>
    <t xml:space="preserve">RCV Trump </t>
  </si>
  <si>
    <t>RCV Biden</t>
  </si>
  <si>
    <t>trump-biden</t>
  </si>
  <si>
    <t>x_abstain</t>
  </si>
  <si>
    <t>Actual EC (rep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</si>
</sst>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47D3-DC1B-3A48-A615-39BE50172954}">
  <dimension ref="A1:W55"/>
  <sheetViews>
    <sheetView tabSelected="1" topLeftCell="F1" workbookViewId="0">
      <selection activeCell="V2" sqref="V2:V52"/>
    </sheetView>
  </sheetViews>
  <sheetFormatPr baseColWidth="10" defaultRowHeight="16" x14ac:dyDescent="0.2"/>
  <sheetData>
    <row r="1" spans="1:23" x14ac:dyDescent="0.2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67</v>
      </c>
      <c r="G1" t="s">
        <v>57</v>
      </c>
      <c r="H1" t="s">
        <v>58</v>
      </c>
      <c r="I1" t="s">
        <v>59</v>
      </c>
      <c r="J1" t="s">
        <v>60</v>
      </c>
      <c r="K1" t="s">
        <v>64</v>
      </c>
      <c r="L1" t="s">
        <v>55</v>
      </c>
      <c r="M1" t="s">
        <v>56</v>
      </c>
      <c r="N1" t="s">
        <v>61</v>
      </c>
      <c r="O1" t="s">
        <v>62</v>
      </c>
      <c r="P1" t="s">
        <v>63</v>
      </c>
      <c r="Q1" t="s">
        <v>65</v>
      </c>
      <c r="R1" t="s">
        <v>66</v>
      </c>
      <c r="T1" t="s">
        <v>68</v>
      </c>
      <c r="W1" t="s">
        <v>69</v>
      </c>
    </row>
    <row r="2" spans="1:23" x14ac:dyDescent="0.2">
      <c r="A2">
        <v>2020</v>
      </c>
      <c r="B2" t="s">
        <v>0</v>
      </c>
      <c r="C2">
        <v>9</v>
      </c>
      <c r="D2">
        <v>849624</v>
      </c>
      <c r="E2">
        <v>1441170</v>
      </c>
      <c r="F2">
        <f>E2-D2</f>
        <v>591546</v>
      </c>
      <c r="G2">
        <v>7312</v>
      </c>
      <c r="H2" t="s">
        <v>1</v>
      </c>
      <c r="I2">
        <v>25176</v>
      </c>
      <c r="J2" t="s">
        <v>1</v>
      </c>
      <c r="K2">
        <f>SUM(D2:J2)</f>
        <v>2914828</v>
      </c>
      <c r="L2">
        <f>D2/K2</f>
        <v>0.29148340828343905</v>
      </c>
      <c r="M2">
        <f>E2/K2</f>
        <v>0.49442711542499251</v>
      </c>
      <c r="N2">
        <f>0.5*I2</f>
        <v>12588</v>
      </c>
      <c r="O2">
        <f>0.6*N2</f>
        <v>7552.7999999999993</v>
      </c>
      <c r="P2">
        <f>0.32*N2</f>
        <v>4028.1600000000003</v>
      </c>
      <c r="Q2">
        <f>(0.6*I2)+E2</f>
        <v>1456275.6</v>
      </c>
      <c r="R2">
        <f>(0.32*I2)+D2</f>
        <v>857680.32</v>
      </c>
      <c r="S2">
        <f>Q2-R2</f>
        <v>598595.28000000014</v>
      </c>
      <c r="T2">
        <f>(0.6*I2)+E2</f>
        <v>1456275.6</v>
      </c>
      <c r="U2">
        <f>(0.32*I2)+D2</f>
        <v>857680.32</v>
      </c>
      <c r="V2">
        <f>IF(T2&gt;U2,C2,0)</f>
        <v>9</v>
      </c>
      <c r="W2">
        <f>IF(E2&gt;D2,C2,0)</f>
        <v>9</v>
      </c>
    </row>
    <row r="3" spans="1:23" x14ac:dyDescent="0.2">
      <c r="A3">
        <v>2020</v>
      </c>
      <c r="B3" t="s">
        <v>2</v>
      </c>
      <c r="C3">
        <v>3</v>
      </c>
      <c r="D3">
        <v>153778</v>
      </c>
      <c r="E3">
        <v>189951</v>
      </c>
      <c r="F3">
        <f t="shared" ref="F3:F52" si="0">E3-D3</f>
        <v>36173</v>
      </c>
      <c r="G3">
        <v>6904</v>
      </c>
      <c r="H3" t="s">
        <v>1</v>
      </c>
      <c r="I3">
        <v>8897</v>
      </c>
      <c r="J3" t="s">
        <v>1</v>
      </c>
      <c r="K3">
        <f t="shared" ref="K3:K52" si="1">SUM(D3:J3)</f>
        <v>395703</v>
      </c>
      <c r="L3">
        <f t="shared" ref="L3:L52" si="2">D3/K3</f>
        <v>0.38861974763901208</v>
      </c>
      <c r="M3">
        <f t="shared" ref="M3:M52" si="3">E3/K3</f>
        <v>0.48003426812533645</v>
      </c>
      <c r="N3">
        <f t="shared" ref="N3:N52" si="4">0.5*I3</f>
        <v>4448.5</v>
      </c>
      <c r="O3">
        <f t="shared" ref="O3:O52" si="5">0.6*N3</f>
        <v>2669.1</v>
      </c>
      <c r="P3">
        <f t="shared" ref="P3:P52" si="6">0.32*N3</f>
        <v>1423.52</v>
      </c>
      <c r="Q3">
        <f t="shared" ref="Q3:Q52" si="7">(0.6*I3)+E3</f>
        <v>195289.2</v>
      </c>
      <c r="R3">
        <f t="shared" ref="R3:R52" si="8">(0.32*I3)+D3</f>
        <v>156625.04</v>
      </c>
      <c r="S3">
        <f t="shared" ref="S3:S52" si="9">Q3-R3</f>
        <v>38664.160000000003</v>
      </c>
      <c r="T3">
        <f t="shared" ref="T3:T52" si="10">(0.6*I3)+E3</f>
        <v>195289.2</v>
      </c>
      <c r="U3">
        <f t="shared" ref="U3:U52" si="11">(0.32*I3)+D3</f>
        <v>156625.04</v>
      </c>
      <c r="V3">
        <f t="shared" ref="V3:V52" si="12">IF(T3&gt;U3,C3,0)</f>
        <v>3</v>
      </c>
      <c r="W3">
        <f t="shared" ref="W3:W52" si="13">IF(E3&gt;D3,C3,0)</f>
        <v>3</v>
      </c>
    </row>
    <row r="4" spans="1:23" x14ac:dyDescent="0.2">
      <c r="A4">
        <v>2020</v>
      </c>
      <c r="B4" t="s">
        <v>3</v>
      </c>
      <c r="C4">
        <v>11</v>
      </c>
      <c r="D4">
        <v>1672143</v>
      </c>
      <c r="E4">
        <v>1661686</v>
      </c>
      <c r="F4">
        <f t="shared" si="0"/>
        <v>-10457</v>
      </c>
      <c r="G4">
        <v>475</v>
      </c>
      <c r="H4" t="s">
        <v>1</v>
      </c>
      <c r="I4">
        <v>51465</v>
      </c>
      <c r="J4">
        <v>1557</v>
      </c>
      <c r="K4">
        <f t="shared" si="1"/>
        <v>3376869</v>
      </c>
      <c r="L4">
        <f t="shared" si="2"/>
        <v>0.49517556055624307</v>
      </c>
      <c r="M4">
        <f t="shared" si="3"/>
        <v>0.49207890504488033</v>
      </c>
      <c r="N4">
        <f t="shared" si="4"/>
        <v>25732.5</v>
      </c>
      <c r="O4">
        <f t="shared" si="5"/>
        <v>15439.5</v>
      </c>
      <c r="P4">
        <f t="shared" si="6"/>
        <v>8234.4</v>
      </c>
      <c r="Q4">
        <f t="shared" si="7"/>
        <v>1692565</v>
      </c>
      <c r="R4">
        <f t="shared" si="8"/>
        <v>1688611.8</v>
      </c>
      <c r="S4">
        <f t="shared" si="9"/>
        <v>3953.1999999999534</v>
      </c>
      <c r="T4">
        <f t="shared" si="10"/>
        <v>1692565</v>
      </c>
      <c r="U4">
        <f t="shared" si="11"/>
        <v>1688611.8</v>
      </c>
      <c r="V4">
        <f t="shared" si="12"/>
        <v>11</v>
      </c>
      <c r="W4">
        <f t="shared" si="13"/>
        <v>0</v>
      </c>
    </row>
    <row r="5" spans="1:23" x14ac:dyDescent="0.2">
      <c r="A5">
        <v>2020</v>
      </c>
      <c r="B5" t="s">
        <v>4</v>
      </c>
      <c r="C5">
        <v>6</v>
      </c>
      <c r="D5">
        <v>423932</v>
      </c>
      <c r="E5">
        <v>760647</v>
      </c>
      <c r="F5">
        <f t="shared" si="0"/>
        <v>336715</v>
      </c>
      <c r="G5">
        <v>18377</v>
      </c>
      <c r="H5" t="s">
        <v>1</v>
      </c>
      <c r="I5">
        <v>13133</v>
      </c>
      <c r="J5">
        <v>2980</v>
      </c>
      <c r="K5">
        <f t="shared" si="1"/>
        <v>1555784</v>
      </c>
      <c r="L5">
        <f t="shared" si="2"/>
        <v>0.27248769752099261</v>
      </c>
      <c r="M5">
        <f t="shared" si="3"/>
        <v>0.48891555640114565</v>
      </c>
      <c r="N5">
        <f t="shared" si="4"/>
        <v>6566.5</v>
      </c>
      <c r="O5">
        <f t="shared" si="5"/>
        <v>3939.8999999999996</v>
      </c>
      <c r="P5">
        <f t="shared" si="6"/>
        <v>2101.2800000000002</v>
      </c>
      <c r="Q5">
        <f t="shared" si="7"/>
        <v>768526.8</v>
      </c>
      <c r="R5">
        <f t="shared" si="8"/>
        <v>428134.56</v>
      </c>
      <c r="S5">
        <f t="shared" si="9"/>
        <v>340392.24000000005</v>
      </c>
      <c r="T5">
        <f t="shared" si="10"/>
        <v>768526.8</v>
      </c>
      <c r="U5">
        <f t="shared" si="11"/>
        <v>428134.56</v>
      </c>
      <c r="V5">
        <f t="shared" si="12"/>
        <v>6</v>
      </c>
      <c r="W5">
        <f t="shared" si="13"/>
        <v>6</v>
      </c>
    </row>
    <row r="6" spans="1:23" x14ac:dyDescent="0.2">
      <c r="A6">
        <v>2020</v>
      </c>
      <c r="B6" t="s">
        <v>5</v>
      </c>
      <c r="C6">
        <v>55</v>
      </c>
      <c r="D6">
        <v>11110250</v>
      </c>
      <c r="E6">
        <v>6006429</v>
      </c>
      <c r="F6">
        <f t="shared" si="0"/>
        <v>-5103821</v>
      </c>
      <c r="G6">
        <v>115278</v>
      </c>
      <c r="H6" t="s">
        <v>1</v>
      </c>
      <c r="I6">
        <v>187895</v>
      </c>
      <c r="J6">
        <v>81029</v>
      </c>
      <c r="K6">
        <f t="shared" si="1"/>
        <v>12397060</v>
      </c>
      <c r="L6">
        <f t="shared" si="2"/>
        <v>0.89620038944717539</v>
      </c>
      <c r="M6">
        <f t="shared" si="3"/>
        <v>0.48450430989282944</v>
      </c>
      <c r="N6">
        <f t="shared" si="4"/>
        <v>93947.5</v>
      </c>
      <c r="O6">
        <f t="shared" si="5"/>
        <v>56368.5</v>
      </c>
      <c r="P6">
        <f t="shared" si="6"/>
        <v>30063.200000000001</v>
      </c>
      <c r="Q6">
        <f t="shared" si="7"/>
        <v>6119166</v>
      </c>
      <c r="R6">
        <f t="shared" si="8"/>
        <v>11170376.4</v>
      </c>
      <c r="S6">
        <f t="shared" si="9"/>
        <v>-5051210.4000000004</v>
      </c>
      <c r="T6">
        <f t="shared" si="10"/>
        <v>6119166</v>
      </c>
      <c r="U6">
        <f t="shared" si="11"/>
        <v>11170376.4</v>
      </c>
      <c r="V6">
        <f t="shared" si="12"/>
        <v>0</v>
      </c>
      <c r="W6">
        <f t="shared" si="13"/>
        <v>0</v>
      </c>
    </row>
    <row r="7" spans="1:23" x14ac:dyDescent="0.2">
      <c r="A7">
        <v>2020</v>
      </c>
      <c r="B7" t="s">
        <v>6</v>
      </c>
      <c r="C7">
        <v>9</v>
      </c>
      <c r="D7">
        <v>1804352</v>
      </c>
      <c r="E7">
        <v>1364607</v>
      </c>
      <c r="F7">
        <f t="shared" si="0"/>
        <v>-439745</v>
      </c>
      <c r="G7">
        <v>26575</v>
      </c>
      <c r="H7" t="s">
        <v>1</v>
      </c>
      <c r="I7">
        <v>52460</v>
      </c>
      <c r="J7">
        <v>8986</v>
      </c>
      <c r="K7">
        <f t="shared" si="1"/>
        <v>2817235</v>
      </c>
      <c r="L7">
        <f t="shared" si="2"/>
        <v>0.64046911244535865</v>
      </c>
      <c r="M7">
        <f t="shared" si="3"/>
        <v>0.48437812252084045</v>
      </c>
      <c r="N7">
        <f t="shared" si="4"/>
        <v>26230</v>
      </c>
      <c r="O7">
        <f t="shared" si="5"/>
        <v>15738</v>
      </c>
      <c r="P7">
        <f t="shared" si="6"/>
        <v>8393.6</v>
      </c>
      <c r="Q7">
        <f t="shared" si="7"/>
        <v>1396083</v>
      </c>
      <c r="R7">
        <f t="shared" si="8"/>
        <v>1821139.2</v>
      </c>
      <c r="S7">
        <f t="shared" si="9"/>
        <v>-425056.19999999995</v>
      </c>
      <c r="T7">
        <f t="shared" si="10"/>
        <v>1396083</v>
      </c>
      <c r="U7">
        <f t="shared" si="11"/>
        <v>1821139.2</v>
      </c>
      <c r="V7">
        <f t="shared" si="12"/>
        <v>0</v>
      </c>
      <c r="W7">
        <f t="shared" si="13"/>
        <v>0</v>
      </c>
    </row>
    <row r="8" spans="1:23" x14ac:dyDescent="0.2">
      <c r="A8">
        <v>2020</v>
      </c>
      <c r="B8" t="s">
        <v>7</v>
      </c>
      <c r="C8">
        <v>7</v>
      </c>
      <c r="D8">
        <v>1080831</v>
      </c>
      <c r="E8">
        <v>714717</v>
      </c>
      <c r="F8">
        <f t="shared" si="0"/>
        <v>-366114</v>
      </c>
      <c r="G8">
        <v>541</v>
      </c>
      <c r="H8" t="s">
        <v>1</v>
      </c>
      <c r="I8">
        <v>20230</v>
      </c>
      <c r="J8">
        <v>7538</v>
      </c>
      <c r="K8">
        <f t="shared" si="1"/>
        <v>1457743</v>
      </c>
      <c r="L8">
        <f t="shared" si="2"/>
        <v>0.7414413926185891</v>
      </c>
      <c r="M8">
        <f t="shared" si="3"/>
        <v>0.49029012658609922</v>
      </c>
      <c r="N8">
        <f t="shared" si="4"/>
        <v>10115</v>
      </c>
      <c r="O8">
        <f t="shared" si="5"/>
        <v>6069</v>
      </c>
      <c r="P8">
        <f t="shared" si="6"/>
        <v>3236.8</v>
      </c>
      <c r="Q8">
        <f t="shared" si="7"/>
        <v>726855</v>
      </c>
      <c r="R8">
        <f t="shared" si="8"/>
        <v>1087304.6000000001</v>
      </c>
      <c r="S8">
        <f t="shared" si="9"/>
        <v>-360449.60000000009</v>
      </c>
      <c r="T8">
        <f t="shared" si="10"/>
        <v>726855</v>
      </c>
      <c r="U8">
        <f t="shared" si="11"/>
        <v>1087304.6000000001</v>
      </c>
      <c r="V8">
        <f t="shared" si="12"/>
        <v>0</v>
      </c>
      <c r="W8">
        <f t="shared" si="13"/>
        <v>0</v>
      </c>
    </row>
    <row r="9" spans="1:23" x14ac:dyDescent="0.2">
      <c r="A9">
        <v>2020</v>
      </c>
      <c r="B9" t="s">
        <v>8</v>
      </c>
      <c r="C9">
        <v>3</v>
      </c>
      <c r="D9">
        <v>296268</v>
      </c>
      <c r="E9">
        <v>200603</v>
      </c>
      <c r="F9">
        <f t="shared" si="0"/>
        <v>-95665</v>
      </c>
      <c r="G9">
        <v>336</v>
      </c>
      <c r="H9" t="s">
        <v>1</v>
      </c>
      <c r="I9">
        <v>5000</v>
      </c>
      <c r="J9">
        <v>2139</v>
      </c>
      <c r="K9">
        <f t="shared" si="1"/>
        <v>408681</v>
      </c>
      <c r="L9">
        <f t="shared" si="2"/>
        <v>0.72493705359436822</v>
      </c>
      <c r="M9">
        <f t="shared" si="3"/>
        <v>0.4908547253236632</v>
      </c>
      <c r="N9">
        <f t="shared" si="4"/>
        <v>2500</v>
      </c>
      <c r="O9">
        <f t="shared" si="5"/>
        <v>1500</v>
      </c>
      <c r="P9">
        <f t="shared" si="6"/>
        <v>800</v>
      </c>
      <c r="Q9">
        <f t="shared" si="7"/>
        <v>203603</v>
      </c>
      <c r="R9">
        <f t="shared" si="8"/>
        <v>297868</v>
      </c>
      <c r="S9">
        <f t="shared" si="9"/>
        <v>-94265</v>
      </c>
      <c r="T9">
        <f t="shared" si="10"/>
        <v>203603</v>
      </c>
      <c r="U9">
        <f t="shared" si="11"/>
        <v>297868</v>
      </c>
      <c r="V9">
        <f t="shared" si="12"/>
        <v>0</v>
      </c>
      <c r="W9">
        <f t="shared" si="13"/>
        <v>0</v>
      </c>
    </row>
    <row r="10" spans="1:23" x14ac:dyDescent="0.2">
      <c r="A10">
        <v>2020</v>
      </c>
      <c r="B10" t="s">
        <v>9</v>
      </c>
      <c r="C10">
        <v>3</v>
      </c>
      <c r="D10">
        <v>317323</v>
      </c>
      <c r="E10">
        <v>18586</v>
      </c>
      <c r="F10">
        <f t="shared" si="0"/>
        <v>-298737</v>
      </c>
      <c r="G10">
        <v>4685</v>
      </c>
      <c r="H10" t="s">
        <v>1</v>
      </c>
      <c r="I10">
        <v>2036</v>
      </c>
      <c r="J10">
        <v>1726</v>
      </c>
      <c r="K10">
        <f t="shared" si="1"/>
        <v>45619</v>
      </c>
      <c r="L10">
        <f t="shared" si="2"/>
        <v>6.9559394112102417</v>
      </c>
      <c r="M10">
        <f t="shared" si="3"/>
        <v>0.4074179618141564</v>
      </c>
      <c r="N10">
        <f t="shared" si="4"/>
        <v>1018</v>
      </c>
      <c r="O10">
        <f t="shared" si="5"/>
        <v>610.79999999999995</v>
      </c>
      <c r="P10">
        <f t="shared" si="6"/>
        <v>325.76</v>
      </c>
      <c r="Q10">
        <f t="shared" si="7"/>
        <v>19807.599999999999</v>
      </c>
      <c r="R10">
        <f t="shared" si="8"/>
        <v>317974.52</v>
      </c>
      <c r="S10">
        <f t="shared" si="9"/>
        <v>-298166.92000000004</v>
      </c>
      <c r="T10">
        <f t="shared" si="10"/>
        <v>19807.599999999999</v>
      </c>
      <c r="U10">
        <f t="shared" si="11"/>
        <v>317974.52</v>
      </c>
      <c r="V10">
        <f t="shared" si="12"/>
        <v>0</v>
      </c>
      <c r="W10">
        <f t="shared" si="13"/>
        <v>0</v>
      </c>
    </row>
    <row r="11" spans="1:23" x14ac:dyDescent="0.2">
      <c r="A11">
        <v>2020</v>
      </c>
      <c r="B11" t="s">
        <v>10</v>
      </c>
      <c r="C11">
        <v>29</v>
      </c>
      <c r="D11">
        <v>5297045</v>
      </c>
      <c r="E11">
        <v>5668731</v>
      </c>
      <c r="F11">
        <f t="shared" si="0"/>
        <v>371686</v>
      </c>
      <c r="G11">
        <v>16635</v>
      </c>
      <c r="H11" t="s">
        <v>1</v>
      </c>
      <c r="I11">
        <v>70324</v>
      </c>
      <c r="J11">
        <v>14721</v>
      </c>
      <c r="K11">
        <f t="shared" si="1"/>
        <v>11439142</v>
      </c>
      <c r="L11">
        <f t="shared" si="2"/>
        <v>0.46306313882632105</v>
      </c>
      <c r="M11">
        <f t="shared" si="3"/>
        <v>0.49555561072674859</v>
      </c>
      <c r="N11">
        <f t="shared" si="4"/>
        <v>35162</v>
      </c>
      <c r="O11">
        <f t="shared" si="5"/>
        <v>21097.200000000001</v>
      </c>
      <c r="P11">
        <f t="shared" si="6"/>
        <v>11251.84</v>
      </c>
      <c r="Q11">
        <f t="shared" si="7"/>
        <v>5710925.4000000004</v>
      </c>
      <c r="R11">
        <f t="shared" si="8"/>
        <v>5319548.68</v>
      </c>
      <c r="S11">
        <f t="shared" si="9"/>
        <v>391376.72000000067</v>
      </c>
      <c r="T11">
        <f t="shared" si="10"/>
        <v>5710925.4000000004</v>
      </c>
      <c r="U11">
        <f t="shared" si="11"/>
        <v>5319548.68</v>
      </c>
      <c r="V11">
        <f t="shared" si="12"/>
        <v>29</v>
      </c>
      <c r="W11">
        <f t="shared" si="13"/>
        <v>29</v>
      </c>
    </row>
    <row r="12" spans="1:23" x14ac:dyDescent="0.2">
      <c r="A12">
        <v>2020</v>
      </c>
      <c r="B12" t="s">
        <v>11</v>
      </c>
      <c r="C12">
        <v>16</v>
      </c>
      <c r="D12">
        <v>2473633</v>
      </c>
      <c r="E12">
        <v>2461854</v>
      </c>
      <c r="F12">
        <f t="shared" si="0"/>
        <v>-11779</v>
      </c>
      <c r="G12">
        <v>1231</v>
      </c>
      <c r="H12" t="s">
        <v>1</v>
      </c>
      <c r="I12">
        <v>62229</v>
      </c>
      <c r="J12">
        <v>1013</v>
      </c>
      <c r="K12">
        <f t="shared" si="1"/>
        <v>4988181</v>
      </c>
      <c r="L12">
        <f t="shared" si="2"/>
        <v>0.49589880559666943</v>
      </c>
      <c r="M12">
        <f t="shared" si="3"/>
        <v>0.49353742376228932</v>
      </c>
      <c r="N12">
        <f t="shared" si="4"/>
        <v>31114.5</v>
      </c>
      <c r="O12">
        <f t="shared" si="5"/>
        <v>18668.7</v>
      </c>
      <c r="P12">
        <f t="shared" si="6"/>
        <v>9956.64</v>
      </c>
      <c r="Q12">
        <f t="shared" si="7"/>
        <v>2499191.4</v>
      </c>
      <c r="R12">
        <f t="shared" si="8"/>
        <v>2493546.2799999998</v>
      </c>
      <c r="S12">
        <f t="shared" si="9"/>
        <v>5645.1200000001118</v>
      </c>
      <c r="T12">
        <f t="shared" si="10"/>
        <v>2499191.4</v>
      </c>
      <c r="U12">
        <f t="shared" si="11"/>
        <v>2493546.2799999998</v>
      </c>
      <c r="V12">
        <f t="shared" si="12"/>
        <v>16</v>
      </c>
      <c r="W12">
        <f t="shared" si="13"/>
        <v>0</v>
      </c>
    </row>
    <row r="13" spans="1:23" x14ac:dyDescent="0.2">
      <c r="A13">
        <v>2020</v>
      </c>
      <c r="B13" t="s">
        <v>12</v>
      </c>
      <c r="C13">
        <v>4</v>
      </c>
      <c r="D13">
        <v>366130</v>
      </c>
      <c r="E13">
        <v>196864</v>
      </c>
      <c r="F13">
        <f t="shared" si="0"/>
        <v>-169266</v>
      </c>
      <c r="G13">
        <v>2114</v>
      </c>
      <c r="H13" t="s">
        <v>1</v>
      </c>
      <c r="I13">
        <v>5539</v>
      </c>
      <c r="J13">
        <v>3822</v>
      </c>
      <c r="K13">
        <f t="shared" si="1"/>
        <v>405203</v>
      </c>
      <c r="L13">
        <f t="shared" si="2"/>
        <v>0.90357178994232523</v>
      </c>
      <c r="M13">
        <f t="shared" si="3"/>
        <v>0.48584043059898374</v>
      </c>
      <c r="N13">
        <f t="shared" si="4"/>
        <v>2769.5</v>
      </c>
      <c r="O13">
        <f t="shared" si="5"/>
        <v>1661.7</v>
      </c>
      <c r="P13">
        <f t="shared" si="6"/>
        <v>886.24</v>
      </c>
      <c r="Q13">
        <f t="shared" si="7"/>
        <v>200187.4</v>
      </c>
      <c r="R13">
        <f t="shared" si="8"/>
        <v>367902.48</v>
      </c>
      <c r="S13">
        <f t="shared" si="9"/>
        <v>-167715.07999999999</v>
      </c>
      <c r="T13">
        <f t="shared" si="10"/>
        <v>200187.4</v>
      </c>
      <c r="U13">
        <f t="shared" si="11"/>
        <v>367902.48</v>
      </c>
      <c r="V13">
        <f t="shared" si="12"/>
        <v>0</v>
      </c>
      <c r="W13">
        <f t="shared" si="13"/>
        <v>0</v>
      </c>
    </row>
    <row r="14" spans="1:23" x14ac:dyDescent="0.2">
      <c r="A14">
        <v>2020</v>
      </c>
      <c r="B14" t="s">
        <v>13</v>
      </c>
      <c r="C14">
        <v>4</v>
      </c>
      <c r="D14">
        <v>287021</v>
      </c>
      <c r="E14">
        <v>554119</v>
      </c>
      <c r="F14">
        <f t="shared" si="0"/>
        <v>267098</v>
      </c>
      <c r="G14">
        <v>10063</v>
      </c>
      <c r="H14" t="s">
        <v>1</v>
      </c>
      <c r="I14">
        <v>16404</v>
      </c>
      <c r="J14">
        <v>407</v>
      </c>
      <c r="K14">
        <f t="shared" si="1"/>
        <v>1135112</v>
      </c>
      <c r="L14">
        <f t="shared" si="2"/>
        <v>0.2528569867995405</v>
      </c>
      <c r="M14">
        <f t="shared" si="3"/>
        <v>0.48816240159561347</v>
      </c>
      <c r="N14">
        <f t="shared" si="4"/>
        <v>8202</v>
      </c>
      <c r="O14">
        <f t="shared" si="5"/>
        <v>4921.2</v>
      </c>
      <c r="P14">
        <f t="shared" si="6"/>
        <v>2624.64</v>
      </c>
      <c r="Q14">
        <f t="shared" si="7"/>
        <v>563961.4</v>
      </c>
      <c r="R14">
        <f t="shared" si="8"/>
        <v>292270.28000000003</v>
      </c>
      <c r="S14">
        <f t="shared" si="9"/>
        <v>271691.12</v>
      </c>
      <c r="T14">
        <f t="shared" si="10"/>
        <v>563961.4</v>
      </c>
      <c r="U14">
        <f t="shared" si="11"/>
        <v>292270.28000000003</v>
      </c>
      <c r="V14">
        <f t="shared" si="12"/>
        <v>4</v>
      </c>
      <c r="W14">
        <f t="shared" si="13"/>
        <v>4</v>
      </c>
    </row>
    <row r="15" spans="1:23" x14ac:dyDescent="0.2">
      <c r="A15">
        <v>2020</v>
      </c>
      <c r="B15" t="s">
        <v>14</v>
      </c>
      <c r="C15">
        <v>20</v>
      </c>
      <c r="D15">
        <v>3471915</v>
      </c>
      <c r="E15">
        <v>2446891</v>
      </c>
      <c r="F15">
        <f t="shared" si="0"/>
        <v>-1025024</v>
      </c>
      <c r="G15">
        <v>17900</v>
      </c>
      <c r="H15" t="s">
        <v>1</v>
      </c>
      <c r="I15">
        <v>66544</v>
      </c>
      <c r="J15">
        <v>30494</v>
      </c>
      <c r="K15">
        <f t="shared" si="1"/>
        <v>5008720</v>
      </c>
      <c r="L15">
        <f t="shared" si="2"/>
        <v>0.69317410436199267</v>
      </c>
      <c r="M15">
        <f t="shared" si="3"/>
        <v>0.48852621028925552</v>
      </c>
      <c r="N15">
        <f t="shared" si="4"/>
        <v>33272</v>
      </c>
      <c r="O15">
        <f t="shared" si="5"/>
        <v>19963.2</v>
      </c>
      <c r="P15">
        <f t="shared" si="6"/>
        <v>10647.04</v>
      </c>
      <c r="Q15">
        <f t="shared" si="7"/>
        <v>2486817.4</v>
      </c>
      <c r="R15">
        <f t="shared" si="8"/>
        <v>3493209.08</v>
      </c>
      <c r="S15">
        <f t="shared" si="9"/>
        <v>-1006391.6800000002</v>
      </c>
      <c r="T15">
        <f t="shared" si="10"/>
        <v>2486817.4</v>
      </c>
      <c r="U15">
        <f t="shared" si="11"/>
        <v>3493209.08</v>
      </c>
      <c r="V15">
        <f t="shared" si="12"/>
        <v>0</v>
      </c>
      <c r="W15">
        <f t="shared" si="13"/>
        <v>0</v>
      </c>
    </row>
    <row r="16" spans="1:23" x14ac:dyDescent="0.2">
      <c r="A16">
        <v>2020</v>
      </c>
      <c r="B16" t="s">
        <v>15</v>
      </c>
      <c r="C16">
        <v>11</v>
      </c>
      <c r="D16">
        <v>1242416</v>
      </c>
      <c r="E16">
        <v>1729519</v>
      </c>
      <c r="F16">
        <f t="shared" si="0"/>
        <v>487103</v>
      </c>
      <c r="G16">
        <v>965</v>
      </c>
      <c r="H16" t="s">
        <v>1</v>
      </c>
      <c r="I16">
        <v>59232</v>
      </c>
      <c r="J16">
        <v>989</v>
      </c>
      <c r="K16">
        <f t="shared" si="1"/>
        <v>3520224</v>
      </c>
      <c r="L16">
        <f t="shared" si="2"/>
        <v>0.35293663130528058</v>
      </c>
      <c r="M16">
        <f t="shared" si="3"/>
        <v>0.49130935985891805</v>
      </c>
      <c r="N16">
        <f t="shared" si="4"/>
        <v>29616</v>
      </c>
      <c r="O16">
        <f t="shared" si="5"/>
        <v>17769.599999999999</v>
      </c>
      <c r="P16">
        <f t="shared" si="6"/>
        <v>9477.1200000000008</v>
      </c>
      <c r="Q16">
        <f t="shared" si="7"/>
        <v>1765058.2</v>
      </c>
      <c r="R16">
        <f t="shared" si="8"/>
        <v>1261370.24</v>
      </c>
      <c r="S16">
        <f t="shared" si="9"/>
        <v>503687.95999999996</v>
      </c>
      <c r="T16">
        <f t="shared" si="10"/>
        <v>1765058.2</v>
      </c>
      <c r="U16">
        <f t="shared" si="11"/>
        <v>1261370.24</v>
      </c>
      <c r="V16">
        <f t="shared" si="12"/>
        <v>11</v>
      </c>
      <c r="W16">
        <f t="shared" si="13"/>
        <v>11</v>
      </c>
    </row>
    <row r="17" spans="1:23" x14ac:dyDescent="0.2">
      <c r="A17">
        <v>2020</v>
      </c>
      <c r="B17" t="s">
        <v>16</v>
      </c>
      <c r="C17">
        <v>6</v>
      </c>
      <c r="D17">
        <v>759061</v>
      </c>
      <c r="E17">
        <v>897672</v>
      </c>
      <c r="F17">
        <f t="shared" si="0"/>
        <v>138611</v>
      </c>
      <c r="G17">
        <v>11426</v>
      </c>
      <c r="H17" t="s">
        <v>1</v>
      </c>
      <c r="I17">
        <v>19637</v>
      </c>
      <c r="J17">
        <v>3075</v>
      </c>
      <c r="K17">
        <f t="shared" si="1"/>
        <v>1829482</v>
      </c>
      <c r="L17">
        <f t="shared" si="2"/>
        <v>0.41490487471317017</v>
      </c>
      <c r="M17">
        <f t="shared" si="3"/>
        <v>0.49067003665518438</v>
      </c>
      <c r="N17">
        <f t="shared" si="4"/>
        <v>9818.5</v>
      </c>
      <c r="O17">
        <f t="shared" si="5"/>
        <v>5891.0999999999995</v>
      </c>
      <c r="P17">
        <f t="shared" si="6"/>
        <v>3141.92</v>
      </c>
      <c r="Q17">
        <f t="shared" si="7"/>
        <v>909454.2</v>
      </c>
      <c r="R17">
        <f t="shared" si="8"/>
        <v>765344.84</v>
      </c>
      <c r="S17">
        <f t="shared" si="9"/>
        <v>144109.35999999999</v>
      </c>
      <c r="T17">
        <f t="shared" si="10"/>
        <v>909454.2</v>
      </c>
      <c r="U17">
        <f t="shared" si="11"/>
        <v>765344.84</v>
      </c>
      <c r="V17">
        <f t="shared" si="12"/>
        <v>6</v>
      </c>
      <c r="W17">
        <f t="shared" si="13"/>
        <v>6</v>
      </c>
    </row>
    <row r="18" spans="1:23" x14ac:dyDescent="0.2">
      <c r="A18">
        <v>2020</v>
      </c>
      <c r="B18" t="s">
        <v>17</v>
      </c>
      <c r="C18">
        <v>6</v>
      </c>
      <c r="D18">
        <v>570323</v>
      </c>
      <c r="E18">
        <v>771406</v>
      </c>
      <c r="F18">
        <f t="shared" si="0"/>
        <v>201083</v>
      </c>
      <c r="H18" t="s">
        <v>1</v>
      </c>
      <c r="I18">
        <v>30574</v>
      </c>
      <c r="J18" t="s">
        <v>1</v>
      </c>
      <c r="K18">
        <f t="shared" si="1"/>
        <v>1573386</v>
      </c>
      <c r="L18">
        <f t="shared" si="2"/>
        <v>0.36248129829552317</v>
      </c>
      <c r="M18">
        <f t="shared" si="3"/>
        <v>0.49028401167927005</v>
      </c>
      <c r="N18">
        <f t="shared" si="4"/>
        <v>15287</v>
      </c>
      <c r="O18">
        <f t="shared" si="5"/>
        <v>9172.1999999999989</v>
      </c>
      <c r="P18">
        <f t="shared" si="6"/>
        <v>4891.84</v>
      </c>
      <c r="Q18">
        <f t="shared" si="7"/>
        <v>789750.4</v>
      </c>
      <c r="R18">
        <f t="shared" si="8"/>
        <v>580106.68000000005</v>
      </c>
      <c r="S18">
        <f t="shared" si="9"/>
        <v>209643.71999999997</v>
      </c>
      <c r="T18">
        <f t="shared" si="10"/>
        <v>789750.4</v>
      </c>
      <c r="U18">
        <f t="shared" si="11"/>
        <v>580106.68000000005</v>
      </c>
      <c r="V18">
        <f t="shared" si="12"/>
        <v>6</v>
      </c>
      <c r="W18">
        <f t="shared" si="13"/>
        <v>6</v>
      </c>
    </row>
    <row r="19" spans="1:23" x14ac:dyDescent="0.2">
      <c r="A19">
        <v>2020</v>
      </c>
      <c r="B19" t="s">
        <v>18</v>
      </c>
      <c r="C19">
        <v>8</v>
      </c>
      <c r="D19">
        <v>772474</v>
      </c>
      <c r="E19">
        <v>1326646</v>
      </c>
      <c r="F19">
        <f t="shared" si="0"/>
        <v>554172</v>
      </c>
      <c r="G19">
        <v>10698</v>
      </c>
      <c r="H19" t="s">
        <v>1</v>
      </c>
      <c r="I19">
        <v>26234</v>
      </c>
      <c r="J19">
        <v>716</v>
      </c>
      <c r="K19">
        <f t="shared" si="1"/>
        <v>2690940</v>
      </c>
      <c r="L19">
        <f t="shared" si="2"/>
        <v>0.28706474317524733</v>
      </c>
      <c r="M19">
        <f t="shared" si="3"/>
        <v>0.49300467494630129</v>
      </c>
      <c r="N19">
        <f t="shared" si="4"/>
        <v>13117</v>
      </c>
      <c r="O19">
        <f t="shared" si="5"/>
        <v>7870.2</v>
      </c>
      <c r="P19">
        <f t="shared" si="6"/>
        <v>4197.4400000000005</v>
      </c>
      <c r="Q19">
        <f t="shared" si="7"/>
        <v>1342386.4</v>
      </c>
      <c r="R19">
        <f t="shared" si="8"/>
        <v>780868.88</v>
      </c>
      <c r="S19">
        <f t="shared" si="9"/>
        <v>561517.5199999999</v>
      </c>
      <c r="T19">
        <f t="shared" si="10"/>
        <v>1342386.4</v>
      </c>
      <c r="U19">
        <f t="shared" si="11"/>
        <v>780868.88</v>
      </c>
      <c r="V19">
        <f t="shared" si="12"/>
        <v>8</v>
      </c>
      <c r="W19">
        <f t="shared" si="13"/>
        <v>8</v>
      </c>
    </row>
    <row r="20" spans="1:23" x14ac:dyDescent="0.2">
      <c r="A20">
        <v>2020</v>
      </c>
      <c r="B20" t="s">
        <v>19</v>
      </c>
      <c r="C20">
        <v>8</v>
      </c>
      <c r="D20">
        <v>856034</v>
      </c>
      <c r="E20">
        <v>1255776</v>
      </c>
      <c r="F20">
        <f t="shared" si="0"/>
        <v>399742</v>
      </c>
      <c r="G20">
        <v>14607</v>
      </c>
      <c r="H20" t="s">
        <v>1</v>
      </c>
      <c r="I20">
        <v>21645</v>
      </c>
      <c r="J20" t="s">
        <v>1</v>
      </c>
      <c r="K20">
        <f t="shared" si="1"/>
        <v>2547804</v>
      </c>
      <c r="L20">
        <f t="shared" si="2"/>
        <v>0.33598895362437614</v>
      </c>
      <c r="M20">
        <f t="shared" si="3"/>
        <v>0.49288563798471152</v>
      </c>
      <c r="N20">
        <f t="shared" si="4"/>
        <v>10822.5</v>
      </c>
      <c r="O20">
        <f t="shared" si="5"/>
        <v>6493.5</v>
      </c>
      <c r="P20">
        <f t="shared" si="6"/>
        <v>3463.2000000000003</v>
      </c>
      <c r="Q20">
        <f t="shared" si="7"/>
        <v>1268763</v>
      </c>
      <c r="R20">
        <f t="shared" si="8"/>
        <v>862960.4</v>
      </c>
      <c r="S20">
        <f t="shared" si="9"/>
        <v>405802.6</v>
      </c>
      <c r="T20">
        <f t="shared" si="10"/>
        <v>1268763</v>
      </c>
      <c r="U20">
        <f t="shared" si="11"/>
        <v>862960.4</v>
      </c>
      <c r="V20">
        <f t="shared" si="12"/>
        <v>8</v>
      </c>
      <c r="W20">
        <f t="shared" si="13"/>
        <v>8</v>
      </c>
    </row>
    <row r="21" spans="1:23" x14ac:dyDescent="0.2">
      <c r="A21">
        <v>2020</v>
      </c>
      <c r="B21" t="s">
        <v>20</v>
      </c>
      <c r="C21">
        <v>4</v>
      </c>
      <c r="D21">
        <v>435072</v>
      </c>
      <c r="E21">
        <v>360737</v>
      </c>
      <c r="F21">
        <f t="shared" si="0"/>
        <v>-74335</v>
      </c>
      <c r="G21">
        <v>1270</v>
      </c>
      <c r="H21" t="s">
        <v>1</v>
      </c>
      <c r="I21">
        <v>14152</v>
      </c>
      <c r="J21">
        <v>8230</v>
      </c>
      <c r="K21">
        <f t="shared" si="1"/>
        <v>745126</v>
      </c>
      <c r="L21">
        <f t="shared" si="2"/>
        <v>0.58389050979297463</v>
      </c>
      <c r="M21">
        <f t="shared" si="3"/>
        <v>0.48412885874335349</v>
      </c>
      <c r="N21">
        <f t="shared" si="4"/>
        <v>7076</v>
      </c>
      <c r="O21">
        <f t="shared" si="5"/>
        <v>4245.5999999999995</v>
      </c>
      <c r="P21">
        <f t="shared" si="6"/>
        <v>2264.3200000000002</v>
      </c>
      <c r="Q21">
        <f t="shared" si="7"/>
        <v>369228.2</v>
      </c>
      <c r="R21">
        <f t="shared" si="8"/>
        <v>439600.64000000001</v>
      </c>
      <c r="S21">
        <f t="shared" si="9"/>
        <v>-70372.44</v>
      </c>
      <c r="T21">
        <f t="shared" si="10"/>
        <v>369228.2</v>
      </c>
      <c r="U21">
        <f t="shared" si="11"/>
        <v>439600.64000000001</v>
      </c>
      <c r="V21">
        <f t="shared" si="12"/>
        <v>0</v>
      </c>
      <c r="W21">
        <f t="shared" si="13"/>
        <v>0</v>
      </c>
    </row>
    <row r="22" spans="1:23" x14ac:dyDescent="0.2">
      <c r="A22">
        <v>2020</v>
      </c>
      <c r="B22" t="s">
        <v>21</v>
      </c>
      <c r="C22">
        <v>10</v>
      </c>
      <c r="D22">
        <v>1985023</v>
      </c>
      <c r="E22">
        <v>976414</v>
      </c>
      <c r="F22">
        <f t="shared" si="0"/>
        <v>-1008609</v>
      </c>
      <c r="G22">
        <v>26306</v>
      </c>
      <c r="H22" t="s">
        <v>1</v>
      </c>
      <c r="I22">
        <v>33488</v>
      </c>
      <c r="J22">
        <v>15799</v>
      </c>
      <c r="K22">
        <f t="shared" si="1"/>
        <v>2028421</v>
      </c>
      <c r="L22">
        <f t="shared" si="2"/>
        <v>0.97860503317605174</v>
      </c>
      <c r="M22">
        <f t="shared" si="3"/>
        <v>0.48136654077235447</v>
      </c>
      <c r="N22">
        <f t="shared" si="4"/>
        <v>16744</v>
      </c>
      <c r="O22">
        <f t="shared" si="5"/>
        <v>10046.4</v>
      </c>
      <c r="P22">
        <f t="shared" si="6"/>
        <v>5358.08</v>
      </c>
      <c r="Q22">
        <f t="shared" si="7"/>
        <v>996506.8</v>
      </c>
      <c r="R22">
        <f t="shared" si="8"/>
        <v>1995739.16</v>
      </c>
      <c r="S22">
        <f t="shared" si="9"/>
        <v>-999232.35999999987</v>
      </c>
      <c r="T22">
        <f t="shared" si="10"/>
        <v>996506.8</v>
      </c>
      <c r="U22">
        <f t="shared" si="11"/>
        <v>1995739.16</v>
      </c>
      <c r="V22">
        <f t="shared" si="12"/>
        <v>0</v>
      </c>
      <c r="W22">
        <f t="shared" si="13"/>
        <v>0</v>
      </c>
    </row>
    <row r="23" spans="1:23" x14ac:dyDescent="0.2">
      <c r="A23">
        <v>2020</v>
      </c>
      <c r="B23" t="s">
        <v>22</v>
      </c>
      <c r="C23">
        <v>11</v>
      </c>
      <c r="D23">
        <v>2382202</v>
      </c>
      <c r="E23">
        <v>1167202</v>
      </c>
      <c r="F23">
        <f t="shared" si="0"/>
        <v>-1215000</v>
      </c>
      <c r="G23">
        <v>16327</v>
      </c>
      <c r="H23" t="s">
        <v>1</v>
      </c>
      <c r="I23">
        <v>47013</v>
      </c>
      <c r="J23">
        <v>18658</v>
      </c>
      <c r="K23">
        <f t="shared" si="1"/>
        <v>2416402</v>
      </c>
      <c r="L23">
        <f t="shared" si="2"/>
        <v>0.98584672583452593</v>
      </c>
      <c r="M23">
        <f t="shared" si="3"/>
        <v>0.4830330383768926</v>
      </c>
      <c r="N23">
        <f t="shared" si="4"/>
        <v>23506.5</v>
      </c>
      <c r="O23">
        <f t="shared" si="5"/>
        <v>14103.9</v>
      </c>
      <c r="P23">
        <f t="shared" si="6"/>
        <v>7522.08</v>
      </c>
      <c r="Q23">
        <f t="shared" si="7"/>
        <v>1195409.8</v>
      </c>
      <c r="R23">
        <f t="shared" si="8"/>
        <v>2397246.16</v>
      </c>
      <c r="S23">
        <f t="shared" si="9"/>
        <v>-1201836.3600000001</v>
      </c>
      <c r="T23">
        <f t="shared" si="10"/>
        <v>1195409.8</v>
      </c>
      <c r="U23">
        <f t="shared" si="11"/>
        <v>2397246.16</v>
      </c>
      <c r="V23">
        <f t="shared" si="12"/>
        <v>0</v>
      </c>
      <c r="W23">
        <f t="shared" si="13"/>
        <v>0</v>
      </c>
    </row>
    <row r="24" spans="1:23" x14ac:dyDescent="0.2">
      <c r="A24">
        <v>2020</v>
      </c>
      <c r="B24" t="s">
        <v>23</v>
      </c>
      <c r="C24">
        <v>16</v>
      </c>
      <c r="D24">
        <v>2804040</v>
      </c>
      <c r="E24">
        <v>2649852</v>
      </c>
      <c r="F24">
        <f t="shared" si="0"/>
        <v>-154188</v>
      </c>
      <c r="G24">
        <v>11311</v>
      </c>
      <c r="H24" t="s">
        <v>1</v>
      </c>
      <c r="I24">
        <v>60381</v>
      </c>
      <c r="J24">
        <v>13718</v>
      </c>
      <c r="K24">
        <f t="shared" si="1"/>
        <v>5385114</v>
      </c>
      <c r="L24">
        <f t="shared" si="2"/>
        <v>0.52070206870272384</v>
      </c>
      <c r="M24">
        <f t="shared" si="3"/>
        <v>0.49206980576455761</v>
      </c>
      <c r="N24">
        <f t="shared" si="4"/>
        <v>30190.5</v>
      </c>
      <c r="O24">
        <f t="shared" si="5"/>
        <v>18114.3</v>
      </c>
      <c r="P24">
        <f t="shared" si="6"/>
        <v>9660.9600000000009</v>
      </c>
      <c r="Q24">
        <f t="shared" si="7"/>
        <v>2686080.6</v>
      </c>
      <c r="R24">
        <f t="shared" si="8"/>
        <v>2823361.92</v>
      </c>
      <c r="S24">
        <f t="shared" si="9"/>
        <v>-137281.31999999983</v>
      </c>
      <c r="T24">
        <f t="shared" si="10"/>
        <v>2686080.6</v>
      </c>
      <c r="U24">
        <f t="shared" si="11"/>
        <v>2823361.92</v>
      </c>
      <c r="V24">
        <f t="shared" si="12"/>
        <v>0</v>
      </c>
      <c r="W24">
        <f t="shared" si="13"/>
        <v>0</v>
      </c>
    </row>
    <row r="25" spans="1:23" x14ac:dyDescent="0.2">
      <c r="A25">
        <v>2020</v>
      </c>
      <c r="B25" t="s">
        <v>24</v>
      </c>
      <c r="C25">
        <v>10</v>
      </c>
      <c r="D25">
        <v>1717077</v>
      </c>
      <c r="E25">
        <v>1484065</v>
      </c>
      <c r="F25">
        <f t="shared" si="0"/>
        <v>-233012</v>
      </c>
      <c r="G25">
        <v>31020</v>
      </c>
      <c r="H25" t="s">
        <v>1</v>
      </c>
      <c r="I25">
        <v>34976</v>
      </c>
      <c r="J25">
        <v>10033</v>
      </c>
      <c r="K25">
        <f t="shared" si="1"/>
        <v>3044159</v>
      </c>
      <c r="L25">
        <f t="shared" si="2"/>
        <v>0.56405627958329374</v>
      </c>
      <c r="M25">
        <f t="shared" si="3"/>
        <v>0.48751231456701177</v>
      </c>
      <c r="N25">
        <f t="shared" si="4"/>
        <v>17488</v>
      </c>
      <c r="O25">
        <f t="shared" si="5"/>
        <v>10492.8</v>
      </c>
      <c r="P25">
        <f t="shared" si="6"/>
        <v>5596.16</v>
      </c>
      <c r="Q25">
        <f t="shared" si="7"/>
        <v>1505050.6</v>
      </c>
      <c r="R25">
        <f t="shared" si="8"/>
        <v>1728269.32</v>
      </c>
      <c r="S25">
        <f t="shared" si="9"/>
        <v>-223218.71999999997</v>
      </c>
      <c r="T25">
        <f t="shared" si="10"/>
        <v>1505050.6</v>
      </c>
      <c r="U25">
        <f t="shared" si="11"/>
        <v>1728269.32</v>
      </c>
      <c r="V25">
        <f t="shared" si="12"/>
        <v>0</v>
      </c>
      <c r="W25">
        <f t="shared" si="13"/>
        <v>0</v>
      </c>
    </row>
    <row r="26" spans="1:23" x14ac:dyDescent="0.2">
      <c r="A26">
        <v>2020</v>
      </c>
      <c r="B26" t="s">
        <v>25</v>
      </c>
      <c r="C26">
        <v>6</v>
      </c>
      <c r="D26">
        <v>539398</v>
      </c>
      <c r="E26">
        <v>756764</v>
      </c>
      <c r="F26">
        <f t="shared" si="0"/>
        <v>217366</v>
      </c>
      <c r="G26">
        <v>8073</v>
      </c>
      <c r="H26" t="s">
        <v>1</v>
      </c>
      <c r="I26">
        <v>8026</v>
      </c>
      <c r="J26">
        <v>1498</v>
      </c>
      <c r="K26">
        <f t="shared" si="1"/>
        <v>1531125</v>
      </c>
      <c r="L26">
        <f t="shared" si="2"/>
        <v>0.35228867662666341</v>
      </c>
      <c r="M26">
        <f t="shared" si="3"/>
        <v>0.49425357172014039</v>
      </c>
      <c r="N26">
        <f t="shared" si="4"/>
        <v>4013</v>
      </c>
      <c r="O26">
        <f t="shared" si="5"/>
        <v>2407.7999999999997</v>
      </c>
      <c r="P26">
        <f t="shared" si="6"/>
        <v>1284.1600000000001</v>
      </c>
      <c r="Q26">
        <f t="shared" si="7"/>
        <v>761579.6</v>
      </c>
      <c r="R26">
        <f t="shared" si="8"/>
        <v>541966.31999999995</v>
      </c>
      <c r="S26">
        <f t="shared" si="9"/>
        <v>219613.28000000003</v>
      </c>
      <c r="T26">
        <f t="shared" si="10"/>
        <v>761579.6</v>
      </c>
      <c r="U26">
        <f t="shared" si="11"/>
        <v>541966.31999999995</v>
      </c>
      <c r="V26">
        <f t="shared" si="12"/>
        <v>6</v>
      </c>
      <c r="W26">
        <f t="shared" si="13"/>
        <v>6</v>
      </c>
    </row>
    <row r="27" spans="1:23" x14ac:dyDescent="0.2">
      <c r="A27">
        <v>2020</v>
      </c>
      <c r="B27" t="s">
        <v>26</v>
      </c>
      <c r="C27">
        <v>10</v>
      </c>
      <c r="D27">
        <v>1253014</v>
      </c>
      <c r="E27">
        <v>1718736</v>
      </c>
      <c r="F27">
        <f t="shared" si="0"/>
        <v>465722</v>
      </c>
      <c r="G27">
        <v>4724</v>
      </c>
      <c r="H27" t="s">
        <v>1</v>
      </c>
      <c r="I27">
        <v>41205</v>
      </c>
      <c r="J27">
        <v>8283</v>
      </c>
      <c r="K27">
        <f t="shared" si="1"/>
        <v>3491684</v>
      </c>
      <c r="L27">
        <f t="shared" si="2"/>
        <v>0.35885664338468198</v>
      </c>
      <c r="M27">
        <f t="shared" si="3"/>
        <v>0.49223698364456808</v>
      </c>
      <c r="N27">
        <f t="shared" si="4"/>
        <v>20602.5</v>
      </c>
      <c r="O27">
        <f t="shared" si="5"/>
        <v>12361.5</v>
      </c>
      <c r="P27">
        <f t="shared" si="6"/>
        <v>6592.8</v>
      </c>
      <c r="Q27">
        <f t="shared" si="7"/>
        <v>1743459</v>
      </c>
      <c r="R27">
        <f t="shared" si="8"/>
        <v>1266199.6000000001</v>
      </c>
      <c r="S27">
        <f t="shared" si="9"/>
        <v>477259.39999999991</v>
      </c>
      <c r="T27">
        <f t="shared" si="10"/>
        <v>1743459</v>
      </c>
      <c r="U27">
        <f t="shared" si="11"/>
        <v>1266199.6000000001</v>
      </c>
      <c r="V27">
        <f t="shared" si="12"/>
        <v>10</v>
      </c>
      <c r="W27">
        <f t="shared" si="13"/>
        <v>10</v>
      </c>
    </row>
    <row r="28" spans="1:23" x14ac:dyDescent="0.2">
      <c r="A28">
        <v>2020</v>
      </c>
      <c r="B28" t="s">
        <v>27</v>
      </c>
      <c r="C28">
        <v>3</v>
      </c>
      <c r="D28">
        <v>244786</v>
      </c>
      <c r="E28">
        <v>343602</v>
      </c>
      <c r="F28">
        <f t="shared" si="0"/>
        <v>98816</v>
      </c>
      <c r="G28">
        <v>34</v>
      </c>
      <c r="H28" t="s">
        <v>1</v>
      </c>
      <c r="I28">
        <v>15252</v>
      </c>
      <c r="J28" t="s">
        <v>1</v>
      </c>
      <c r="K28">
        <f t="shared" si="1"/>
        <v>702490</v>
      </c>
      <c r="L28">
        <f t="shared" si="2"/>
        <v>0.34845478227448079</v>
      </c>
      <c r="M28">
        <f t="shared" si="3"/>
        <v>0.48912012982391206</v>
      </c>
      <c r="N28">
        <f t="shared" si="4"/>
        <v>7626</v>
      </c>
      <c r="O28">
        <f t="shared" si="5"/>
        <v>4575.5999999999995</v>
      </c>
      <c r="P28">
        <f t="shared" si="6"/>
        <v>2440.3200000000002</v>
      </c>
      <c r="Q28">
        <f t="shared" si="7"/>
        <v>352753.2</v>
      </c>
      <c r="R28">
        <f t="shared" si="8"/>
        <v>249666.64</v>
      </c>
      <c r="S28">
        <f t="shared" si="9"/>
        <v>103086.56</v>
      </c>
      <c r="T28">
        <f t="shared" si="10"/>
        <v>352753.2</v>
      </c>
      <c r="U28">
        <f t="shared" si="11"/>
        <v>249666.64</v>
      </c>
      <c r="V28">
        <f t="shared" si="12"/>
        <v>3</v>
      </c>
      <c r="W28">
        <f t="shared" si="13"/>
        <v>3</v>
      </c>
    </row>
    <row r="29" spans="1:23" x14ac:dyDescent="0.2">
      <c r="A29">
        <v>2020</v>
      </c>
      <c r="B29" t="s">
        <v>28</v>
      </c>
      <c r="C29">
        <v>5</v>
      </c>
      <c r="D29">
        <v>374583</v>
      </c>
      <c r="E29">
        <v>556846</v>
      </c>
      <c r="F29">
        <f t="shared" si="0"/>
        <v>182263</v>
      </c>
      <c r="G29">
        <v>4671</v>
      </c>
      <c r="H29" t="s">
        <v>1</v>
      </c>
      <c r="I29">
        <v>20283</v>
      </c>
      <c r="J29" t="s">
        <v>1</v>
      </c>
      <c r="K29">
        <f t="shared" si="1"/>
        <v>1138646</v>
      </c>
      <c r="L29">
        <f t="shared" si="2"/>
        <v>0.32897230570344077</v>
      </c>
      <c r="M29">
        <f t="shared" si="3"/>
        <v>0.48904224842488359</v>
      </c>
      <c r="N29">
        <f t="shared" si="4"/>
        <v>10141.5</v>
      </c>
      <c r="O29">
        <f t="shared" si="5"/>
        <v>6084.9</v>
      </c>
      <c r="P29">
        <f t="shared" si="6"/>
        <v>3245.28</v>
      </c>
      <c r="Q29">
        <f t="shared" si="7"/>
        <v>569015.80000000005</v>
      </c>
      <c r="R29">
        <f t="shared" si="8"/>
        <v>381073.56</v>
      </c>
      <c r="S29">
        <f t="shared" si="9"/>
        <v>187942.24000000005</v>
      </c>
      <c r="T29">
        <f t="shared" si="10"/>
        <v>569015.80000000005</v>
      </c>
      <c r="U29">
        <f t="shared" si="11"/>
        <v>381073.56</v>
      </c>
      <c r="V29">
        <f t="shared" si="12"/>
        <v>5</v>
      </c>
      <c r="W29">
        <f t="shared" si="13"/>
        <v>5</v>
      </c>
    </row>
    <row r="30" spans="1:23" x14ac:dyDescent="0.2">
      <c r="A30">
        <v>2020</v>
      </c>
      <c r="B30" t="s">
        <v>29</v>
      </c>
      <c r="C30">
        <v>6</v>
      </c>
      <c r="D30">
        <v>703486</v>
      </c>
      <c r="E30">
        <v>669890</v>
      </c>
      <c r="F30">
        <f t="shared" si="0"/>
        <v>-33596</v>
      </c>
      <c r="G30">
        <v>17217</v>
      </c>
      <c r="H30" t="s">
        <v>1</v>
      </c>
      <c r="I30">
        <v>14783</v>
      </c>
      <c r="J30" t="s">
        <v>1</v>
      </c>
      <c r="K30">
        <f t="shared" si="1"/>
        <v>1371780</v>
      </c>
      <c r="L30">
        <f t="shared" si="2"/>
        <v>0.51282712971467725</v>
      </c>
      <c r="M30">
        <f t="shared" si="3"/>
        <v>0.48833632215078221</v>
      </c>
      <c r="N30">
        <f t="shared" si="4"/>
        <v>7391.5</v>
      </c>
      <c r="O30">
        <f t="shared" si="5"/>
        <v>4434.8999999999996</v>
      </c>
      <c r="P30">
        <f t="shared" si="6"/>
        <v>2365.2800000000002</v>
      </c>
      <c r="Q30">
        <f t="shared" si="7"/>
        <v>678759.8</v>
      </c>
      <c r="R30">
        <f t="shared" si="8"/>
        <v>708216.56</v>
      </c>
      <c r="S30">
        <f t="shared" si="9"/>
        <v>-29456.760000000009</v>
      </c>
      <c r="T30">
        <f t="shared" si="10"/>
        <v>678759.8</v>
      </c>
      <c r="U30">
        <f t="shared" si="11"/>
        <v>708216.56</v>
      </c>
      <c r="V30">
        <f t="shared" si="12"/>
        <v>0</v>
      </c>
      <c r="W30">
        <f t="shared" si="13"/>
        <v>0</v>
      </c>
    </row>
    <row r="31" spans="1:23" x14ac:dyDescent="0.2">
      <c r="A31">
        <v>2020</v>
      </c>
      <c r="B31" t="s">
        <v>30</v>
      </c>
      <c r="C31">
        <v>4</v>
      </c>
      <c r="D31">
        <v>424937</v>
      </c>
      <c r="E31">
        <v>365660</v>
      </c>
      <c r="F31">
        <f t="shared" si="0"/>
        <v>-59277</v>
      </c>
      <c r="G31">
        <v>2155</v>
      </c>
      <c r="H31" t="s">
        <v>1</v>
      </c>
      <c r="I31">
        <v>13236</v>
      </c>
      <c r="J31">
        <v>217</v>
      </c>
      <c r="K31">
        <f t="shared" si="1"/>
        <v>746928</v>
      </c>
      <c r="L31">
        <f t="shared" si="2"/>
        <v>0.56891293404451304</v>
      </c>
      <c r="M31">
        <f t="shared" si="3"/>
        <v>0.48955187113081849</v>
      </c>
      <c r="N31">
        <f t="shared" si="4"/>
        <v>6618</v>
      </c>
      <c r="O31">
        <f t="shared" si="5"/>
        <v>3970.7999999999997</v>
      </c>
      <c r="P31">
        <f t="shared" si="6"/>
        <v>2117.7600000000002</v>
      </c>
      <c r="Q31">
        <f t="shared" si="7"/>
        <v>373601.6</v>
      </c>
      <c r="R31">
        <f t="shared" si="8"/>
        <v>429172.52</v>
      </c>
      <c r="S31">
        <f t="shared" si="9"/>
        <v>-55570.920000000042</v>
      </c>
      <c r="T31">
        <f t="shared" si="10"/>
        <v>373601.6</v>
      </c>
      <c r="U31">
        <f t="shared" si="11"/>
        <v>429172.52</v>
      </c>
      <c r="V31">
        <f t="shared" si="12"/>
        <v>0</v>
      </c>
      <c r="W31">
        <f t="shared" si="13"/>
        <v>0</v>
      </c>
    </row>
    <row r="32" spans="1:23" x14ac:dyDescent="0.2">
      <c r="A32">
        <v>2020</v>
      </c>
      <c r="B32" t="s">
        <v>31</v>
      </c>
      <c r="C32">
        <v>14</v>
      </c>
      <c r="D32">
        <v>2608335</v>
      </c>
      <c r="E32">
        <v>1883274</v>
      </c>
      <c r="F32">
        <f t="shared" si="0"/>
        <v>-725061</v>
      </c>
      <c r="G32">
        <v>11865</v>
      </c>
      <c r="H32" t="s">
        <v>1</v>
      </c>
      <c r="I32">
        <v>31677</v>
      </c>
      <c r="J32">
        <v>14202</v>
      </c>
      <c r="K32">
        <f t="shared" si="1"/>
        <v>3824292</v>
      </c>
      <c r="L32">
        <f t="shared" si="2"/>
        <v>0.68204389204590021</v>
      </c>
      <c r="M32">
        <f t="shared" si="3"/>
        <v>0.49245036728366975</v>
      </c>
      <c r="N32">
        <f t="shared" si="4"/>
        <v>15838.5</v>
      </c>
      <c r="O32">
        <f t="shared" si="5"/>
        <v>9503.1</v>
      </c>
      <c r="P32">
        <f t="shared" si="6"/>
        <v>5068.32</v>
      </c>
      <c r="Q32">
        <f t="shared" si="7"/>
        <v>1902280.2</v>
      </c>
      <c r="R32">
        <f t="shared" si="8"/>
        <v>2618471.64</v>
      </c>
      <c r="S32">
        <f t="shared" si="9"/>
        <v>-716191.44000000018</v>
      </c>
      <c r="T32">
        <f t="shared" si="10"/>
        <v>1902280.2</v>
      </c>
      <c r="U32">
        <f t="shared" si="11"/>
        <v>2618471.64</v>
      </c>
      <c r="V32">
        <f t="shared" si="12"/>
        <v>0</v>
      </c>
      <c r="W32">
        <f t="shared" si="13"/>
        <v>0</v>
      </c>
    </row>
    <row r="33" spans="1:23" x14ac:dyDescent="0.2">
      <c r="A33">
        <v>2020</v>
      </c>
      <c r="B33" t="s">
        <v>32</v>
      </c>
      <c r="C33">
        <v>5</v>
      </c>
      <c r="D33">
        <v>501614</v>
      </c>
      <c r="E33">
        <v>401894</v>
      </c>
      <c r="F33">
        <f t="shared" si="0"/>
        <v>-99720</v>
      </c>
      <c r="G33">
        <v>3446</v>
      </c>
      <c r="H33" t="s">
        <v>1</v>
      </c>
      <c r="I33">
        <v>12585</v>
      </c>
      <c r="J33">
        <v>4426</v>
      </c>
      <c r="K33">
        <f t="shared" si="1"/>
        <v>824245</v>
      </c>
      <c r="L33">
        <f t="shared" si="2"/>
        <v>0.60857390703006997</v>
      </c>
      <c r="M33">
        <f t="shared" si="3"/>
        <v>0.48759046157392522</v>
      </c>
      <c r="N33">
        <f t="shared" si="4"/>
        <v>6292.5</v>
      </c>
      <c r="O33">
        <f t="shared" si="5"/>
        <v>3775.5</v>
      </c>
      <c r="P33">
        <f t="shared" si="6"/>
        <v>2013.6000000000001</v>
      </c>
      <c r="Q33">
        <f t="shared" si="7"/>
        <v>409445</v>
      </c>
      <c r="R33">
        <f t="shared" si="8"/>
        <v>505641.2</v>
      </c>
      <c r="S33">
        <f t="shared" si="9"/>
        <v>-96196.200000000012</v>
      </c>
      <c r="T33">
        <f t="shared" si="10"/>
        <v>409445</v>
      </c>
      <c r="U33">
        <f t="shared" si="11"/>
        <v>505641.2</v>
      </c>
      <c r="V33">
        <f t="shared" si="12"/>
        <v>0</v>
      </c>
      <c r="W33">
        <f t="shared" si="13"/>
        <v>0</v>
      </c>
    </row>
    <row r="34" spans="1:23" x14ac:dyDescent="0.2">
      <c r="A34">
        <v>2020</v>
      </c>
      <c r="B34" t="s">
        <v>33</v>
      </c>
      <c r="C34">
        <v>29</v>
      </c>
      <c r="D34">
        <v>5230985</v>
      </c>
      <c r="E34">
        <v>3244798</v>
      </c>
      <c r="F34">
        <f t="shared" si="0"/>
        <v>-1986187</v>
      </c>
      <c r="G34">
        <v>26056</v>
      </c>
      <c r="H34" t="s">
        <v>1</v>
      </c>
      <c r="I34">
        <v>60234</v>
      </c>
      <c r="J34">
        <v>32753</v>
      </c>
      <c r="K34">
        <f t="shared" si="1"/>
        <v>6608639</v>
      </c>
      <c r="L34">
        <f t="shared" si="2"/>
        <v>0.79153741035030056</v>
      </c>
      <c r="M34">
        <f t="shared" si="3"/>
        <v>0.49099338002877746</v>
      </c>
      <c r="N34">
        <f t="shared" si="4"/>
        <v>30117</v>
      </c>
      <c r="O34">
        <f t="shared" si="5"/>
        <v>18070.2</v>
      </c>
      <c r="P34">
        <f t="shared" si="6"/>
        <v>9637.44</v>
      </c>
      <c r="Q34">
        <f t="shared" si="7"/>
        <v>3280938.4</v>
      </c>
      <c r="R34">
        <f t="shared" si="8"/>
        <v>5250259.88</v>
      </c>
      <c r="S34">
        <f t="shared" si="9"/>
        <v>-1969321.48</v>
      </c>
      <c r="T34">
        <f t="shared" si="10"/>
        <v>3280938.4</v>
      </c>
      <c r="U34">
        <f t="shared" si="11"/>
        <v>5250259.88</v>
      </c>
      <c r="V34">
        <f t="shared" si="12"/>
        <v>0</v>
      </c>
      <c r="W34">
        <f t="shared" si="13"/>
        <v>0</v>
      </c>
    </row>
    <row r="35" spans="1:23" x14ac:dyDescent="0.2">
      <c r="A35">
        <v>2020</v>
      </c>
      <c r="B35" t="s">
        <v>34</v>
      </c>
      <c r="C35">
        <v>15</v>
      </c>
      <c r="D35">
        <v>2684292</v>
      </c>
      <c r="E35">
        <v>2758775</v>
      </c>
      <c r="F35">
        <f t="shared" si="0"/>
        <v>74483</v>
      </c>
      <c r="G35">
        <v>20864</v>
      </c>
      <c r="H35" t="s">
        <v>1</v>
      </c>
      <c r="I35">
        <v>48678</v>
      </c>
      <c r="J35">
        <v>12195</v>
      </c>
      <c r="K35">
        <f t="shared" si="1"/>
        <v>5599287</v>
      </c>
      <c r="L35">
        <f t="shared" si="2"/>
        <v>0.47939889489501075</v>
      </c>
      <c r="M35">
        <f t="shared" si="3"/>
        <v>0.49270112426814344</v>
      </c>
      <c r="N35">
        <f t="shared" si="4"/>
        <v>24339</v>
      </c>
      <c r="O35">
        <f t="shared" si="5"/>
        <v>14603.4</v>
      </c>
      <c r="P35">
        <f t="shared" si="6"/>
        <v>7788.4800000000005</v>
      </c>
      <c r="Q35">
        <f t="shared" si="7"/>
        <v>2787981.8</v>
      </c>
      <c r="R35">
        <f t="shared" si="8"/>
        <v>2699868.96</v>
      </c>
      <c r="S35">
        <f t="shared" si="9"/>
        <v>88112.839999999851</v>
      </c>
      <c r="T35">
        <f t="shared" si="10"/>
        <v>2787981.8</v>
      </c>
      <c r="U35">
        <f t="shared" si="11"/>
        <v>2699868.96</v>
      </c>
      <c r="V35">
        <f t="shared" si="12"/>
        <v>15</v>
      </c>
      <c r="W35">
        <f t="shared" si="13"/>
        <v>15</v>
      </c>
    </row>
    <row r="36" spans="1:23" x14ac:dyDescent="0.2">
      <c r="A36">
        <v>2020</v>
      </c>
      <c r="B36" t="s">
        <v>35</v>
      </c>
      <c r="C36">
        <v>3</v>
      </c>
      <c r="D36">
        <v>114902</v>
      </c>
      <c r="E36">
        <v>235595</v>
      </c>
      <c r="F36">
        <f t="shared" si="0"/>
        <v>120693</v>
      </c>
      <c r="G36">
        <v>1929</v>
      </c>
      <c r="H36" t="s">
        <v>1</v>
      </c>
      <c r="I36">
        <v>9393</v>
      </c>
      <c r="J36" t="s">
        <v>1</v>
      </c>
      <c r="K36">
        <f t="shared" si="1"/>
        <v>482512</v>
      </c>
      <c r="L36">
        <f t="shared" si="2"/>
        <v>0.23813293762642174</v>
      </c>
      <c r="M36">
        <f t="shared" si="3"/>
        <v>0.4882676493019863</v>
      </c>
      <c r="N36">
        <f t="shared" si="4"/>
        <v>4696.5</v>
      </c>
      <c r="O36">
        <f t="shared" si="5"/>
        <v>2817.9</v>
      </c>
      <c r="P36">
        <f t="shared" si="6"/>
        <v>1502.88</v>
      </c>
      <c r="Q36">
        <f t="shared" si="7"/>
        <v>241230.8</v>
      </c>
      <c r="R36">
        <f t="shared" si="8"/>
        <v>117907.76</v>
      </c>
      <c r="S36">
        <f t="shared" si="9"/>
        <v>123323.04</v>
      </c>
      <c r="T36">
        <f t="shared" si="10"/>
        <v>241230.8</v>
      </c>
      <c r="U36">
        <f t="shared" si="11"/>
        <v>117907.76</v>
      </c>
      <c r="V36">
        <f t="shared" si="12"/>
        <v>3</v>
      </c>
      <c r="W36">
        <f t="shared" si="13"/>
        <v>3</v>
      </c>
    </row>
    <row r="37" spans="1:23" x14ac:dyDescent="0.2">
      <c r="A37">
        <v>2020</v>
      </c>
      <c r="B37" t="s">
        <v>36</v>
      </c>
      <c r="C37">
        <v>18</v>
      </c>
      <c r="D37">
        <v>2679165</v>
      </c>
      <c r="E37">
        <v>3154834</v>
      </c>
      <c r="F37">
        <f t="shared" si="0"/>
        <v>475669</v>
      </c>
      <c r="G37">
        <v>1822</v>
      </c>
      <c r="H37" t="s">
        <v>1</v>
      </c>
      <c r="I37">
        <v>67569</v>
      </c>
      <c r="J37">
        <v>18812</v>
      </c>
      <c r="K37">
        <f t="shared" si="1"/>
        <v>6397871</v>
      </c>
      <c r="L37">
        <f t="shared" si="2"/>
        <v>0.4187588339933706</v>
      </c>
      <c r="M37">
        <f t="shared" si="3"/>
        <v>0.49310684757476353</v>
      </c>
      <c r="N37">
        <f t="shared" si="4"/>
        <v>33784.5</v>
      </c>
      <c r="O37">
        <f t="shared" si="5"/>
        <v>20270.7</v>
      </c>
      <c r="P37">
        <f t="shared" si="6"/>
        <v>10811.04</v>
      </c>
      <c r="Q37">
        <f t="shared" si="7"/>
        <v>3195375.4</v>
      </c>
      <c r="R37">
        <f t="shared" si="8"/>
        <v>2700787.08</v>
      </c>
      <c r="S37">
        <f t="shared" si="9"/>
        <v>494588.31999999983</v>
      </c>
      <c r="T37">
        <f t="shared" si="10"/>
        <v>3195375.4</v>
      </c>
      <c r="U37">
        <f t="shared" si="11"/>
        <v>2700787.08</v>
      </c>
      <c r="V37">
        <f t="shared" si="12"/>
        <v>18</v>
      </c>
      <c r="W37">
        <f t="shared" si="13"/>
        <v>18</v>
      </c>
    </row>
    <row r="38" spans="1:23" x14ac:dyDescent="0.2">
      <c r="A38">
        <v>2020</v>
      </c>
      <c r="B38" t="s">
        <v>37</v>
      </c>
      <c r="C38">
        <v>7</v>
      </c>
      <c r="D38">
        <v>503890</v>
      </c>
      <c r="E38">
        <v>1020280</v>
      </c>
      <c r="F38">
        <f t="shared" si="0"/>
        <v>516390</v>
      </c>
      <c r="G38">
        <v>11798</v>
      </c>
      <c r="H38" t="s">
        <v>1</v>
      </c>
      <c r="I38">
        <v>24731</v>
      </c>
      <c r="J38" t="s">
        <v>1</v>
      </c>
      <c r="K38">
        <f t="shared" si="1"/>
        <v>2077089</v>
      </c>
      <c r="L38">
        <f t="shared" si="2"/>
        <v>0.24259432311277948</v>
      </c>
      <c r="M38">
        <f t="shared" si="3"/>
        <v>0.49120668396972877</v>
      </c>
      <c r="N38">
        <f t="shared" si="4"/>
        <v>12365.5</v>
      </c>
      <c r="O38">
        <f t="shared" si="5"/>
        <v>7419.2999999999993</v>
      </c>
      <c r="P38">
        <f t="shared" si="6"/>
        <v>3956.96</v>
      </c>
      <c r="Q38">
        <f t="shared" si="7"/>
        <v>1035118.6</v>
      </c>
      <c r="R38">
        <f t="shared" si="8"/>
        <v>511803.92</v>
      </c>
      <c r="S38">
        <f t="shared" si="9"/>
        <v>523314.68</v>
      </c>
      <c r="T38">
        <f t="shared" si="10"/>
        <v>1035118.6</v>
      </c>
      <c r="U38">
        <f t="shared" si="11"/>
        <v>511803.92</v>
      </c>
      <c r="V38">
        <f t="shared" si="12"/>
        <v>7</v>
      </c>
      <c r="W38">
        <f t="shared" si="13"/>
        <v>7</v>
      </c>
    </row>
    <row r="39" spans="1:23" x14ac:dyDescent="0.2">
      <c r="A39">
        <v>2020</v>
      </c>
      <c r="B39" t="s">
        <v>38</v>
      </c>
      <c r="C39">
        <v>7</v>
      </c>
      <c r="D39">
        <v>1340383</v>
      </c>
      <c r="E39">
        <v>958448</v>
      </c>
      <c r="F39">
        <f t="shared" si="0"/>
        <v>-381935</v>
      </c>
      <c r="G39">
        <v>22077</v>
      </c>
      <c r="H39" t="s">
        <v>1</v>
      </c>
      <c r="I39">
        <v>41582</v>
      </c>
      <c r="J39">
        <v>11831</v>
      </c>
      <c r="K39">
        <f t="shared" si="1"/>
        <v>1992386</v>
      </c>
      <c r="L39">
        <f t="shared" si="2"/>
        <v>0.67275266941245326</v>
      </c>
      <c r="M39">
        <f t="shared" si="3"/>
        <v>0.4810553778233736</v>
      </c>
      <c r="N39">
        <f t="shared" si="4"/>
        <v>20791</v>
      </c>
      <c r="O39">
        <f t="shared" si="5"/>
        <v>12474.6</v>
      </c>
      <c r="P39">
        <f t="shared" si="6"/>
        <v>6653.12</v>
      </c>
      <c r="Q39">
        <f t="shared" si="7"/>
        <v>983397.2</v>
      </c>
      <c r="R39">
        <f t="shared" si="8"/>
        <v>1353689.24</v>
      </c>
      <c r="S39">
        <f t="shared" si="9"/>
        <v>-370292.04000000004</v>
      </c>
      <c r="T39">
        <f t="shared" si="10"/>
        <v>983397.2</v>
      </c>
      <c r="U39">
        <f t="shared" si="11"/>
        <v>1353689.24</v>
      </c>
      <c r="V39">
        <f t="shared" si="12"/>
        <v>0</v>
      </c>
      <c r="W39">
        <f t="shared" si="13"/>
        <v>0</v>
      </c>
    </row>
    <row r="40" spans="1:23" x14ac:dyDescent="0.2">
      <c r="A40">
        <v>2020</v>
      </c>
      <c r="B40" t="s">
        <v>39</v>
      </c>
      <c r="C40">
        <v>20</v>
      </c>
      <c r="D40">
        <v>3458229</v>
      </c>
      <c r="E40">
        <v>3377674</v>
      </c>
      <c r="F40">
        <f t="shared" si="0"/>
        <v>-80555</v>
      </c>
      <c r="H40" t="s">
        <v>1</v>
      </c>
      <c r="I40">
        <v>79380</v>
      </c>
      <c r="J40" t="s">
        <v>1</v>
      </c>
      <c r="K40">
        <f t="shared" si="1"/>
        <v>6834728</v>
      </c>
      <c r="L40">
        <f t="shared" si="2"/>
        <v>0.5059790235983056</v>
      </c>
      <c r="M40">
        <f t="shared" si="3"/>
        <v>0.49419289253354337</v>
      </c>
      <c r="N40">
        <f t="shared" si="4"/>
        <v>39690</v>
      </c>
      <c r="O40">
        <f t="shared" si="5"/>
        <v>23814</v>
      </c>
      <c r="P40">
        <f t="shared" si="6"/>
        <v>12700.800000000001</v>
      </c>
      <c r="Q40">
        <f t="shared" si="7"/>
        <v>3425302</v>
      </c>
      <c r="R40">
        <f t="shared" si="8"/>
        <v>3483630.6</v>
      </c>
      <c r="S40">
        <f t="shared" si="9"/>
        <v>-58328.600000000093</v>
      </c>
      <c r="T40">
        <f t="shared" si="10"/>
        <v>3425302</v>
      </c>
      <c r="U40">
        <f t="shared" si="11"/>
        <v>3483630.6</v>
      </c>
      <c r="V40">
        <f t="shared" si="12"/>
        <v>0</v>
      </c>
      <c r="W40">
        <f t="shared" si="13"/>
        <v>0</v>
      </c>
    </row>
    <row r="41" spans="1:23" x14ac:dyDescent="0.2">
      <c r="A41">
        <v>2020</v>
      </c>
      <c r="B41" t="s">
        <v>40</v>
      </c>
      <c r="C41">
        <v>4</v>
      </c>
      <c r="D41">
        <v>307486</v>
      </c>
      <c r="E41">
        <v>199922</v>
      </c>
      <c r="F41">
        <f t="shared" si="0"/>
        <v>-107564</v>
      </c>
      <c r="G41">
        <v>5296</v>
      </c>
      <c r="H41" t="s">
        <v>1</v>
      </c>
      <c r="I41">
        <v>5053</v>
      </c>
      <c r="J41" t="s">
        <v>1</v>
      </c>
      <c r="K41">
        <f t="shared" si="1"/>
        <v>410193</v>
      </c>
      <c r="L41">
        <f t="shared" si="2"/>
        <v>0.74961298705731205</v>
      </c>
      <c r="M41">
        <f t="shared" si="3"/>
        <v>0.48738520647597594</v>
      </c>
      <c r="N41">
        <f t="shared" si="4"/>
        <v>2526.5</v>
      </c>
      <c r="O41">
        <f t="shared" si="5"/>
        <v>1515.8999999999999</v>
      </c>
      <c r="P41">
        <f t="shared" si="6"/>
        <v>808.48</v>
      </c>
      <c r="Q41">
        <f t="shared" si="7"/>
        <v>202953.8</v>
      </c>
      <c r="R41">
        <f t="shared" si="8"/>
        <v>309102.96000000002</v>
      </c>
      <c r="S41">
        <f t="shared" si="9"/>
        <v>-106149.16000000003</v>
      </c>
      <c r="T41">
        <f t="shared" si="10"/>
        <v>202953.8</v>
      </c>
      <c r="U41">
        <f t="shared" si="11"/>
        <v>309102.96000000002</v>
      </c>
      <c r="V41">
        <f t="shared" si="12"/>
        <v>0</v>
      </c>
      <c r="W41">
        <f t="shared" si="13"/>
        <v>0</v>
      </c>
    </row>
    <row r="42" spans="1:23" x14ac:dyDescent="0.2">
      <c r="A42">
        <v>2020</v>
      </c>
      <c r="B42" t="s">
        <v>41</v>
      </c>
      <c r="C42">
        <v>9</v>
      </c>
      <c r="D42">
        <v>1091541</v>
      </c>
      <c r="E42">
        <v>1385103</v>
      </c>
      <c r="F42">
        <f t="shared" si="0"/>
        <v>293562</v>
      </c>
      <c r="G42">
        <v>1862</v>
      </c>
      <c r="H42" t="s">
        <v>1</v>
      </c>
      <c r="I42">
        <v>27916</v>
      </c>
      <c r="J42">
        <v>6907</v>
      </c>
      <c r="K42">
        <f t="shared" si="1"/>
        <v>2806891</v>
      </c>
      <c r="L42">
        <f t="shared" si="2"/>
        <v>0.38887901240197786</v>
      </c>
      <c r="M42">
        <f t="shared" si="3"/>
        <v>0.49346518977758669</v>
      </c>
      <c r="N42">
        <f t="shared" si="4"/>
        <v>13958</v>
      </c>
      <c r="O42">
        <f t="shared" si="5"/>
        <v>8374.7999999999993</v>
      </c>
      <c r="P42">
        <f t="shared" si="6"/>
        <v>4466.5600000000004</v>
      </c>
      <c r="Q42">
        <f t="shared" si="7"/>
        <v>1401852.6</v>
      </c>
      <c r="R42">
        <f t="shared" si="8"/>
        <v>1100474.1200000001</v>
      </c>
      <c r="S42">
        <f t="shared" si="9"/>
        <v>301378.48</v>
      </c>
      <c r="T42">
        <f t="shared" si="10"/>
        <v>1401852.6</v>
      </c>
      <c r="U42">
        <f t="shared" si="11"/>
        <v>1100474.1200000001</v>
      </c>
      <c r="V42">
        <f t="shared" si="12"/>
        <v>9</v>
      </c>
      <c r="W42">
        <f t="shared" si="13"/>
        <v>9</v>
      </c>
    </row>
    <row r="43" spans="1:23" x14ac:dyDescent="0.2">
      <c r="A43">
        <v>2020</v>
      </c>
      <c r="B43" t="s">
        <v>42</v>
      </c>
      <c r="C43">
        <v>3</v>
      </c>
      <c r="D43">
        <v>150471</v>
      </c>
      <c r="E43">
        <v>261043</v>
      </c>
      <c r="F43">
        <f t="shared" si="0"/>
        <v>110572</v>
      </c>
      <c r="H43" t="s">
        <v>1</v>
      </c>
      <c r="I43">
        <v>11095</v>
      </c>
      <c r="J43" t="s">
        <v>1</v>
      </c>
      <c r="K43">
        <f t="shared" si="1"/>
        <v>533181</v>
      </c>
      <c r="L43">
        <f t="shared" si="2"/>
        <v>0.28221373229728741</v>
      </c>
      <c r="M43">
        <f t="shared" si="3"/>
        <v>0.48959546570489199</v>
      </c>
      <c r="N43">
        <f t="shared" si="4"/>
        <v>5547.5</v>
      </c>
      <c r="O43">
        <f t="shared" si="5"/>
        <v>3328.5</v>
      </c>
      <c r="P43">
        <f t="shared" si="6"/>
        <v>1775.2</v>
      </c>
      <c r="Q43">
        <f t="shared" si="7"/>
        <v>267700</v>
      </c>
      <c r="R43">
        <f t="shared" si="8"/>
        <v>154021.4</v>
      </c>
      <c r="S43">
        <f t="shared" si="9"/>
        <v>113678.6</v>
      </c>
      <c r="T43">
        <f t="shared" si="10"/>
        <v>267700</v>
      </c>
      <c r="U43">
        <f t="shared" si="11"/>
        <v>154021.4</v>
      </c>
      <c r="V43">
        <f t="shared" si="12"/>
        <v>3</v>
      </c>
      <c r="W43">
        <f t="shared" si="13"/>
        <v>3</v>
      </c>
    </row>
    <row r="44" spans="1:23" x14ac:dyDescent="0.2">
      <c r="A44">
        <v>2020</v>
      </c>
      <c r="B44" t="s">
        <v>43</v>
      </c>
      <c r="C44">
        <v>11</v>
      </c>
      <c r="D44">
        <v>1143711</v>
      </c>
      <c r="E44">
        <v>1852475</v>
      </c>
      <c r="F44">
        <f t="shared" si="0"/>
        <v>708764</v>
      </c>
      <c r="G44">
        <v>23243</v>
      </c>
      <c r="H44" t="s">
        <v>1</v>
      </c>
      <c r="I44">
        <v>29877</v>
      </c>
      <c r="J44">
        <v>4545</v>
      </c>
      <c r="K44">
        <f t="shared" si="1"/>
        <v>3762615</v>
      </c>
      <c r="L44">
        <f t="shared" si="2"/>
        <v>0.30396705482756009</v>
      </c>
      <c r="M44">
        <f t="shared" si="3"/>
        <v>0.49233711129095059</v>
      </c>
      <c r="N44">
        <f t="shared" si="4"/>
        <v>14938.5</v>
      </c>
      <c r="O44">
        <f t="shared" si="5"/>
        <v>8963.1</v>
      </c>
      <c r="P44">
        <f t="shared" si="6"/>
        <v>4780.32</v>
      </c>
      <c r="Q44">
        <f t="shared" si="7"/>
        <v>1870401.2</v>
      </c>
      <c r="R44">
        <f t="shared" si="8"/>
        <v>1153271.6399999999</v>
      </c>
      <c r="S44">
        <f t="shared" si="9"/>
        <v>717129.56</v>
      </c>
      <c r="T44">
        <f t="shared" si="10"/>
        <v>1870401.2</v>
      </c>
      <c r="U44">
        <f t="shared" si="11"/>
        <v>1153271.6399999999</v>
      </c>
      <c r="V44">
        <f t="shared" si="12"/>
        <v>11</v>
      </c>
      <c r="W44">
        <f t="shared" si="13"/>
        <v>11</v>
      </c>
    </row>
    <row r="45" spans="1:23" x14ac:dyDescent="0.2">
      <c r="A45">
        <v>2020</v>
      </c>
      <c r="B45" t="s">
        <v>44</v>
      </c>
      <c r="C45">
        <v>38</v>
      </c>
      <c r="D45">
        <v>5259126</v>
      </c>
      <c r="E45">
        <v>5890347</v>
      </c>
      <c r="F45">
        <f t="shared" si="0"/>
        <v>631221</v>
      </c>
      <c r="G45">
        <v>5944</v>
      </c>
      <c r="H45" t="s">
        <v>1</v>
      </c>
      <c r="I45">
        <v>126243</v>
      </c>
      <c r="J45">
        <v>33396</v>
      </c>
      <c r="K45">
        <f t="shared" si="1"/>
        <v>11946277</v>
      </c>
      <c r="L45">
        <f t="shared" si="2"/>
        <v>0.4402313791987244</v>
      </c>
      <c r="M45">
        <f t="shared" si="3"/>
        <v>0.49306968187662148</v>
      </c>
      <c r="N45">
        <f t="shared" si="4"/>
        <v>63121.5</v>
      </c>
      <c r="O45">
        <f t="shared" si="5"/>
        <v>37872.9</v>
      </c>
      <c r="P45">
        <f t="shared" si="6"/>
        <v>20198.88</v>
      </c>
      <c r="Q45">
        <f t="shared" si="7"/>
        <v>5966092.7999999998</v>
      </c>
      <c r="R45">
        <f t="shared" si="8"/>
        <v>5299523.76</v>
      </c>
      <c r="S45">
        <f t="shared" si="9"/>
        <v>666569.04</v>
      </c>
      <c r="T45">
        <f t="shared" si="10"/>
        <v>5966092.7999999998</v>
      </c>
      <c r="U45">
        <f t="shared" si="11"/>
        <v>5299523.76</v>
      </c>
      <c r="V45">
        <f t="shared" si="12"/>
        <v>38</v>
      </c>
      <c r="W45">
        <f t="shared" si="13"/>
        <v>38</v>
      </c>
    </row>
    <row r="46" spans="1:23" x14ac:dyDescent="0.2">
      <c r="A46">
        <v>2020</v>
      </c>
      <c r="B46" t="s">
        <v>45</v>
      </c>
      <c r="C46">
        <v>6</v>
      </c>
      <c r="D46">
        <v>560282</v>
      </c>
      <c r="E46">
        <v>865140</v>
      </c>
      <c r="F46">
        <f t="shared" si="0"/>
        <v>304858</v>
      </c>
      <c r="G46">
        <v>19367</v>
      </c>
      <c r="H46" t="s">
        <v>1</v>
      </c>
      <c r="I46">
        <v>38447</v>
      </c>
      <c r="J46">
        <v>5053</v>
      </c>
      <c r="K46">
        <f t="shared" si="1"/>
        <v>1793147</v>
      </c>
      <c r="L46">
        <f t="shared" si="2"/>
        <v>0.31245737242958888</v>
      </c>
      <c r="M46">
        <f t="shared" si="3"/>
        <v>0.48247020461791479</v>
      </c>
      <c r="N46">
        <f t="shared" si="4"/>
        <v>19223.5</v>
      </c>
      <c r="O46">
        <f t="shared" si="5"/>
        <v>11534.1</v>
      </c>
      <c r="P46">
        <f t="shared" si="6"/>
        <v>6151.52</v>
      </c>
      <c r="Q46">
        <f t="shared" si="7"/>
        <v>888208.2</v>
      </c>
      <c r="R46">
        <f t="shared" si="8"/>
        <v>572585.04</v>
      </c>
      <c r="S46">
        <f t="shared" si="9"/>
        <v>315623.15999999992</v>
      </c>
      <c r="T46">
        <f t="shared" si="10"/>
        <v>888208.2</v>
      </c>
      <c r="U46">
        <f t="shared" si="11"/>
        <v>572585.04</v>
      </c>
      <c r="V46">
        <f t="shared" si="12"/>
        <v>6</v>
      </c>
      <c r="W46">
        <f t="shared" si="13"/>
        <v>6</v>
      </c>
    </row>
    <row r="47" spans="1:23" x14ac:dyDescent="0.2">
      <c r="A47">
        <v>2020</v>
      </c>
      <c r="B47" t="s">
        <v>46</v>
      </c>
      <c r="C47">
        <v>3</v>
      </c>
      <c r="D47">
        <v>242820</v>
      </c>
      <c r="E47">
        <v>112704</v>
      </c>
      <c r="F47">
        <f t="shared" si="0"/>
        <v>-130116</v>
      </c>
      <c r="G47">
        <v>6986</v>
      </c>
      <c r="H47" t="s">
        <v>1</v>
      </c>
      <c r="I47">
        <v>3608</v>
      </c>
      <c r="J47">
        <v>1310</v>
      </c>
      <c r="K47">
        <f t="shared" si="1"/>
        <v>237312</v>
      </c>
      <c r="L47">
        <f t="shared" si="2"/>
        <v>1.0232099514563107</v>
      </c>
      <c r="M47">
        <f t="shared" si="3"/>
        <v>0.47491909385113268</v>
      </c>
      <c r="N47">
        <f t="shared" si="4"/>
        <v>1804</v>
      </c>
      <c r="O47">
        <f t="shared" si="5"/>
        <v>1082.3999999999999</v>
      </c>
      <c r="P47">
        <f t="shared" si="6"/>
        <v>577.28</v>
      </c>
      <c r="Q47">
        <f t="shared" si="7"/>
        <v>114868.8</v>
      </c>
      <c r="R47">
        <f t="shared" si="8"/>
        <v>243974.56</v>
      </c>
      <c r="S47">
        <f t="shared" si="9"/>
        <v>-129105.76</v>
      </c>
      <c r="T47">
        <f t="shared" si="10"/>
        <v>114868.8</v>
      </c>
      <c r="U47">
        <f t="shared" si="11"/>
        <v>243974.56</v>
      </c>
      <c r="V47">
        <f t="shared" si="12"/>
        <v>0</v>
      </c>
      <c r="W47">
        <f t="shared" si="13"/>
        <v>0</v>
      </c>
    </row>
    <row r="48" spans="1:23" x14ac:dyDescent="0.2">
      <c r="A48">
        <v>2020</v>
      </c>
      <c r="B48" t="s">
        <v>47</v>
      </c>
      <c r="C48">
        <v>13</v>
      </c>
      <c r="D48">
        <v>2413568</v>
      </c>
      <c r="E48">
        <v>1962430</v>
      </c>
      <c r="F48">
        <f t="shared" si="0"/>
        <v>-451138</v>
      </c>
      <c r="G48">
        <v>19765</v>
      </c>
      <c r="H48" t="s">
        <v>1</v>
      </c>
      <c r="I48">
        <v>64761</v>
      </c>
      <c r="J48" t="s">
        <v>1</v>
      </c>
      <c r="K48">
        <f t="shared" si="1"/>
        <v>4009386</v>
      </c>
      <c r="L48">
        <f t="shared" si="2"/>
        <v>0.60197945520835361</v>
      </c>
      <c r="M48">
        <f t="shared" si="3"/>
        <v>0.48945898449288744</v>
      </c>
      <c r="N48">
        <f t="shared" si="4"/>
        <v>32380.5</v>
      </c>
      <c r="O48">
        <f t="shared" si="5"/>
        <v>19428.3</v>
      </c>
      <c r="P48">
        <f t="shared" si="6"/>
        <v>10361.76</v>
      </c>
      <c r="Q48">
        <f t="shared" si="7"/>
        <v>2001286.6</v>
      </c>
      <c r="R48">
        <f t="shared" si="8"/>
        <v>2434291.52</v>
      </c>
      <c r="S48">
        <f t="shared" si="9"/>
        <v>-433004.91999999993</v>
      </c>
      <c r="T48">
        <f t="shared" si="10"/>
        <v>2001286.6</v>
      </c>
      <c r="U48">
        <f t="shared" si="11"/>
        <v>2434291.52</v>
      </c>
      <c r="V48">
        <f t="shared" si="12"/>
        <v>0</v>
      </c>
      <c r="W48">
        <f t="shared" si="13"/>
        <v>0</v>
      </c>
    </row>
    <row r="49" spans="1:23" x14ac:dyDescent="0.2">
      <c r="A49">
        <v>2020</v>
      </c>
      <c r="B49" t="s">
        <v>48</v>
      </c>
      <c r="C49">
        <v>12</v>
      </c>
      <c r="D49">
        <v>2369612</v>
      </c>
      <c r="E49">
        <v>1584651</v>
      </c>
      <c r="F49">
        <f t="shared" si="0"/>
        <v>-784961</v>
      </c>
      <c r="G49">
        <v>34579</v>
      </c>
      <c r="H49" t="s">
        <v>1</v>
      </c>
      <c r="I49">
        <v>80500</v>
      </c>
      <c r="J49">
        <v>18289</v>
      </c>
      <c r="K49">
        <f t="shared" si="1"/>
        <v>3302670</v>
      </c>
      <c r="L49">
        <f t="shared" si="2"/>
        <v>0.71748373285856593</v>
      </c>
      <c r="M49">
        <f t="shared" si="3"/>
        <v>0.47980906357583408</v>
      </c>
      <c r="N49">
        <f t="shared" si="4"/>
        <v>40250</v>
      </c>
      <c r="O49">
        <f t="shared" si="5"/>
        <v>24150</v>
      </c>
      <c r="P49">
        <f t="shared" si="6"/>
        <v>12880</v>
      </c>
      <c r="Q49">
        <f t="shared" si="7"/>
        <v>1632951</v>
      </c>
      <c r="R49">
        <f t="shared" si="8"/>
        <v>2395372</v>
      </c>
      <c r="S49">
        <f t="shared" si="9"/>
        <v>-762421</v>
      </c>
      <c r="T49">
        <f t="shared" si="10"/>
        <v>1632951</v>
      </c>
      <c r="U49">
        <f t="shared" si="11"/>
        <v>2395372</v>
      </c>
      <c r="V49">
        <f t="shared" si="12"/>
        <v>0</v>
      </c>
      <c r="W49">
        <f t="shared" si="13"/>
        <v>0</v>
      </c>
    </row>
    <row r="50" spans="1:23" x14ac:dyDescent="0.2">
      <c r="A50">
        <v>2020</v>
      </c>
      <c r="B50" t="s">
        <v>49</v>
      </c>
      <c r="C50">
        <v>5</v>
      </c>
      <c r="D50">
        <v>235984</v>
      </c>
      <c r="E50">
        <v>545382</v>
      </c>
      <c r="F50">
        <f t="shared" si="0"/>
        <v>309398</v>
      </c>
      <c r="G50">
        <v>79</v>
      </c>
      <c r="H50" t="s">
        <v>1</v>
      </c>
      <c r="I50">
        <v>10687</v>
      </c>
      <c r="J50">
        <v>2599</v>
      </c>
      <c r="K50">
        <f t="shared" si="1"/>
        <v>1104129</v>
      </c>
      <c r="L50">
        <f t="shared" si="2"/>
        <v>0.21372864946034387</v>
      </c>
      <c r="M50">
        <f t="shared" si="3"/>
        <v>0.4939477180655521</v>
      </c>
      <c r="N50">
        <f t="shared" si="4"/>
        <v>5343.5</v>
      </c>
      <c r="O50">
        <f t="shared" si="5"/>
        <v>3206.1</v>
      </c>
      <c r="P50">
        <f t="shared" si="6"/>
        <v>1709.92</v>
      </c>
      <c r="Q50">
        <f t="shared" si="7"/>
        <v>551794.19999999995</v>
      </c>
      <c r="R50">
        <f t="shared" si="8"/>
        <v>239403.84</v>
      </c>
      <c r="S50">
        <f t="shared" si="9"/>
        <v>312390.36</v>
      </c>
      <c r="T50">
        <f t="shared" si="10"/>
        <v>551794.19999999995</v>
      </c>
      <c r="U50">
        <f t="shared" si="11"/>
        <v>239403.84</v>
      </c>
      <c r="V50">
        <f t="shared" si="12"/>
        <v>5</v>
      </c>
      <c r="W50">
        <f t="shared" si="13"/>
        <v>5</v>
      </c>
    </row>
    <row r="51" spans="1:23" x14ac:dyDescent="0.2">
      <c r="A51">
        <v>2020</v>
      </c>
      <c r="B51" t="s">
        <v>50</v>
      </c>
      <c r="C51">
        <v>10</v>
      </c>
      <c r="D51">
        <v>1630866</v>
      </c>
      <c r="E51">
        <v>1610184</v>
      </c>
      <c r="F51">
        <f t="shared" si="0"/>
        <v>-20682</v>
      </c>
      <c r="G51">
        <v>17411</v>
      </c>
      <c r="H51" t="s">
        <v>1</v>
      </c>
      <c r="I51">
        <v>38491</v>
      </c>
      <c r="J51">
        <v>1089</v>
      </c>
      <c r="K51">
        <f t="shared" si="1"/>
        <v>3277359</v>
      </c>
      <c r="L51">
        <f t="shared" si="2"/>
        <v>0.49761591574191294</v>
      </c>
      <c r="M51">
        <f t="shared" si="3"/>
        <v>0.49130534677464383</v>
      </c>
      <c r="N51">
        <f t="shared" si="4"/>
        <v>19245.5</v>
      </c>
      <c r="O51">
        <f t="shared" si="5"/>
        <v>11547.3</v>
      </c>
      <c r="P51">
        <f t="shared" si="6"/>
        <v>6158.56</v>
      </c>
      <c r="Q51">
        <f t="shared" si="7"/>
        <v>1633278.6</v>
      </c>
      <c r="R51">
        <f t="shared" si="8"/>
        <v>1643183.12</v>
      </c>
      <c r="S51">
        <f t="shared" si="9"/>
        <v>-9904.5200000000186</v>
      </c>
      <c r="T51">
        <f t="shared" si="10"/>
        <v>1633278.6</v>
      </c>
      <c r="U51">
        <f t="shared" si="11"/>
        <v>1643183.12</v>
      </c>
      <c r="V51">
        <f t="shared" si="12"/>
        <v>0</v>
      </c>
      <c r="W51">
        <f t="shared" si="13"/>
        <v>0</v>
      </c>
    </row>
    <row r="52" spans="1:23" x14ac:dyDescent="0.2">
      <c r="A52">
        <v>2020</v>
      </c>
      <c r="B52" t="s">
        <v>51</v>
      </c>
      <c r="C52">
        <v>3</v>
      </c>
      <c r="D52">
        <v>73491</v>
      </c>
      <c r="E52">
        <v>193559</v>
      </c>
      <c r="F52">
        <f t="shared" si="0"/>
        <v>120068</v>
      </c>
      <c r="G52">
        <v>3947</v>
      </c>
      <c r="H52" t="s">
        <v>1</v>
      </c>
      <c r="I52">
        <v>5768</v>
      </c>
      <c r="J52" t="s">
        <v>1</v>
      </c>
      <c r="K52">
        <f t="shared" si="1"/>
        <v>396833</v>
      </c>
      <c r="L52">
        <f t="shared" si="2"/>
        <v>0.18519377168733447</v>
      </c>
      <c r="M52">
        <f t="shared" si="3"/>
        <v>0.48775933453115039</v>
      </c>
      <c r="N52">
        <f t="shared" si="4"/>
        <v>2884</v>
      </c>
      <c r="O52">
        <f t="shared" si="5"/>
        <v>1730.3999999999999</v>
      </c>
      <c r="P52">
        <f t="shared" si="6"/>
        <v>922.88</v>
      </c>
      <c r="Q52">
        <f t="shared" si="7"/>
        <v>197019.8</v>
      </c>
      <c r="R52">
        <f t="shared" si="8"/>
        <v>75336.759999999995</v>
      </c>
      <c r="S52">
        <f t="shared" si="9"/>
        <v>121683.04</v>
      </c>
      <c r="T52">
        <f t="shared" si="10"/>
        <v>197019.8</v>
      </c>
      <c r="U52">
        <f t="shared" si="11"/>
        <v>75336.759999999995</v>
      </c>
      <c r="V52">
        <f t="shared" si="12"/>
        <v>3</v>
      </c>
      <c r="W52">
        <f t="shared" si="13"/>
        <v>3</v>
      </c>
    </row>
    <row r="53" spans="1:23" x14ac:dyDescent="0.2">
      <c r="D53">
        <f>SUM(D2:D52)</f>
        <v>81268924</v>
      </c>
      <c r="E53">
        <f>SUM(E2:E52)</f>
        <v>74216154</v>
      </c>
      <c r="O53">
        <f>SUM(O2:O52)</f>
        <v>559717.20000000019</v>
      </c>
      <c r="P53">
        <f>SUM(P2:P52)</f>
        <v>298515.84000000008</v>
      </c>
      <c r="Q53">
        <f>O53-P53</f>
        <v>261201.3600000001</v>
      </c>
      <c r="T53">
        <f>SUM(T2:T52)</f>
        <v>75335588.399999976</v>
      </c>
      <c r="U53">
        <f>SUM(U2:U52)</f>
        <v>81865955.680000052</v>
      </c>
    </row>
    <row r="54" spans="1:23" x14ac:dyDescent="0.2">
      <c r="E54">
        <f>E53-D53</f>
        <v>-7052770</v>
      </c>
      <c r="U54">
        <f>U53-T53</f>
        <v>6530367.2800000757</v>
      </c>
    </row>
    <row r="55" spans="1:23" x14ac:dyDescent="0.2">
      <c r="U55">
        <f>E54+U54</f>
        <v>-522402.7199999243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Cervas</dc:creator>
  <cp:lastModifiedBy>Jonathan Cervas</cp:lastModifiedBy>
  <dcterms:created xsi:type="dcterms:W3CDTF">2021-04-16T19:01:54Z</dcterms:created>
  <dcterms:modified xsi:type="dcterms:W3CDTF">2021-04-20T03:36:14Z</dcterms:modified>
</cp:coreProperties>
</file>