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2639208E-8B99-BE4A-B3C7-E5DE2F170754}" xr6:coauthVersionLast="47" xr6:coauthVersionMax="47" xr10:uidLastSave="{00000000-0000-0000-0000-000000000000}"/>
  <bookViews>
    <workbookView xWindow="0" yWindow="460" windowWidth="33600" windowHeight="20540" xr2:uid="{ABB9E5F6-F24C-4147-9EC1-6C30E9979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K19" i="1" s="1"/>
  <c r="G18" i="1"/>
  <c r="K18" i="1" s="1"/>
  <c r="G17" i="1"/>
  <c r="K17" i="1" s="1"/>
  <c r="G16" i="1"/>
  <c r="G15" i="1"/>
  <c r="G14" i="1"/>
  <c r="H15" i="1" s="1"/>
  <c r="I15" i="1" s="1"/>
  <c r="G13" i="1"/>
  <c r="K13" i="1" s="1"/>
  <c r="G12" i="1"/>
  <c r="H13" i="1" s="1"/>
  <c r="I13" i="1" s="1"/>
  <c r="G11" i="1"/>
  <c r="G10" i="1"/>
  <c r="G9" i="1"/>
  <c r="G8" i="1"/>
  <c r="G7" i="1"/>
  <c r="G6" i="1"/>
  <c r="K6" i="1" s="1"/>
  <c r="G5" i="1"/>
  <c r="K5" i="1" s="1"/>
  <c r="G4" i="1"/>
  <c r="G3" i="1"/>
  <c r="J3" i="1" s="1"/>
  <c r="G2" i="1"/>
  <c r="H3" i="1" l="1"/>
  <c r="I3" i="1" s="1"/>
  <c r="K3" i="1"/>
  <c r="K7" i="1"/>
  <c r="J15" i="1"/>
  <c r="K9" i="1"/>
  <c r="K15" i="1"/>
  <c r="H16" i="1"/>
  <c r="I16" i="1" s="1"/>
  <c r="J5" i="1"/>
  <c r="K10" i="1"/>
  <c r="K11" i="1"/>
  <c r="J17" i="1"/>
  <c r="H18" i="1"/>
  <c r="I18" i="1" s="1"/>
  <c r="J18" i="1"/>
  <c r="H21" i="1"/>
  <c r="I21" i="1" s="1"/>
  <c r="K22" i="1"/>
  <c r="H10" i="1"/>
  <c r="I10" i="1" s="1"/>
  <c r="J10" i="1"/>
  <c r="J13" i="1"/>
  <c r="K20" i="1"/>
  <c r="H6" i="1"/>
  <c r="I6" i="1" s="1"/>
  <c r="J20" i="1"/>
  <c r="J7" i="1"/>
  <c r="J8" i="1"/>
  <c r="K23" i="1"/>
  <c r="K16" i="1"/>
  <c r="H19" i="1"/>
  <c r="I19" i="1" s="1"/>
  <c r="J21" i="1"/>
  <c r="H4" i="1"/>
  <c r="I4" i="1" s="1"/>
  <c r="H9" i="1"/>
  <c r="I9" i="1" s="1"/>
  <c r="J11" i="1"/>
  <c r="J4" i="1"/>
  <c r="H14" i="1"/>
  <c r="I14" i="1" s="1"/>
  <c r="J16" i="1"/>
  <c r="K4" i="1"/>
  <c r="H7" i="1"/>
  <c r="I7" i="1" s="1"/>
  <c r="J9" i="1"/>
  <c r="H12" i="1"/>
  <c r="I12" i="1" s="1"/>
  <c r="J14" i="1"/>
  <c r="K21" i="1"/>
  <c r="H5" i="1"/>
  <c r="I5" i="1" s="1"/>
  <c r="J19" i="1"/>
  <c r="K8" i="1"/>
  <c r="J6" i="1"/>
  <c r="K14" i="1"/>
  <c r="H17" i="1"/>
  <c r="I17" i="1" s="1"/>
  <c r="J12" i="1"/>
  <c r="H22" i="1"/>
  <c r="I22" i="1" s="1"/>
  <c r="H8" i="1"/>
  <c r="I8" i="1" s="1"/>
  <c r="H20" i="1"/>
  <c r="I20" i="1" s="1"/>
  <c r="J22" i="1"/>
  <c r="K12" i="1"/>
  <c r="H23" i="1"/>
  <c r="I23" i="1" s="1"/>
  <c r="J23" i="1"/>
  <c r="H11" i="1"/>
  <c r="I11" i="1" s="1"/>
  <c r="H2" i="1" l="1"/>
</calcChain>
</file>

<file path=xl/sharedStrings.xml><?xml version="1.0" encoding="utf-8"?>
<sst xmlns="http://schemas.openxmlformats.org/spreadsheetml/2006/main" count="11" uniqueCount="11">
  <si>
    <t>Source</t>
  </si>
  <si>
    <t>Checking</t>
  </si>
  <si>
    <t>Savings</t>
  </si>
  <si>
    <t>401(k)</t>
  </si>
  <si>
    <t>ESPP</t>
  </si>
  <si>
    <t>Robinhood</t>
  </si>
  <si>
    <t>Total</t>
  </si>
  <si>
    <t>Change</t>
  </si>
  <si>
    <t>% Added</t>
  </si>
  <si>
    <t>Av Yr Chg/Mo</t>
  </si>
  <si>
    <t>1 Yr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</si>
</sst>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" fontId="0" fillId="0" borderId="3" xfId="0" applyNumberFormat="1" applyBorder="1"/>
    <xf numFmtId="164" fontId="0" fillId="0" borderId="4" xfId="0" applyNumberFormat="1" applyBorder="1"/>
    <xf numFmtId="164" fontId="1" fillId="3" borderId="4" xfId="0" applyNumberFormat="1" applyFont="1" applyFill="1" applyBorder="1"/>
    <xf numFmtId="0" fontId="0" fillId="2" borderId="4" xfId="0" applyFill="1" applyBorder="1"/>
    <xf numFmtId="164" fontId="1" fillId="2" borderId="4" xfId="0" applyNumberFormat="1" applyFont="1" applyFill="1" applyBorder="1"/>
    <xf numFmtId="16" fontId="0" fillId="0" borderId="5" xfId="0" applyNumberFormat="1" applyBorder="1"/>
    <xf numFmtId="164" fontId="0" fillId="0" borderId="0" xfId="0" applyNumberFormat="1"/>
    <xf numFmtId="10" fontId="0" fillId="0" borderId="0" xfId="0" applyNumberFormat="1"/>
    <xf numFmtId="16" fontId="0" fillId="0" borderId="6" xfId="0" applyNumberFormat="1" applyBorder="1"/>
    <xf numFmtId="164" fontId="0" fillId="0" borderId="7" xfId="0" applyNumberFormat="1" applyBorder="1"/>
    <xf numFmtId="1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358A-281B-D84E-8997-4E546843D2B3}">
  <dimension ref="A1:K24"/>
  <sheetViews>
    <sheetView tabSelected="1" workbookViewId="0">
      <selection activeCell="J27" sqref="J27"/>
    </sheetView>
  </sheetViews>
  <sheetFormatPr baseColWidth="10" defaultRowHeight="16" x14ac:dyDescent="0.2"/>
  <cols>
    <col min="1" max="10" width="12" customWidth="1"/>
    <col min="11" max="11" width="12.83203125" customWidth="1"/>
  </cols>
  <sheetData>
    <row r="1" spans="1:1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4">
        <v>43952</v>
      </c>
      <c r="B2" s="5">
        <v>1337.18</v>
      </c>
      <c r="C2" s="5">
        <v>28027.59</v>
      </c>
      <c r="D2" s="5">
        <v>7360.87</v>
      </c>
      <c r="E2" s="5">
        <v>2772.03</v>
      </c>
      <c r="F2" s="5">
        <v>5832.35</v>
      </c>
      <c r="G2" s="5">
        <f>SUM(B2:F2)</f>
        <v>45330.02</v>
      </c>
      <c r="H2" s="6">
        <f>SUM(H3:H100)</f>
        <v>78041.279999999984</v>
      </c>
      <c r="I2" s="7"/>
      <c r="J2" s="8"/>
      <c r="K2" s="8"/>
    </row>
    <row r="3" spans="1:11" x14ac:dyDescent="0.2">
      <c r="A3" s="9">
        <v>43983</v>
      </c>
      <c r="B3" s="10">
        <v>715.19</v>
      </c>
      <c r="C3" s="10">
        <v>29303.68</v>
      </c>
      <c r="D3" s="10">
        <v>8808.58</v>
      </c>
      <c r="E3" s="10">
        <v>3393.45</v>
      </c>
      <c r="F3" s="10">
        <v>5908.22</v>
      </c>
      <c r="G3" s="10">
        <f>SUM(B3:F3)</f>
        <v>48129.119999999995</v>
      </c>
      <c r="H3" s="10">
        <f t="shared" ref="H3:H18" si="0">SUM(G3-G2)</f>
        <v>2799.0999999999985</v>
      </c>
      <c r="I3" s="11">
        <f t="shared" ref="I3:I18" si="1">SUM(H3/G2)</f>
        <v>6.1749366093374738E-2</v>
      </c>
      <c r="J3" s="10">
        <f>SUM(G3-G2)</f>
        <v>2799.0999999999985</v>
      </c>
      <c r="K3" s="10">
        <f>SUM((G3-G2)/1)</f>
        <v>2799.0999999999985</v>
      </c>
    </row>
    <row r="4" spans="1:11" x14ac:dyDescent="0.2">
      <c r="A4" s="9">
        <v>44013</v>
      </c>
      <c r="B4" s="10">
        <v>1797.58</v>
      </c>
      <c r="C4" s="10">
        <v>26447.040000000001</v>
      </c>
      <c r="D4" s="10">
        <v>9541.2099999999991</v>
      </c>
      <c r="E4" s="10">
        <v>4014.87</v>
      </c>
      <c r="F4" s="10">
        <v>8543.86</v>
      </c>
      <c r="G4" s="10">
        <f>SUM(B4:F4)</f>
        <v>50344.560000000005</v>
      </c>
      <c r="H4" s="10">
        <f t="shared" si="0"/>
        <v>2215.4400000000096</v>
      </c>
      <c r="I4" s="11">
        <f t="shared" si="1"/>
        <v>4.6031176136193841E-2</v>
      </c>
      <c r="J4" s="10">
        <f>SUM(G4-G2)</f>
        <v>5014.5400000000081</v>
      </c>
      <c r="K4" s="10">
        <f>SUM((G4-G2)/2)</f>
        <v>2507.2700000000041</v>
      </c>
    </row>
    <row r="5" spans="1:11" x14ac:dyDescent="0.2">
      <c r="A5" s="9">
        <v>44044</v>
      </c>
      <c r="B5" s="10">
        <v>692.47</v>
      </c>
      <c r="C5" s="10">
        <v>27000</v>
      </c>
      <c r="D5" s="10">
        <v>10673.32</v>
      </c>
      <c r="E5" s="10">
        <v>5170.6899999999996</v>
      </c>
      <c r="F5" s="10">
        <v>8896.5400000000009</v>
      </c>
      <c r="G5" s="10">
        <f>SUM(B5:F5)</f>
        <v>52433.020000000004</v>
      </c>
      <c r="H5" s="10">
        <f t="shared" si="0"/>
        <v>2088.4599999999991</v>
      </c>
      <c r="I5" s="11">
        <f t="shared" si="1"/>
        <v>4.1483330075781755E-2</v>
      </c>
      <c r="J5" s="10">
        <f>SUM(G5-G2)</f>
        <v>7103.0000000000073</v>
      </c>
      <c r="K5" s="10">
        <f>SUM((G5-G2)/3)</f>
        <v>2367.6666666666692</v>
      </c>
    </row>
    <row r="6" spans="1:11" x14ac:dyDescent="0.2">
      <c r="A6" s="9">
        <v>44075</v>
      </c>
      <c r="B6" s="10">
        <v>1327.22</v>
      </c>
      <c r="C6" s="10">
        <v>27502.63</v>
      </c>
      <c r="D6" s="10">
        <v>11813.56</v>
      </c>
      <c r="E6" s="10">
        <v>5993.91</v>
      </c>
      <c r="F6" s="10">
        <v>10202.549999999999</v>
      </c>
      <c r="G6" s="10">
        <f>SUM(B6:F6)</f>
        <v>56839.87000000001</v>
      </c>
      <c r="H6" s="10">
        <f t="shared" si="0"/>
        <v>4406.8500000000058</v>
      </c>
      <c r="I6" s="11">
        <f t="shared" si="1"/>
        <v>8.4047228254256673E-2</v>
      </c>
      <c r="J6" s="10">
        <f>SUM(G6-G2)</f>
        <v>11509.850000000013</v>
      </c>
      <c r="K6" s="10">
        <f>SUM((G6-G2)/4)</f>
        <v>2877.4625000000033</v>
      </c>
    </row>
    <row r="7" spans="1:11" x14ac:dyDescent="0.2">
      <c r="A7" s="9">
        <v>44105</v>
      </c>
      <c r="B7" s="10">
        <v>3415.41</v>
      </c>
      <c r="C7" s="10">
        <v>30000</v>
      </c>
      <c r="D7" s="10">
        <v>12385.59</v>
      </c>
      <c r="E7" s="10">
        <v>7129.3</v>
      </c>
      <c r="F7" s="10">
        <v>9276.25</v>
      </c>
      <c r="G7" s="10">
        <f>SUM(B7:F7)</f>
        <v>62206.55</v>
      </c>
      <c r="H7" s="10">
        <f t="shared" si="0"/>
        <v>5366.679999999993</v>
      </c>
      <c r="I7" s="11">
        <f t="shared" si="1"/>
        <v>9.4417527696667711E-2</v>
      </c>
      <c r="J7" s="10">
        <f>SUM(G7-G2)</f>
        <v>16876.530000000006</v>
      </c>
      <c r="K7" s="10">
        <f>SUM((G7-G2)/5)</f>
        <v>3375.3060000000014</v>
      </c>
    </row>
    <row r="8" spans="1:11" x14ac:dyDescent="0.2">
      <c r="A8" s="9">
        <v>44136</v>
      </c>
      <c r="B8" s="10">
        <v>1015.17</v>
      </c>
      <c r="C8" s="10">
        <v>29000</v>
      </c>
      <c r="D8" s="10">
        <v>13205.15</v>
      </c>
      <c r="E8" s="10">
        <v>7713.59</v>
      </c>
      <c r="F8" s="10">
        <v>9081.11</v>
      </c>
      <c r="G8" s="10">
        <f>SUM(B8:F8)</f>
        <v>60015.020000000004</v>
      </c>
      <c r="H8" s="10">
        <f t="shared" si="0"/>
        <v>-2191.5299999999988</v>
      </c>
      <c r="I8" s="11">
        <f t="shared" si="1"/>
        <v>-3.5229891386035696E-2</v>
      </c>
      <c r="J8" s="10">
        <f>SUM(G8-G2)</f>
        <v>14685.000000000007</v>
      </c>
      <c r="K8" s="10">
        <f>SUM((G8-G2)/6)</f>
        <v>2447.5000000000014</v>
      </c>
    </row>
    <row r="9" spans="1:11" x14ac:dyDescent="0.2">
      <c r="A9" s="9">
        <v>44166</v>
      </c>
      <c r="B9" s="10">
        <v>1394.91</v>
      </c>
      <c r="C9" s="10">
        <v>30000</v>
      </c>
      <c r="D9" s="10">
        <v>15449.33</v>
      </c>
      <c r="E9" s="10">
        <v>20118.68</v>
      </c>
      <c r="F9" s="10">
        <v>9773.41</v>
      </c>
      <c r="G9" s="10">
        <f>SUM(B9:F9)</f>
        <v>76736.33</v>
      </c>
      <c r="H9" s="10">
        <f t="shared" si="0"/>
        <v>16721.309999999998</v>
      </c>
      <c r="I9" s="11">
        <f t="shared" si="1"/>
        <v>0.27861875243897272</v>
      </c>
      <c r="J9" s="10">
        <f>SUM(G9-G2)</f>
        <v>31406.310000000005</v>
      </c>
      <c r="K9" s="10">
        <f>SUM((G9-G2)/7)</f>
        <v>4486.6157142857146</v>
      </c>
    </row>
    <row r="10" spans="1:11" x14ac:dyDescent="0.2">
      <c r="A10" s="9">
        <v>44197</v>
      </c>
      <c r="B10" s="10">
        <v>3955.32</v>
      </c>
      <c r="C10" s="10">
        <v>29018.51</v>
      </c>
      <c r="D10" s="10">
        <v>16920.5</v>
      </c>
      <c r="E10" s="10">
        <v>21461.05</v>
      </c>
      <c r="F10" s="10">
        <v>10083.25</v>
      </c>
      <c r="G10" s="10">
        <f>SUM(B10:F10)</f>
        <v>81438.63</v>
      </c>
      <c r="H10" s="10">
        <f t="shared" si="0"/>
        <v>4702.3000000000029</v>
      </c>
      <c r="I10" s="11">
        <f t="shared" si="1"/>
        <v>6.1278666832255371E-2</v>
      </c>
      <c r="J10" s="10">
        <f>SUM(G10-G2)</f>
        <v>36108.610000000008</v>
      </c>
      <c r="K10" s="10">
        <f>SUM((G10-G2)/8)</f>
        <v>4513.576250000001</v>
      </c>
    </row>
    <row r="11" spans="1:11" x14ac:dyDescent="0.2">
      <c r="A11" s="9">
        <v>44228</v>
      </c>
      <c r="B11" s="10">
        <v>951.67</v>
      </c>
      <c r="C11" s="10">
        <v>33024.699999999997</v>
      </c>
      <c r="D11" s="10">
        <v>17642.34</v>
      </c>
      <c r="E11" s="10">
        <v>21616.49</v>
      </c>
      <c r="F11" s="10">
        <v>10017.01</v>
      </c>
      <c r="G11" s="10">
        <f>SUM(B11:F11)</f>
        <v>83252.209999999992</v>
      </c>
      <c r="H11" s="10">
        <f t="shared" si="0"/>
        <v>1813.5799999999872</v>
      </c>
      <c r="I11" s="11">
        <f t="shared" si="1"/>
        <v>2.2269284245081077E-2</v>
      </c>
      <c r="J11" s="10">
        <f>SUM(G11-G2)</f>
        <v>37922.189999999995</v>
      </c>
      <c r="K11" s="10">
        <f>SUM((G11-G2)/9)</f>
        <v>4213.5766666666659</v>
      </c>
    </row>
    <row r="12" spans="1:11" x14ac:dyDescent="0.2">
      <c r="A12" s="9">
        <v>44256</v>
      </c>
      <c r="B12" s="10">
        <v>646.12</v>
      </c>
      <c r="C12" s="10">
        <v>33004</v>
      </c>
      <c r="D12" s="10">
        <v>19278.669999999998</v>
      </c>
      <c r="E12" s="10">
        <v>22391.42</v>
      </c>
      <c r="F12" s="10">
        <v>13171.76</v>
      </c>
      <c r="G12" s="10">
        <f>SUM(B12:F12)</f>
        <v>88491.969999999987</v>
      </c>
      <c r="H12" s="10">
        <f t="shared" si="0"/>
        <v>5239.7599999999948</v>
      </c>
      <c r="I12" s="11">
        <f t="shared" si="1"/>
        <v>6.2938389263179864E-2</v>
      </c>
      <c r="J12" s="10">
        <f>SUM(G12-G2)</f>
        <v>43161.94999999999</v>
      </c>
      <c r="K12" s="10">
        <f>SUM((G12-G2)/10)</f>
        <v>4316.1949999999988</v>
      </c>
    </row>
    <row r="13" spans="1:11" x14ac:dyDescent="0.2">
      <c r="A13" s="9">
        <v>44287</v>
      </c>
      <c r="B13" s="10">
        <v>2210.39</v>
      </c>
      <c r="C13" s="10">
        <v>34650.239999999998</v>
      </c>
      <c r="D13" s="10">
        <v>20731.09</v>
      </c>
      <c r="E13" s="10">
        <v>25599.25</v>
      </c>
      <c r="F13" s="10">
        <v>16863.48</v>
      </c>
      <c r="G13" s="10">
        <f>SUM(B13:F13)</f>
        <v>100054.45</v>
      </c>
      <c r="H13" s="10">
        <f t="shared" si="0"/>
        <v>11562.48000000001</v>
      </c>
      <c r="I13" s="11">
        <f t="shared" si="1"/>
        <v>0.13066134701261609</v>
      </c>
      <c r="J13" s="10">
        <f>SUM(G13-G2)</f>
        <v>54724.43</v>
      </c>
      <c r="K13" s="10">
        <f>SUM((G13-G2)/11)</f>
        <v>4974.9481818181821</v>
      </c>
    </row>
    <row r="14" spans="1:11" x14ac:dyDescent="0.2">
      <c r="A14" s="12">
        <v>44317</v>
      </c>
      <c r="B14" s="13">
        <v>4611.1400000000003</v>
      </c>
      <c r="C14" s="13">
        <v>30016.63</v>
      </c>
      <c r="D14" s="13">
        <v>22913.42</v>
      </c>
      <c r="E14" s="13">
        <v>28570.63</v>
      </c>
      <c r="F14" s="13">
        <v>17756.96</v>
      </c>
      <c r="G14" s="13">
        <f>SUM(B14:F14)</f>
        <v>103868.78</v>
      </c>
      <c r="H14" s="13">
        <f t="shared" si="0"/>
        <v>3814.3300000000017</v>
      </c>
      <c r="I14" s="14">
        <f t="shared" si="1"/>
        <v>3.8122542275730885E-2</v>
      </c>
      <c r="J14" s="13">
        <f>SUM(G14-G3)</f>
        <v>55739.66</v>
      </c>
      <c r="K14" s="13">
        <f t="shared" ref="K14:K23" si="2">SUM((G14-G3)/12)</f>
        <v>4644.9716666666673</v>
      </c>
    </row>
    <row r="15" spans="1:11" x14ac:dyDescent="0.2">
      <c r="A15" s="9">
        <v>44348</v>
      </c>
      <c r="B15" s="10">
        <v>3755.07</v>
      </c>
      <c r="C15" s="10">
        <v>30729.06</v>
      </c>
      <c r="D15" s="10">
        <v>24267.81</v>
      </c>
      <c r="E15" s="10">
        <v>30257.15</v>
      </c>
      <c r="F15" s="10">
        <v>18670.05</v>
      </c>
      <c r="G15" s="10">
        <f>SUM(B15:F15)</f>
        <v>107679.14</v>
      </c>
      <c r="H15" s="10">
        <f t="shared" si="0"/>
        <v>3810.3600000000006</v>
      </c>
      <c r="I15" s="11">
        <f t="shared" si="1"/>
        <v>3.668436271226061E-2</v>
      </c>
      <c r="J15" s="10">
        <f t="shared" ref="J15:J18" si="3">SUM(G15-G4)</f>
        <v>57334.579999999994</v>
      </c>
      <c r="K15" s="10">
        <f t="shared" si="2"/>
        <v>4777.8816666666662</v>
      </c>
    </row>
    <row r="16" spans="1:11" x14ac:dyDescent="0.2">
      <c r="A16" s="9">
        <v>44378</v>
      </c>
      <c r="B16" s="10">
        <v>2569.9</v>
      </c>
      <c r="C16" s="10">
        <v>32237.81</v>
      </c>
      <c r="D16" s="10">
        <v>25853.72</v>
      </c>
      <c r="E16" s="10">
        <v>31032.19</v>
      </c>
      <c r="F16" s="10">
        <v>18362.7</v>
      </c>
      <c r="G16" s="10">
        <f>SUM(B16:F16)</f>
        <v>110056.31999999999</v>
      </c>
      <c r="H16" s="10">
        <f t="shared" si="0"/>
        <v>2377.179999999993</v>
      </c>
      <c r="I16" s="11">
        <f t="shared" si="1"/>
        <v>2.2076513612571506E-2</v>
      </c>
      <c r="J16" s="10">
        <f t="shared" si="3"/>
        <v>57623.299999999988</v>
      </c>
      <c r="K16" s="10">
        <f t="shared" si="2"/>
        <v>4801.9416666666657</v>
      </c>
    </row>
    <row r="17" spans="1:11" x14ac:dyDescent="0.2">
      <c r="A17" s="9">
        <v>44409</v>
      </c>
      <c r="B17" s="10">
        <v>1982</v>
      </c>
      <c r="C17" s="10">
        <v>34000</v>
      </c>
      <c r="D17" s="10">
        <v>26978.47</v>
      </c>
      <c r="E17" s="10">
        <v>32786.03</v>
      </c>
      <c r="F17" s="10">
        <v>18034.73</v>
      </c>
      <c r="G17" s="10">
        <f>SUM(B17:F17)</f>
        <v>113781.23</v>
      </c>
      <c r="H17" s="10">
        <f t="shared" si="0"/>
        <v>3724.9100000000035</v>
      </c>
      <c r="I17" s="11">
        <f t="shared" si="1"/>
        <v>3.3845489291301073E-2</v>
      </c>
      <c r="J17" s="10">
        <f t="shared" si="3"/>
        <v>56941.359999999986</v>
      </c>
      <c r="K17" s="10">
        <f t="shared" si="2"/>
        <v>4745.1133333333319</v>
      </c>
    </row>
    <row r="18" spans="1:11" x14ac:dyDescent="0.2">
      <c r="A18" s="9">
        <v>44440</v>
      </c>
      <c r="B18" s="10">
        <v>1349.2</v>
      </c>
      <c r="C18" s="10">
        <v>35000</v>
      </c>
      <c r="D18" s="10">
        <v>29050.42</v>
      </c>
      <c r="E18" s="10">
        <v>33754.720000000001</v>
      </c>
      <c r="F18" s="10">
        <v>19117.54</v>
      </c>
      <c r="G18" s="10">
        <f>SUM(B18:F18)</f>
        <v>118271.88</v>
      </c>
      <c r="H18" s="10">
        <f t="shared" si="0"/>
        <v>4490.6500000000087</v>
      </c>
      <c r="I18" s="11">
        <f t="shared" si="1"/>
        <v>3.9467406003608936E-2</v>
      </c>
      <c r="J18" s="10">
        <f t="shared" si="3"/>
        <v>56065.33</v>
      </c>
      <c r="K18" s="10">
        <f t="shared" si="2"/>
        <v>4672.1108333333332</v>
      </c>
    </row>
    <row r="19" spans="1:11" x14ac:dyDescent="0.2">
      <c r="A19" s="9">
        <v>44470</v>
      </c>
      <c r="B19" s="10">
        <v>2197.2800000000002</v>
      </c>
      <c r="C19" s="10">
        <v>36000</v>
      </c>
      <c r="D19" s="10">
        <v>29190.639999999999</v>
      </c>
      <c r="E19" s="10">
        <v>33399.949999999997</v>
      </c>
      <c r="F19" s="10">
        <v>18229.310000000001</v>
      </c>
      <c r="G19" s="10">
        <f>SUM(B19:F19)</f>
        <v>119017.18</v>
      </c>
      <c r="H19" s="10">
        <f t="shared" ref="H19" si="4">SUM(G19-G18)</f>
        <v>745.29999999998836</v>
      </c>
      <c r="I19" s="11">
        <f t="shared" ref="I19:I23" si="5">SUM(H19/G18)</f>
        <v>6.3015824217894255E-3</v>
      </c>
      <c r="J19" s="10">
        <f t="shared" ref="J19:J23" si="6">SUM(G19-G8)</f>
        <v>59002.159999999989</v>
      </c>
      <c r="K19" s="10">
        <f t="shared" si="2"/>
        <v>4916.8466666666654</v>
      </c>
    </row>
    <row r="20" spans="1:11" x14ac:dyDescent="0.2">
      <c r="A20" s="9">
        <v>44501</v>
      </c>
      <c r="B20" s="10">
        <v>859.06</v>
      </c>
      <c r="C20" s="10">
        <v>35238.410000000003</v>
      </c>
      <c r="D20" s="10">
        <v>32699.65</v>
      </c>
      <c r="E20" s="10">
        <v>39001.360000000001</v>
      </c>
      <c r="F20" s="10">
        <v>18671.28</v>
      </c>
      <c r="G20" s="10">
        <f>SUM(B20:F20)</f>
        <v>126469.75999999999</v>
      </c>
      <c r="H20" s="10">
        <f t="shared" ref="H20:H23" si="7">SUM(G20-G19)</f>
        <v>7452.5800000000017</v>
      </c>
      <c r="I20" s="11">
        <f t="shared" si="5"/>
        <v>6.2617682590026091E-2</v>
      </c>
      <c r="J20" s="10">
        <f t="shared" si="6"/>
        <v>49733.429999999993</v>
      </c>
      <c r="K20" s="10">
        <f t="shared" si="2"/>
        <v>4144.4524999999994</v>
      </c>
    </row>
    <row r="21" spans="1:11" x14ac:dyDescent="0.2">
      <c r="A21" s="9">
        <v>44531</v>
      </c>
      <c r="B21" s="10">
        <v>1055.7</v>
      </c>
      <c r="C21" s="10">
        <v>31526.32</v>
      </c>
      <c r="D21" s="10">
        <v>32953.25</v>
      </c>
      <c r="E21" s="10">
        <v>39723.449999999997</v>
      </c>
      <c r="F21" s="10">
        <v>17147.189999999999</v>
      </c>
      <c r="G21" s="10">
        <f>SUM(B21:F21)</f>
        <v>122405.91</v>
      </c>
      <c r="H21" s="10">
        <f t="shared" si="7"/>
        <v>-4063.8499999999913</v>
      </c>
      <c r="I21" s="11">
        <f t="shared" si="5"/>
        <v>-3.2132977875501553E-2</v>
      </c>
      <c r="J21" s="10">
        <f t="shared" si="6"/>
        <v>40967.279999999999</v>
      </c>
      <c r="K21" s="10">
        <f t="shared" si="2"/>
        <v>3413.94</v>
      </c>
    </row>
    <row r="22" spans="1:11" x14ac:dyDescent="0.2">
      <c r="A22" s="9">
        <v>44562</v>
      </c>
      <c r="B22" s="10">
        <v>1633.81</v>
      </c>
      <c r="C22" s="10">
        <v>27504.12</v>
      </c>
      <c r="D22" s="10">
        <v>35544.199999999997</v>
      </c>
      <c r="E22" s="10">
        <v>44716.01</v>
      </c>
      <c r="F22" s="10">
        <v>17813.939999999999</v>
      </c>
      <c r="G22" s="10">
        <f>SUM(B22:F22)</f>
        <v>127212.08</v>
      </c>
      <c r="H22" s="10">
        <f t="shared" si="7"/>
        <v>4806.1699999999983</v>
      </c>
      <c r="I22" s="11">
        <f t="shared" si="5"/>
        <v>3.9264198926342676E-2</v>
      </c>
      <c r="J22" s="10">
        <f t="shared" si="6"/>
        <v>43959.87000000001</v>
      </c>
      <c r="K22" s="10">
        <f t="shared" si="2"/>
        <v>3663.3225000000007</v>
      </c>
    </row>
    <row r="23" spans="1:11" x14ac:dyDescent="0.2">
      <c r="A23" s="9">
        <v>44593</v>
      </c>
      <c r="B23" s="10">
        <v>664.55</v>
      </c>
      <c r="C23" s="10">
        <v>28000</v>
      </c>
      <c r="D23" s="10">
        <v>35192.79</v>
      </c>
      <c r="E23" s="10">
        <v>43251.95</v>
      </c>
      <c r="F23" s="10">
        <v>16262.01</v>
      </c>
      <c r="G23" s="10">
        <f>SUM(B23:F23)</f>
        <v>123371.29999999999</v>
      </c>
      <c r="H23" s="10">
        <f t="shared" si="7"/>
        <v>-3840.7800000000134</v>
      </c>
      <c r="I23" s="11">
        <f t="shared" si="5"/>
        <v>-3.019194403550365E-2</v>
      </c>
      <c r="J23" s="10">
        <f t="shared" si="6"/>
        <v>34879.33</v>
      </c>
      <c r="K23" s="10">
        <f t="shared" si="2"/>
        <v>2906.6108333333336</v>
      </c>
    </row>
    <row r="24" spans="1:11" x14ac:dyDescent="0.2">
      <c r="B24" s="10"/>
    </row>
  </sheetData>
  <conditionalFormatting sqref="K3:K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2">
    <cfRule type="colorScale" priority="5">
      <colorScale>
        <cfvo type="min"/>
        <cfvo type="max"/>
        <color rgb="FFFFEB84"/>
        <color rgb="FF63BE7B"/>
      </colorScale>
    </cfRule>
  </conditionalFormatting>
  <conditionalFormatting sqref="B3:F21 B22:D22 B23:B24 E22:F23 C23:D23">
    <cfRule type="colorScale" priority="6">
      <colorScale>
        <cfvo type="min"/>
        <cfvo type="max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2022-02-08T22:24:17Z</dcterms:created>
  <dcterms:modified xsi:type="dcterms:W3CDTF">2022-02-08T22:27:30Z</dcterms:modified>
</cp:coreProperties>
</file>