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7FAE223C-5DC6-47F2-B82A-1A6A3DE87527}" xr6:coauthVersionLast="47" xr6:coauthVersionMax="47" xr10:uidLastSave="{00000000-0000-0000-0000-000000000000}"/>
  <bookViews>
    <workbookView xWindow="-38520" yWindow="-3120" windowWidth="38640" windowHeight="211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<sst xmlns="http://schemas.openxmlformats.org/spreadsheetml/2006/main" count="40798" uniqueCount="7661">
  <si>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</si>
  <si>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</si>
  <si>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</si>
  <si>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</si>
  <si>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</si>
  <si>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</si>
  <si>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</si>
  <si>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</si>
  <si>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</si>
  <si>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</si>
  <si>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</si>
  <si>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</si>
  <si>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</si>
  <si>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</si>
  <si>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</si>
  <si>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</si>
  <si>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</si>
  <si>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</si>
  <si>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</si>
  <si>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</si>
  <si>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</si>
  <si>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</si>
  <si>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</si>
  <si>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</si>
  <si>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</si>
  <si>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</si>
  <si>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</si>
  <si>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</si>
  <si>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</si>
  <si>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</si>
  <si>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</si>
  <si>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</si>
  <si>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</si>
  <si>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</si>
  <si>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</si>
  <si>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</si>
  <si>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</si>
  <si>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</si>
  <si>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</si>
  <si>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</si>
  <si>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</si>
  <si>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</si>
  <si>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</si>
  <si>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</si>
  <si>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</si>
  <si>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</si>
  <si>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</si>
  <si>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</si>
  <si>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</si>
  <si>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</si>
  <si>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</si>
  <si>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</si>
  <si>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</si>
  <si>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</si>
  <si>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</si>
  <si>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</si>
  <si>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</si>
  <si>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</si>
  <si>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</si>
  <si>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</si>
  <si>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</si>
  <si>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</si>
  <si>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</si>
  <si>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</si>
  <si>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</si>
  <si>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</si>
  <si>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</si>
  <si>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</si>
  <si>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</si>
  <si>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</si>
  <si>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</si>
  <si>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</si>
  <si>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</si>
  <si>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</si>
  <si>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</si>
  <si>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</si>
  <si>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</si>
  <si>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</si>
  <si>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</si>
  <si>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</si>
  <si>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</si>
  <si>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</si>
  <si>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</si>
  <si>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</si>
  <si>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</si>
  <si>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</si>
  <si>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</si>
  <si>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</si>
  <si>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</si>
  <si>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</si>
  <si>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</si>
  <si>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</si>
  <si>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</si>
  <si>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</si>
  <si>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</si>
  <si>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</si>
  <si>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</si>
  <si>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</si>
  <si>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</si>
  <si>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</si>
  <si>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</si>
  <si>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</si>
  <si>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</si>
  <si>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</si>
  <si>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</si>
  <si>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</si>
  <si>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</si>
  <si>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</si>
  <si>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</si>
  <si>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</si>
  <si>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</si>
  <si>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</si>
  <si>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</si>
  <si>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</si>
  <si>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</si>
  <si>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</si>
  <si>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</si>
  <si>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</si>
  <si>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</si>
  <si>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</si>
  <si>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</si>
  <si>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</si>
  <si>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</si>
  <si>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</si>
  <si>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</si>
  <si>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</si>
  <si>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</si>
  <si>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</si>
  <si>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</si>
  <si>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</si>
  <si>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</si>
  <si>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</si>
  <si>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</si>
  <si>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</si>
  <si>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</si>
  <si>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</si>
  <si>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</si>
  <si>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</si>
  <si>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</si>
  <si>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</si>
  <si>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</si>
  <si>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</si>
  <si>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</si>
  <si>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</si>
  <si>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</si>
  <si>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</si>
  <si>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</si>
  <si>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</si>
  <si>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</si>
  <si>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</si>
  <si>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</si>
  <si>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</si>
  <si>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</si>
  <si>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</si>
  <si>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</si>
  <si>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</si>
  <si>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</si>
  <si>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</si>
  <si>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</si>
  <si>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</si>
  <si>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</si>
  <si>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</si>
  <si>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</si>
  <si>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</si>
  <si>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</si>
  <si>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</si>
  <si>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</si>
  <si>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</si>
  <si>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</si>
  <si>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</si>
  <si>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</si>
  <si>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</si>
  <si>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</si>
  <si>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</si>
  <si>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</si>
  <si>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</si>
  <si>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</si>
  <si>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</si>
  <si>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</si>
  <si>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</si>
  <si>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</si>
  <si>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</si>
  <si>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</si>
  <si>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</si>
  <si>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</si>
  <si>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</si>
  <si>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</si>
  <si>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</si>
  <si>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</si>
  <si>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</si>
  <si>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</si>
  <si>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</si>
  <si>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</si>
  <si>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</si>
  <si>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</si>
  <si>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</si>
  <si>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</si>
  <si>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</si>
  <si>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</si>
  <si>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</si>
  <si>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</si>
  <si>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</si>
  <si>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</si>
  <si>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</si>
  <si>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</si>
  <si>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</si>
  <si>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</si>
  <si>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</si>
  <si>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</si>
  <si>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</si>
  <si>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</si>
  <si>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</si>
  <si>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</si>
  <si>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</si>
  <si>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</si>
  <si>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</si>
  <si>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</si>
  <si>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</si>
  <si>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</si>
  <si>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</si>
  <si>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</si>
  <si>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</si>
  <si>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</si>
  <si>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</si>
  <si>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</si>
  <si>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</si>
  <si>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</si>
  <si>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</si>
  <si>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</si>
  <si>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</si>
  <si>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</si>
  <si>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</si>
  <si>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</si>
  <si>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</si>
  <si>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</si>
  <si>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</si>
  <si>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</si>
  <si>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</si>
  <si>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</si>
  <si>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</si>
  <si>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</si>
  <si>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</si>
  <si>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</si>
  <si>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</si>
  <si>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</si>
  <si>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</si>
  <si>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</si>
  <si>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</si>
  <si>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</si>
  <si>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</si>
  <si>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</si>
  <si>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</si>
  <si>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</si>
  <si>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</si>
  <si>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</si>
  <si>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</si>
  <si>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</si>
  <si>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</si>
  <si>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</si>
  <si>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</si>
  <si>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</si>
  <si>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</si>
  <si>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</si>
  <si>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</si>
  <si>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</si>
  <si>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</si>
  <si>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</si>
  <si>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</si>
  <si>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</si>
  <si>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</si>
  <si>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</si>
  <si>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</si>
  <si>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</si>
  <si>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</si>
  <si>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</si>
  <si>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</si>
  <si>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</si>
  <si>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</si>
  <si>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</si>
  <si>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</si>
  <si>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</si>
  <si>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</si>
  <si>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</si>
  <si>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</si>
  <si>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</si>
  <si>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</si>
  <si>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</si>
  <si>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</si>
  <si>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</si>
  <si>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</si>
  <si>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</si>
  <si>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</si>
  <si>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</si>
  <si>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</si>
  <si>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</si>
  <si>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</si>
  <si>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</si>
  <si>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</si>
  <si>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</si>
  <si>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</si>
  <si>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</si>
  <si>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</si>
  <si>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</si>
  <si>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</si>
  <si>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</si>
  <si>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</si>
  <si>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</si>
  <si>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</si>
  <si>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</si>
  <si>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</si>
  <si>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</si>
  <si>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</si>
  <si>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</si>
  <si>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</si>
  <si>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</si>
  <si>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</si>
  <si>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</si>
  <si>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</si>
  <si>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</si>
  <si>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</si>
  <si>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</si>
  <si>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</si>
  <si>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</si>
  <si>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</si>
  <si>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</si>
  <si>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</si>
  <si>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</si>
  <si>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</si>
  <si>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</si>
  <si>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</si>
  <si>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</si>
  <si>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</si>
  <si>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</si>
  <si>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</si>
  <si>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</si>
  <si>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</si>
  <si>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</si>
  <si>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</si>
  <si>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</si>
  <si>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</si>
  <si>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</si>
  <si>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</si>
  <si>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</si>
  <si>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</si>
  <si>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</si>
  <si>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</si>
  <si>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</si>
  <si>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</si>
  <si>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</si>
  <si>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</si>
  <si>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</si>
  <si>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</si>
  <si>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</si>
  <si>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</si>
  <si>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</si>
  <si>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</si>
  <si>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</si>
  <si>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</si>
  <si>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</si>
  <si>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</si>
  <si>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</si>
  <si>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</si>
  <si>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</si>
  <si>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</si>
  <si>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</si>
  <si>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</si>
  <si>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</si>
  <si>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</si>
  <si>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</si>
  <si>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</si>
  <si>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</si>
  <si>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</si>
  <si>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</si>
  <si>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</si>
  <si>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</si>
  <si>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</si>
  <si>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</si>
  <si>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</si>
  <si>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</si>
  <si>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</si>
  <si>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</si>
  <si>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</si>
  <si>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</si>
  <si>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</si>
  <si>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</si>
  <si>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</si>
  <si>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</si>
  <si>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</si>
  <si>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</si>
  <si>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</si>
  <si>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</si>
  <si>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</si>
  <si>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</si>
  <si>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</si>
  <si>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</si>
  <si>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</si>
  <si>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</si>
  <si>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</si>
  <si>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</si>
  <si>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</si>
  <si>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</si>
  <si>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</si>
  <si>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</si>
  <si>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</si>
  <si>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</si>
  <si>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</si>
  <si>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</si>
  <si>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</si>
  <si>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</si>
  <si>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</si>
  <si>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</si>
  <si>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</si>
  <si>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</si>
  <si>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</si>
  <si>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</si>
  <si>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</si>
  <si>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</si>
  <si>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</si>
  <si>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</si>
  <si>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</si>
  <si>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</si>
  <si>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</si>
  <si>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</si>
  <si>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</si>
  <si>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</si>
  <si>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</si>
  <si>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</si>
  <si>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</si>
  <si>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</si>
  <si>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</si>
  <si>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</si>
  <si>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</si>
  <si>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</si>
  <si>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</si>
  <si>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</si>
  <si>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</si>
  <si>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</si>
  <si>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</si>
  <si>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</si>
  <si>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</si>
  <si>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</si>
  <si>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</si>
  <si>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</si>
  <si>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</si>
  <si>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</si>
  <si>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</si>
  <si>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</si>
  <si>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</si>
  <si>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</si>
  <si>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</si>
  <si>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</si>
  <si>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</si>
  <si>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</si>
  <si>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</si>
  <si>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</si>
  <si>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</si>
  <si>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</si>
  <si>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</si>
  <si>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</si>
  <si>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</si>
  <si>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</si>
  <si>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</si>
  <si>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</si>
  <si>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</si>
  <si>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</si>
  <si>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</si>
  <si>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</si>
  <si>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</si>
  <si>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</si>
  <si>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</si>
  <si>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</si>
  <si>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</si>
  <si>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</si>
  <si>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</si>
  <si>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</si>
  <si>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</si>
  <si>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</si>
  <si>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</si>
  <si>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</si>
  <si>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</si>
  <si>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</si>
  <si>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</si>
  <si>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</si>
  <si>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</si>
  <si>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</si>
  <si>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</si>
  <si>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</si>
  <si>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</si>
  <si>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</si>
  <si>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</si>
  <si>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</si>
  <si>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</si>
  <si>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</si>
  <si>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</si>
  <si>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</si>
  <si>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</si>
  <si>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</si>
  <si>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</si>
  <si>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</si>
  <si>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</si>
  <si>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</si>
  <si>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</si>
  <si>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</si>
  <si>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</si>
  <si>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</si>
  <si>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</si>
  <si>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</si>
  <si>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</si>
  <si>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</si>
  <si>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</si>
  <si>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</si>
  <si>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</si>
  <si>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</si>
  <si>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</si>
  <si>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</si>
  <si>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</si>
  <si>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</si>
  <si>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</si>
  <si>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</si>
  <si>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</si>
  <si>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</si>
  <si>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</si>
  <si>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</si>
  <si>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</si>
  <si>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</si>
  <si>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</si>
  <si>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</si>
  <si>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</si>
  <si>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</si>
  <si>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</si>
  <si>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</si>
  <si>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</si>
  <si>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</si>
  <si>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</si>
  <si>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</si>
  <si>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</si>
  <si>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</si>
  <si>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</si>
  <si>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</si>
  <si>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</si>
  <si>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</si>
  <si>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</si>
  <si>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</si>
  <si>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</si>
  <si>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</si>
  <si>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</si>
  <si>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</si>
  <si>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</si>
  <si>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</si>
  <si>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</si>
  <si>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</si>
  <si>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</si>
  <si>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</si>
  <si>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</si>
  <si>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</si>
  <si>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</si>
  <si>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</si>
  <si>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</si>
  <si>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</si>
  <si>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</si>
  <si>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</si>
  <si>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</si>
  <si>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</si>
  <si>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</si>
  <si>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</si>
  <si>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</si>
  <si>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</si>
  <si>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</si>
  <si>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</si>
  <si>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</si>
  <si>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</si>
  <si>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</si>
  <si>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</si>
  <si>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</si>
  <si>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</si>
  <si>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</si>
  <si>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</si>
  <si>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</si>
  <si>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</si>
  <si>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</si>
  <si>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</si>
  <si>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</si>
  <si>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</si>
  <si>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</si>
  <si>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</si>
  <si>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</si>
  <si>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</si>
  <si>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</si>
  <si>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</si>
  <si>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</si>
  <si>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</si>
  <si>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</si>
  <si>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</si>
  <si>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</si>
  <si>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</si>
  <si>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</si>
  <si>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</si>
  <si>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</si>
  <si>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</si>
  <si>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</si>
  <si>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</si>
  <si>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</si>
  <si>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</si>
  <si>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</si>
  <si>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</si>
  <si>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</si>
  <si>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</si>
  <si>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</si>
  <si>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</si>
  <si>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</si>
  <si>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</si>
  <si>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</si>
  <si>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</si>
  <si>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</si>
  <si>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</si>
  <si>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</si>
  <si>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</si>
  <si>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</si>
  <si>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</si>
  <si>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</si>
  <si>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</si>
  <si>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</si>
  <si>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</si>
  <si>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</si>
  <si>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</si>
  <si>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</si>
  <si>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</si>
  <si>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</si>
  <si>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</si>
  <si>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</si>
  <si>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</si>
  <si>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</si>
  <si>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</si>
  <si>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</si>
  <si>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</si>
  <si>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</si>
  <si>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</si>
  <si>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</si>
  <si>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</si>
  <si>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</si>
  <si>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</si>
  <si>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</si>
  <si>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</si>
  <si>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</si>
  <si>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</si>
  <si>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</si>
  <si>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</si>
  <si>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</si>
  <si>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</si>
  <si>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</si>
  <si>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</si>
  <si>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</si>
  <si>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</si>
  <si>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</si>
  <si>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</si>
  <si>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</si>
  <si>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</si>
  <si>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</si>
  <si>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</si>
  <si>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</si>
  <si>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</si>
  <si>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</si>
  <si>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</si>
  <si>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</si>
  <si>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</si>
  <si>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</si>
  <si>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</si>
  <si>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</si>
  <si>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</si>
  <si>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</si>
  <si>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</si>
  <si>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</si>
  <si>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</si>
  <si>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</si>
  <si>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</si>
  <si>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</si>
  <si>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</si>
  <si>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</si>
  <si>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</si>
  <si>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</si>
  <si>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</si>
  <si>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</si>
  <si>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</si>
  <si>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</si>
  <si>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</si>
  <si>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</si>
  <si>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</si>
  <si>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</si>
  <si>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</si>
  <si>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</si>
  <si>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</si>
  <si>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</si>
  <si>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</si>
  <si>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</si>
  <si>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</si>
  <si>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</si>
  <si>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</si>
  <si>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</si>
  <si>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</si>
  <si>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</si>
  <si>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</si>
  <si>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</si>
  <si>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</si>
  <si>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</si>
  <si>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</si>
  <si>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</si>
  <si>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</si>
  <si>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</si>
  <si>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</si>
  <si>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</si>
  <si>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</si>
  <si>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</si>
  <si>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</si>
  <si>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</si>
  <si>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</si>
  <si>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</si>
  <si>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</si>
  <si>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</si>
  <si>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</si>
  <si>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</si>
  <si>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</si>
  <si>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</si>
  <si>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</si>
  <si>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</si>
  <si>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</si>
  <si>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</si>
  <si>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</si>
  <si>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</si>
  <si>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</si>
  <si>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</si>
  <si>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</si>
  <si>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</si>
  <si>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</si>
  <si>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</si>
  <si>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</si>
  <si>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</si>
  <si>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</si>
  <si>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</si>
  <si>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</si>
  <si>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</si>
  <si>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</si>
  <si>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</si>
  <si>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</si>
  <si>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</si>
  <si>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</si>
  <si>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</si>
  <si>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</si>
  <si>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</si>
  <si>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</si>
  <si>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</si>
  <si>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</si>
  <si>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</si>
  <si>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</si>
  <si>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</si>
  <si>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</si>
  <si>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</si>
  <si>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</si>
  <si>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</si>
  <si>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</si>
  <si>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</si>
  <si>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</si>
  <si>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</si>
  <si>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</si>
  <si>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</si>
  <si>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</si>
  <si>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</si>
  <si>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</si>
  <si>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</si>
  <si>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</si>
  <si>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</si>
  <si>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</si>
  <si>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</si>
  <si>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</si>
  <si>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</si>
  <si>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</si>
  <si>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</si>
  <si>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</si>
  <si>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</si>
  <si>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</si>
  <si>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</si>
  <si>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</si>
  <si>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</si>
  <si>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</si>
  <si>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</si>
  <si>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</si>
  <si>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</si>
  <si>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</si>
  <si>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</si>
  <si>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</si>
  <si>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</si>
  <si>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</si>
  <si>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</si>
  <si>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</si>
  <si>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</si>
  <si>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</si>
  <si>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</si>
  <si>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</si>
  <si>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</si>
  <si>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</si>
  <si>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</si>
  <si>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</si>
  <si>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</si>
  <si>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</si>
  <si>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</si>
  <si>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</si>
  <si>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</si>
  <si>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</si>
  <si>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</si>
  <si>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</si>
  <si>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</si>
  <si>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</si>
  <si>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</si>
  <si>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</si>
  <si>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</si>
  <si>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</si>
  <si>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</si>
  <si>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</si>
  <si>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</si>
  <si>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</si>
  <si>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</si>
  <si>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</si>
  <si>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</si>
  <si>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</si>
  <si>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</si>
  <si>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</si>
  <si>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</si>
  <si>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</si>
  <si>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</si>
  <si>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</si>
  <si>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</si>
  <si>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</si>
  <si>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</si>
  <si>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</si>
  <si>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</si>
  <si>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</si>
  <si>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</si>
  <si>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</si>
  <si>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</si>
  <si>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</si>
  <si>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</si>
  <si>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</si>
  <si>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</si>
  <si>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</si>
  <si>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</si>
  <si>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</si>
  <si>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</si>
  <si>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</si>
  <si>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</si>
  <si>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</si>
  <si>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</si>
  <si>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</si>
  <si>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</si>
  <si>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</si>
  <si>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</si>
  <si>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</si>
  <si>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</si>
  <si>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</si>
  <si>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</si>
  <si>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</si>
  <si>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</si>
  <si>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</si>
  <si>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</si>
  <si>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</si>
  <si>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</si>
  <si>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</si>
  <si>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</si>
  <si>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</si>
  <si>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</si>
  <si>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</si>
  <si>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</si>
  <si>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</si>
  <si>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</si>
  <si>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</si>
  <si>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</si>
  <si>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</si>
  <si>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</si>
  <si>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</si>
  <si>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</si>
  <si>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</si>
  <si>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</si>
  <si>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</si>
  <si>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</si>
  <si>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</si>
  <si>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</si>
  <si>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</si>
  <si>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</si>
  <si>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</si>
  <si>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</si>
  <si>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</si>
  <si>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</si>
  <si>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</si>
  <si>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</si>
  <si>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</si>
  <si>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</si>
  <si>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</si>
  <si>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</si>
  <si>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</si>
  <si>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</si>
  <si>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</si>
  <si>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</si>
  <si>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</si>
  <si>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</si>
  <si>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</si>
  <si>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</si>
  <si>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</si>
  <si>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</si>
  <si>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</si>
  <si>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</si>
  <si>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</si>
  <si>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</si>
  <si>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</si>
  <si>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</si>
  <si>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</si>
  <si>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</si>
  <si>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</si>
  <si>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</si>
  <si>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</si>
  <si>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</si>
  <si>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</si>
  <si>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</si>
  <si>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</si>
  <si>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</si>
  <si>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</si>
  <si>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</si>
  <si>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</si>
  <si>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</si>
  <si>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</si>
  <si>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</si>
  <si>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</si>
  <si>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</si>
  <si>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</si>
  <si>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</si>
  <si>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</si>
  <si>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</si>
  <si>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</si>
  <si>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</si>
  <si>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</si>
  <si>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</si>
  <si>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</si>
  <si>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</si>
  <si>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</si>
  <si>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</si>
  <si>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</si>
  <si>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</si>
  <si>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</si>
  <si>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</si>
  <si>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</si>
  <si>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</si>
  <si>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</si>
  <si>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</si>
  <si>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</si>
  <si>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</si>
  <si>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</si>
  <si>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</si>
  <si>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</si>
  <si>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</si>
  <si>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</si>
  <si>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</si>
  <si>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</si>
  <si>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</si>
  <si>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</si>
  <si>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</si>
  <si>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</si>
  <si>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</si>
  <si>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</si>
  <si>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</si>
  <si>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</si>
  <si>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</si>
  <si>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</si>
  <si>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</si>
  <si>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</si>
  <si>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</si>
  <si>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</si>
  <si>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</si>
  <si>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</si>
  <si>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</si>
  <si>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</si>
  <si>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</si>
  <si>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</si>
  <si>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</si>
  <si>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</si>
  <si>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</si>
  <si>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</si>
  <si>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</si>
  <si>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</si>
  <si>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</si>
  <si>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</si>
  <si>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</si>
  <si>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</si>
  <si>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</si>
  <si>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</si>
  <si>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</si>
  <si>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</si>
  <si>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</si>
  <si>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</si>
  <si>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</si>
  <si>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</si>
  <si>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</si>
  <si>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</si>
  <si>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</si>
  <si>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</si>
  <si>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</si>
  <si>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</si>
  <si>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</si>
  <si>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</si>
  <si>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</si>
  <si>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</si>
  <si>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</si>
  <si>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</si>
  <si>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</si>
  <si>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</si>
  <si>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</si>
  <si>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</si>
  <si>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</si>
  <si>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</si>
  <si>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</si>
  <si>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</si>
  <si>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</si>
  <si>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</si>
  <si>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</si>
  <si>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</si>
  <si>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</si>
  <si>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</si>
  <si>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</si>
  <si>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</si>
  <si>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</si>
  <si>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</si>
  <si>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</si>
  <si>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</si>
  <si>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</si>
  <si>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</si>
  <si>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</si>
  <si>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</si>
  <si>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</si>
  <si>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</si>
  <si>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</si>
  <si>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</si>
  <si>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</si>
  <si>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</si>
  <si>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</si>
  <si>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</si>
  <si>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</si>
  <si>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</si>
  <si>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</si>
  <si>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</si>
  <si>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</si>
  <si>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</si>
  <si>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</si>
  <si>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</si>
  <si>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</si>
  <si>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</si>
  <si>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</si>
  <si>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</si>
  <si>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</si>
  <si>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</si>
  <si>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</si>
  <si>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</si>
  <si>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</si>
  <si>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</si>
  <si>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</si>
  <si>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</si>
  <si>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</si>
  <si>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</si>
  <si>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</si>
  <si>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</si>
  <si>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</si>
  <si>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</si>
  <si>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</si>
  <si>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</si>
  <si>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</si>
  <si>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</si>
  <si>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</si>
  <si>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</si>
  <si>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</si>
  <si>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</si>
  <si>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</si>
  <si>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</si>
  <si>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</si>
  <si>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</si>
  <si>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</si>
  <si>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</si>
  <si>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</si>
  <si>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</si>
  <si>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</si>
  <si>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</si>
  <si>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</si>
  <si>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</si>
  <si>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</si>
  <si>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</si>
  <si>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</si>
  <si>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</si>
  <si>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</si>
  <si>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</si>
  <si>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</si>
  <si>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</si>
  <si>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</si>
  <si>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</si>
  <si>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</si>
  <si>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</si>
  <si>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</si>
  <si>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</si>
  <si>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</si>
  <si>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</si>
  <si>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</si>
  <si>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</si>
  <si>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</si>
  <si>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</si>
  <si>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</si>
  <si>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</si>
  <si>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</si>
  <si>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</si>
  <si>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</si>
  <si>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</si>
  <si>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</si>
  <si>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</si>
  <si>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</si>
  <si>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</si>
  <si>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</si>
  <si>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</si>
  <si>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</si>
  <si>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</si>
  <si>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</si>
  <si>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</si>
  <si>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</si>
  <si>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</si>
  <si>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</si>
  <si>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</si>
  <si>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</si>
  <si>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</si>
  <si>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</si>
  <si>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</si>
  <si>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</si>
  <si>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</si>
  <si>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</si>
  <si>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</si>
  <si>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</si>
  <si>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</si>
  <si>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</si>
  <si>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</si>
  <si>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</si>
  <si>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</si>
  <si>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</si>
  <si>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</si>
  <si>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</si>
  <si>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</si>
  <si>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</si>
  <si>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</si>
  <si>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</si>
  <si>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</si>
  <si>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</si>
  <si>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</si>
  <si>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</si>
  <si>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</si>
  <si>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</si>
  <si>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</si>
  <si>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</si>
  <si>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</si>
  <si>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</si>
  <si>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</si>
  <si>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</si>
  <si>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</si>
  <si>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</si>
  <si>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</si>
  <si>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</si>
  <si>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</si>
  <si>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</si>
  <si>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</si>
  <si>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</si>
  <si>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</si>
  <si>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</si>
  <si>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</si>
  <si>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</si>
  <si>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</si>
  <si>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</si>
  <si>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</si>
  <si>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</si>
  <si>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</si>
  <si>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</si>
  <si>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</si>
  <si>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</si>
  <si>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</si>
  <si>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</si>
  <si>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</si>
  <si>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</si>
  <si>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</si>
  <si>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</si>
  <si>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</si>
  <si>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</si>
  <si>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</si>
  <si>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</si>
  <si>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</si>
  <si>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</si>
  <si>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</si>
  <si>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</si>
  <si>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</si>
  <si>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</si>
  <si>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</si>
  <si>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</si>
  <si>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</si>
  <si>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</si>
  <si>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</si>
  <si>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</si>
  <si>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</si>
  <si>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</si>
  <si>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</si>
  <si>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</si>
  <si>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</si>
  <si>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</si>
  <si>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</si>
  <si>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</si>
  <si>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</si>
  <si>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</si>
  <si>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</si>
  <si>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</si>
  <si>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</si>
  <si>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</si>
  <si>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</si>
  <si>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</si>
  <si>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</si>
  <si>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</si>
  <si>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</si>
  <si>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</si>
  <si>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</si>
  <si>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</si>
  <si>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</si>
  <si>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</si>
  <si>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</si>
  <si>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</si>
  <si>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</si>
  <si>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</si>
  <si>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</si>
  <si>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</si>
  <si>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</si>
  <si>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</si>
  <si>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</si>
  <si>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</si>
  <si>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</si>
  <si>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</si>
  <si>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</si>
  <si>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</si>
  <si>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</si>
  <si>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</si>
  <si>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</si>
  <si>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</si>
  <si>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</si>
  <si>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</si>
  <si>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</si>
  <si>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</si>
  <si>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</si>
  <si>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</si>
  <si>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</si>
  <si>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</si>
  <si>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</si>
  <si>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</si>
  <si>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</si>
  <si>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</si>
  <si>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</si>
  <si>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</si>
  <si>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</si>
  <si>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</si>
  <si>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</si>
  <si>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</si>
  <si>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</si>
  <si>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</si>
  <si>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</si>
  <si>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</si>
  <si>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</si>
  <si>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</si>
  <si>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</si>
  <si>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</si>
  <si>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</si>
  <si>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</si>
  <si>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</si>
  <si>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</si>
  <si>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</si>
  <si>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</si>
  <si>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</si>
  <si>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</si>
  <si>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</si>
  <si>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</si>
  <si>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</si>
  <si>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</si>
  <si>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</si>
  <si>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</si>
  <si>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</si>
  <si>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</si>
  <si>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</si>
  <si>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</si>
  <si>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</si>
  <si>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</si>
  <si>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</si>
  <si>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</si>
  <si>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</si>
  <si>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</si>
  <si>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</si>
  <si>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</si>
  <si>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</si>
  <si>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</si>
  <si>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</si>
  <si>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</si>
  <si>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</si>
  <si>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</si>
  <si>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</si>
  <si>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</si>
  <si>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</si>
  <si>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</si>
  <si>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</si>
  <si>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</si>
  <si>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</si>
  <si>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</si>
  <si>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</si>
  <si>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</si>
  <si>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</si>
  <si>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</si>
  <si>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</si>
  <si>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</si>
  <si>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</si>
  <si>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</si>
  <si>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</si>
  <si>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</si>
  <si>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</si>
  <si>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</si>
  <si>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</si>
  <si>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</si>
  <si>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</si>
  <si>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</si>
  <si>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</si>
  <si>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</si>
  <si>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</si>
  <si>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</si>
  <si>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</si>
  <si>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</si>
  <si>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</si>
  <si>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</si>
  <si>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</si>
  <si>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</si>
  <si>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</si>
  <si>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</si>
  <si>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</si>
  <si>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</si>
  <si>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</si>
  <si>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</si>
  <si>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</si>
  <si>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</si>
  <si>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</si>
  <si>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</si>
  <si>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</si>
  <si>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</si>
  <si>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</si>
  <si>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</si>
  <si>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</si>
  <si>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</si>
  <si>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</si>
  <si>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</si>
  <si>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</si>
  <si>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</si>
  <si>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</si>
  <si>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</si>
  <si>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</si>
  <si>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</si>
  <si>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</si>
  <si>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</si>
  <si>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</si>
  <si>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</si>
  <si>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</si>
  <si>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</si>
  <si>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</si>
  <si>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</si>
  <si>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</si>
  <si>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</si>
  <si>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</si>
  <si>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</si>
  <si>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</si>
  <si>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</si>
  <si>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</si>
  <si>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</si>
  <si>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</si>
  <si>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</si>
  <si>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</si>
  <si>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</si>
  <si>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</si>
  <si>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</si>
  <si>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</si>
  <si>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</si>
  <si>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</si>
  <si>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</si>
  <si>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</si>
  <si>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</si>
  <si>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</si>
  <si>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</si>
  <si>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</si>
  <si>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</si>
  <si>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</si>
  <si>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</si>
  <si>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</si>
  <si>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</si>
  <si>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</si>
  <si>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</si>
  <si>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</si>
  <si>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</si>
  <si>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</si>
  <si>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</si>
  <si>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</si>
  <si>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</si>
  <si>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</si>
  <si>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</si>
  <si>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</si>
  <si>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</si>
  <si>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</si>
  <si>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</si>
  <si>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</si>
  <si>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</si>
  <si>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</si>
  <si>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</si>
  <si>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</si>
  <si>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</si>
  <si>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</si>
  <si>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</si>
  <si>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</si>
  <si>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</si>
  <si>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</si>
  <si>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</si>
  <si>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</si>
  <si>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</si>
  <si>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</si>
  <si>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</si>
  <si>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</si>
  <si>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</si>
  <si>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</si>
  <si>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</si>
  <si>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</si>
  <si>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</si>
  <si>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</si>
  <si>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</si>
  <si>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</si>
  <si>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</si>
  <si>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</si>
  <si>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</si>
  <si>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</si>
  <si>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</si>
  <si>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</si>
  <si>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</si>
  <si>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</si>
  <si>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</si>
  <si>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</si>
  <si>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</si>
  <si>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</si>
  <si>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</si>
  <si>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</si>
  <si>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</si>
  <si>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</si>
  <si>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</si>
  <si>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</si>
  <si>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</si>
  <si>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</si>
  <si>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</si>
  <si>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</si>
  <si>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</si>
  <si>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</si>
  <si>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</si>
  <si>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</si>
  <si>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</si>
  <si>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</si>
  <si>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</si>
  <si>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</si>
  <si>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</si>
  <si>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</si>
  <si>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</si>
  <si>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</si>
  <si>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</si>
  <si>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</si>
  <si>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</si>
  <si>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</si>
  <si>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</si>
  <si>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</si>
  <si>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</si>
  <si>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</si>
  <si>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</si>
  <si>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</si>
  <si>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</si>
  <si>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</si>
  <si>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</si>
  <si>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</si>
  <si>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</si>
  <si>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</si>
  <si>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</si>
  <si>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</si>
  <si>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</si>
  <si>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</si>
  <si>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</si>
  <si>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</si>
  <si>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</si>
  <si>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</si>
  <si>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</si>
  <si>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</si>
  <si>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</si>
  <si>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</si>
  <si>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</si>
  <si>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</si>
  <si>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</si>
  <si>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</si>
  <si>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</si>
  <si>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</si>
  <si>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</si>
  <si>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</si>
  <si>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</si>
  <si>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</si>
  <si>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</si>
  <si>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</si>
  <si>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</si>
  <si>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</si>
  <si>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</si>
  <si>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</si>
  <si>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</si>
  <si>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</si>
  <si>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</si>
  <si>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</si>
  <si>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</si>
  <si>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</si>
  <si>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</si>
  <si>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</si>
  <si>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</si>
  <si>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</si>
  <si>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</si>
  <si>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</si>
  <si>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</si>
  <si>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</si>
  <si>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</si>
  <si>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</si>
  <si>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</si>
  <si>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</si>
  <si>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</si>
  <si>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</si>
  <si>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</si>
  <si>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</si>
  <si>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</si>
  <si>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</si>
  <si>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</si>
  <si>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</si>
  <si>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</si>
  <si>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</si>
  <si>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</si>
  <si>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</si>
  <si>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</si>
  <si>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</si>
  <si>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</si>
  <si>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</si>
  <si>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</si>
  <si>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</si>
  <si>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</si>
  <si>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</si>
  <si>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</si>
  <si>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</si>
  <si>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</si>
  <si>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</si>
  <si>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</si>
  <si>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</si>
  <si>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</si>
  <si>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</si>
  <si>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</si>
  <si>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</si>
  <si>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</si>
  <si>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</si>
  <si>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</si>
  <si>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</si>
  <si>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</si>
  <si>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</si>
  <si>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</si>
  <si>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</si>
  <si>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</si>
  <si>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</si>
  <si>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</si>
  <si>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</si>
  <si>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</si>
  <si>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</si>
  <si>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</si>
  <si>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</si>
  <si>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</si>
  <si>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</si>
  <si>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</si>
  <si>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</si>
  <si>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</si>
  <si>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</si>
  <si>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</si>
  <si>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</si>
  <si>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</si>
  <si>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</si>
  <si>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</si>
  <si>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</si>
  <si>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</si>
  <si>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</si>
  <si>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</si>
  <si>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</si>
  <si>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</si>
  <si>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</si>
  <si>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</si>
  <si>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</si>
  <si>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</si>
  <si>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</si>
  <si>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</si>
  <si>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</si>
  <si>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</si>
  <si>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</si>
  <si>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</si>
  <si>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</si>
  <si>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</si>
  <si>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</si>
  <si>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</si>
  <si>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</si>
  <si>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</si>
  <si>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</si>
  <si>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</si>
  <si>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</si>
  <si>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</si>
  <si>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</si>
  <si>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</si>
  <si>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</si>
  <si>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</si>
  <si>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</si>
  <si>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</si>
  <si>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</si>
  <si>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</si>
  <si>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</si>
  <si>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</si>
  <si>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</si>
  <si>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</si>
  <si>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</si>
  <si>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</si>
  <si>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</si>
  <si>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</si>
  <si>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</si>
  <si>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</si>
  <si>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</si>
  <si>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</si>
  <si>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</si>
  <si>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</si>
  <si>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</si>
  <si>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</si>
  <si>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</si>
  <si>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</si>
  <si>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</si>
  <si>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</si>
  <si>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</si>
  <si>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</si>
  <si>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</si>
  <si>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</si>
  <si>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</si>
  <si>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</si>
  <si>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</si>
  <si>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</si>
  <si>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</si>
  <si>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</si>
  <si>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</si>
  <si>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</si>
  <si>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</si>
  <si>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</si>
  <si>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</si>
  <si>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</si>
  <si>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</si>
  <si>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</si>
  <si>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</si>
  <si>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</si>
  <si>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</si>
  <si>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</si>
  <si>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</si>
  <si>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</si>
  <si>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</si>
  <si>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</si>
  <si>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</si>
  <si>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</si>
  <si>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</si>
  <si>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</si>
  <si>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</si>
  <si>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</si>
  <si>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</si>
  <si>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</si>
  <si>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</si>
  <si>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</si>
  <si>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</si>
  <si>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</si>
  <si>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</si>
  <si>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</si>
  <si>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</si>
  <si>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</si>
  <si>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</si>
  <si>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</si>
  <si>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</si>
  <si>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</si>
  <si>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</si>
  <si>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</si>
  <si>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</si>
  <si>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</si>
  <si>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</si>
  <si>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</si>
  <si>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</si>
  <si>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</si>
  <si>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</si>
  <si>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</si>
  <si>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</si>
  <si>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</si>
  <si>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</si>
  <si>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</si>
  <si>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</si>
  <si>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</si>
  <si>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</si>
  <si>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</si>
  <si>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</si>
  <si>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</si>
  <si>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</si>
  <si>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</si>
  <si>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</si>
  <si>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</si>
  <si>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</si>
  <si>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</si>
  <si>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</si>
  <si>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</si>
  <si>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</si>
  <si>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</si>
  <si>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</si>
  <si>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</si>
  <si>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</si>
  <si>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</si>
  <si>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</si>
  <si>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</si>
  <si>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</si>
  <si>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</si>
  <si>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</si>
  <si>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</si>
  <si>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</si>
  <si>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</si>
  <si>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</si>
  <si>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</si>
  <si>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</si>
  <si>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</si>
  <si>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</si>
  <si>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</si>
  <si>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</si>
  <si>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</si>
  <si>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</si>
  <si>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</si>
  <si>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</si>
  <si>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</si>
  <si>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</si>
  <si>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</si>
  <si>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</si>
  <si>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</si>
  <si>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</si>
  <si>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</si>
  <si>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</si>
  <si>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</si>
  <si>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</si>
  <si>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</si>
  <si>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</si>
  <si>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</si>
  <si>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</si>
  <si>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</si>
  <si>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</si>
  <si>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</si>
  <si>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</si>
  <si>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</si>
  <si>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</si>
  <si>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</si>
  <si>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</si>
  <si>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</si>
  <si>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</si>
  <si>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</si>
  <si>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</si>
  <si>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</si>
  <si>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</si>
  <si>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</si>
  <si>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</si>
  <si>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</si>
  <si>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</si>
  <si>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</si>
  <si>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</si>
  <si>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</si>
  <si>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</si>
  <si>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</si>
  <si>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</si>
  <si>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</si>
  <si>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</si>
  <si>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</si>
  <si>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</si>
  <si>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</si>
  <si>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</si>
  <si>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</si>
  <si>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</si>
  <si>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</si>
  <si>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</si>
  <si>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</si>
  <si>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</si>
  <si>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</si>
  <si>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</si>
  <si>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</si>
  <si>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</si>
  <si>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</si>
  <si>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</si>
  <si>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</si>
  <si>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</si>
  <si>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</si>
  <si>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</si>
  <si>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</si>
  <si>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</si>
  <si>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</si>
  <si>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</si>
  <si>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</si>
  <si>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</si>
  <si>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</si>
  <si>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</si>
  <si>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</si>
  <si>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</si>
  <si>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</si>
  <si>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</si>
  <si>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</si>
  <si>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</si>
  <si>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</si>
  <si>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</si>
  <si>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</si>
  <si>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</si>
  <si>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</si>
  <si>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</si>
  <si>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</si>
  <si>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</si>
  <si>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</si>
  <si>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</si>
  <si>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</si>
  <si>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</si>
  <si>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</si>
  <si>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</si>
  <si>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</si>
  <si>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</si>
  <si>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</si>
  <si>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</si>
  <si>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</si>
  <si>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</si>
  <si>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</si>
  <si>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</si>
  <si>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</si>
  <si>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</si>
  <si>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</si>
  <si>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</si>
  <si>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</si>
  <si>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</si>
  <si>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</si>
  <si>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</si>
  <si>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</si>
  <si>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</si>
  <si>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</si>
  <si>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</si>
  <si>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</si>
  <si>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</si>
  <si>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</si>
  <si>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</si>
  <si>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</si>
  <si>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</si>
  <si>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</si>
  <si>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</si>
  <si>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</si>
  <si>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</si>
  <si>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</si>
  <si>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</si>
  <si>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</si>
  <si>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</si>
  <si>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</si>
  <si>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</si>
  <si>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</si>
  <si>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</si>
  <si>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</si>
  <si>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</si>
  <si>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</si>
  <si>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</si>
  <si>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</si>
  <si>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</si>
  <si>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</si>
  <si>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</si>
  <si>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</si>
  <si>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</si>
  <si>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</si>
  <si>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</si>
  <si>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</si>
  <si>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</si>
  <si>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</si>
  <si>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</si>
  <si>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</si>
  <si>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</si>
  <si>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</si>
  <si>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</si>
  <si>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</si>
  <si>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</si>
  <si>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</si>
  <si>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</si>
  <si>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</si>
  <si>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</si>
  <si>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</si>
  <si>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</si>
  <si>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</si>
  <si>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</si>
  <si>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</si>
  <si>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</si>
  <si>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</si>
  <si>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</si>
  <si>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</si>
  <si>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</si>
  <si>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</si>
  <si>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</si>
  <si>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</si>
  <si>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</si>
  <si>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</si>
  <si>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</si>
  <si>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</si>
  <si>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</si>
  <si>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</si>
  <si>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</si>
  <si>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</si>
  <si>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</si>
  <si>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</si>
  <si>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</si>
  <si>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</si>
  <si>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</si>
  <si>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</si>
  <si>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</si>
  <si>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</si>
  <si>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</si>
  <si>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</si>
  <si>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</si>
  <si>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</si>
  <si>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</si>
  <si>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</si>
  <si>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</si>
  <si>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</si>
  <si>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</si>
  <si>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</si>
  <si>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</si>
  <si>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</si>
  <si>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</si>
  <si>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</si>
  <si>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</si>
  <si>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</si>
  <si>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</si>
  <si>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</si>
  <si>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</si>
  <si>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</si>
  <si>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</si>
  <si>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</si>
  <si>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</si>
  <si>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</si>
  <si>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</si>
  <si>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</si>
  <si>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</si>
  <si>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</si>
  <si>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</si>
  <si>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</si>
  <si>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</si>
  <si>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</si>
  <si>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</si>
  <si>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</si>
  <si>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</si>
  <si>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</si>
  <si>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</si>
  <si>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</si>
  <si>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</si>
  <si>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</si>
  <si>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</si>
  <si>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</si>
  <si>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</si>
  <si>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</si>
  <si>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</si>
  <si>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</si>
  <si>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</si>
  <si>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</si>
  <si>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</si>
  <si>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</si>
  <si>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</si>
  <si>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</si>
  <si>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</si>
  <si>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</si>
  <si>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</si>
  <si>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</si>
  <si>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</si>
  <si>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</si>
  <si>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</si>
  <si>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</si>
  <si>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</si>
  <si>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</si>
  <si>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</si>
  <si>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</si>
  <si>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</si>
  <si>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</si>
  <si>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</si>
  <si>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</si>
  <si>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</si>
  <si>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</si>
  <si>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</si>
  <si>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</si>
  <si>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</si>
  <si>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</si>
  <si>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</si>
  <si>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</si>
  <si>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</si>
  <si>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</si>
  <si>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</si>
  <si>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</si>
  <si>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</si>
  <si>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</si>
  <si>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</si>
  <si>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</si>
  <si>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</si>
  <si>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</si>
  <si>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</si>
  <si>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</si>
  <si>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</si>
  <si>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</si>
  <si>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</si>
  <si>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</si>
  <si>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</si>
  <si>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</si>
  <si>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</si>
  <si>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</si>
  <si>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</si>
  <si>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</si>
  <si>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</si>
  <si>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</si>
  <si>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</si>
  <si>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</si>
  <si>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</si>
  <si>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</si>
  <si>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</si>
  <si>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</si>
  <si>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</si>
  <si>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</si>
  <si>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</si>
  <si>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</si>
  <si>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</si>
  <si>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</si>
  <si>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</si>
  <si>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</si>
  <si>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</si>
  <si>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</si>
  <si>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</si>
  <si>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</si>
  <si>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</si>
  <si>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</si>
  <si>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</si>
  <si>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</si>
  <si>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</si>
  <si>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</si>
  <si>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</si>
  <si>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</si>
  <si>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</si>
  <si>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</si>
  <si>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</si>
  <si>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</si>
  <si>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</si>
  <si>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</si>
  <si>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</si>
  <si>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</si>
  <si>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</si>
  <si>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</si>
  <si>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</si>
  <si>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</si>
  <si>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</si>
  <si>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</si>
  <si>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</si>
  <si>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</si>
  <si>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</si>
  <si>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</si>
  <si>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</si>
  <si>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</si>
  <si>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</si>
  <si>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</si>
  <si>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</si>
  <si>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</si>
  <si>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</si>
  <si>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</si>
  <si>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</si>
  <si>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</si>
  <si>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</si>
  <si>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</si>
  <si>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</si>
  <si>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</si>
  <si>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</si>
  <si>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</si>
  <si>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</si>
  <si>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</si>
  <si>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</si>
  <si>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</si>
  <si>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</si>
  <si>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</si>
  <si>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</si>
  <si>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</si>
  <si>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</si>
  <si>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</si>
  <si>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</si>
  <si>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</si>
  <si>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</si>
  <si>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</si>
  <si>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</si>
  <si>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</si>
  <si>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</si>
  <si>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</si>
  <si>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</si>
  <si>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</si>
  <si>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</si>
  <si>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</si>
  <si>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</si>
  <si>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</si>
  <si>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</si>
  <si>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</si>
  <si>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</si>
  <si>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</si>
  <si>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</si>
  <si>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</si>
  <si>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</si>
  <si>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</si>
  <si>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</si>
  <si>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</si>
  <si>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</si>
  <si>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</si>
  <si>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</si>
  <si>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</si>
  <si>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</si>
  <si>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</si>
  <si>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</si>
  <si>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</si>
  <si>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</si>
  <si>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</si>
  <si>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</si>
  <si>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</si>
  <si>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</si>
  <si>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</si>
  <si>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</si>
  <si>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</si>
  <si>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</si>
  <si>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</si>
  <si>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</si>
  <si>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</si>
  <si>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</si>
  <si>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</si>
  <si>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</si>
  <si>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</si>
  <si>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</si>
  <si>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</si>
  <si>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</si>
  <si>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</si>
  <si>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</si>
  <si>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</si>
  <si>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</si>
  <si>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</si>
  <si>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</si>
  <si>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</si>
  <si>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</si>
  <si>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</si>
  <si>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</si>
  <si>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</si>
  <si>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</si>
  <si>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</si>
  <si>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</si>
  <si>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</si>
  <si>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</si>
  <si>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</si>
  <si>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</si>
  <si>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</si>
  <si>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</si>
  <si>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</si>
  <si>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</si>
  <si>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</si>
  <si>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</si>
  <si>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</si>
  <si>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</si>
  <si>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</si>
  <si>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</si>
  <si>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</si>
  <si>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</si>
  <si>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</si>
  <si>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</si>
  <si>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</si>
  <si>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</si>
  <si>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</si>
  <si>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</si>
  <si>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</si>
  <si>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</si>
  <si>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</si>
  <si>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</si>
  <si>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</si>
  <si>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</si>
  <si>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</si>
  <si>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</si>
  <si>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</si>
  <si>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</si>
  <si>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</si>
  <si>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</si>
  <si>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</si>
  <si>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</si>
  <si>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</si>
  <si>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</si>
  <si>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</si>
  <si>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</si>
  <si>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</si>
  <si>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</si>
  <si>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</si>
  <si>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</si>
  <si>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</si>
  <si>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</si>
  <si>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</si>
  <si>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</si>
  <si>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</si>
  <si>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</si>
  <si>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</si>
  <si>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</si>
  <si>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</si>
  <si>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</si>
  <si>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</si>
  <si>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</si>
  <si>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</si>
  <si>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</si>
  <si>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</si>
  <si>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</si>
  <si>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</si>
  <si>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</si>
  <si>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</si>
  <si>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</si>
  <si>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</si>
  <si>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</si>
  <si>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</si>
  <si>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</si>
  <si>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</si>
  <si>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</si>
  <si>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</si>
  <si>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</si>
  <si>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</si>
  <si>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</si>
  <si>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</si>
  <si>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</si>
  <si>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</si>
  <si>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</si>
  <si>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</si>
  <si>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</si>
  <si>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</si>
  <si>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</si>
  <si>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</si>
  <si>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</si>
  <si>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</si>
  <si>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</si>
  <si>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</si>
  <si>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</si>
  <si>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</si>
  <si>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</si>
  <si>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</si>
  <si>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</si>
  <si>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</si>
  <si>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</si>
  <si>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</si>
  <si>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</si>
  <si>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</si>
  <si>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</si>
  <si>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</si>
  <si>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</si>
  <si>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</si>
  <si>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</si>
  <si>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</si>
  <si>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</si>
  <si>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</si>
  <si>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</si>
  <si>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</si>
  <si>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</si>
  <si>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</si>
  <si>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</si>
  <si>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</si>
  <si>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</si>
  <si>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</si>
  <si>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</si>
  <si>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</si>
  <si>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</si>
  <si>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</si>
  <si>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</si>
  <si>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</si>
  <si>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</si>
  <si>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</si>
  <si>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</si>
  <si>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</si>
  <si>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</si>
  <si>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</si>
  <si>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</si>
  <si>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</si>
  <si>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</si>
  <si>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</si>
  <si>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</si>
  <si>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</si>
  <si>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</si>
  <si>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</si>
  <si>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</si>
  <si>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</si>
  <si>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</si>
  <si>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</si>
  <si>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</si>
  <si>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</si>
  <si>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</si>
  <si>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</si>
  <si>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</si>
  <si>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</si>
  <si>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</si>
  <si>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</si>
  <si>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</si>
  <si>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</si>
  <si>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</si>
  <si>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</si>
  <si>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</si>
  <si>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</si>
  <si>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</si>
  <si>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</si>
  <si>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</si>
  <si>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</si>
  <si>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</si>
  <si>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</si>
  <si>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</si>
  <si>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</si>
  <si>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</si>
  <si>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</si>
  <si>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</si>
  <si>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</si>
  <si>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</si>
  <si>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</si>
  <si>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</si>
  <si>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</si>
  <si>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</si>
  <si>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</si>
  <si>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</si>
  <si>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</si>
  <si>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</si>
  <si>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</si>
  <si>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</si>
  <si>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</si>
  <si>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</si>
  <si>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</si>
  <si>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</si>
  <si>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</si>
  <si>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</si>
  <si>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</si>
  <si>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</si>
  <si>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</si>
  <si>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</si>
  <si>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</si>
  <si>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</si>
  <si>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</si>
  <si>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</si>
  <si>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</si>
  <si>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</si>
  <si>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</si>
  <si>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</si>
  <si>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</si>
  <si>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</si>
  <si>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</si>
  <si>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</si>
  <si>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</si>
  <si>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</si>
  <si>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</si>
  <si>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</si>
  <si>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</si>
  <si>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</si>
  <si>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</si>
  <si>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</si>
  <si>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</si>
  <si>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</si>
  <si>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</si>
  <si>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</si>
  <si>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</si>
  <si>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</si>
  <si>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</si>
  <si>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</si>
  <si>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</si>
  <si>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</si>
  <si>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</si>
  <si>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</si>
  <si>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</si>
  <si>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</si>
  <si>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</si>
  <si>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</si>
  <si>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</si>
  <si>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</si>
  <si>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</si>
  <si>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</si>
  <si>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</si>
  <si>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</si>
  <si>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</si>
  <si>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</si>
  <si>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</si>
  <si>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</si>
  <si>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</si>
  <si>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</si>
  <si>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</si>
  <si>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</si>
  <si>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</si>
  <si>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</si>
  <si>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</si>
  <si>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</si>
  <si>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</si>
  <si>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</si>
  <si>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</si>
  <si>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</si>
  <si>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</si>
  <si>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</si>
  <si>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</si>
  <si>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</si>
  <si>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</si>
  <si>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</si>
  <si>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</si>
  <si>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</si>
  <si>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</si>
  <si>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</si>
  <si>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</si>
  <si>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</si>
  <si>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</si>
  <si>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</si>
  <si>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</si>
  <si>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</si>
  <si>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</si>
  <si>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</si>
  <si>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</si>
  <si>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</si>
  <si>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</si>
  <si>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</si>
  <si>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</si>
  <si>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</si>
  <si>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</si>
  <si>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</si>
  <si>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</si>
  <si>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</si>
  <si>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</si>
  <si>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</si>
  <si>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</si>
  <si>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</si>
  <si>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</si>
  <si>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</si>
  <si>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</si>
  <si>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</si>
  <si>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</si>
  <si>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</si>
  <si>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</si>
  <si>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</si>
  <si>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</si>
  <si>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</si>
  <si>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</si>
  <si>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</si>
  <si>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</si>
  <si>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</si>
  <si>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</si>
  <si>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</si>
  <si>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</si>
  <si>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</si>
  <si>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</si>
  <si>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</si>
  <si>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</si>
  <si>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</si>
  <si>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</si>
  <si>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</si>
  <si>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</si>
  <si>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</si>
  <si>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</si>
  <si>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</si>
  <si>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</si>
  <si>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</si>
  <si>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</si>
  <si>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</si>
  <si>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</si>
  <si>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</si>
  <si>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</si>
  <si>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</si>
  <si>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</si>
  <si>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</si>
  <si>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</si>
  <si>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</si>
  <si>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</si>
  <si>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</si>
  <si>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</si>
  <si>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</si>
  <si>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</si>
  <si>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</si>
  <si>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</si>
  <si>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</si>
  <si>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</si>
  <si>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</si>
  <si>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</si>
  <si>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</si>
  <si>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</si>
  <si>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</si>
  <si>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</si>
  <si>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</si>
  <si>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</si>
  <si>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</si>
  <si>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</si>
  <si>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</si>
  <si>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</si>
  <si>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</si>
  <si>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</si>
  <si>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</si>
  <si>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</si>
  <si>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</si>
  <si>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</si>
  <si>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</si>
  <si>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</si>
  <si>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</si>
  <si>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</si>
  <si>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</si>
  <si>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</si>
  <si>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</si>
  <si>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</si>
  <si>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</si>
  <si>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</si>
  <si>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</si>
  <si>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</si>
  <si>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</si>
  <si>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</si>
  <si>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</si>
  <si>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</si>
  <si>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</si>
  <si>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</si>
  <si>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</si>
  <si>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</si>
  <si>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</si>
  <si>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</si>
  <si>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</si>
  <si>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</si>
  <si>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</si>
  <si>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</si>
  <si>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</si>
  <si>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</si>
  <si>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</si>
  <si>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</si>
  <si>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</si>
  <si>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</si>
  <si>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</si>
  <si>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</si>
  <si>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</si>
  <si>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</si>
  <si>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</si>
  <si>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</si>
  <si>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</si>
  <si>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</si>
  <si>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</si>
  <si>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</si>
  <si>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</si>
  <si>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</si>
  <si>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</si>
  <si>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</si>
  <si>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</si>
  <si>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</si>
  <si>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</si>
  <si>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</si>
  <si>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</si>
  <si>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</si>
  <si>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</si>
  <si>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</si>
  <si>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</si>
  <si>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</si>
  <si>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</si>
  <si>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</si>
  <si>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</si>
  <si>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</si>
  <si>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</si>
  <si>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</si>
  <si>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</si>
  <si>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</si>
  <si>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</si>
  <si>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</si>
  <si>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</si>
  <si>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</si>
  <si>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</si>
  <si>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</si>
  <si>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</si>
  <si>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</si>
  <si>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</si>
  <si>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</si>
  <si>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</si>
  <si>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</si>
  <si>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</si>
  <si>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</si>
  <si>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</si>
  <si>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</si>
  <si>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</si>
  <si>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</si>
  <si>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</si>
  <si>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</si>
  <si>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</si>
  <si>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</si>
  <si>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</si>
  <si>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</si>
  <si>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</si>
  <si>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</si>
  <si>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</si>
  <si>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</si>
  <si>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</si>
  <si>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</si>
  <si>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</si>
  <si>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</si>
  <si>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</si>
  <si>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</si>
  <si>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</si>
  <si>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</si>
  <si>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</si>
  <si>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</si>
  <si>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</si>
  <si>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</si>
  <si>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</si>
  <si>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</si>
  <si>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</si>
  <si>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</si>
  <si>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</si>
  <si>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</si>
  <si>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</si>
  <si>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</si>
  <si>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</si>
  <si>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</si>
  <si>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</si>
  <si>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</si>
  <si>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</si>
  <si>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</si>
  <si>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</si>
  <si>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</si>
  <si>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</si>
  <si>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</si>
  <si>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</si>
  <si>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</si>
  <si>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</si>
  <si>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</si>
  <si>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</si>
  <si>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</si>
  <si>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</si>
  <si>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</si>
  <si>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</si>
  <si>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</si>
  <si>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</si>
  <si>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</si>
  <si>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</si>
  <si>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</si>
  <si>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</si>
  <si>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</si>
  <si>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</si>
  <si>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</si>
  <si>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</si>
  <si>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</si>
  <si>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</si>
  <si>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</si>
  <si>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</si>
  <si>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</si>
  <si>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</si>
  <si>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</si>
  <si>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</si>
  <si>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</si>
  <si>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</si>
  <si>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</si>
  <si>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</si>
  <si>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</si>
  <si>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</si>
  <si>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</si>
  <si>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</si>
  <si>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</si>
  <si>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</si>
  <si>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</si>
  <si>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</si>
  <si>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</si>
  <si>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</si>
  <si>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</si>
  <si>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</si>
  <si>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</si>
  <si>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</si>
  <si>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</si>
  <si>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</si>
  <si>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</si>
  <si>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</si>
  <si>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</si>
  <si>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</si>
  <si>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</si>
  <si>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</si>
  <si>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</si>
  <si>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</si>
  <si>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</si>
  <si>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</si>
  <si>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</si>
  <si>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</si>
  <si>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</si>
  <si>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</si>
  <si>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</si>
  <si>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</si>
  <si>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</si>
  <si>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</si>
  <si>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</si>
  <si>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</si>
  <si>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</si>
  <si>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</si>
  <si>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</si>
  <si>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</si>
  <si>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</si>
  <si>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</si>
  <si>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</si>
  <si>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</si>
  <si>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</si>
  <si>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</si>
  <si>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</si>
  <si>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</si>
  <si>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</si>
  <si>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</si>
  <si>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</si>
  <si>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</si>
  <si>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</si>
  <si>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</si>
  <si>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</si>
  <si>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</si>
  <si>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</si>
  <si>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</si>
  <si>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</si>
  <si>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</si>
  <si>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</si>
  <si>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</si>
  <si>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</si>
  <si>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</si>
  <si>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</si>
  <si>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</si>
  <si>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</si>
  <si>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</si>
  <si>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</si>
  <si>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</si>
  <si>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</si>
  <si>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</si>
  <si>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</si>
  <si>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</si>
  <si>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</si>
  <si>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</si>
  <si>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</si>
  <si>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</si>
  <si>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</si>
  <si>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</si>
  <si>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</si>
  <si>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</si>
  <si>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</si>
  <si>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</si>
  <si>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</si>
  <si>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</si>
  <si>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</si>
  <si>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</si>
  <si>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</si>
  <si>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</si>
  <si>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</si>
  <si>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</si>
  <si>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</si>
  <si>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</si>
  <si>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</si>
  <si>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</si>
  <si>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</si>
  <si>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</si>
  <si>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</si>
  <si>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</si>
  <si>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</si>
  <si>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</si>
  <si>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</si>
  <si>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</si>
  <si>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</si>
  <si>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</si>
  <si>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</si>
  <si>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</si>
  <si>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</si>
  <si>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</si>
  <si>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</si>
  <si>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</si>
  <si>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</si>
  <si>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</si>
  <si>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</si>
  <si>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</si>
  <si>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</si>
  <si>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</si>
  <si>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</si>
  <si>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</si>
  <si>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</si>
  <si>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</si>
  <si>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</si>
  <si>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</si>
  <si>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</si>
  <si>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</si>
  <si>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</si>
  <si>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</si>
  <si>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</si>
  <si>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</si>
  <si>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</si>
  <si>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</si>
  <si>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</si>
  <si>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</si>
  <si>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</si>
  <si>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</si>
  <si>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</si>
  <si>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</si>
  <si>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</si>
  <si>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</si>
  <si>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</si>
  <si>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</si>
  <si>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</si>
  <si>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</si>
  <si>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</si>
  <si>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</si>
  <si>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</si>
  <si>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</si>
  <si>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</si>
  <si>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</si>
  <si>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</si>
  <si>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</si>
  <si>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</si>
  <si>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</si>
  <si>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</si>
  <si>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</si>
  <si>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</si>
  <si>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</si>
  <si>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</si>
  <si>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</si>
  <si>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</si>
  <si>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</si>
  <si>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</si>
  <si>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</si>
  <si>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</si>
  <si>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</si>
  <si>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</si>
  <si>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</si>
  <si>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</si>
  <si>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</si>
  <si>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</si>
  <si>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</si>
  <si>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</si>
  <si>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</si>
  <si>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</si>
  <si>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</si>
  <si>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</si>
  <si>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</si>
  <si>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</si>
  <si>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</si>
  <si>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</si>
  <si>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</si>
  <si>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</si>
  <si>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</si>
  <si>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</si>
  <si>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</si>
  <si>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</si>
  <si>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</si>
  <si>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</si>
  <si>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</si>
  <si>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</si>
  <si>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</si>
  <si>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</si>
  <si>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</si>
  <si>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</si>
  <si>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</si>
  <si>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</si>
  <si>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</si>
  <si>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</si>
  <si>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</si>
  <si>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</si>
  <si>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</si>
  <si>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</si>
  <si>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</si>
  <si>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</si>
  <si>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</si>
  <si>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</si>
  <si>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</si>
  <si>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</si>
  <si>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</si>
  <si>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</si>
  <si>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</si>
  <si>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</si>
  <si>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</si>
  <si>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</si>
  <si>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</si>
  <si>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</si>
  <si>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</si>
  <si>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</si>
  <si>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</si>
  <si>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</si>
  <si>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</si>
  <si>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</si>
  <si>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</si>
  <si>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</si>
  <si>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</si>
  <si>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</si>
  <si>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</si>
  <si>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</si>
  <si>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</si>
  <si>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</si>
  <si>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</si>
  <si>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</si>
  <si>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</si>
  <si>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</si>
  <si>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</si>
  <si>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</si>
  <si>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</si>
  <si>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</si>
  <si>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</si>
  <si>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</si>
  <si>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</si>
  <si>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</si>
  <si>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</si>
  <si>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</si>
  <si>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</si>
  <si>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</si>
  <si>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</si>
  <si>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</si>
  <si>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</si>
  <si>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</si>
  <si>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</si>
  <si>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</si>
  <si>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</si>
  <si>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</si>
  <si>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</si>
  <si>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</si>
  <si>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</si>
  <si>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</si>
  <si>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</si>
  <si>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</si>
  <si>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</si>
  <si>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</si>
  <si>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</si>
  <si>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</si>
  <si>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</si>
  <si>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</si>
  <si>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</si>
  <si>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</si>
  <si>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</si>
  <si>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</si>
  <si>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</si>
  <si>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</si>
  <si>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</si>
  <si>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</si>
  <si>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</si>
  <si>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</si>
  <si>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</si>
  <si>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</si>
  <si>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</si>
  <si>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</si>
  <si>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</si>
  <si>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</si>
  <si>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</si>
  <si>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</si>
  <si>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</si>
  <si>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</si>
  <si>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</si>
  <si>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</si>
  <si>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</si>
  <si>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</si>
  <si>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</si>
  <si>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</si>
  <si>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</si>
  <si>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</si>
  <si>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</si>
  <si>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</si>
  <si>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</si>
  <si>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</si>
  <si>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</si>
  <si>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</si>
  <si>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</si>
  <si>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</si>
  <si>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</si>
  <si>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</si>
  <si>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</si>
  <si>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</si>
  <si>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</si>
  <si>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</si>
  <si>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</si>
  <si>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</si>
  <si>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</si>
  <si>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</si>
  <si>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</si>
  <si>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</si>
  <si>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</si>
  <si>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</si>
  <si>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</si>
  <si>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</si>
  <si>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</si>
  <si>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</si>
  <si>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</si>
  <si>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</si>
  <si>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</si>
  <si>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</si>
  <si>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</si>
  <si>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</si>
  <si>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</si>
  <si>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</si>
  <si>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</si>
  <si>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</si>
  <si>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</si>
  <si>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</si>
  <si>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</si>
  <si>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</si>
  <si>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</si>
  <si>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</si>
  <si>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</si>
  <si>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</si>
  <si>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</si>
  <si>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</si>
  <si>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</si>
  <si>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</si>
  <si>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</si>
  <si>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</si>
  <si>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</si>
  <si>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</si>
  <si>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</si>
  <si>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</si>
  <si>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</si>
  <si>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</si>
  <si>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</si>
  <si>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</si>
  <si>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</si>
  <si>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</si>
  <si>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</si>
  <si>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</si>
  <si>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</si>
  <si>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</si>
  <si>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</si>
  <si>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</si>
  <si>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</si>
  <si>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</si>
  <si>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</si>
  <si>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</si>
  <si>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</si>
  <si>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</si>
  <si>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</si>
  <si>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</si>
  <si>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</si>
  <si>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</si>
  <si>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</si>
  <si>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</si>
  <si>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</si>
  <si>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</si>
  <si>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</si>
  <si>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</si>
  <si>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</si>
  <si>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</si>
  <si>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</si>
  <si>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</si>
  <si>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</si>
  <si>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</si>
  <si>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</si>
  <si>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</si>
  <si>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</si>
  <si>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</si>
  <si>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</si>
  <si>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</si>
  <si>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</si>
  <si>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</si>
  <si>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</si>
  <si>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</si>
  <si>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</si>
  <si>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</si>
  <si>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</si>
  <si>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</si>
  <si>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</si>
  <si>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</si>
  <si>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</si>
  <si>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</si>
  <si>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</si>
  <si>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</si>
  <si>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</si>
  <si>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</si>
  <si>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</si>
  <si>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</si>
  <si>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</si>
  <si>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</si>
  <si>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</si>
  <si>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</si>
  <si>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</si>
  <si>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</si>
  <si>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</si>
  <si>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</si>
  <si>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</si>
  <si>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</si>
  <si>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</si>
  <si>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</si>
  <si>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</si>
  <si>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</si>
  <si>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</si>
  <si>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</si>
  <si>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</si>
  <si>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</si>
  <si>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</si>
  <si>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</si>
  <si>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</si>
  <si>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</si>
  <si>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</si>
  <si>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</si>
  <si>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</si>
  <si>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</si>
  <si>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</si>
  <si>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</si>
  <si>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</si>
  <si>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</si>
  <si>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</si>
  <si>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</si>
  <si>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</si>
  <si>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</si>
  <si>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</si>
  <si>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</si>
  <si>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</si>
  <si>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</si>
  <si>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</si>
  <si>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</si>
  <si>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</si>
  <si>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</si>
  <si>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</si>
  <si>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</si>
  <si>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</si>
  <si>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</si>
  <si>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</si>
  <si>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</si>
  <si>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</si>
  <si>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</si>
  <si>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</si>
  <si>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</si>
  <si>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</si>
  <si>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</si>
  <si>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</si>
  <si>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</si>
  <si>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</si>
  <si>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</si>
  <si>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</si>
  <si>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</si>
  <si>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</si>
  <si>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</si>
  <si>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</si>
  <si>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</si>
  <si>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</si>
  <si>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</si>
  <si>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</si>
  <si>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</si>
  <si>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</si>
  <si>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</si>
  <si>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</si>
  <si>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</si>
  <si>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</si>
  <si>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</si>
  <si>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</si>
  <si>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</si>
  <si>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</si>
  <si>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</si>
  <si>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</si>
  <si>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</si>
  <si>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</si>
  <si>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</si>
  <si>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</si>
  <si>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</si>
  <si>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</si>
  <si>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</si>
  <si>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</si>
  <si>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</si>
  <si>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</si>
  <si>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</si>
  <si>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</si>
  <si>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</si>
  <si>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</si>
  <si>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</si>
  <si>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</si>
  <si>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</si>
  <si>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</si>
  <si>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</si>
  <si>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</si>
  <si>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</si>
  <si>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</si>
  <si>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</si>
  <si>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</si>
  <si>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</si>
  <si>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</si>
  <si>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</si>
  <si>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</si>
  <si>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</si>
  <si>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</si>
  <si>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</si>
  <si>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</si>
  <si>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</si>
  <si>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</si>
  <si>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</si>
  <si>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</si>
  <si>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</si>
  <si>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</si>
  <si>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</si>
  <si>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</si>
  <si>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</si>
  <si>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</si>
  <si>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</si>
  <si>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</si>
  <si>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</si>
  <si>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</si>
  <si>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</si>
  <si>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</si>
  <si>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</si>
  <si>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</si>
  <si>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</si>
  <si>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</si>
  <si>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</si>
  <si>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</si>
  <si>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</si>
  <si>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</si>
  <si>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</si>
  <si>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</si>
  <si>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</si>
  <si>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</si>
  <si>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</si>
  <si>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</si>
  <si>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</si>
  <si>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</si>
  <si>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</si>
  <si>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</si>
  <si>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</si>
  <si>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</si>
  <si>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</si>
  <si>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</si>
  <si>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</si>
  <si>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</si>
  <si>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</si>
  <si>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</si>
  <si>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</si>
  <si>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</si>
  <si>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</si>
  <si>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</si>
  <si>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</si>
  <si>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</si>
  <si>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</si>
  <si>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</si>
  <si>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</si>
  <si>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</si>
  <si>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</si>
  <si>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</si>
  <si>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</si>
  <si>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</si>
  <si>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</si>
  <si>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</si>
  <si>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</si>
  <si>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</si>
  <si>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</si>
  <si>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</si>
  <si>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</si>
  <si>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</si>
  <si>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</si>
  <si>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</si>
  <si>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</si>
  <si>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</si>
  <si>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</si>
  <si>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</si>
  <si>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</si>
  <si>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</si>
  <si>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</si>
  <si>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</si>
  <si>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</si>
  <si>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</si>
  <si>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</si>
  <si>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</si>
  <si>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</si>
  <si>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</si>
  <si>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</si>
  <si>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</si>
  <si>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</si>
  <si>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</si>
  <si>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</si>
  <si>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</si>
  <si>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</si>
  <si>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</si>
  <si>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</si>
  <si>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</si>
  <si>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</si>
  <si>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</si>
  <si>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</si>
  <si>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</si>
  <si>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</si>
  <si>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</si>
  <si>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</si>
  <si>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</si>
  <si>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</si>
  <si>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</si>
  <si>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</si>
  <si>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</si>
  <si>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</si>
  <si>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</si>
  <si>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</si>
  <si>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</si>
  <si>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</si>
  <si>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</si>
  <si>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</si>
  <si>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</si>
  <si>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</si>
  <si>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</si>
  <si>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</si>
  <si>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</si>
  <si>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</si>
  <si>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</si>
  <si>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</si>
  <si>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</si>
  <si>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</si>
  <si>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</si>
  <si>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</si>
  <si>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</si>
  <si>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</si>
  <si>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</si>
  <si>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</si>
  <si>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</si>
  <si>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</si>
  <si>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</si>
  <si>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</si>
  <si>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</si>
  <si>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</si>
  <si>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</si>
  <si>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</si>
  <si>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</si>
  <si>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</si>
  <si>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</si>
  <si>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</si>
  <si>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</si>
  <si>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</si>
  <si>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</si>
  <si>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</si>
  <si>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</si>
  <si>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</si>
  <si>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</si>
  <si>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</si>
  <si>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</si>
  <si>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</si>
  <si>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</si>
  <si>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</si>
  <si>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</si>
  <si>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</si>
  <si>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</si>
  <si>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</si>
  <si>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</si>
  <si>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</si>
  <si>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</si>
  <si>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</si>
  <si>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</si>
  <si>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</si>
  <si>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</si>
  <si>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</si>
  <si>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</si>
  <si>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</si>
  <si>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</si>
  <si>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</si>
  <si>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</si>
  <si>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</si>
  <si>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</si>
  <si>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</si>
  <si>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</si>
  <si>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</si>
  <si>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</si>
  <si>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</si>
  <si>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</si>
  <si>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</si>
  <si>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</si>
  <si>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</si>
  <si>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</si>
  <si>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</si>
  <si>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</si>
  <si>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</si>
  <si>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</si>
  <si>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</si>
  <si>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</si>
  <si>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</si>
  <si>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</si>
  <si>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</si>
  <si>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</si>
  <si>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</si>
  <si>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</si>
  <si>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</si>
  <si>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</si>
  <si>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</si>
  <si>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</si>
  <si>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</si>
  <si>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</si>
  <si>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</si>
  <si>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</si>
  <si>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</si>
  <si>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</si>
  <si>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</si>
  <si>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</si>
  <si>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</si>
  <si>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</si>
  <si>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</si>
  <si>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</si>
  <si>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</si>
  <si>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</si>
  <si>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</si>
  <si>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</si>
  <si>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</si>
  <si>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</si>
  <si>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</si>
  <si>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</si>
  <si>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</si>
  <si>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</si>
  <si>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</si>
  <si>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</si>
  <si>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</si>
  <si>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</si>
  <si>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</si>
  <si>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</si>
  <si>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</si>
  <si>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</si>
  <si>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</si>
  <si>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</si>
  <si>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</si>
  <si>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</si>
  <si>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</si>
  <si>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</si>
  <si>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</si>
  <si>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</si>
  <si>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</si>
  <si>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</si>
  <si>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</si>
  <si>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</si>
  <si>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</si>
  <si>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</si>
  <si>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</si>
  <si>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</si>
  <si>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</si>
  <si>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</si>
  <si>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</si>
  <si>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</si>
  <si>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</si>
  <si>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</si>
  <si>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</si>
  <si>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</si>
  <si>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</si>
  <si>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</si>
  <si>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</si>
  <si>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</si>
  <si>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</si>
  <si>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</si>
  <si>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</si>
  <si>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</si>
  <si>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</si>
  <si>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</si>
  <si>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</si>
  <si>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</si>
  <si>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</si>
  <si>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</si>
  <si>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</si>
  <si>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</si>
  <si>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</si>
  <si>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</si>
  <si>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</si>
  <si>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</si>
  <si>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</si>
  <si>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</si>
  <si>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</si>
  <si>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</si>
  <si>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</si>
  <si>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</si>
  <si>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</si>
  <si>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</si>
  <si>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</si>
  <si>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</si>
  <si>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</si>
  <si>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</si>
  <si>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</si>
  <si>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</si>
  <si>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</si>
  <si>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</si>
  <si>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</si>
  <si>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</si>
  <si>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</si>
  <si>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</si>
  <si>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</si>
  <si>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</si>
  <si>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</si>
  <si>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</si>
  <si>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</si>
  <si>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</si>
  <si>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</si>
  <si>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</si>
  <si>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</si>
  <si>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</si>
  <si>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</si>
  <si>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</si>
  <si>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</si>
  <si>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</si>
  <si>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</si>
  <si>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</si>
  <si>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</si>
  <si>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</si>
  <si>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</si>
  <si>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</si>
  <si>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</si>
  <si>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</si>
  <si>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</si>
  <si>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</si>
  <si>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</si>
  <si>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</si>
  <si>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</si>
  <si>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</si>
  <si>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</si>
  <si>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</si>
  <si>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</si>
  <si>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</si>
  <si>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</si>
  <si>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</si>
  <si>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</si>
  <si>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</si>
  <si>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</si>
  <si>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</si>
  <si>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</si>
  <si>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</si>
  <si>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</si>
  <si>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</si>
  <si>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</si>
  <si>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</si>
  <si>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</si>
  <si>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</si>
  <si>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</si>
  <si>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</si>
  <si>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</si>
  <si>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</si>
  <si>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</si>
  <si>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</si>
  <si>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</si>
  <si>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</si>
  <si>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</si>
  <si>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</si>
  <si>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</si>
  <si>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</si>
  <si>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</si>
  <si>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</si>
  <si>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</si>
  <si>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</si>
  <si>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</si>
  <si>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</si>
  <si>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</si>
  <si>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</si>
  <si>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</si>
  <si>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</si>
  <si>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</si>
  <si>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</si>
  <si>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</si>
  <si>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</si>
  <si>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</si>
  <si>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</si>
  <si>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</si>
  <si>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</si>
  <si>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</si>
  <si>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</si>
  <si>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</si>
  <si>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</si>
  <si>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</si>
  <si>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</si>
  <si>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</si>
  <si>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</si>
  <si>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</si>
  <si>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</si>
  <si>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</si>
  <si>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</si>
  <si>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</si>
  <si>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</si>
  <si>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</si>
  <si>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</si>
  <si>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</si>
  <si>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</si>
  <si>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</si>
  <si>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</si>
  <si>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</si>
  <si>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</si>
  <si>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</si>
  <si>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</si>
  <si>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</si>
  <si>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</si>
  <si>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</si>
  <si>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</si>
  <si>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</si>
  <si>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</si>
  <si>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</si>
  <si>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</si>
  <si>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</si>
  <si>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</si>
  <si>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</si>
  <si>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</si>
  <si>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</si>
  <si>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</si>
  <si>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</si>
  <si>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</si>
  <si>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</si>
  <si>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</si>
  <si>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</si>
  <si>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</si>
  <si>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</si>
  <si>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</si>
  <si>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</si>
  <si>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</si>
  <si>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</si>
  <si>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</si>
  <si>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</si>
  <si>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</si>
  <si>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</si>
  <si>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</si>
  <si>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</si>
  <si>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</si>
  <si>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</si>
  <si>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</si>
  <si>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</si>
  <si>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</si>
  <si>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</si>
  <si>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</si>
  <si>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</si>
  <si>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</si>
  <si>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</si>
  <si>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</si>
  <si>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</si>
  <si>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</si>
  <si>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</si>
  <si>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</si>
  <si>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</si>
  <si>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</si>
  <si>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</si>
  <si>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</si>
  <si>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</si>
  <si>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</si>
  <si>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</si>
  <si>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</si>
  <si>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</si>
  <si>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</si>
  <si>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</si>
  <si>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</si>
  <si>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</si>
  <si>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</si>
  <si>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</si>
  <si>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</si>
  <si>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</si>
  <si>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</si>
  <si>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</si>
  <si>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</si>
  <si>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</si>
  <si>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</si>
  <si>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</si>
  <si>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</si>
  <si>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</si>
  <si>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</si>
  <si>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</si>
  <si>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</si>
  <si>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</si>
  <si>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</si>
  <si>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</si>
  <si>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</si>
  <si>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</si>
  <si>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</si>
  <si>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</si>
  <si>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</si>
  <si>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</si>
  <si>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</si>
  <si>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</si>
  <si>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</si>
  <si>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</si>
  <si>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</si>
  <si>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</si>
  <si>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</si>
  <si>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</si>
  <si>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</si>
  <si>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</si>
  <si>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</si>
  <si>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</si>
  <si>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</si>
  <si>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</si>
  <si>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</si>
  <si>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</si>
  <si>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</si>
  <si>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</si>
  <si>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</si>
  <si>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</si>
  <si>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</si>
  <si>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</si>
  <si>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</si>
  <si>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</si>
  <si>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</si>
  <si>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</si>
  <si>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</si>
  <si>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</si>
  <si>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</si>
  <si>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</si>
  <si>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</si>
  <si>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</si>
  <si>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</si>
  <si>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</si>
  <si>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</si>
  <si>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</si>
  <si>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</si>
  <si>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</si>
  <si>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</si>
  <si>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</si>
  <si>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</si>
  <si>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</si>
  <si>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</si>
  <si>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</si>
  <si>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</si>
  <si>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</si>
  <si>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</si>
  <si>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</si>
  <si>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</si>
  <si>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</si>
  <si>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</si>
  <si>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</si>
  <si>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</si>
  <si>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</si>
  <si>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</si>
  <si>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</si>
  <si>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</si>
  <si>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</si>
  <si>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</si>
  <si>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</si>
  <si>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</si>
  <si>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</si>
  <si>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</si>
  <si>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</si>
  <si>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</si>
  <si>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</si>
  <si>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</si>
  <si>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</si>
  <si>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</si>
  <si>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</si>
  <si>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</si>
  <si>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</si>
  <si>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</si>
  <si>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</si>
  <si>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</si>
  <si>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</si>
  <si>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</si>
  <si>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</si>
  <si>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</si>
  <si>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</si>
  <si>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</si>
  <si>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</si>
  <si>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</si>
  <si>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</si>
  <si>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</si>
  <si>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</si>
  <si>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</si>
  <si>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</si>
  <si>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</si>
  <si>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</si>
  <si>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</si>
  <si>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</si>
  <si>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</si>
  <si>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</si>
  <si>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</si>
  <si>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</si>
  <si>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</si>
  <si>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</si>
  <si>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</si>
  <si>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</si>
  <si>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</si>
  <si>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</si>
  <si>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</si>
  <si>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</si>
  <si>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</si>
  <si>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</si>
  <si>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</si>
  <si>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</si>
  <si>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</si>
  <si>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</si>
  <si>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</si>
  <si>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</si>
  <si>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</si>
  <si>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</si>
  <si>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</si>
  <si>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</si>
  <si>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</si>
  <si>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</si>
  <si>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</si>
  <si>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</si>
  <si>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</si>
  <si>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</si>
  <si>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</si>
  <si>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</si>
  <si>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</si>
  <si>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</si>
  <si>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</si>
  <si>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</si>
  <si>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</si>
  <si>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</si>
  <si>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</si>
  <si>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</si>
  <si>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</si>
  <si>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</si>
  <si>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</si>
  <si>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</si>
  <si>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</si>
  <si>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</si>
  <si>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</si>
  <si>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</si>
  <si>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</si>
  <si>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</si>
  <si>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</si>
  <si>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</si>
  <si>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</si>
  <si>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</si>
  <si>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</si>
  <si>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</si>
  <si>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</si>
  <si>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</si>
  <si>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</si>
  <si>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</si>
  <si>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</si>
  <si>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</si>
  <si>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</si>
  <si>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</si>
  <si>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</si>
  <si>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</si>
  <si>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</si>
  <si>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</si>
  <si>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</si>
  <si>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</si>
  <si>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</si>
  <si>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</si>
  <si>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</si>
  <si>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</si>
  <si>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</si>
  <si>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</si>
  <si>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</si>
  <si>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</si>
  <si>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</si>
  <si>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</si>
  <si>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</si>
  <si>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</si>
  <si>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</si>
  <si>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</si>
  <si>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</si>
  <si>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</si>
  <si>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</si>
  <si>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</si>
  <si>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</si>
  <si>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</si>
  <si>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</si>
  <si>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</si>
  <si>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</si>
  <si>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</si>
  <si>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</si>
  <si>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</si>
  <si>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</si>
  <si>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</si>
  <si>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</si>
  <si>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</si>
  <si>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</si>
  <si>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</si>
  <si>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</si>
  <si>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</si>
  <si>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</si>
  <si>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</si>
  <si>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</si>
  <si>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</si>
  <si>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</si>
  <si>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</si>
  <si>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</si>
  <si>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</si>
  <si>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</si>
  <si>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</si>
  <si>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</si>
  <si>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</si>
  <si>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</si>
  <si>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</si>
  <si>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</si>
  <si>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</si>
  <si>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</si>
  <si>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</si>
  <si>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</si>
  <si>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</si>
  <si>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</si>
  <si>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</si>
  <si>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</si>
  <si>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</si>
  <si>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</si>
  <si>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</si>
  <si>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</si>
  <si>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</si>
  <si>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</si>
  <si>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</si>
  <si>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</si>
  <si>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</si>
  <si>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</si>
  <si>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</si>
  <si>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</si>
  <si>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</si>
  <si>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</si>
  <si>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</si>
  <si>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</si>
  <si>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</si>
  <si>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</si>
  <si>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</si>
  <si>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</si>
  <si>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</si>
  <si>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</si>
  <si>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</si>
  <si>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</si>
  <si>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</si>
  <si>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</si>
  <si>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</si>
  <si>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</si>
  <si>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</si>
  <si>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</si>
  <si>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</si>
  <si>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</si>
  <si>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</si>
  <si>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</si>
  <si>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</si>
  <si>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</si>
  <si>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</si>
  <si>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</si>
  <si>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</si>
  <si>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</si>
  <si>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</si>
  <si>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</si>
  <si>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</si>
  <si>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</si>
  <si>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</si>
  <si>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</si>
  <si>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</si>
  <si>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</si>
  <si>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</si>
  <si>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</si>
  <si>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</si>
  <si>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</si>
  <si>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</si>
  <si>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</si>
  <si>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</si>
  <si>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</si>
  <si>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</si>
  <si>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</si>
  <si>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</si>
  <si>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</si>
  <si>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</si>
  <si>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</si>
  <si>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</si>
  <si>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</si>
  <si>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</si>
  <si>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</si>
  <si>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</si>
  <si>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</si>
  <si>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</si>
  <si>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</si>
  <si>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</si>
  <si>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</si>
  <si>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</si>
  <si>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</si>
  <si>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</si>
  <si>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</si>
  <si>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</si>
  <si>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</si>
  <si>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</si>
  <si>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</si>
  <si>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</si>
  <si>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</si>
  <si>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</si>
  <si>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</si>
  <si>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</si>
  <si>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</si>
  <si>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</si>
  <si>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</si>
  <si>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</si>
  <si>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</si>
  <si>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</si>
  <si>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</si>
  <si>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</si>
  <si>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</si>
  <si>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</si>
  <si>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</si>
  <si>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</si>
  <si>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</si>
  <si>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</si>
  <si>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</si>
  <si>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</si>
  <si>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</si>
  <si>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</si>
  <si>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</si>
  <si>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</si>
  <si>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</si>
  <si>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</si>
  <si>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</si>
  <si>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</si>
  <si>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</si>
  <si>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</si>
  <si>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</si>
  <si>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</si>
  <si>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</si>
  <si>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</si>
  <si>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</si>
  <si>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</si>
  <si>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</si>
  <si>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</si>
  <si>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</si>
  <si>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</si>
  <si>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</si>
  <si>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</si>
  <si>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</si>
  <si>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</si>
  <si>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</si>
  <si>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</si>
  <si>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</si>
  <si>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</si>
  <si>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</si>
  <si>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</si>
  <si>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</si>
  <si>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</si>
  <si>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</si>
  <si>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</si>
  <si>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</si>
  <si>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</si>
  <si>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</si>
  <si>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</si>
  <si>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</si>
  <si>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</si>
  <si>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</si>
  <si>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</si>
  <si>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</si>
  <si>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</si>
  <si>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</si>
  <si>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</si>
  <si>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</si>
  <si>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</si>
  <si>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</si>
  <si>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</si>
  <si>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</si>
  <si>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</si>
  <si>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</si>
  <si>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</si>
  <si>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</si>
  <si>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</si>
  <si>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</si>
  <si>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</si>
  <si>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</si>
  <si>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</si>
  <si>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</si>
  <si>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</si>
  <si>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</si>
  <si>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</si>
  <si>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</si>
  <si>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</si>
  <si>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</si>
  <si>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</si>
  <si>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</si>
  <si>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</si>
  <si>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</si>
  <si>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</si>
  <si>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</si>
  <si>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</si>
  <si>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</si>
  <si>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</si>
  <si>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</si>
  <si>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</si>
  <si>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</si>
  <si>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</si>
  <si>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</si>
  <si>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</si>
  <si>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</si>
  <si>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</si>
  <si>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</si>
  <si>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</si>
  <si>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</si>
  <si>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</si>
  <si>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</si>
  <si>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</si>
  <si>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</si>
  <si>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</si>
  <si>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</si>
  <si>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</si>
  <si>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</si>
  <si>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</si>
  <si>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</si>
  <si>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</si>
  <si>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</si>
  <si>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</si>
  <si>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</si>
  <si>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</si>
  <si>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</si>
  <si>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</si>
  <si>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</si>
  <si>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</si>
  <si>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</si>
  <si>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</si>
  <si>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</si>
  <si>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</si>
  <si>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</si>
  <si>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</si>
  <si>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</si>
  <si>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</si>
  <si>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</si>
  <si>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</si>
  <si>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</si>
  <si>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</si>
  <si>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</si>
  <si>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</si>
  <si>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</si>
  <si>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</si>
  <si>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</si>
  <si>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</si>
  <si>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</si>
  <si>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</si>
  <si>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</si>
  <si>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</si>
  <si>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</si>
  <si>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</si>
  <si>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</si>
  <si>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</si>
  <si>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</si>
  <si>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</si>
  <si>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</si>
  <si>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</si>
  <si>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</si>
  <si>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</si>
  <si>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</si>
  <si>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</si>
  <si>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</si>
  <si>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</si>
  <si>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</si>
  <si>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</si>
  <si>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</si>
  <si>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</si>
  <si>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</si>
  <si>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</si>
  <si>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</si>
  <si>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</si>
  <si>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</si>
  <si>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</si>
  <si>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</si>
  <si>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</si>
  <si>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</si>
  <si>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</si>
  <si>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</si>
  <si>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</si>
  <si>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</si>
  <si>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</si>
  <si>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</si>
  <si>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</si>
  <si>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</si>
  <si>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</si>
  <si>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</si>
  <si>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</si>
  <si>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</si>
  <si>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</si>
  <si>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</si>
  <si>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</si>
  <si>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</si>
  <si>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</si>
  <si>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</si>
  <si>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</si>
  <si>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</si>
  <si>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</si>
  <si>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</si>
  <si>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</si>
  <si>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</si>
  <si>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</si>
  <si>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</si>
  <si>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</si>
  <si>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</si>
  <si>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</si>
  <si>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</si>
  <si>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</si>
  <si>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</si>
  <si>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</si>
  <si>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</si>
  <si>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</si>
  <si>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</si>
  <si>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</si>
  <si>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</si>
  <si>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</si>
  <si>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</si>
  <si>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</si>
  <si>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</si>
  <si>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</si>
  <si>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</si>
  <si>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</si>
  <si>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</si>
  <si>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</si>
  <si>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</si>
  <si>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</si>
  <si>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</si>
  <si>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</si>
  <si>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</si>
  <si>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</si>
  <si>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</si>
  <si>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</si>
  <si>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</si>
  <si>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</si>
  <si>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</si>
  <si>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</si>
  <si>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</si>
  <si>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</si>
  <si>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</si>
  <si>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</si>
  <si>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</si>
  <si>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</si>
  <si>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</si>
  <si>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</si>
  <si>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</si>
  <si>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</si>
  <si>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</si>
  <si>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</si>
  <si>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</si>
  <si>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</si>
  <si>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</si>
  <si>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</si>
  <si>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</si>
  <si>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</si>
  <si>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</si>
  <si>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</si>
  <si>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</si>
  <si>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</si>
  <si>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</si>
  <si>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</si>
  <si>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</si>
  <si>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</si>
  <si>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</si>
  <si>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</si>
  <si>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</si>
  <si>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</si>
  <si>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</si>
  <si>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</si>
  <si>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</si>
  <si>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</si>
  <si>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</si>
  <si>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</si>
  <si>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</si>
  <si>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</si>
  <si>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</si>
  <si>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</si>
  <si>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</si>
  <si>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</si>
  <si>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</si>
  <si>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</si>
  <si>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</si>
  <si>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</si>
  <si>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</si>
  <si>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</si>
  <si>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</si>
  <si>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</si>
  <si>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</si>
  <si>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</si>
  <si>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</si>
  <si>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</si>
  <si>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</si>
  <si>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</si>
  <si>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</si>
  <si>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</si>
  <si>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</si>
  <si>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</si>
  <si>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</si>
  <si>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</si>
  <si>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</si>
  <si>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</si>
  <si>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</si>
  <si>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</si>
  <si>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</si>
  <si>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</si>
  <si>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</si>
  <si>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</si>
  <si>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</si>
  <si>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</si>
  <si>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</si>
  <si>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</si>
  <si>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</si>
  <si>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</si>
  <si>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</si>
  <si>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</si>
  <si>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</si>
  <si>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</si>
  <si>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</si>
  <si>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</si>
  <si>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</si>
  <si>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</si>
  <si>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</si>
  <si>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</si>
  <si>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</si>
  <si>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</si>
  <si>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</si>
  <si>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</si>
  <si>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</si>
  <si>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</si>
  <si>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</si>
  <si>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</si>
  <si>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</si>
  <si>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</si>
  <si>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</si>
  <si>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</si>
  <si>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</si>
  <si>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</si>
  <si>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</si>
  <si>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</si>
  <si>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</si>
  <si>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</si>
  <si>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</si>
  <si>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</si>
  <si>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</si>
  <si>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</si>
  <si>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</si>
  <si>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</si>
  <si>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</si>
  <si>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</si>
  <si>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</si>
  <si>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</si>
  <si>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</si>
  <si>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</si>
  <si>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</si>
  <si>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</si>
  <si>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</si>
  <si>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</si>
  <si>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</si>
  <si>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</si>
  <si>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</si>
  <si>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</si>
  <si>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</si>
  <si>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</si>
  <si>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</si>
  <si>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</si>
  <si>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</si>
  <si>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</si>
  <si>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</si>
  <si>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</si>
  <si>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</si>
  <si>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</si>
  <si>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</si>
  <si>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</si>
  <si>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</si>
  <si>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</si>
  <si>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</si>
  <si>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</si>
  <si>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</si>
  <si>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</si>
  <si>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</si>
  <si>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</si>
  <si>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</si>
  <si>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</si>
  <si>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</si>
  <si>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</si>
  <si>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</si>
  <si>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</si>
  <si>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</si>
  <si>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</si>
  <si>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</si>
  <si>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</si>
  <si>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</si>
  <si>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</si>
  <si>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</si>
  <si>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</si>
  <si>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</si>
  <si>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</si>
  <si>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</si>
  <si>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</si>
  <si>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</si>
  <si>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</si>
  <si>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</si>
  <si>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</si>
  <si>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</si>
  <si>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</si>
  <si>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</si>
  <si>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</si>
  <si>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</si>
  <si>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</si>
  <si>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</si>
  <si>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</si>
  <si>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</si>
  <si>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</si>
  <si>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</si>
  <si>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</si>
  <si>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</si>
  <si>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</si>
  <si>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</si>
  <si>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</si>
  <si>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</si>
  <si>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</si>
  <si>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</si>
  <si>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</si>
  <si>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</si>
  <si>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</si>
  <si>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</si>
  <si>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</si>
  <si>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</si>
  <si>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</si>
  <si>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</si>
  <si>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</si>
  <si>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</si>
  <si>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</si>
  <si>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</si>
  <si>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</si>
  <si>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</si>
  <si>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</si>
  <si>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</si>
  <si>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</si>
  <si>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</si>
  <si>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</si>
  <si>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</si>
  <si>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</si>
  <si>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</si>
  <si>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</si>
  <si>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</si>
  <si>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</si>
  <si>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</si>
  <si>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</si>
  <si>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</si>
  <si>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</si>
  <si>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</si>
  <si>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</si>
  <si>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</si>
  <si>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</si>
  <si>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</si>
  <si>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</si>
  <si>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</si>
  <si>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</si>
  <si>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</si>
  <si>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</si>
  <si>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</si>
  <si>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</si>
  <si>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</si>
  <si>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</si>
  <si>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</si>
  <si>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</si>
  <si>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</si>
  <si>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</si>
  <si>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</si>
  <si>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</si>
  <si>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</si>
  <si>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</si>
  <si>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</si>
  <si>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</si>
  <si>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</si>
  <si>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</si>
  <si>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</si>
  <si>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</si>
  <si>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</si>
  <si>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</si>
  <si>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</si>
  <si>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</si>
  <si>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</si>
  <si>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</si>
  <si>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</si>
  <si>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</si>
  <si>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</si>
  <si>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</si>
  <si>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</si>
  <si>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</si>
  <si>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</si>
  <si>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</si>
  <si>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</si>
  <si>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</si>
  <si>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</si>
  <si>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</si>
  <si>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</si>
  <si>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</si>
  <si>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</si>
  <si>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</si>
  <si>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</si>
  <si>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</si>
  <si>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</si>
  <si>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</si>
  <si>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</si>
  <si>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</si>
  <si>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</si>
  <si>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</si>
  <si>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</si>
  <si>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</si>
  <si>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</si>
  <si>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</si>
  <si>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</si>
  <si>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</si>
  <si>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</si>
  <si>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</si>
  <si>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</si>
  <si>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</si>
  <si>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</si>
  <si>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</si>
  <si>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</si>
  <si>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</si>
  <si>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</si>
  <si>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</si>
  <si>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</si>
  <si>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</si>
  <si>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</si>
  <si>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</si>
  <si>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</si>
  <si>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</si>
  <si>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</si>
  <si>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</si>
  <si>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</si>
  <si>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</si>
  <si>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</si>
  <si>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</si>
  <si>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</si>
  <si>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</si>
  <si>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</si>
  <si>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</si>
  <si>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</si>
  <si>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</si>
  <si>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</si>
  <si>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</si>
  <si>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</si>
  <si>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</si>
  <si>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</si>
  <si>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</si>
  <si>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</si>
  <si>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</si>
  <si>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</si>
  <si>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</si>
  <si>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</si>
  <si>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</si>
  <si>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</si>
  <si>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</si>
  <si>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</si>
  <si>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</si>
  <si>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</si>
  <si>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</si>
  <si>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</si>
  <si>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</si>
  <si>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</si>
  <si>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</si>
  <si>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</si>
  <si>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</si>
  <si>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</si>
  <si>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</si>
  <si>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</si>
  <si>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</si>
  <si>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</si>
  <si>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</si>
  <si>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</si>
  <si>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</si>
  <si>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</si>
  <si>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</si>
  <si>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</si>
  <si>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</si>
  <si>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</si>
  <si>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</si>
  <si>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</si>
  <si>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</si>
  <si>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</si>
  <si>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</si>
  <si>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</si>
  <si>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</si>
  <si>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</si>
  <si>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</si>
  <si>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</si>
  <si>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</si>
  <si>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</si>
  <si>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</si>
  <si>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</si>
  <si>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</si>
  <si>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</si>
  <si>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</si>
  <si>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</si>
  <si>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</si>
  <si>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</si>
  <si>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</si>
  <si>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</si>
  <si>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</si>
  <si>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</si>
  <si>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</si>
  <si>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</si>
  <si>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</si>
  <si>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</si>
  <si>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</si>
  <si>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</si>
  <si>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</si>
  <si>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</si>
  <si>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</si>
  <si>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</si>
  <si>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</si>
  <si>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</si>
  <si>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</si>
  <si>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</si>
  <si>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</si>
  <si>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</si>
  <si>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</si>
  <si>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</si>
  <si>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</si>
  <si>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</si>
  <si>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</si>
  <si>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</si>
  <si>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</si>
  <si>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</si>
  <si>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</si>
  <si>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</si>
  <si>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</si>
  <si>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</si>
  <si>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</si>
  <si>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</si>
  <si>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</si>
  <si>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</si>
  <si>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</si>
  <si>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</si>
  <si>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</si>
  <si>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</si>
  <si>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</si>
  <si>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</si>
  <si>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</si>
  <si>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</si>
  <si>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</si>
  <si>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</si>
  <si>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</si>
  <si>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</si>
  <si>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</si>
  <si>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</si>
  <si>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</si>
  <si>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</si>
  <si>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</si>
  <si>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</si>
  <si>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</si>
  <si>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</si>
  <si>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</si>
  <si>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</si>
  <si>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</si>
  <si>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</si>
  <si>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</si>
  <si>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</si>
  <si>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</si>
  <si>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</si>
  <si>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</si>
  <si>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</si>
  <si>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</si>
  <si>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</si>
  <si>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</si>
  <si>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</si>
  <si>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</si>
  <si>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</si>
  <si>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</si>
  <si>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</si>
  <si>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</si>
  <si>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</si>
  <si>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</si>
  <si>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</si>
  <si>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</si>
  <si>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</si>
  <si>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</si>
  <si>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</si>
  <si>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</si>
  <si>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</si>
  <si>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</si>
  <si>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</si>
  <si>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</si>
  <si>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</si>
  <si>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</si>
  <si>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</si>
  <si>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</si>
  <si>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</si>
  <si>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</si>
  <si>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</si>
  <si>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</si>
  <si>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</si>
  <si>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</si>
  <si>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</si>
  <si>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</si>
  <si>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</si>
  <si>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</si>
  <si>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</si>
  <si>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</si>
  <si>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</si>
  <si>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</si>
  <si>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</si>
  <si>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</si>
  <si>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</si>
  <si>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</si>
  <si>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</si>
  <si>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</si>
  <si>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</si>
  <si>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</si>
  <si>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</si>
  <si>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</si>
  <si>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</si>
  <si>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</si>
  <si>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</si>
  <si>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</si>
  <si>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</si>
  <si>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</si>
  <si>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</si>
  <si>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</si>
  <si>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</si>
  <si>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</si>
  <si>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</si>
  <si>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</si>
  <si>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</si>
  <si>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</si>
  <si>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</si>
  <si>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</si>
  <si>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</si>
  <si>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</si>
  <si>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</si>
  <si>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</si>
  <si>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</si>
  <si>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</si>
  <si>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</si>
  <si>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</si>
  <si>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</si>
  <si>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</si>
  <si>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</si>
  <si>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</si>
  <si>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</si>
  <si>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</si>
  <si>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</si>
  <si>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</si>
  <si>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</si>
  <si>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</si>
  <si>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</si>
  <si>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</si>
  <si>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</si>
  <si>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</si>
  <si>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</si>
  <si>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</si>
  <si>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</si>
  <si>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</si>
  <si>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</si>
  <si>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</si>
  <si>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</si>
  <si>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</si>
  <si>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</si>
  <si>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</si>
  <si>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</si>
  <si>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</si>
  <si>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</si>
  <si>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</si>
  <si>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</si>
  <si>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</si>
  <si>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</si>
  <si>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</si>
  <si>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</si>
  <si>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</si>
  <si>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</si>
  <si>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</si>
  <si>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</si>
  <si>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</si>
  <si>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</si>
  <si>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</si>
  <si>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</si>
  <si>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</si>
  <si>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</si>
  <si>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</si>
  <si>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</si>
  <si>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</si>
  <si>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</si>
  <si>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</si>
  <si>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</si>
  <si>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</si>
  <si>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</si>
  <si>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</si>
  <si>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</si>
  <si>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</si>
  <si>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</si>
  <si>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</si>
  <si>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</si>
  <si>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</si>
  <si>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</si>
  <si>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</si>
  <si>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</si>
  <si>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</si>
  <si>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</si>
  <si>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</si>
  <si>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</si>
  <si>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</si>
  <si>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</si>
  <si>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</si>
  <si>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</si>
  <si>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</si>
  <si>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</si>
  <si>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</si>
  <si>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</si>
  <si>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</si>
  <si>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</si>
  <si>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</si>
  <si>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</si>
  <si>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</si>
  <si>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</si>
  <si>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</si>
  <si>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</si>
  <si>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</si>
  <si>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</si>
  <si>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</si>
  <si>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</si>
  <si>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</si>
  <si>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</si>
  <si>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</si>
  <si>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</si>
  <si>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</si>
  <si>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</si>
  <si>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</si>
  <si>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</si>
  <si>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</si>
  <si>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</si>
  <si>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</si>
  <si>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</si>
  <si>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</si>
  <si>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</si>
  <si>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</si>
  <si>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</si>
  <si>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</si>
  <si>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</si>
  <si>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</si>
  <si>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</si>
  <si>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</si>
  <si>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</si>
  <si>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</si>
  <si>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</si>
  <si>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</si>
  <si>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</si>
  <si>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</si>
  <si>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</si>
  <si>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</si>
  <si>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</si>
  <si>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</si>
  <si>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</si>
  <si>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</si>
  <si>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</si>
  <si>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</si>
  <si>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</si>
  <si>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</si>
  <si>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</si>
  <si>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</si>
  <si>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</si>
  <si>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</si>
  <si>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</si>
  <si>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</si>
  <si>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</si>
  <si>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</si>
  <si>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</si>
  <si>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</si>
  <si>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</si>
  <si>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</si>
  <si>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</si>
  <si>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</si>
  <si>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</si>
  <si>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</si>
  <si>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</si>
  <si>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</si>
  <si>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</si>
  <si>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</si>
  <si>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</si>
  <si>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</si>
  <si>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</si>
  <si>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</si>
  <si>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</si>
  <si>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</si>
  <si>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</si>
  <si>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</si>
  <si>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</si>
  <si>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</si>
  <si>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</si>
  <si>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</si>
  <si>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</si>
  <si>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</si>
  <si>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</si>
  <si>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</si>
  <si>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</si>
  <si>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</si>
  <si>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</si>
  <si>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</si>
  <si>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</si>
  <si>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</si>
  <si>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</si>
  <si>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</si>
  <si>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</si>
  <si>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</si>
  <si>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</si>
  <si>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</si>
  <si>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</si>
  <si>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</si>
  <si>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</si>
  <si>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</si>
  <si>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</si>
  <si>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</si>
  <si>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</si>
  <si>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</si>
  <si>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</si>
  <si>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</si>
  <si>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</si>
  <si>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</si>
  <si>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</si>
  <si>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</si>
  <si>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</si>
  <si>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</si>
  <si>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</si>
  <si>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</si>
  <si>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</si>
  <si>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</si>
  <si>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</si>
  <si>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</si>
  <si>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</si>
  <si>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</si>
  <si>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</si>
  <si>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</si>
  <si>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</si>
  <si>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</si>
  <si>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</si>
  <si>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</si>
  <si>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</si>
  <si>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</si>
  <si>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</si>
  <si>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</si>
  <si>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</si>
  <si>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</si>
  <si>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</si>
  <si>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</si>
  <si>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</si>
  <si>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</si>
  <si>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</si>
  <si>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</si>
  <si>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</si>
  <si>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</si>
  <si>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</si>
  <si>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</si>
  <si>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</si>
  <si>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</si>
  <si>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</si>
  <si>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</si>
  <si>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</si>
  <si>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</si>
  <si>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</si>
  <si>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</si>
  <si>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</si>
  <si>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</si>
  <si>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</si>
  <si>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</si>
  <si>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</si>
  <si>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</si>
  <si>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</si>
  <si>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</si>
  <si>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</si>
  <si>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</si>
  <si>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</si>
  <si>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</si>
  <si>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</si>
  <si>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</si>
  <si>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</si>
  <si>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</si>
  <si>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</si>
  <si>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</si>
  <si>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</si>
  <si>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</si>
  <si>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</si>
  <si>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</si>
  <si>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</si>
  <si>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</si>
  <si>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</si>
  <si>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</si>
  <si>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</si>
  <si>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</si>
  <si>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</si>
  <si>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</si>
  <si>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</si>
  <si>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</si>
  <si>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</si>
  <si>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</si>
  <si>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</si>
  <si>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</si>
  <si>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</si>
  <si>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</si>
  <si>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</si>
  <si>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</si>
  <si>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</si>
  <si>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</si>
  <si>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</si>
  <si>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</si>
  <si>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</si>
  <si>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</si>
  <si>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</si>
  <si>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</si>
  <si>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</si>
  <si>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</si>
  <si>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</si>
  <si>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</si>
  <si>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</si>
  <si>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</si>
  <si>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</si>
  <si>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</si>
  <si>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</si>
  <si>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</si>
  <si>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</si>
  <si>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</si>
  <si>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</si>
  <si>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</si>
  <si>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</si>
  <si>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</si>
  <si>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</si>
  <si>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</si>
  <si>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</si>
  <si>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</si>
  <si>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</si>
  <si>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</si>
  <si>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</si>
  <si>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</si>
  <si>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</si>
  <si>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</si>
  <si>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</si>
  <si>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</si>
  <si>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</si>
  <si>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</si>
  <si>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</si>
  <si>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</si>
  <si>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</si>
  <si>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</si>
  <si>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</si>
  <si>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</si>
  <si>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</si>
  <si>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</si>
  <si>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</si>
  <si>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</si>
  <si>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</si>
  <si>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</si>
  <si>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</si>
  <si>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</si>
  <si>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</si>
  <si>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</si>
  <si>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</si>
  <si>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</si>
  <si>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</si>
  <si>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</si>
  <si>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</si>
  <si>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</si>
  <si>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</si>
  <si>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</si>
  <si>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</si>
  <si>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</si>
  <si>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</si>
  <si>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</si>
  <si>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</si>
  <si>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</si>
  <si>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</si>
  <si>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</si>
  <si>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</si>
  <si>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</si>
  <si>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</si>
  <si>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</si>
  <si>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</si>
  <si>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</si>
  <si>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</si>
  <si>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</si>
  <si>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</si>
  <si>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</si>
  <si>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</si>
  <si>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</si>
  <si>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</si>
  <si>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</si>
  <si>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</si>
  <si>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</si>
  <si>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</si>
  <si>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</si>
  <si>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</si>
  <si>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</si>
  <si>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</si>
  <si>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</si>
  <si>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</si>
  <si>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</si>
  <si>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</si>
  <si>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</si>
  <si>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</si>
  <si>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</si>
  <si>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</si>
  <si>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</si>
  <si>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</si>
  <si>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</si>
  <si>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</si>
  <si>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</si>
  <si>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</si>
  <si>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</si>
  <si>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</si>
  <si>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</si>
  <si>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</si>
  <si>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</si>
  <si>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</si>
  <si>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</si>
  <si>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</si>
  <si>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</si>
  <si>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</si>
  <si>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</si>
  <si>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</si>
  <si>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</si>
  <si>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</si>
  <si>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</si>
  <si>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</si>
  <si>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</si>
  <si>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</si>
  <si>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</si>
  <si>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</si>
  <si>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</si>
  <si>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</si>
  <si>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</si>
  <si>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</si>
  <si>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</si>
  <si>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</si>
  <si>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</si>
  <si>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</si>
  <si>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</si>
  <si>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</si>
  <si>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</si>
  <si>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</si>
  <si>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</si>
  <si>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</si>
  <si>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</si>
  <si>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</si>
  <si>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</si>
  <si>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</si>
  <si>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</si>
  <si>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</si>
  <si>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</si>
  <si>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</si>
  <si>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</si>
  <si>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</si>
  <si>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</si>
  <si>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</si>
  <si>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</si>
  <si>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</si>
  <si>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</si>
  <si>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</si>
  <si>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</si>
  <si>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</si>
  <si>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</si>
  <si>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</si>
  <si>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</si>
  <si>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</si>
  <si>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</si>
  <si>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</si>
  <si>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</si>
  <si>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</si>
  <si>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</si>
  <si>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</si>
  <si>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</si>
  <si>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</si>
  <si>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</si>
  <si>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</si>
  <si>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</si>
  <si>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</si>
  <si>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</si>
  <si>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</si>
  <si>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</si>
  <si>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</si>
  <si>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</si>
  <si>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</si>
  <si>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</si>
  <si>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</si>
  <si>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</si>
  <si>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</si>
  <si>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</si>
  <si>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</si>
  <si>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</si>
  <si>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</si>
  <si>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</si>
  <si>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</si>
  <si>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</si>
  <si>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</si>
  <si>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</si>
  <si>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</si>
  <si>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</si>
  <si>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</si>
  <si>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</si>
  <si>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</si>
  <si>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</si>
  <si>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</si>
  <si>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</si>
  <si>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</si>
  <si>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</si>
  <si>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</si>
  <si>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</si>
  <si>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</si>
  <si>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</si>
  <si>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</si>
  <si>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</si>
  <si>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</si>
  <si>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</si>
  <si>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</si>
  <si>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</si>
  <si>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</si>
  <si>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</si>
  <si>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</si>
  <si>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</si>
  <si>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</si>
  <si>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</si>
  <si>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</si>
  <si>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</si>
  <si>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</si>
  <si>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</si>
  <si>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</si>
  <si>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</si>
  <si>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</si>
  <si>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</si>
  <si>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</si>
  <si>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</si>
  <si>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</si>
  <si>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</si>
  <si>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</si>
  <si>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</si>
  <si>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</si>
  <si>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</si>
  <si>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</si>
  <si>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</si>
  <si>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</si>
  <si>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</si>
  <si>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</si>
  <si>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</si>
  <si>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</si>
  <si>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</si>
  <si>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</si>
  <si>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</si>
  <si>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</si>
  <si>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</si>
  <si>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</si>
  <si>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</si>
  <si>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</si>
  <si>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</si>
  <si>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</si>
  <si>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</si>
  <si>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</si>
  <si>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</si>
  <si>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</si>
  <si>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</si>
  <si>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</si>
  <si>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</si>
  <si>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</si>
  <si>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</si>
  <si>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</si>
  <si>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</si>
  <si>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</si>
  <si>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</si>
  <si>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</si>
  <si>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</si>
  <si>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</si>
  <si>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</si>
  <si>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</si>
  <si>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</si>
  <si>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</si>
  <si>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</si>
  <si>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</si>
  <si>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</si>
  <si>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</si>
  <si>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</si>
  <si>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</si>
  <si>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</si>
  <si>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</si>
  <si>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</si>
  <si>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</si>
  <si>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</si>
  <si>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</si>
  <si>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</si>
  <si>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</si>
  <si>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</si>
  <si>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</si>
  <si>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</si>
  <si>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</si>
  <si>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</si>
  <si>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</si>
  <si>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</si>
  <si>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</si>
  <si>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</si>
  <si>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</si>
  <si>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</si>
  <si>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</si>
  <si>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</si>
  <si>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</si>
  <si>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</si>
  <si>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</si>
  <si>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</si>
  <si>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</si>
  <si>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</si>
  <si>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</si>
  <si>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</si>
  <si>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</si>
  <si>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</si>
  <si>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</si>
  <si>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</si>
  <si>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</si>
  <si>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</si>
  <si>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</si>
  <si>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</si>
  <si>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</si>
  <si>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</si>
  <si>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</si>
  <si>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</si>
  <si>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</si>
  <si>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</si>
  <si>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</si>
  <si>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</si>
  <si>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</si>
  <si>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</si>
  <si>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</si>
  <si>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</si>
  <si>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</si>
  <si>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</si>
  <si>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</si>
  <si>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</si>
  <si>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</si>
  <si>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</si>
  <si>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</si>
  <si>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</si>
  <si>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</si>
  <si>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</si>
  <si>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</si>
  <si>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</si>
  <si>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</si>
  <si>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</si>
  <si>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</si>
  <si>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</si>
  <si>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</si>
  <si>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</si>
  <si>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</si>
  <si>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</si>
  <si>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</si>
  <si>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</si>
  <si>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</si>
  <si>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</si>
  <si>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</si>
  <si>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</si>
  <si>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</si>
  <si>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</si>
  <si>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</si>
  <si>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</si>
  <si>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</si>
  <si>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</si>
  <si>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</si>
  <si>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</si>
  <si>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</si>
  <si>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</si>
  <si>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</si>
  <si>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</si>
  <si>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</si>
  <si>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</si>
  <si>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</si>
  <si>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</si>
  <si>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</si>
  <si>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</si>
  <si>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</si>
  <si>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</si>
  <si>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</si>
  <si>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</si>
  <si>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</si>
  <si>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</si>
  <si>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</si>
  <si>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</si>
  <si>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</si>
  <si>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</si>
  <si>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</si>
  <si>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</si>
  <si>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</si>
  <si>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</si>
  <si>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</si>
  <si>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</si>
  <si>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</si>
  <si>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</si>
  <si>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</si>
  <si>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</si>
  <si>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</si>
  <si>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</si>
  <si>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</si>
  <si>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</si>
  <si>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</si>
  <si>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</si>
  <si>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</si>
  <si>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</si>
  <si>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</si>
  <si>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</si>
  <si>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</si>
  <si>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</si>
  <si>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</si>
  <si>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</si>
  <si>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</si>
  <si>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</si>
  <si>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</si>
  <si>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</si>
  <si>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</si>
  <si>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</si>
  <si>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</si>
  <si>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</si>
  <si>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</si>
  <si>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</si>
  <si>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</si>
  <si>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</si>
  <si>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</si>
  <si>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</si>
  <si>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</si>
  <si>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</si>
  <si>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</si>
  <si>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</si>
  <si>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</si>
  <si>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</si>
  <si>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</si>
  <si>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</si>
  <si>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</si>
  <si>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</si>
  <si>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</si>
  <si>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</si>
  <si>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</si>
  <si>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</si>
  <si>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</si>
  <si>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</si>
  <si>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</si>
  <si>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</si>
  <si>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</si>
  <si>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</si>
  <si>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</si>
  <si>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</si>
  <si>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</si>
  <si>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</si>
  <si>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</si>
  <si>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</si>
  <si>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</si>
  <si>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</si>
  <si>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</si>
  <si>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</si>
  <si>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</si>
  <si>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</si>
  <si>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</si>
  <si>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</si>
  <si>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</si>
  <si>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</si>
  <si>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</si>
  <si>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</si>
  <si>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</si>
  <si>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</si>
  <si>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</si>
  <si>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</si>
  <si>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</si>
  <si>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</si>
  <si>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</si>
  <si>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</si>
  <si>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</si>
  <si>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</si>
  <si>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</si>
  <si>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</si>
  <si>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</si>
  <si>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</si>
  <si>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</si>
  <si>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</si>
  <si>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</si>
  <si>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</si>
  <si>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</si>
  <si>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</si>
  <si>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</si>
  <si>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</si>
  <si>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</si>
  <si>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</si>
  <si>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</si>
  <si>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</si>
  <si>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</si>
  <si>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</si>
  <si>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</si>
  <si>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</si>
  <si>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</si>
  <si>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</si>
  <si>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</si>
  <si>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</si>
  <si>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</si>
  <si>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</si>
  <si>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</si>
  <si>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</si>
  <si>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</si>
  <si>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</si>
  <si>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</si>
  <si>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</si>
  <si>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</si>
  <si>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</si>
  <si>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</si>
  <si>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</si>
  <si>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</si>
  <si>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</si>
  <si>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</si>
  <si>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</si>
  <si>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</si>
  <si>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</si>
  <si>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</si>
  <si>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</si>
  <si>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</si>
  <si>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</si>
  <si>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</si>
  <si>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</si>
  <si>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</si>
  <si>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</si>
  <si>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</si>
  <si>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</si>
  <si>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</si>
  <si>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</si>
  <si>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</si>
  <si>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</si>
  <si>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</si>
  <si>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</si>
  <si>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</si>
  <si>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</si>
  <si>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</si>
  <si>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</si>
  <si>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</si>
  <si>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</si>
  <si>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</si>
  <si>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</si>
  <si>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</si>
  <si>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</si>
  <si>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</si>
  <si>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</si>
  <si>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</si>
  <si>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</si>
  <si>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</si>
  <si>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</si>
  <si>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</si>
  <si>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</si>
  <si>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</si>
  <si>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</si>
  <si>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</si>
  <si>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</si>
  <si>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</si>
  <si>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</si>
  <si>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</si>
  <si>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</si>
  <si>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</si>
  <si>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</si>
  <si>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</si>
  <si>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</si>
  <si>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</si>
  <si>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</si>
  <si>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</si>
  <si>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</si>
  <si>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</si>
  <si>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</si>
  <si>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</si>
  <si>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</si>
  <si>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</si>
  <si>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</si>
  <si>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</si>
  <si>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</si>
  <si>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</si>
  <si>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</si>
  <si>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</si>
  <si>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</si>
  <si>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</si>
  <si>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</si>
  <si>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</si>
  <si>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</si>
  <si>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</si>
  <si>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</si>
  <si>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</si>
  <si>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</si>
  <si>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</si>
  <si>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</si>
  <si>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</si>
  <si>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</si>
  <si>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</si>
  <si>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</si>
  <si>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</si>
  <si>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</si>
  <si>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</si>
  <si>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</si>
  <si>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</si>
  <si>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</si>
  <si>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</si>
  <si>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</si>
  <si>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</si>
  <si>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</si>
  <si>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</si>
  <si>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</si>
  <si>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</si>
  <si>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</si>
  <si>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</si>
  <si>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</si>
  <si>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</si>
  <si>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</si>
  <si>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</si>
  <si>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</si>
  <si>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</si>
  <si>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</si>
  <si>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</si>
  <si>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</si>
  <si>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</si>
  <si>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</si>
  <si>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</si>
  <si>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</si>
  <si>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</si>
  <si>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</si>
  <si>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</si>
  <si>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</si>
  <si>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</si>
  <si>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</si>
  <si>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</si>
  <si>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</si>
  <si>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</si>
  <si>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</si>
  <si>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</si>
  <si>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</si>
  <si>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</si>
  <si>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</si>
  <si>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</si>
  <si>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</si>
  <si>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</si>
  <si>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</si>
  <si>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</si>
  <si>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</si>
  <si>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</si>
  <si>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</si>
  <si>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</si>
  <si>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</si>
  <si>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</si>
  <si>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</si>
  <si>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</si>
  <si>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</si>
  <si>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</si>
  <si>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</si>
  <si>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</si>
  <si>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</si>
  <si>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</si>
  <si>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</si>
  <si>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</si>
  <si>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</si>
  <si>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</si>
  <si>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</si>
  <si>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</si>
  <si>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</si>
  <si>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</si>
  <si>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</si>
  <si>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</si>
  <si>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</si>
  <si>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</si>
  <si>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</si>
  <si>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</si>
  <si>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</si>
  <si>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</si>
  <si>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</si>
  <si>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</si>
  <si>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</si>
  <si>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</si>
  <si>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</si>
  <si>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</si>
  <si>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</si>
  <si>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</si>
  <si>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</si>
  <si>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</si>
  <si>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</si>
  <si>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</si>
  <si>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</si>
  <si>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</si>
  <si>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</si>
  <si>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</si>
  <si>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</si>
  <si>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</si>
  <si>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</si>
  <si>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</si>
  <si>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</si>
  <si>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</si>
  <si>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</si>
  <si>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</si>
  <si>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</si>
  <si>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</si>
  <si>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</si>
  <si>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</si>
  <si>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</si>
  <si>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</si>
  <si>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</si>
  <si>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</si>
  <si>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</si>
  <si>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</si>
  <si>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</si>
  <si>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</si>
  <si>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</si>
  <si>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</si>
  <si>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</si>
  <si>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</si>
  <si>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</si>
  <si>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</si>
  <si>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</si>
  <si>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</si>
  <si>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</si>
  <si>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</si>
  <si>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</si>
  <si>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</si>
  <si>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</si>
  <si>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</si>
  <si>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</si>
  <si>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</si>
  <si>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</si>
  <si>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</si>
  <si>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</si>
  <si>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</si>
  <si>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</si>
  <si>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</si>
  <si>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</si>
  <si>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</si>
  <si>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</si>
  <si>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</si>
  <si>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</si>
  <si>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</si>
  <si>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</si>
  <si>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</si>
  <si>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</si>
  <si>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</si>
  <si>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</si>
  <si>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</si>
  <si>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</si>
  <si>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</si>
  <si>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</si>
  <si>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</si>
  <si>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</si>
  <si>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</si>
  <si>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</si>
  <si>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</si>
  <si>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</si>
  <si>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</si>
  <si>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</si>
  <si>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</si>
  <si>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</si>
  <si>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</si>
  <si>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</si>
  <si>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</si>
  <si>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</si>
  <si>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</si>
  <si>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</si>
  <si>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</si>
  <si>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</si>
  <si>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</si>
  <si>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</si>
  <si>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</si>
  <si>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</si>
  <si>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</si>
  <si>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</si>
  <si>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</si>
  <si>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</si>
  <si>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</si>
  <si>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</si>
  <si>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</si>
  <si>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</si>
  <si>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</si>
  <si>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</si>
  <si>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</si>
  <si>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</si>
  <si>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</si>
  <si>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</si>
  <si>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</si>
  <si>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</si>
  <si>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</si>
  <si>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</si>
  <si>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</si>
  <si>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</si>
  <si>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</si>
  <si>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</si>
  <si>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</si>
  <si>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</si>
  <si>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</si>
  <si>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</si>
  <si>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</si>
  <si>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</si>
  <si>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</si>
  <si>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</si>
  <si>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</si>
  <si>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</si>
  <si>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</si>
  <si>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</si>
  <si>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</si>
  <si>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</si>
  <si>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</si>
  <si>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</si>
  <si>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</si>
  <si>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</si>
  <si>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</si>
  <si>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</si>
  <si>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</si>
  <si>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</si>
  <si>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</si>
  <si>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</si>
  <si>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</si>
  <si>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</si>
  <si>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</si>
  <si>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</si>
  <si>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</si>
  <si>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</si>
  <si>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</si>
  <si>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</si>
  <si>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</si>
  <si>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</si>
  <si>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</si>
  <si>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</si>
  <si>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</si>
  <si>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</si>
  <si>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</si>
  <si>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</si>
  <si>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</si>
  <si>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</si>
  <si>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</si>
  <si>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</si>
  <si>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</si>
  <si>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</si>
  <si>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</si>
  <si>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</si>
  <si>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</si>
  <si>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</si>
  <si>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</si>
  <si>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</si>
  <si>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</si>
  <si>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</si>
  <si>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</si>
  <si>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</si>
  <si>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</si>
  <si>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</si>
  <si>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</si>
  <si>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</si>
  <si>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</si>
  <si>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</si>
  <si>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</si>
  <si>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</si>
  <si>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</si>
  <si>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</si>
  <si>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</si>
  <si>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</si>
  <si>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</si>
  <si>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</si>
  <si>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</si>
  <si>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</si>
  <si>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</si>
  <si>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</si>
  <si>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</si>
  <si>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</si>
  <si>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</si>
  <si>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</si>
  <si>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</si>
  <si>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</si>
  <si>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</si>
  <si>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</si>
  <si>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</si>
  <si>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</si>
  <si>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</si>
  <si>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</si>
  <si>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</si>
  <si>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</si>
  <si>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</si>
  <si>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</si>
  <si>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</si>
  <si>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</si>
  <si>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</si>
  <si>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</si>
  <si>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</si>
  <si>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</si>
  <si>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</si>
  <si>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</si>
  <si>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</si>
  <si>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</si>
  <si>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</si>
  <si>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</si>
  <si>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</si>
  <si>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</si>
  <si>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</si>
  <si>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</si>
  <si>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</si>
  <si>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</si>
  <si>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</si>
  <si>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</si>
  <si>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</si>
  <si>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</si>
  <si>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</si>
  <si>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</si>
  <si>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</si>
  <si>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</si>
  <si>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</si>
  <si>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</si>
  <si>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</si>
  <si>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</si>
  <si>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</si>
  <si>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</si>
  <si>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</si>
  <si>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</si>
  <si>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</si>
  <si>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</si>
  <si>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</si>
  <si>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</si>
  <si>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</si>
  <si>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</si>
  <si>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</si>
  <si>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</si>
  <si>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</si>
  <si>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</si>
  <si>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</si>
  <si>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</si>
  <si>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</si>
  <si>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</si>
  <si>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</si>
  <si>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</si>
  <si>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</si>
  <si>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</si>
  <si>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</si>
  <si>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</si>
  <si>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</si>
  <si>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</si>
  <si>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</si>
  <si>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</si>
  <si>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</si>
  <si>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</si>
  <si>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</si>
  <si>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</si>
  <si>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</si>
  <si>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</si>
  <si>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</si>
  <si>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</si>
  <si>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</si>
  <si>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</si>
  <si>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</si>
  <si>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</si>
  <si>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</si>
  <si>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</si>
  <si>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</si>
  <si>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</si>
  <si>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</si>
  <si>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</si>
  <si>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</si>
  <si>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</si>
  <si>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</si>
  <si>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</si>
  <si>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</si>
  <si>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</si>
  <si>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</si>
  <si>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</si>
  <si>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</si>
  <si>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</si>
  <si>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</si>
  <si>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</si>
  <si>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</si>
  <si>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</si>
  <si>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</si>
  <si>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</si>
  <si>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</si>
  <si>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</si>
  <si>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</si>
  <si>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</si>
  <si>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</si>
  <si>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</si>
  <si>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</si>
  <si>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</si>
  <si>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</si>
  <si>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</si>
  <si>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</si>
  <si>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</si>
  <si>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</si>
  <si>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</si>
  <si>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</si>
  <si>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</si>
  <si>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</si>
  <si>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</si>
  <si>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</si>
  <si>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</si>
  <si>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</si>
  <si>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</si>
  <si>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</si>
  <si>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</si>
  <si>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</si>
  <si>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</si>
  <si>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</si>
  <si>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</si>
  <si>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</si>
  <si>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</si>
  <si>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</si>
  <si>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</si>
  <si>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</si>
  <si>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</si>
  <si>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</si>
  <si>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</si>
  <si>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</si>
  <si>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</si>
  <si>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</si>
  <si>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</si>
  <si>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</si>
  <si>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</si>
  <si>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</si>
  <si>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</si>
  <si>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</si>
  <si>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</si>
  <si>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</si>
  <si>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</si>
  <si>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</si>
  <si>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</si>
  <si>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</si>
  <si>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</si>
  <si>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</si>
  <si>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</si>
  <si>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</si>
  <si>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</si>
  <si>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</si>
  <si>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</si>
  <si>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</si>
  <si>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</si>
  <si>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</si>
  <si>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</si>
  <si>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</si>
  <si>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</si>
  <si>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</si>
  <si>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</si>
  <si>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</si>
  <si>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</si>
  <si>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</si>
  <si>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</si>
  <si>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</si>
  <si>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</si>
  <si>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</si>
  <si>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</si>
  <si>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</si>
  <si>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</si>
  <si>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</si>
  <si>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</si>
  <si>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</si>
  <si>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</si>
  <si>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</si>
  <si>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</si>
  <si>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</si>
  <si>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</si>
  <si>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</si>
  <si>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</si>
  <si>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</si>
  <si>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</si>
  <si>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</si>
  <si>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</si>
  <si>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</si>
  <si>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</si>
  <si>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</si>
  <si>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</si>
  <si>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</si>
  <si>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</si>
  <si>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</si>
  <si>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</si>
  <si>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</si>
  <si>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</si>
  <si>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</si>
  <si>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</si>
  <si>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</si>
  <si>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</si>
  <si>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</si>
  <si>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</si>
  <si>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</si>
  <si>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</si>
  <si>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</si>
  <si>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</si>
  <si>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</si>
  <si>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</si>
  <si>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</si>
  <si>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</si>
  <si>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</si>
  <si>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</si>
  <si>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</si>
  <si>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</si>
  <si>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</si>
  <si>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</si>
  <si>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</si>
  <si>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</si>
  <si>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</si>
  <si>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</si>
  <si>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</si>
  <si>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</si>
  <si>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</si>
  <si>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</si>
  <si>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</si>
  <si>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</si>
  <si>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</si>
  <si>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</si>
  <si>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</si>
  <si>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</si>
  <si>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</si>
  <si>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</si>
  <si>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</si>
  <si>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</si>
  <si>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</si>
  <si>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</si>
  <si>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</si>
  <si>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</si>
  <si>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</si>
  <si>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</si>
  <si>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</si>
  <si>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</si>
  <si>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</si>
  <si>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</si>
  <si>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</si>
  <si>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</si>
  <si>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</si>
  <si>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</si>
  <si>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</si>
  <si>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</si>
  <si>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</si>
  <si>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</si>
  <si>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</si>
  <si>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</si>
  <si>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</si>
  <si>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</si>
  <si>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</si>
  <si>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</si>
  <si>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</si>
  <si>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</si>
  <si>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</si>
  <si>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</si>
  <si>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</si>
  <si>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</si>
  <si>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</si>
  <si>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</si>
  <si>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</si>
  <si>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</si>
  <si>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</si>
  <si>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</si>
  <si>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</si>
  <si>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</si>
  <si>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</si>
  <si>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</si>
  <si>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</si>
  <si>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</si>
  <si>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</si>
  <si>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</si>
  <si>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</si>
  <si>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</si>
  <si>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</si>
  <si>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</si>
  <si>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</si>
  <si>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</si>
  <si>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</si>
  <si>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</si>
  <si>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</si>
  <si>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</si>
  <si>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</si>
  <si>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</si>
  <si>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</si>
  <si>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</si>
  <si>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</si>
  <si>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</si>
  <si>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</si>
  <si>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</si>
  <si>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</si>
  <si>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</si>
  <si>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</si>
  <si>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</si>
  <si>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</si>
  <si>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</si>
  <si>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</si>
  <si>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</si>
  <si>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</si>
  <si>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</si>
  <si>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</si>
  <si>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</si>
  <si>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</si>
  <si>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</si>
  <si>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</si>
  <si>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</si>
  <si>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</si>
  <si>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</si>
  <si>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</si>
  <si>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</si>
  <si>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</si>
  <si>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</si>
  <si>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</si>
  <si>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</si>
  <si>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</si>
  <si>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</si>
  <si>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</si>
  <si>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</si>
  <si>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</si>
  <si>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</si>
  <si>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</si>
  <si>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</si>
  <si>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</si>
  <si>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</si>
  <si>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</si>
  <si>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</si>
  <si>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</si>
  <si>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</si>
  <si>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</si>
  <si>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</si>
  <si>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</si>
  <si>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</si>
  <si>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</si>
  <si>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</si>
  <si>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</si>
  <si>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</si>
  <si>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</si>
  <si>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</si>
  <si>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</si>
  <si>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</si>
  <si>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</si>
  <si>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</si>
  <si>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</si>
  <si>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</si>
  <si>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</si>
  <si>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</si>
  <si>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</si>
  <si>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</si>
  <si>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</si>
  <si>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</si>
  <si>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</si>
  <si>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</si>
  <si>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</si>
  <si>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</si>
  <si>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</si>
  <si>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</si>
  <si>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</si>
  <si>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</si>
  <si>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</si>
  <si>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</si>
  <si>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</si>
  <si>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</si>
  <si>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</si>
  <si>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</si>
  <si>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</si>
  <si>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</si>
  <si>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</si>
  <si>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</si>
  <si>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</si>
  <si>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</si>
  <si>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</si>
  <si>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</si>
  <si>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</si>
  <si>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</si>
  <si>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</si>
  <si>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</si>
  <si>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</si>
  <si>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</si>
  <si>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</si>
  <si>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</si>
  <si>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</si>
  <si>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</si>
  <si>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</si>
  <si>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</si>
  <si>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</si>
  <si>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</si>
  <si>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</si>
  <si>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</si>
  <si>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</si>
  <si>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</si>
  <si>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</si>
  <si>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</si>
  <si>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</si>
  <si>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</si>
  <si>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</si>
  <si>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</si>
  <si>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</si>
  <si>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</si>
  <si>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</si>
  <si>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</si>
  <si>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</si>
  <si>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</si>
  <si>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</si>
  <si>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</si>
  <si>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</si>
  <si>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</si>
  <si>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</si>
  <si>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</si>
  <si>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</si>
  <si>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</si>
  <si>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</si>
  <si>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</si>
  <si>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</si>
  <si>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</si>
  <si>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</si>
  <si>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</si>
  <si>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</si>
  <si>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</si>
  <si>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</si>
  <si>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</si>
  <si>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</si>
  <si>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</si>
  <si>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</si>
  <si>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</si>
  <si>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</si>
  <si>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</si>
  <si>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</si>
  <si>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</si>
  <si>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</si>
  <si>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</si>
  <si>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</si>
  <si>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</si>
  <si>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</si>
  <si>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</si>
  <si>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</si>
  <si>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</si>
  <si>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</si>
  <si>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</si>
  <si>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</si>
  <si>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</si>
  <si>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</si>
  <si>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</si>
  <si>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</si>
  <si>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</si>
  <si>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</si>
  <si>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</si>
  <si>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</si>
  <si>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</si>
  <si>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</si>
  <si>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</si>
  <si>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</si>
  <si>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</si>
  <si>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</si>
  <si>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</si>
  <si>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</si>
  <si>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</si>
  <si>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</si>
  <si>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</si>
  <si>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</si>
  <si>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</si>
  <si>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</si>
  <si>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</si>
  <si>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</si>
  <si>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</si>
  <si>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</si>
  <si>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</si>
  <si>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</si>
  <si>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</si>
  <si>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</si>
  <si>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</si>
  <si>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</si>
  <si>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</si>
  <si>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</si>
  <si>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</si>
  <si>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</si>
  <si>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</si>
  <si>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</si>
  <si>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</si>
  <si>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</si>
  <si>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</si>
  <si>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</si>
  <si>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</si>
  <si>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</si>
  <si>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</si>
  <si>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</si>
  <si>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</si>
  <si>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</si>
  <si>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</si>
  <si>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</si>
  <si>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</si>
  <si>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</si>
  <si>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</si>
  <si>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</si>
  <si>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</si>
  <si>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</si>
  <si>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</si>
  <si>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</si>
  <si>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</si>
  <si>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</si>
  <si>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</si>
  <si>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</si>
  <si>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</si>
  <si>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</si>
  <si>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</si>
  <si>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</si>
  <si>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</si>
  <si>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</si>
  <si>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</si>
  <si>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</si>
  <si>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</si>
  <si>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</si>
  <si>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</si>
  <si>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</si>
  <si>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</si>
  <si>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</si>
  <si>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</si>
  <si>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</si>
  <si>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</si>
  <si>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</si>
  <si>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</si>
  <si>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</si>
  <si>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</si>
  <si>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</si>
  <si>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</si>
  <si>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</si>
  <si>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</si>
  <si>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</si>
  <si>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</si>
  <si>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</si>
  <si>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</si>
  <si>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</si>
  <si>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</si>
  <si>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</si>
  <si>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</si>
  <si>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</si>
  <si>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</si>
  <si>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</si>
  <si>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</si>
  <si>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</si>
  <si>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</si>
  <si>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</si>
  <si>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</si>
  <si>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</si>
  <si>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</si>
  <si>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</si>
  <si>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</si>
  <si>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</si>
  <si>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</si>
  <si>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</si>
  <si>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</si>
  <si>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</si>
  <si>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</si>
  <si>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</si>
  <si>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</si>
  <si>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</si>
  <si>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</si>
  <si>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</si>
  <si>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</si>
  <si>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</si>
  <si>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</si>
  <si>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</si>
  <si>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</si>
  <si>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</si>
  <si>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</si>
  <si>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</si>
  <si>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</si>
  <si>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</si>
  <si>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</si>
  <si>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</si>
  <si>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</si>
  <si>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</si>
  <si>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</si>
  <si>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</si>
  <si>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</si>
  <si>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</si>
  <si>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</si>
  <si>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</si>
  <si>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</si>
  <si>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</si>
  <si>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</si>
  <si>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</si>
  <si>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</si>
  <si>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</si>
  <si>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</si>
  <si>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</si>
  <si>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</si>
  <si>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</si>
  <si>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</si>
  <si>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</si>
  <si>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</si>
  <si>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</si>
  <si>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</si>
  <si>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</si>
  <si>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</si>
  <si>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</si>
  <si>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</si>
  <si>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</si>
  <si>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</si>
  <si>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</si>
  <si>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</si>
  <si>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</si>
  <si>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</si>
  <si>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</si>
  <si>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</si>
  <si>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</si>
  <si>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</si>
  <si>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</si>
  <si>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</si>
  <si>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</si>
  <si>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</si>
  <si>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</si>
  <si>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</si>
  <si>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</si>
  <si>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</si>
  <si>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</si>
  <si>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</si>
  <si>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</si>
  <si>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</si>
  <si>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</si>
  <si>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</si>
  <si>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</si>
  <si>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</si>
  <si>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</si>
  <si>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</si>
  <si>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</si>
  <si>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</si>
  <si>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</si>
  <si>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</si>
  <si>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</si>
  <si>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</si>
  <si>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</si>
  <si>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</si>
  <si>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</si>
  <si>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</si>
  <si>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</si>
  <si>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</si>
  <si>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</si>
  <si>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</si>
  <si>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</si>
  <si>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</si>
  <si>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</si>
  <si>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</si>
  <si>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</si>
  <si>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</si>
  <si>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</si>
  <si>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</si>
  <si>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</si>
  <si>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</si>
  <si>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</si>
  <si>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</si>
  <si>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</si>
  <si>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</si>
  <si>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</si>
  <si>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</si>
  <si>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</si>
  <si>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</si>
  <si>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</si>
  <si>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</si>
  <si>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</si>
  <si>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</si>
  <si>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</si>
  <si>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</si>
  <si>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</si>
  <si>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</si>
  <si>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</si>
  <si>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</si>
  <si>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</si>
  <si>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</si>
  <si>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</si>
  <si>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</si>
  <si>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</si>
  <si>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</si>
  <si>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</si>
  <si>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</si>
  <si>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</si>
  <si>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</si>
  <si>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</si>
  <si>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</si>
  <si>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</si>
  <si>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</si>
  <si>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</si>
  <si>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</si>
  <si>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</si>
  <si>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</si>
  <si>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</si>
  <si>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</si>
  <si>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</si>
  <si>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</si>
  <si>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</si>
  <si>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</si>
  <si>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</si>
  <si>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</si>
  <si>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</si>
  <si>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</si>
  <si>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</si>
  <si>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</si>
  <si>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</si>
  <si>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</si>
  <si>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</si>
  <si>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</si>
  <si>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</si>
  <si>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</si>
  <si>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</si>
  <si>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</si>
  <si>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</si>
  <si>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</si>
  <si>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</si>
  <si>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</si>
  <si>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</si>
  <si>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</si>
  <si>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</si>
  <si>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</si>
  <si>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</si>
  <si>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</si>
  <si>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</si>
  <si>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</si>
  <si>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</si>
  <si>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</si>
  <si>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</si>
  <si>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</si>
  <si>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</si>
  <si>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</si>
  <si>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</si>
  <si>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</si>
  <si>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</si>
  <si>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</si>
  <si>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</si>
  <si>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</si>
  <si>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</si>
  <si>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</si>
  <si>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</si>
  <si>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</si>
  <si>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</si>
  <si>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</si>
  <si>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</si>
  <si>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</si>
  <si>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</si>
  <si>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</si>
  <si>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</si>
  <si>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</si>
  <si>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</si>
  <si>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</si>
  <si>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</si>
  <si>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</si>
  <si>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</si>
  <si>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</si>
  <si>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</si>
  <si>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</si>
  <si>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</si>
  <si>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</si>
  <si>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</si>
  <si>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</si>
  <si>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</si>
  <si>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</si>
  <si>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</si>
  <si>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</si>
  <si>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</si>
  <si>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</si>
  <si>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</si>
  <si>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</si>
  <si>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</si>
  <si>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</si>
  <si>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</si>
  <si>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</si>
  <si>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</si>
  <si>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</si>
  <si>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</si>
  <si>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</si>
  <si>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</si>
  <si>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</si>
  <si>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</si>
  <si>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</si>
  <si>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</si>
  <si>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</si>
  <si>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</si>
  <si>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</si>
  <si>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</si>
  <si>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</si>
  <si>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</si>
  <si>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</si>
  <si>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</si>
  <si>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</si>
  <si>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</si>
  <si>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</si>
  <si>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</si>
  <si>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</si>
  <si>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</si>
  <si>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</si>
  <si>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</si>
  <si>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</si>
  <si>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</si>
  <si>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</si>
  <si>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</si>
  <si>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</si>
  <si>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</si>
  <si>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</si>
  <si>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</si>
  <si>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</si>
  <si>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</si>
  <si>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</si>
  <si>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</si>
  <si>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</si>
  <si>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</si>
  <si>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</si>
  <si>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</si>
  <si>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</si>
  <si>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</si>
  <si>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</si>
  <si>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</si>
  <si>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</si>
  <si>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</si>
  <si>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</si>
  <si>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</si>
  <si>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</si>
  <si>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</si>
  <si>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</si>
  <si>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</si>
  <si>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</si>
  <si>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</si>
  <si>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</si>
  <si>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</si>
  <si>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</si>
  <si>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</si>
  <si>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</si>
  <si>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</si>
  <si>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</si>
  <si>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</si>
  <si>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</si>
  <si>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</si>
  <si>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</si>
  <si>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</si>
  <si>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</si>
  <si>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</si>
  <si>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</si>
  <si>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</si>
  <si>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</si>
  <si>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</si>
  <si>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</si>
  <si>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</si>
  <si>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</si>
  <si>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</si>
  <si>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</si>
  <si>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</si>
  <si>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</si>
  <si>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</si>
  <si>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</si>
  <si>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</si>
  <si>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</si>
  <si>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</si>
  <si>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</si>
  <si>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</si>
  <si>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</si>
  <si>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</si>
  <si>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</si>
  <si>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</si>
  <si>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</si>
  <si>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</si>
  <si>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</si>
  <si>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</si>
  <si>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</si>
  <si>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</si>
  <si>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</si>
  <si>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</si>
  <si>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</si>
  <si>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</si>
  <si>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</si>
  <si>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</si>
  <si>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</si>
  <si>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</si>
  <si>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</si>
  <si>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</si>
  <si>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</si>
  <si>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</si>
  <si>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</si>
  <si>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</si>
  <si>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</si>
  <si>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</si>
  <si>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</si>
  <si>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</si>
  <si>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</si>
  <si>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</si>
  <si>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</si>
  <si>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</si>
  <si>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</si>
  <si>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</si>
  <si>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</si>
  <si>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</si>
  <si>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</si>
  <si>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</si>
  <si>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</si>
  <si>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</si>
  <si>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</si>
  <si>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</si>
  <si>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</si>
  <si>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</si>
  <si>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</si>
  <si>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</si>
  <si>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</si>
  <si>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</si>
  <si>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</si>
  <si>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</si>
  <si>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</si>
  <si>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</si>
  <si>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</si>
  <si>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</si>
  <si>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</si>
  <si>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</si>
  <si>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</si>
  <si>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</si>
  <si>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</si>
  <si>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</si>
  <si>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</si>
  <si>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</si>
  <si>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</si>
  <si>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</si>
  <si>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</si>
  <si>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</si>
  <si>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</si>
  <si>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</si>
  <si>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</si>
  <si>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</si>
  <si>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</si>
  <si>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</si>
  <si>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</si>
  <si>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</si>
  <si>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</si>
  <si>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</si>
  <si>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</si>
  <si>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</si>
  <si>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</si>
  <si>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</si>
  <si>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</si>
  <si>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</si>
  <si>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</si>
  <si>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</si>
  <si>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</si>
  <si>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</si>
  <si>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</si>
  <si>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</si>
  <si>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</si>
  <si>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</si>
  <si>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</si>
  <si>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</si>
  <si>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</si>
  <si>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</si>
  <si>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</si>
  <si>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</si>
  <si>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</si>
  <si>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</si>
  <si>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</si>
  <si>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</si>
  <si>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</si>
  <si>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</si>
  <si>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</si>
  <si>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</si>
  <si>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</si>
  <si>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</si>
  <si>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</si>
  <si>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</si>
  <si>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</si>
  <si>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</si>
  <si>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</si>
  <si>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</si>
  <si>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</si>
  <si>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</si>
  <si>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</si>
  <si>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</si>
  <si>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</si>
  <si>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</si>
  <si>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</si>
  <si>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</si>
  <si>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</si>
  <si>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</si>
  <si>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</si>
  <si>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</si>
  <si>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</si>
  <si>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</si>
  <si>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</si>
  <si>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</si>
  <si>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</si>
  <si>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</si>
  <si>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</si>
  <si>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</si>
  <si>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</si>
  <si>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</si>
  <si>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</si>
  <si>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</si>
  <si>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</si>
  <si>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</si>
  <si>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</si>
  <si>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</si>
  <si>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</si>
  <si>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</si>
  <si>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</si>
  <si>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</si>
  <si>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</si>
  <si>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</si>
  <si>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</si>
  <si>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</si>
  <si>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</si>
  <si>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</si>
  <si>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</si>
  <si>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</si>
  <si>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</si>
  <si>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</si>
  <si>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</si>
  <si>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</si>
  <si>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</si>
  <si>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</si>
  <si>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</si>
  <si>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</si>
  <si>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</si>
  <si>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</si>
  <si>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</si>
  <si>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</si>
  <si>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</si>
  <si>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</si>
  <si>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</si>
  <si>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</si>
  <si>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</si>
  <si>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</si>
  <si>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</si>
  <si>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</si>
  <si>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</si>
  <si>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</si>
  <si>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</si>
  <si>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</si>
  <si>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</si>
  <si>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</si>
  <si>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</si>
  <si>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</si>
  <si>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</si>
  <si>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</si>
  <si>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</si>
  <si>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</si>
  <si>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</si>
  <si>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</si>
  <si>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</si>
  <si>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</si>
  <si>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</si>
  <si>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</si>
  <si>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</si>
  <si>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</si>
  <si>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</si>
  <si>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</si>
  <si>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</si>
  <si>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</si>
  <si>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</si>
  <si>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</si>
  <si>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</si>
  <si>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</si>
  <si>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</si>
  <si>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</si>
  <si>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</si>
  <si>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</si>
  <si>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</si>
  <si>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</si>
  <si>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</si>
  <si>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</si>
  <si>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</si>
  <si>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</si>
  <si>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</si>
  <si>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</si>
  <si>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</si>
  <si>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</si>
  <si>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</si>
  <si>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</si>
  <si>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</si>
  <si>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</si>
  <si>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</si>
  <si>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</si>
  <si>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</si>
  <si>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</si>
  <si>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</si>
  <si>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</si>
  <si>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</si>
  <si>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</si>
  <si>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</si>
  <si>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</si>
  <si>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</si>
  <si>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</si>
  <si>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</si>
  <si>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</si>
  <si>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</si>
  <si>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</si>
  <si>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</si>
  <si>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</si>
  <si>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</si>
  <si>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</si>
  <si>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</si>
  <si>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</si>
  <si>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</si>
  <si>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</si>
  <si>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</si>
  <si>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</si>
  <si>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</si>
  <si>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</si>
  <si>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</si>
  <si>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</si>
  <si>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</si>
  <si>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</si>
  <si>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</si>
  <si>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</si>
  <si>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</si>
  <si>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</si>
  <si>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</si>
  <si>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</si>
  <si>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</si>
  <si>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</si>
  <si>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</si>
  <si>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</si>
  <si>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</si>
  <si>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</si>
  <si>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</si>
  <si>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</si>
  <si>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</si>
  <si>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</si>
  <si>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</si>
  <si>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</si>
  <si>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</si>
  <si>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</si>
  <si>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</si>
  <si>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</si>
  <si>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</si>
  <si>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</si>
  <si>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</si>
  <si>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</si>
  <si>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</si>
  <si>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</si>
  <si>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</si>
  <si>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</si>
  <si>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</si>
  <si>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</si>
  <si>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</si>
  <si>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</si>
  <si>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</si>
  <si>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</si>
  <si>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</si>
  <si>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</si>
  <si>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</si>
  <si>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</si>
  <si>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</si>
  <si>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</si>
  <si>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</si>
  <si>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</si>
  <si>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</si>
  <si>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</si>
  <si>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</si>
  <si>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</si>
  <si>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</si>
  <si>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</si>
  <si>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</si>
  <si>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</si>
  <si>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</si>
  <si>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</si>
  <si>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</si>
  <si>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</si>
  <si>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</si>
  <si>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</si>
  <si>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</si>
  <si>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</si>
  <si>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</si>
  <si>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</si>
  <si>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</si>
  <si>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</si>
  <si>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</si>
  <si>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</si>
  <si>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</si>
  <si>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</si>
  <si>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</si>
  <si>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</si>
  <si>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</si>
  <si>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</si>
  <si>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</si>
  <si>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</si>
  <si>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</si>
  <si>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</si>
  <si>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</si>
  <si>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</si>
  <si>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</si>
  <si>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</si>
  <si>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</si>
  <si>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</si>
  <si>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</si>
  <si>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</si>
  <si>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</si>
  <si>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</si>
  <si>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</si>
  <si>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</si>
  <si>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</si>
  <si>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</si>
  <si>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</si>
  <si>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</si>
  <si>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</si>
  <si>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</si>
  <si>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</si>
  <si>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</si>
  <si>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</si>
  <si>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</si>
  <si>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</si>
  <si>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</si>
  <si>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</si>
  <si>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</si>
  <si>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</si>
  <si>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</si>
  <si>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</si>
  <si>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</si>
  <si>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</si>
  <si>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</si>
  <si>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</si>
  <si>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</si>
  <si>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</si>
  <si>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</si>
  <si>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</si>
  <si>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</si>
  <si>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</si>
  <si>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</si>
  <si>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</si>
  <si>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</si>
  <si>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</si>
  <si>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</si>
  <si>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</si>
  <si>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</si>
  <si>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</si>
  <si>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</si>
  <si>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</si>
  <si>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</si>
  <si>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</si>
  <si>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</si>
  <si>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</si>
  <si>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</si>
  <si>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</si>
  <si>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</si>
  <si>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</si>
  <si>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</si>
  <si>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</si>
  <si>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</si>
  <si>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</si>
  <si>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</si>
  <si>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</si>
  <si>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</si>
  <si>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</si>
  <si>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</si>
  <si>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</si>
  <si>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</si>
  <si>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</si>
  <si>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</si>
  <si>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</si>
  <si>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</si>
  <si>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</si>
  <si>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</si>
  <si>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</si>
  <si>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</si>
  <si>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</si>
  <si>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</si>
  <si>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</si>
  <si>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</si>
  <si>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</si>
  <si>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</si>
  <si>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</si>
  <si>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</si>
  <si>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</si>
  <si>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</si>
  <si>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</si>
  <si>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</si>
  <si>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</si>
  <si>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</si>
  <si>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</si>
  <si>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</si>
  <si>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</si>
  <si>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</si>
  <si>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</si>
  <si>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</si>
  <si>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</si>
  <si>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</si>
  <si>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</si>
  <si>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</si>
  <si>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</si>
  <si>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</si>
  <si>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</si>
  <si>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</si>
  <si>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</si>
  <si>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</si>
  <si>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</si>
  <si>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</si>
  <si>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</si>
  <si>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</si>
  <si>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</si>
  <si>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</si>
  <si>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</si>
  <si>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</si>
  <si>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</si>
  <si>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</si>
  <si>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</si>
  <si>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</si>
  <si>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</si>
  <si>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</si>
  <si>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</si>
  <si>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</si>
  <si>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</si>
  <si>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</si>
  <si>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</si>
  <si>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</si>
  <si>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</si>
  <si>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</si>
  <si>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</si>
  <si>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</si>
  <si>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</si>
  <si>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</si>
  <si>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</si>
  <si>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</si>
  <si>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</si>
  <si>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</si>
  <si>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</si>
  <si>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</si>
  <si>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</si>
  <si>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</si>
  <si>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</si>
  <si>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</si>
  <si>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</si>
  <si>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</si>
  <si>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</si>
  <si>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</si>
  <si>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</si>
  <si>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</si>
  <si>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</si>
  <si>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</si>
  <si>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</si>
  <si>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</si>
  <si>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</si>
  <si>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</si>
  <si>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</si>
  <si>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</si>
  <si>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</si>
  <si>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</si>
  <si>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</si>
  <si>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</si>
  <si>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</si>
  <si>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</si>
  <si>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</si>
  <si>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</si>
  <si>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</si>
  <si>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</si>
  <si>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</si>
  <si>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</si>
  <si>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</si>
  <si>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</si>
  <si>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</si>
  <si>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</si>
  <si>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</si>
  <si>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</si>
  <si>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</si>
  <si>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</si>
  <si>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</si>
  <si>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</si>
  <si>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</si>
  <si>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</si>
  <si>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</si>
  <si>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</si>
  <si>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</si>
  <si>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</si>
  <si>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</si>
  <si>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</si>
  <si>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</si>
  <si>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</si>
  <si>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</si>
  <si>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</si>
  <si>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</si>
  <si>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</si>
  <si>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</si>
  <si>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</si>
  <si>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</si>
  <si>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</si>
  <si>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</si>
  <si>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</si>
  <si>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</si>
  <si>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</si>
  <si>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</si>
  <si>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</si>
  <si>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</si>
  <si>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</si>
  <si>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</si>
  <si>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</si>
  <si>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</si>
  <si>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</si>
  <si>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</si>
  <si>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</si>
  <si>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</si>
  <si>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</si>
  <si>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</si>
  <si>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</si>
  <si>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</si>
  <si>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</si>
  <si>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</si>
  <si>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</si>
  <si>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</si>
  <si>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</si>
  <si>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</si>
  <si>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</si>
  <si>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</si>
  <si>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</si>
  <si>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</si>
  <si>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</si>
  <si>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</si>
  <si>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</si>
  <si>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</si>
  <si>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</si>
  <si>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</si>
  <si>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</si>
  <si>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</si>
  <si>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</si>
  <si>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</si>
  <si>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</si>
  <si>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</si>
  <si>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</si>
  <si>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</si>
  <si>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</si>
  <si>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</si>
  <si>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</si>
  <si>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</si>
  <si>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</si>
  <si>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</si>
  <si>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</si>
  <si>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</si>
  <si>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</si>
  <si>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</si>
  <si>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</si>
  <si>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</si>
  <si>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</si>
  <si>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</si>
  <si>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</si>
  <si>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</si>
  <si>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</si>
  <si>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</si>
  <si>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</si>
  <si>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</si>
  <si>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</si>
  <si>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</si>
  <si>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</si>
  <si>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</si>
  <si>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</si>
  <si>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</si>
  <si>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</si>
  <si>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</si>
  <si>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</si>
  <si>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</si>
  <si>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</si>
  <si>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</si>
  <si>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</si>
  <si>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</si>
  <si>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</si>
  <si>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</si>
  <si>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</si>
  <si>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</si>
  <si>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</si>
  <si>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</si>
  <si>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</si>
  <si>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</si>
  <si>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</si>
  <si>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</si>
  <si>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</si>
  <si>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</si>
  <si>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</si>
  <si>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</si>
  <si>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</si>
  <si>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</si>
  <si>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</si>
  <si>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</si>
  <si>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</si>
  <si>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</si>
  <si>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</si>
  <si>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</si>
  <si>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</si>
  <si>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</si>
  <si>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</si>
  <si>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</si>
  <si>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</si>
  <si>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</si>
  <si>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</si>
  <si>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</si>
  <si>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</si>
  <si>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</si>
  <si>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</si>
  <si>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</si>
  <si>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</si>
  <si>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</si>
  <si>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</si>
  <si>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</si>
  <si>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</si>
  <si>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</si>
  <si>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</si>
  <si>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</si>
  <si>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</si>
  <si>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</si>
  <si>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</si>
  <si>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</si>
  <si>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</si>
  <si>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</si>
  <si>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</si>
  <si>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</si>
  <si>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</si>
  <si>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</si>
  <si>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</si>
  <si>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</si>
  <si>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</si>
  <si>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</si>
  <si>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</si>
  <si>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</si>
  <si>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</si>
  <si>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</si>
  <si>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</si>
  <si>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</si>
  <si>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</si>
  <si>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</si>
  <si>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</si>
  <si>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</si>
  <si>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</si>
  <si>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</si>
  <si>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</si>
  <si>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</si>
  <si>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</si>
  <si>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</si>
  <si>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</si>
  <si>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</si>
  <si>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</si>
  <si>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</si>
  <si>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</si>
  <si>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</si>
  <si>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</si>
  <si>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</si>
  <si>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</si>
  <si>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</si>
  <si>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</si>
  <si>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</si>
  <si>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</si>
  <si>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</si>
  <si>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</si>
  <si>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</si>
  <si>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</si>
  <si>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</si>
  <si>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</si>
  <si>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</si>
  <si>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</si>
  <si>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</si>
  <si>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</si>
  <si>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</si>
  <si>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</si>
  <si>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</si>
  <si>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</si>
  <si>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</si>
  <si>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</si>
  <si>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</si>
  <si>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</si>
  <si>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</si>
  <si>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</si>
  <si>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</si>
  <si>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</si>
  <si>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</si>
  <si>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</si>
  <si>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</si>
  <si>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</si>
  <si>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</si>
  <si>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</si>
  <si>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</si>
  <si>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</si>
  <si>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</si>
  <si>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</si>
  <si>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</si>
  <si>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</si>
  <si>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</si>
  <si>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</si>
  <si>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</si>
  <si>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</si>
  <si>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</si>
  <si>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</si>
  <si>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</si>
  <si>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</si>
  <si>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</si>
  <si>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</si>
  <si>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</si>
  <si>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</si>
  <si>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</si>
  <si>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</si>
  <si>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</si>
  <si>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</si>
  <si>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</si>
  <si>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</si>
  <si>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</si>
  <si>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</si>
  <si>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</si>
  <si>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</si>
  <si>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</si>
  <si>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</si>
  <si>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</si>
  <si>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</si>
  <si>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</si>
  <si>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</si>
  <si>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</si>
  <si>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</si>
  <si>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</si>
  <si>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</si>
  <si>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</si>
  <si>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</si>
  <si>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</si>
  <si>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</si>
  <si>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</si>
  <si>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</si>
  <si>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</si>
  <si>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</si>
  <si>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</si>
  <si>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</si>
  <si>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</si>
  <si>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</si>
  <si>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</si>
  <si>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</si>
  <si>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</si>
  <si>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</si>
  <si>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</si>
  <si>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</si>
  <si>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</si>
  <si>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</si>
  <si>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</si>
  <si>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</si>
  <si>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</si>
  <si>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</si>
  <si>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</si>
  <si>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</si>
  <si>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</si>
  <si>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</si>
  <si>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</si>
  <si>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</si>
  <si>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</si>
  <si>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</si>
  <si>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</si>
  <si>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</si>
  <si>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</si>
  <si>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</si>
  <si>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</si>
  <si>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</si>
  <si>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</si>
  <si>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</si>
  <si>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</si>
  <si>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</si>
  <si>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</si>
  <si>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</si>
  <si>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</si>
  <si>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</si>
  <si>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</si>
  <si>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</si>
  <si>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</si>
  <si>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</si>
  <si>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</si>
  <si>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</si>
  <si>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</si>
  <si>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</si>
  <si>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</si>
  <si>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</si>
  <si>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</si>
  <si>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</si>
  <si>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</si>
  <si>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</si>
  <si>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</si>
  <si>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</si>
  <si>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</si>
  <si>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</si>
  <si>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</si>
  <si>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</si>
  <si>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</si>
  <si>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</si>
  <si>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</si>
  <si>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</si>
  <si>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</si>
  <si>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</si>
  <si>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</si>
  <si>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</si>
  <si>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</si>
  <si>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</si>
  <si>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</si>
  <si>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</si>
  <si>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</si>
  <si>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</si>
  <si>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</si>
  <si>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</si>
  <si>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</si>
  <si>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</si>
  <si>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</si>
  <si>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</si>
  <si>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</si>
  <si>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</si>
  <si>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</si>
  <si>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</si>
  <si>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</si>
  <si>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</si>
  <si>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</si>
  <si>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</si>
  <si>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</si>
  <si>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</si>
  <si>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</si>
  <si>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</si>
  <si>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</si>
  <si>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</si>
  <si>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</si>
  <si>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</si>
  <si>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</si>
  <si>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</si>
  <si>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</si>
  <si>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</si>
  <si>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</si>
  <si>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</si>
  <si>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</si>
  <si>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</si>
  <si>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</si>
  <si>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</si>
  <si>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</si>
  <si>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</si>
  <si>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</si>
  <si>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</si>
  <si>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</si>
  <si>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</si>
  <si>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</si>
  <si>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</si>
  <si>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</si>
  <si>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</si>
  <si>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</si>
  <si>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</si>
  <si>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</si>
  <si>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</si>
  <si>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</si>
  <si>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</si>
  <si>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</si>
  <si>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</si>
  <si>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</si>
  <si>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</si>
  <si>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</si>
  <si>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</si>
  <si>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</si>
  <si>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</si>
  <si>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</si>
  <si>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</si>
  <si>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</si>
  <si>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</si>
  <si>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</si>
  <si>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</si>
  <si>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</si>
  <si>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</si>
  <si>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</si>
  <si>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</si>
  <si>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</si>
  <si>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</si>
  <si>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</si>
  <si>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</si>
  <si>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</si>
  <si>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</si>
  <si>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</si>
  <si>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</si>
  <si>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</si>
  <si>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</si>
  <si>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</si>
  <si>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</si>
  <si>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</si>
  <si>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</si>
  <si>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</si>
  <si>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</si>
  <si>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</si>
  <si>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</si>
  <si>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</si>
  <si>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</si>
  <si>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</si>
  <si>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</si>
  <si>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</si>
  <si>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</si>
  <si>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</si>
  <si>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</si>
  <si>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</si>
  <si>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</si>
  <si>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</si>
  <si>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</si>
  <si>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</si>
  <si>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</si>
  <si>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</si>
  <si>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</si>
  <si>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</si>
  <si>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</si>
  <si>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</si>
  <si>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</si>
  <si>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</si>
  <si>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</si>
  <si>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</si>
  <si>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</si>
  <si>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</si>
  <si>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</si>
  <si>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</si>
  <si>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</si>
  <si>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</si>
  <si>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</si>
  <si>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</si>
  <si>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</si>
  <si>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</si>
  <si>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</si>
  <si>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</si>
  <si>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</si>
  <si>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</si>
  <si>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</si>
  <si>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</si>
  <si>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</si>
  <si>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</si>
  <si>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</si>
  <si>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</si>
  <si>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</si>
  <si>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</si>
  <si>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</si>
  <si>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</si>
  <si>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</si>
  <si>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</si>
  <si>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</si>
  <si>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</si>
  <si>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</si>
  <si>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</si>
  <si>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</si>
  <si>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</si>
  <si>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</si>
  <si>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</si>
  <si>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</si>
  <si>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</si>
  <si>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</si>
  <si>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</si>
  <si>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</si>
  <si>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</si>
  <si>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</si>
  <si>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</si>
  <si>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</si>
  <si>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</si>
  <si>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</si>
  <si>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</si>
  <si>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</si>
  <si>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</si>
  <si>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</si>
  <si>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</si>
  <si>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</si>
  <si>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</si>
  <si>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</si>
  <si>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</si>
  <si>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</si>
  <si>
    <t xml:space="preserve">Updated in several places to set the default Pay Item List to 2024.  The UserForm_DASHBOARD initilize code DATA_VALIDATION.Range("Y2").Value = "2024".  The cmb_PayItemSearch list box properties dialog box needed to be updated as well.  All projects programmed as of July 1, 2025 are supposed to be using the 2024 specifications. 
Removed Module_ProcessPayItem.  It was old code not being used that was updated.  Hide_DefaultSheets_Click() adds the GreenCoverNEW sheet. </t>
  </si>
  <si>
    <t>ActiveCell.Offset(0, -1).Value = Round((1 - ActiveCell.Offset(0, 58).Range("A1").Value), 3) was corrected to (0,58).  The S-618-A was calculating based on the wrong column data. For some reason, I thought I had already corrected this but I guess not.  
  ActiveCell.Offset(0, 1).Select
                If ActiveCell.Value &gt;= 1 Then
                    ActiveCell.Value = 1
                    ActiveCell.Offset(0, -1).Value = Round((1 - ActiveCell.Offset(0, 59).Range("A1").Value), 3)
                ElseIf ActiveCell.Offset(0, -1).Value &lt; 0 Then
                    ActiveCell.Offset(0, -1).Value = 0
                    ActiveCell.Value = ActiveCell.Offset(0, 58).Range("A1").Value
                    ActiveCell.Offset(0, 3).Value = ActiveCell.Offset(0, 59).Range("A1").Value
                End If</t>
  </si>
  <si>
    <r>
      <rPr>
        <b/>
        <sz val="11"/>
        <color theme="1"/>
        <rFont val="Aptos Narrow"/>
        <family val="2"/>
        <scheme val="minor"/>
      </rPr>
      <t>Important Note</t>
    </r>
    <r>
      <rPr>
        <sz val="11"/>
        <color theme="1"/>
        <rFont val="Aptos Narrow"/>
        <family val="2"/>
        <scheme val="minor"/>
      </rPr>
      <t xml:space="preserve">: Also interesting the pink button "Update Program Files" on the OSARC tab of the DASHBOARD user form will not let me remove the form while it is in use and replace it.  That makes sense.  What does not make sense is even when I put code at the beginning of the ProgramUpdateRunner and Unload UserForm_DASHBOARD and the form closes, the code does not remove the form as it loops through. Hence, a debug error when running the code from the DASHBOARD.  I just removed the button.  The code can be run directly in VBA or from the START sheet on newer version.  It works fine then.  I also noticed a delay it seems from GitHub and the update VBA code.  Seems like I clicked the update button after pushing the changes to GitHub, I had to hit update again and then the changes showed up.  Not confirmed but noticed that.  </t>
    </r>
  </si>
  <si>
    <t>AC % or Rate (GAL/SY)</t>
  </si>
  <si>
    <t>Module_CAD_Calculate was updated for the "A2" and "A3" fuel adjustment calculations.  On SA-02(16)S, we were using a scrub seal pay item S-406-A which in the past was typically in units of gallons (GAL).  However, the new 2024 Specifications allows the units to be square yards (SY).  The calculations had to be updated because it was not calculating correctly.  Now the calculation checks to see if it is GAL or SY to determine the calculation.  This is potentially problematic because GAL and SQ are case senstive.  Also I updated the PAY ITEM Edit form label.  I am using hte AC% percent field to allow the user to insert the application rate of the emulsion.  This is the old code below. GA18 cell on the CAD_Template sheet modified so the heading will display AC% and Rate (GAL/SY). 
            If Cells(row, column + 21).Value = EmulsionType And Cells(row, column + 10).Value = "A2" Or _
            Cells(row, column + 21).Value = EmulsionType And Cells(row, column + 10).Value = "A3" Then
                Select Case EmulsionType
                    Case "SS-1"
                        Cells(row, column + 44).Value = "=IFERROR(IF(ABS((RC[-8]-RC[-18])/RC[-18])&gt;=0.05,((RC[-8]-RC[-18])*1.0*RC[-41]),0),0)"
                    Case "CRS-2"
                        Cells(row, column + 44).Value = "=IFERROR(IF(ABS((RC[-7]-RC[-17])/RC[-17])&gt;=0.05,((RC[-7]-RC[-17])*1.0*RC[-41]),0),0)"
                    Case "CRS-2P"
                        Cells(row, column + 44).Value = "=IFERROR(IF(ABS((RC[-6]-RC[-16])/RC[-16])&gt;=0.05,((RC[-6]-RC[-16])*1.0*RC[-41]),0),0)"
                    Case "EA-1"
                        Cells(row, column + 44).Value = "=IFERROR(IF(ABS((RC[-5]-RC[-15])/RC[-15])&gt;=0.05,((RC[-5]-RC[-15])*1.0*RC[-41]),0),0)"
                    Case "CSS-1_UN"
                        Cells(row, column + 44).Value = "=IFERROR(IF(ABS((RC[-4]-RC[-14])/RC[-14])&gt;=0.05,((RC[-4]-RC[-14])*1.0*RC[-41]),0),0)"
                    Case "CSS-1"
                        Cells(row, column + 44).Value = "=IFERROR(IF(ABS((RC[-3]-RC[-13])/RC[-13])&gt;=0.05,((RC[-3]-RC[-13])*1.0*RC[-41]),0),0)"
                End Select
            End If</t>
  </si>
  <si>
    <t xml:space="preserve">Withing the UserForm_MonthlyFuelData, updated the code for the Liquidated damages button.  The variables for the row, column endrow needed to be define as a type.  Also, I changed the code reference to 0 from referencing a cell in the CAD template.  The calculation was not working. </t>
  </si>
  <si>
    <t>9.17.26</t>
  </si>
  <si>
    <t xml:space="preserve">Increased the default margin on the Form 900 sheet to 0.5.  The comb binding cuts into the words on the left margin.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</si>
</sst>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30">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0" fillId="10" borderId="3" xfId="0" applyFill="1" applyBorder="1" applyAlignment="1">
      <alignment horizontal="left" wrapText="1"/>
    </xf>
    <xf numFmtId="0" fontId="0" fillId="8" borderId="3" xfId="0" applyFill="1" applyBorder="1" applyAlignment="1">
      <alignment horizontal="left" wrapText="1"/>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0" fillId="0" borderId="30" xfId="0" applyBorder="1" applyAlignment="1">
      <alignment horizontal="center" shrinkToFit="1"/>
    </xf>
    <xf numFmtId="0" fontId="0" fillId="0" borderId="0" xfId="0" applyAlignment="1">
      <alignment horizontal="center" shrinkToFit="1"/>
    </xf>
    <xf numFmtId="0" fontId="19" fillId="0" borderId="0" xfId="0" applyFont="1" applyAlignment="1">
      <alignment horizontal="center"/>
    </xf>
    <xf numFmtId="0" fontId="17" fillId="0" borderId="0" xfId="0" applyFont="1" applyAlignment="1">
      <alignment horizontal="center"/>
    </xf>
    <xf numFmtId="0" fontId="6" fillId="0" borderId="0" xfId="0" applyFont="1" applyAlignment="1">
      <alignment horizontal="center" vertical="center"/>
    </xf>
    <xf numFmtId="0" fontId="12" fillId="0" borderId="30" xfId="0" applyFont="1" applyBorder="1" applyAlignment="1">
      <alignment horizontal="center" shrinkToFit="1"/>
    </xf>
    <xf numFmtId="0" fontId="12" fillId="7" borderId="30" xfId="0" applyFont="1" applyFill="1" applyBorder="1" applyAlignment="1" applyProtection="1">
      <alignment horizontal="center" shrinkToFit="1"/>
      <protection locked="0"/>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0" fillId="0" borderId="0" xfId="0" applyAlignment="1">
      <alignment horizontal="left"/>
    </xf>
    <xf numFmtId="0" fontId="4" fillId="7" borderId="30" xfId="0" applyFont="1" applyFill="1" applyBorder="1" applyAlignment="1" applyProtection="1">
      <alignment horizontal="center"/>
      <protection locked="0"/>
    </xf>
    <xf numFmtId="0" fontId="25" fillId="0" borderId="0" xfId="0" applyFont="1" applyAlignment="1">
      <alignment horizontal="center"/>
    </xf>
    <xf numFmtId="0" fontId="0" fillId="0" borderId="0" xfId="0" applyAlignment="1">
      <alignment horizontal="left" vertical="center" wrapText="1"/>
    </xf>
    <xf numFmtId="0" fontId="0" fillId="8" borderId="30" xfId="0" applyFill="1" applyBorder="1" applyAlignment="1" applyProtection="1">
      <alignment horizontal="left" shrinkToFit="1"/>
      <protection locked="0"/>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31" fillId="0" borderId="0" xfId="0" applyFont="1" applyAlignment="1">
      <alignment horizontal="center"/>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6" fillId="7" borderId="30" xfId="0"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6" fillId="0" borderId="56" xfId="0" applyFont="1" applyBorder="1" applyAlignment="1">
      <alignment horizontal="left" shrinkToFit="1"/>
    </xf>
    <xf numFmtId="0" fontId="2" fillId="0" borderId="0" xfId="0" applyFont="1" applyAlignment="1">
      <alignment horizontal="right"/>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twoCellAnchor editAs="oneCell">
    <xdr:from>
      <xdr:col>3</xdr:col>
      <xdr:colOff>104775</xdr:colOff>
      <xdr:row>60</xdr:row>
      <xdr:rowOff>228600</xdr:rowOff>
    </xdr:from>
    <xdr:to>
      <xdr:col>7</xdr:col>
      <xdr:colOff>238484</xdr:colOff>
      <xdr:row>60</xdr:row>
      <xdr:rowOff>895443</xdr:rowOff>
    </xdr:to>
    <xdr:pic>
      <xdr:nvPicPr>
        <xdr:cNvPr id="4" name="Picture 3">
          <a:extLst>
            <a:ext uri="{FF2B5EF4-FFF2-40B4-BE49-F238E27FC236}">
              <a16:creationId xmlns:a16="http://schemas.microsoft.com/office/drawing/2014/main" id="{BFD6AAAB-598B-1F01-F848-AB4580E6BDB1}"/>
            </a:ext>
          </a:extLst>
        </xdr:cNvPr>
        <xdr:cNvPicPr>
          <a:picLocks noChangeAspect="1"/>
        </xdr:cNvPicPr>
      </xdr:nvPicPr>
      <xdr:blipFill>
        <a:blip xmlns:r="http://schemas.openxmlformats.org/officeDocument/2006/relationships" r:embed="rId3"/>
        <a:stretch>
          <a:fillRect/>
        </a:stretch>
      </xdr:blipFill>
      <xdr:spPr>
        <a:xfrm>
          <a:off x="12811125" y="47224950"/>
          <a:ext cx="2572109" cy="666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52"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87"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376" activePane="bottomLeft" state="frozen"/>
      <selection sqref="A1:XFD1048576"/>
      <selection pane="bottomLeft" activeCell="A424" sqref="A424"/>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topLeftCell="O1" workbookViewId="0">
      <selection activeCell="Y3" sqref="Y3"/>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2024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74"/>
  <sheetViews>
    <sheetView workbookViewId="0">
      <pane ySplit="1" topLeftCell="A64" activePane="bottomLeft" state="frozen"/>
      <selection sqref="A1:XFD1048576"/>
      <selection pane="bottomLeft" activeCell="B70" sqref="B70"/>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343" t="s">
        <v>7652</v>
      </c>
    </row>
    <row r="61" spans="1:3" ht="83.25" customHeight="1" x14ac:dyDescent="0.3">
      <c r="A61" s="71">
        <v>46204</v>
      </c>
      <c r="B61" s="72" t="s">
        <v>7295</v>
      </c>
      <c r="C61" s="344" t="s">
        <v>7655</v>
      </c>
    </row>
    <row r="62" spans="1:3" ht="64.5" customHeight="1" x14ac:dyDescent="0.3">
      <c r="A62" s="71">
        <v>46204</v>
      </c>
      <c r="B62" s="72" t="s">
        <v>7295</v>
      </c>
      <c r="C62" s="73" t="s">
        <v>7653</v>
      </c>
    </row>
    <row r="63" spans="1:3" ht="211.5" customHeight="1" x14ac:dyDescent="0.3">
      <c r="A63" s="71">
        <v>46246</v>
      </c>
      <c r="B63" s="72" t="s">
        <v>7295</v>
      </c>
      <c r="C63" s="343" t="s">
        <v>7654</v>
      </c>
    </row>
    <row r="64" spans="1:3" ht="345.75" x14ac:dyDescent="0.3">
      <c r="A64" s="71">
        <v>46273</v>
      </c>
      <c r="B64" s="72" t="s">
        <v>7295</v>
      </c>
      <c r="C64" s="73" t="s">
        <v>7657</v>
      </c>
    </row>
    <row r="65" spans="1:3" ht="30.75" x14ac:dyDescent="0.3">
      <c r="A65" s="71">
        <v>46277</v>
      </c>
      <c r="B65" s="72" t="s">
        <v>7295</v>
      </c>
      <c r="C65" s="73" t="s">
        <v>7658</v>
      </c>
    </row>
    <row r="66" spans="1:3" ht="22.5" customHeight="1" x14ac:dyDescent="0.3">
      <c r="A66" s="71">
        <v>46282</v>
      </c>
      <c r="B66" s="72" t="s">
        <v>7295</v>
      </c>
      <c r="C66" s="73" t="s">
        <v>7660</v>
      </c>
    </row>
    <row r="67" spans="1:3" ht="22.5" customHeight="1" x14ac:dyDescent="0.3">
      <c r="A67" s="71"/>
      <c r="B67" s="72"/>
      <c r="C67" s="73"/>
    </row>
    <row r="68" spans="1:3" ht="22.5" customHeight="1" x14ac:dyDescent="0.3">
      <c r="A68" s="71"/>
      <c r="B68" s="72"/>
      <c r="C68" s="73"/>
    </row>
    <row r="69" spans="1:3" ht="22.5" customHeight="1" x14ac:dyDescent="0.3">
      <c r="A69" s="71"/>
      <c r="B69" s="72"/>
      <c r="C69" s="73"/>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E36" sqref="E36"/>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5" t="s">
        <v>7363</v>
      </c>
      <c r="I11" s="345"/>
      <c r="J11" s="345"/>
      <c r="K11" s="345"/>
      <c r="M11" s="80" t="s">
        <v>7364</v>
      </c>
      <c r="N11" s="79" t="s">
        <v>7365</v>
      </c>
    </row>
    <row r="12" spans="8:14" ht="20.25" customHeight="1" x14ac:dyDescent="0.35">
      <c r="H12" s="346" t="s">
        <v>7659</v>
      </c>
      <c r="I12" s="346"/>
      <c r="J12" s="346"/>
      <c r="K12" s="346"/>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7" t="s">
        <v>7650</v>
      </c>
      <c r="B24" s="347"/>
      <c r="C24" s="347"/>
      <c r="D24" s="347"/>
      <c r="E24" s="347"/>
      <c r="M24" s="83" t="s">
        <v>7389</v>
      </c>
      <c r="N24" s="79" t="s">
        <v>7390</v>
      </c>
    </row>
    <row r="25" spans="1:14" ht="20.25" customHeight="1" x14ac:dyDescent="0.25">
      <c r="A25" s="347"/>
      <c r="B25" s="347"/>
      <c r="C25" s="347"/>
      <c r="D25" s="347"/>
      <c r="E25" s="347"/>
      <c r="M25" s="84" t="s">
        <v>7391</v>
      </c>
      <c r="N25" s="77" t="s">
        <v>7392</v>
      </c>
    </row>
    <row r="26" spans="1:14" ht="20.25" customHeight="1" x14ac:dyDescent="0.25">
      <c r="A26" s="347"/>
      <c r="B26" s="347"/>
      <c r="C26" s="347"/>
      <c r="D26" s="347"/>
      <c r="E26" s="347"/>
      <c r="M26" s="83" t="s">
        <v>7393</v>
      </c>
      <c r="N26" s="79" t="s">
        <v>7394</v>
      </c>
    </row>
    <row r="27" spans="1:14" ht="15.75" x14ac:dyDescent="0.25">
      <c r="A27" s="347"/>
      <c r="B27" s="347"/>
      <c r="C27" s="347"/>
      <c r="D27" s="347"/>
      <c r="E27" s="347"/>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2"/>
      <c r="B1" s="85"/>
      <c r="C1" s="85"/>
      <c r="D1" s="85"/>
      <c r="E1" s="85"/>
      <c r="F1" s="85"/>
    </row>
    <row r="2" spans="1:6" ht="18.75" x14ac:dyDescent="0.3">
      <c r="A2" s="352"/>
      <c r="B2" s="353" t="s">
        <v>6962</v>
      </c>
      <c r="C2" s="353"/>
      <c r="D2" s="353"/>
      <c r="E2" s="85"/>
      <c r="F2" s="85"/>
    </row>
    <row r="3" spans="1:6" ht="18.75" x14ac:dyDescent="0.3">
      <c r="A3" s="352"/>
      <c r="B3" s="354" t="str">
        <f>IF(Project_Data!AP2="","",Project_Data!AP2)</f>
        <v>OFFICE OF STATE AID ROAD CONSTRUCTION (OSARC)</v>
      </c>
      <c r="C3" s="354"/>
      <c r="D3" s="354"/>
      <c r="E3" s="85"/>
      <c r="F3" s="85"/>
    </row>
    <row r="4" spans="1:6" ht="20.100000000000001" customHeight="1" x14ac:dyDescent="0.25"/>
    <row r="5" spans="1:6" ht="20.100000000000001" customHeight="1" x14ac:dyDescent="0.25">
      <c r="A5" s="19" t="s">
        <v>7399</v>
      </c>
      <c r="B5" s="87" t="str">
        <f>IF(Project_Data!$A$2="","",Project_Data!$A$2)</f>
        <v/>
      </c>
      <c r="C5" s="351" t="str">
        <f>IF(Project_Data!$L$2="","",Project_Data!$L$2)</f>
        <v/>
      </c>
      <c r="D5" s="351"/>
      <c r="E5" s="351"/>
      <c r="F5" s="351"/>
    </row>
    <row r="6" spans="1:6" ht="20.100000000000001" customHeight="1" x14ac:dyDescent="0.25">
      <c r="A6" s="351" t="str">
        <f>IF(Project_Data!$B$2="","",Project_Data!$B$2)</f>
        <v/>
      </c>
      <c r="B6" s="351"/>
      <c r="C6" s="19" t="s">
        <v>7400</v>
      </c>
      <c r="D6" s="350" t="str">
        <f>IF(Project_Data!$M$2="","",Project_Data!$M$2)</f>
        <v/>
      </c>
      <c r="E6" s="350"/>
      <c r="F6" s="350"/>
    </row>
    <row r="7" spans="1:6" ht="20.100000000000001" customHeight="1" x14ac:dyDescent="0.25">
      <c r="A7" s="19" t="s">
        <v>7401</v>
      </c>
      <c r="B7" s="348" t="str">
        <f>IF(Project_Data!$C$2="","",Project_Data!$C$2)</f>
        <v/>
      </c>
      <c r="C7" s="348"/>
      <c r="D7" s="348"/>
      <c r="E7" s="348"/>
    </row>
    <row r="8" spans="1:6" ht="20.100000000000001" customHeight="1" x14ac:dyDescent="0.25">
      <c r="A8" s="89" t="s">
        <v>7402</v>
      </c>
      <c r="B8" s="88" t="str">
        <f>IF(Project_Data!$D$2="","",Project_Data!$D$2)</f>
        <v/>
      </c>
      <c r="C8" s="89" t="s">
        <v>7403</v>
      </c>
      <c r="D8" s="349" t="str">
        <f>IF(Project_Data!$N$2="","",Project_Data!$N$2)</f>
        <v/>
      </c>
      <c r="E8" s="350"/>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51" t="str">
        <f>IF(Project_Data!$F$2="","",Project_Data!$F$2)</f>
        <v/>
      </c>
      <c r="B11" s="351"/>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50" t="str">
        <f>IF(Project_Data!$U$2="","",Project_Data!$U$2)</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2"/>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2"/>
      <c r="B2" s="352" t="str">
        <f>IF(Project_Data!AP2="","",Project_Data!AP2)</f>
        <v>OFFICE OF STATE AID ROAD CONSTRUCTION (OSARC)</v>
      </c>
      <c r="C2" s="352"/>
      <c r="D2" s="352"/>
      <c r="E2" s="352"/>
      <c r="F2" s="352"/>
      <c r="G2" s="352"/>
      <c r="AC2" s="99"/>
    </row>
    <row r="3" spans="1:29" x14ac:dyDescent="0.25">
      <c r="A3" s="352"/>
      <c r="B3" s="352" t="s">
        <v>7424</v>
      </c>
      <c r="C3" s="352"/>
      <c r="D3" s="352"/>
      <c r="E3" s="352"/>
      <c r="F3" s="352"/>
      <c r="G3" s="352"/>
    </row>
    <row r="4" spans="1:29" x14ac:dyDescent="0.25">
      <c r="B4" s="352" t="s">
        <v>7425</v>
      </c>
      <c r="C4" s="352"/>
      <c r="D4" s="352"/>
      <c r="E4" s="352"/>
      <c r="F4" s="352"/>
      <c r="G4" s="352"/>
      <c r="W4" s="355"/>
      <c r="X4" s="355"/>
    </row>
    <row r="5" spans="1:29" x14ac:dyDescent="0.25">
      <c r="W5" s="100"/>
    </row>
    <row r="6" spans="1:29" x14ac:dyDescent="0.25">
      <c r="B6" s="352" t="s">
        <v>7426</v>
      </c>
      <c r="C6" s="352"/>
      <c r="D6" s="352"/>
      <c r="E6" s="352"/>
      <c r="F6" s="352"/>
      <c r="G6" s="352"/>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5" right="0.25" top="0.5" bottom="0.5" header="0.25" footer="0.25"/>
  <pageSetup scale="88"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6"/>
      <c r="F3" s="356"/>
      <c r="G3" s="356"/>
    </row>
    <row r="8" spans="1:28" x14ac:dyDescent="0.25">
      <c r="A8" s="352" t="s">
        <v>7433</v>
      </c>
      <c r="B8" s="352"/>
      <c r="C8" s="352"/>
      <c r="D8" s="352"/>
      <c r="E8" s="352"/>
      <c r="F8" s="352"/>
      <c r="G8" s="352"/>
    </row>
    <row r="9" spans="1:28" x14ac:dyDescent="0.25">
      <c r="A9" s="352" t="s">
        <v>7434</v>
      </c>
      <c r="B9" s="352"/>
      <c r="C9" s="352"/>
      <c r="D9" s="352"/>
      <c r="E9" s="352"/>
      <c r="F9" s="352"/>
      <c r="G9" s="352"/>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0" t="s">
        <v>7440</v>
      </c>
      <c r="O2" s="360"/>
      <c r="P2" s="360"/>
      <c r="Q2" s="360"/>
      <c r="R2" s="360"/>
      <c r="S2" s="360"/>
      <c r="T2" s="360"/>
      <c r="U2" s="360"/>
      <c r="V2" s="360"/>
      <c r="W2" s="360"/>
    </row>
    <row r="3" spans="3:24" ht="17.25" customHeight="1" x14ac:dyDescent="0.45">
      <c r="N3" s="105"/>
      <c r="O3" s="105"/>
      <c r="P3" s="105"/>
      <c r="Q3" s="105"/>
      <c r="R3" s="105"/>
      <c r="S3" s="105"/>
      <c r="T3" s="105"/>
      <c r="U3" s="105"/>
      <c r="V3" s="105"/>
      <c r="W3" s="105"/>
    </row>
    <row r="4" spans="3:24" ht="22.5" customHeight="1" x14ac:dyDescent="0.25">
      <c r="N4" s="361" t="s">
        <v>7441</v>
      </c>
      <c r="O4" s="361"/>
      <c r="P4" s="361"/>
      <c r="Q4" s="361"/>
      <c r="R4" s="361"/>
      <c r="S4" s="361"/>
      <c r="T4" s="361"/>
      <c r="U4" s="361"/>
      <c r="V4" s="361"/>
      <c r="W4" s="361"/>
      <c r="X4" s="361"/>
    </row>
    <row r="5" spans="3:24" ht="22.5" customHeight="1" x14ac:dyDescent="0.25">
      <c r="N5" s="361" t="s">
        <v>7442</v>
      </c>
      <c r="O5" s="361"/>
      <c r="P5" s="361"/>
      <c r="Q5" s="361"/>
      <c r="R5" s="361"/>
      <c r="S5" s="361"/>
      <c r="T5" s="361"/>
      <c r="U5" s="361"/>
      <c r="V5" s="361"/>
      <c r="W5" s="361"/>
      <c r="X5" s="361"/>
    </row>
    <row r="6" spans="3:24" ht="22.5" customHeight="1" x14ac:dyDescent="0.25">
      <c r="N6" s="361" t="s">
        <v>7443</v>
      </c>
      <c r="O6" s="361"/>
      <c r="P6" s="361"/>
      <c r="Q6" s="361"/>
      <c r="R6" s="361"/>
      <c r="S6" s="361"/>
      <c r="T6" s="361"/>
      <c r="U6" s="361"/>
      <c r="V6" s="361"/>
      <c r="W6" s="361"/>
      <c r="X6" s="361"/>
    </row>
    <row r="7" spans="3:24" ht="22.5" customHeight="1" x14ac:dyDescent="0.3">
      <c r="N7" s="106"/>
      <c r="O7" s="106"/>
      <c r="P7" s="106"/>
      <c r="Q7" s="106"/>
      <c r="R7" s="106"/>
      <c r="S7" s="106"/>
      <c r="T7" s="106"/>
      <c r="U7" s="106"/>
      <c r="V7" s="106"/>
      <c r="W7" s="106"/>
      <c r="X7" s="106"/>
    </row>
    <row r="8" spans="3:24" ht="22.5" customHeight="1" x14ac:dyDescent="0.35">
      <c r="P8" s="362"/>
      <c r="Q8" s="362"/>
      <c r="R8" s="362"/>
      <c r="S8" s="362"/>
      <c r="T8" s="362"/>
      <c r="U8" s="107" t="s">
        <v>52</v>
      </c>
      <c r="V8" s="107"/>
    </row>
    <row r="9" spans="3:24" ht="22.5" customHeight="1" x14ac:dyDescent="0.25"/>
    <row r="10" spans="3:24" ht="22.5" customHeight="1" x14ac:dyDescent="0.25"/>
    <row r="11" spans="3:24" ht="22.5" customHeight="1" x14ac:dyDescent="0.25"/>
    <row r="12" spans="3:24" ht="26.25" x14ac:dyDescent="0.4">
      <c r="N12" s="359" t="s">
        <v>7444</v>
      </c>
      <c r="O12" s="359"/>
      <c r="P12" s="359"/>
      <c r="Q12" s="359"/>
      <c r="R12" s="359"/>
      <c r="S12" s="359"/>
      <c r="T12" s="359"/>
      <c r="U12" s="359"/>
      <c r="V12" s="359"/>
      <c r="W12" s="359"/>
    </row>
    <row r="13" spans="3:24" ht="26.25" x14ac:dyDescent="0.4">
      <c r="C13" s="354" t="s">
        <v>7445</v>
      </c>
      <c r="D13" s="354"/>
      <c r="E13" s="354"/>
      <c r="F13" s="354"/>
      <c r="G13" s="354"/>
      <c r="H13" s="354"/>
      <c r="I13" s="354"/>
      <c r="N13" s="359" t="s">
        <v>7446</v>
      </c>
      <c r="O13" s="359"/>
      <c r="P13" s="359"/>
      <c r="Q13" s="359"/>
      <c r="R13" s="359"/>
      <c r="S13" s="359"/>
      <c r="T13" s="359"/>
      <c r="U13" s="359"/>
      <c r="V13" s="359"/>
      <c r="W13" s="359"/>
    </row>
    <row r="14" spans="3:24" ht="26.25" x14ac:dyDescent="0.4">
      <c r="N14" s="108"/>
      <c r="O14" s="108"/>
      <c r="P14" s="108"/>
      <c r="Q14" s="108"/>
      <c r="R14" s="108"/>
      <c r="S14" s="108"/>
      <c r="T14" s="108"/>
      <c r="U14" s="108"/>
      <c r="V14" s="108"/>
      <c r="W14" s="108"/>
    </row>
    <row r="15" spans="3:24" ht="21" customHeight="1" x14ac:dyDescent="0.35">
      <c r="D15" s="362"/>
      <c r="E15" s="362"/>
      <c r="F15" s="362"/>
      <c r="G15" s="362"/>
      <c r="H15" s="109" t="s">
        <v>52</v>
      </c>
    </row>
    <row r="16" spans="3:24" ht="21" customHeight="1" x14ac:dyDescent="0.3">
      <c r="N16" s="364" t="s">
        <v>7447</v>
      </c>
      <c r="O16" s="364"/>
      <c r="P16" s="364"/>
      <c r="Q16" s="364"/>
      <c r="R16" s="364"/>
      <c r="S16" s="364"/>
      <c r="T16" s="364"/>
      <c r="U16" s="364"/>
      <c r="V16" s="364"/>
      <c r="W16" s="364"/>
    </row>
    <row r="17" spans="3:23" ht="21" customHeight="1" x14ac:dyDescent="0.35">
      <c r="C17" s="110"/>
      <c r="D17" s="111" t="s">
        <v>53</v>
      </c>
      <c r="E17" s="112"/>
      <c r="G17" s="363"/>
      <c r="H17" s="363"/>
      <c r="I17" s="111" t="s">
        <v>53</v>
      </c>
      <c r="J17" s="112"/>
      <c r="N17" s="365" t="s">
        <v>6932</v>
      </c>
      <c r="O17" s="365"/>
      <c r="P17" s="365"/>
      <c r="Q17" s="113"/>
      <c r="R17" s="114"/>
      <c r="S17" s="114"/>
    </row>
    <row r="18" spans="3:23" ht="21" customHeight="1" x14ac:dyDescent="0.25">
      <c r="N18" s="352" t="s">
        <v>7448</v>
      </c>
      <c r="O18" s="352"/>
      <c r="P18" s="352"/>
      <c r="Q18" s="357"/>
      <c r="R18" s="357"/>
      <c r="S18" s="357"/>
      <c r="T18" s="357"/>
      <c r="U18" s="357"/>
      <c r="V18" s="357"/>
    </row>
    <row r="19" spans="3:23" ht="21" customHeight="1" x14ac:dyDescent="0.35">
      <c r="C19" s="110"/>
      <c r="D19" s="111" t="s">
        <v>53</v>
      </c>
      <c r="E19" s="112"/>
      <c r="G19" s="363"/>
      <c r="H19" s="363"/>
      <c r="I19" s="111" t="s">
        <v>53</v>
      </c>
      <c r="J19" s="112"/>
      <c r="N19" s="366" t="s">
        <v>7449</v>
      </c>
      <c r="O19" s="366"/>
      <c r="P19" s="357"/>
      <c r="Q19" s="357"/>
      <c r="R19" s="357"/>
      <c r="S19" s="357"/>
      <c r="T19" s="357"/>
      <c r="U19" s="357"/>
      <c r="V19" s="357"/>
    </row>
    <row r="20" spans="3:23" ht="21" customHeight="1" x14ac:dyDescent="0.25">
      <c r="N20" t="s">
        <v>7450</v>
      </c>
      <c r="O20" s="357"/>
      <c r="P20" s="357"/>
      <c r="Q20" s="357"/>
      <c r="R20" t="s">
        <v>52</v>
      </c>
      <c r="S20" s="367"/>
      <c r="T20" s="367"/>
      <c r="U20" s="367"/>
      <c r="V20" s="367"/>
    </row>
    <row r="21" spans="3:23" ht="21" customHeight="1" x14ac:dyDescent="0.35">
      <c r="D21" s="363"/>
      <c r="E21" s="363"/>
      <c r="F21" s="363"/>
      <c r="G21" s="363"/>
      <c r="H21" s="115" t="s">
        <v>53</v>
      </c>
      <c r="I21" s="112"/>
      <c r="N21" t="s">
        <v>7451</v>
      </c>
      <c r="P21" s="357"/>
      <c r="Q21" s="357"/>
      <c r="R21" s="357"/>
      <c r="S21" s="357"/>
      <c r="T21" s="357"/>
      <c r="U21" s="357"/>
      <c r="V21" s="357"/>
    </row>
    <row r="22" spans="3:23" ht="21" customHeight="1" x14ac:dyDescent="0.25">
      <c r="F22" s="116" t="s">
        <v>7452</v>
      </c>
      <c r="G22" s="116"/>
      <c r="N22" s="357"/>
      <c r="O22" s="357"/>
      <c r="P22" s="358"/>
      <c r="Q22" s="357"/>
      <c r="R22" s="357"/>
      <c r="S22" s="357"/>
      <c r="T22" s="357"/>
      <c r="U22" s="357"/>
      <c r="V22" s="357"/>
    </row>
    <row r="23" spans="3:23" ht="21" customHeight="1" x14ac:dyDescent="0.25">
      <c r="N23" s="366" t="s">
        <v>7453</v>
      </c>
      <c r="O23" s="366"/>
      <c r="P23" s="117"/>
      <c r="Q23" t="s">
        <v>7454</v>
      </c>
    </row>
    <row r="24" spans="3:23" ht="26.25" customHeight="1" x14ac:dyDescent="0.25">
      <c r="N24" s="366" t="s">
        <v>7455</v>
      </c>
      <c r="O24" s="366"/>
      <c r="P24" s="118"/>
      <c r="Q24" t="s">
        <v>7454</v>
      </c>
      <c r="T24" s="119" t="s">
        <v>7456</v>
      </c>
      <c r="U24" s="120"/>
      <c r="V24" t="s">
        <v>151</v>
      </c>
    </row>
    <row r="25" spans="3:23" ht="26.25" customHeight="1" x14ac:dyDescent="0.25">
      <c r="N25" t="s">
        <v>7457</v>
      </c>
      <c r="O25" s="370"/>
      <c r="P25" s="370"/>
      <c r="Q25" s="370"/>
      <c r="R25" s="370"/>
      <c r="S25" s="370"/>
      <c r="T25" s="370"/>
      <c r="U25" s="370"/>
      <c r="V25" s="370"/>
    </row>
    <row r="26" spans="3:23" ht="26.25" customHeight="1" x14ac:dyDescent="0.25">
      <c r="N26" t="s">
        <v>7458</v>
      </c>
      <c r="O26" s="370"/>
      <c r="P26" s="370"/>
      <c r="Q26" s="370"/>
      <c r="R26" s="370"/>
      <c r="S26" s="370"/>
      <c r="T26" s="370"/>
      <c r="U26" s="370"/>
      <c r="V26" s="370"/>
    </row>
    <row r="27" spans="3:23" ht="26.25" customHeight="1" x14ac:dyDescent="0.25">
      <c r="N27" t="s">
        <v>7459</v>
      </c>
      <c r="O27" s="370"/>
      <c r="P27" s="370"/>
      <c r="Q27" s="370"/>
      <c r="R27" s="370"/>
      <c r="S27" s="370"/>
      <c r="T27" s="370"/>
      <c r="U27" s="370"/>
      <c r="V27" s="370"/>
    </row>
    <row r="28" spans="3:23" ht="40.5" customHeight="1" x14ac:dyDescent="0.4">
      <c r="N28" s="368" t="s">
        <v>7460</v>
      </c>
      <c r="O28" s="368"/>
      <c r="P28" s="368"/>
      <c r="Q28" s="368"/>
      <c r="R28" s="368"/>
      <c r="S28" s="368"/>
      <c r="T28" s="368"/>
      <c r="U28" s="368"/>
      <c r="V28" s="368"/>
      <c r="W28" s="368"/>
    </row>
    <row r="29" spans="3:23" ht="77.25" customHeight="1" x14ac:dyDescent="0.25">
      <c r="N29" s="369" t="s">
        <v>7461</v>
      </c>
      <c r="O29" s="369"/>
      <c r="P29" s="369"/>
      <c r="Q29" s="369"/>
      <c r="R29" s="369"/>
      <c r="S29" s="369"/>
      <c r="T29" s="369"/>
      <c r="U29" s="369"/>
      <c r="V29" s="369"/>
      <c r="W29" s="369"/>
    </row>
    <row r="30" spans="3:23" ht="12.75" customHeight="1" x14ac:dyDescent="0.25"/>
  </sheetData>
  <sheetProtection sheet="1" objects="1" scenarios="1"/>
  <mergeCells count="29">
    <mergeCell ref="N28:W28"/>
    <mergeCell ref="N29:W29"/>
    <mergeCell ref="N23:O23"/>
    <mergeCell ref="N24:O24"/>
    <mergeCell ref="O25:V25"/>
    <mergeCell ref="O26:V26"/>
    <mergeCell ref="O27:V27"/>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2:V22"/>
    <mergeCell ref="N12:W12"/>
    <mergeCell ref="N2:W2"/>
    <mergeCell ref="N4:X4"/>
    <mergeCell ref="N5:X5"/>
    <mergeCell ref="N6:X6"/>
    <mergeCell ref="P8:T8"/>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0" t="s">
        <v>7440</v>
      </c>
      <c r="D10" s="360"/>
      <c r="E10" s="360"/>
      <c r="F10" s="360"/>
      <c r="G10" s="360"/>
      <c r="H10" s="360"/>
      <c r="I10" s="360"/>
      <c r="J10" s="360"/>
      <c r="K10" s="360"/>
      <c r="L10" s="360"/>
    </row>
    <row r="11" spans="3:13" ht="29.25" customHeight="1" x14ac:dyDescent="0.45">
      <c r="C11" s="105"/>
      <c r="D11" s="105"/>
      <c r="E11" s="105"/>
      <c r="F11" s="105"/>
      <c r="G11" s="105"/>
      <c r="H11" s="105"/>
      <c r="I11" s="105"/>
      <c r="J11" s="105"/>
      <c r="K11" s="105"/>
      <c r="L11" s="105"/>
    </row>
    <row r="12" spans="3:13" ht="22.5" customHeight="1" x14ac:dyDescent="0.25">
      <c r="C12" s="361" t="s">
        <v>7441</v>
      </c>
      <c r="D12" s="361"/>
      <c r="E12" s="361"/>
      <c r="F12" s="361"/>
      <c r="G12" s="361"/>
      <c r="H12" s="361"/>
      <c r="I12" s="361"/>
      <c r="J12" s="361"/>
      <c r="K12" s="361"/>
      <c r="L12" s="361"/>
      <c r="M12" s="361"/>
    </row>
    <row r="13" spans="3:13" ht="22.5" customHeight="1" x14ac:dyDescent="0.25">
      <c r="C13" s="361" t="s">
        <v>7442</v>
      </c>
      <c r="D13" s="361"/>
      <c r="E13" s="361"/>
      <c r="F13" s="361"/>
      <c r="G13" s="361"/>
      <c r="H13" s="361"/>
      <c r="I13" s="361"/>
      <c r="J13" s="361"/>
      <c r="K13" s="361"/>
      <c r="L13" s="361"/>
      <c r="M13" s="361"/>
    </row>
    <row r="14" spans="3:13" ht="22.5" customHeight="1" x14ac:dyDescent="0.25">
      <c r="C14" s="361" t="s">
        <v>7443</v>
      </c>
      <c r="D14" s="361"/>
      <c r="E14" s="361"/>
      <c r="F14" s="361"/>
      <c r="G14" s="361"/>
      <c r="H14" s="361"/>
      <c r="I14" s="361"/>
      <c r="J14" s="361"/>
      <c r="K14" s="361"/>
      <c r="L14" s="361"/>
      <c r="M14" s="361"/>
    </row>
    <row r="15" spans="3:13" ht="22.5" customHeight="1" x14ac:dyDescent="0.3">
      <c r="C15" s="106"/>
      <c r="D15" s="106"/>
      <c r="E15" s="106"/>
      <c r="F15" s="106"/>
      <c r="G15" s="106"/>
      <c r="H15" s="106"/>
      <c r="I15" s="106"/>
      <c r="J15" s="106"/>
      <c r="K15" s="106"/>
      <c r="L15" s="106"/>
      <c r="M15" s="106"/>
    </row>
    <row r="16" spans="3:13" ht="22.5" customHeight="1" x14ac:dyDescent="0.35">
      <c r="E16" s="362"/>
      <c r="F16" s="362"/>
      <c r="G16" s="362"/>
      <c r="H16" s="362"/>
      <c r="I16" s="362"/>
      <c r="J16" s="107" t="s">
        <v>52</v>
      </c>
      <c r="K16" s="107"/>
    </row>
    <row r="17" spans="3:12" ht="36" customHeight="1" x14ac:dyDescent="0.25"/>
    <row r="18" spans="3:12" ht="36" customHeight="1" x14ac:dyDescent="0.25"/>
    <row r="19" spans="3:12" ht="36" customHeight="1" x14ac:dyDescent="0.25"/>
    <row r="20" spans="3:12" ht="26.25" x14ac:dyDescent="0.4">
      <c r="C20" s="359" t="s">
        <v>7444</v>
      </c>
      <c r="D20" s="359"/>
      <c r="E20" s="359"/>
      <c r="F20" s="359"/>
      <c r="G20" s="359"/>
      <c r="H20" s="359"/>
      <c r="I20" s="359"/>
      <c r="J20" s="359"/>
      <c r="K20" s="359"/>
      <c r="L20" s="359"/>
    </row>
    <row r="21" spans="3:12" ht="26.25" x14ac:dyDescent="0.4">
      <c r="C21" s="359" t="s">
        <v>7446</v>
      </c>
      <c r="D21" s="359"/>
      <c r="E21" s="359"/>
      <c r="F21" s="359"/>
      <c r="G21" s="359"/>
      <c r="H21" s="359"/>
      <c r="I21" s="359"/>
      <c r="J21" s="359"/>
      <c r="K21" s="359"/>
      <c r="L21" s="359"/>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4" t="s">
        <v>7447</v>
      </c>
      <c r="D24" s="364"/>
      <c r="E24" s="364"/>
      <c r="F24" s="364"/>
      <c r="G24" s="364"/>
      <c r="H24" s="364"/>
      <c r="I24" s="364"/>
      <c r="J24" s="364"/>
      <c r="K24" s="364"/>
      <c r="L24" s="364"/>
    </row>
    <row r="25" spans="3:12" ht="30" customHeight="1" x14ac:dyDescent="0.35">
      <c r="C25" s="365" t="s">
        <v>6932</v>
      </c>
      <c r="D25" s="365"/>
      <c r="E25" s="365"/>
      <c r="F25" s="113"/>
      <c r="G25" s="114"/>
      <c r="H25" s="114"/>
    </row>
    <row r="26" spans="3:12" ht="30" customHeight="1" x14ac:dyDescent="0.25">
      <c r="C26" s="352" t="s">
        <v>7448</v>
      </c>
      <c r="D26" s="352"/>
      <c r="E26" s="352"/>
      <c r="F26" s="357"/>
      <c r="G26" s="357"/>
      <c r="H26" s="357"/>
      <c r="I26" s="357"/>
      <c r="J26" s="357"/>
      <c r="K26" s="357"/>
    </row>
    <row r="27" spans="3:12" ht="30" customHeight="1" x14ac:dyDescent="0.25">
      <c r="C27" s="366" t="s">
        <v>7449</v>
      </c>
      <c r="D27" s="366"/>
      <c r="E27" s="357"/>
      <c r="F27" s="357"/>
      <c r="G27" s="357"/>
      <c r="H27" s="357"/>
      <c r="I27" s="357"/>
      <c r="J27" s="357"/>
      <c r="K27" s="357"/>
    </row>
    <row r="28" spans="3:12" ht="30" customHeight="1" x14ac:dyDescent="0.25">
      <c r="C28" t="s">
        <v>7450</v>
      </c>
      <c r="D28" s="357"/>
      <c r="E28" s="357"/>
      <c r="F28" s="357"/>
      <c r="G28" t="s">
        <v>52</v>
      </c>
      <c r="H28" s="367"/>
      <c r="I28" s="367"/>
      <c r="J28" s="367"/>
      <c r="K28" s="367"/>
    </row>
    <row r="29" spans="3:12" ht="30" customHeight="1" x14ac:dyDescent="0.25">
      <c r="C29" t="s">
        <v>7451</v>
      </c>
      <c r="E29" s="357"/>
      <c r="F29" s="357"/>
      <c r="G29" s="357"/>
      <c r="H29" s="357"/>
      <c r="I29" s="357"/>
      <c r="J29" s="357"/>
      <c r="K29" s="357"/>
    </row>
    <row r="30" spans="3:12" ht="30" customHeight="1" x14ac:dyDescent="0.25">
      <c r="C30" s="357"/>
      <c r="D30" s="357"/>
      <c r="E30" s="358"/>
      <c r="F30" s="357"/>
      <c r="G30" s="357"/>
      <c r="H30" s="357"/>
      <c r="I30" s="357"/>
      <c r="J30" s="357"/>
      <c r="K30" s="357"/>
    </row>
    <row r="31" spans="3:12" ht="30" customHeight="1" x14ac:dyDescent="0.25">
      <c r="C31" s="366" t="s">
        <v>7453</v>
      </c>
      <c r="D31" s="366"/>
      <c r="E31" s="117"/>
      <c r="F31" t="s">
        <v>7454</v>
      </c>
    </row>
    <row r="32" spans="3:12" ht="30" customHeight="1" x14ac:dyDescent="0.25">
      <c r="C32" s="366" t="s">
        <v>7455</v>
      </c>
      <c r="D32" s="366"/>
      <c r="E32" s="118"/>
      <c r="F32" t="s">
        <v>7454</v>
      </c>
      <c r="I32" s="119" t="s">
        <v>7456</v>
      </c>
      <c r="J32" s="120"/>
      <c r="K32" t="s">
        <v>151</v>
      </c>
    </row>
    <row r="33" spans="3:12" ht="30" customHeight="1" x14ac:dyDescent="0.25">
      <c r="C33" t="s">
        <v>7457</v>
      </c>
      <c r="D33" s="370"/>
      <c r="E33" s="370"/>
      <c r="F33" s="370"/>
      <c r="G33" s="370"/>
      <c r="H33" s="370"/>
      <c r="I33" s="370"/>
      <c r="J33" s="370"/>
      <c r="K33" s="370"/>
    </row>
    <row r="34" spans="3:12" ht="30" customHeight="1" x14ac:dyDescent="0.25">
      <c r="C34" t="s">
        <v>7458</v>
      </c>
      <c r="D34" s="370"/>
      <c r="E34" s="370"/>
      <c r="F34" s="370"/>
      <c r="G34" s="370"/>
      <c r="H34" s="370"/>
      <c r="I34" s="370"/>
      <c r="J34" s="370"/>
      <c r="K34" s="370"/>
    </row>
    <row r="35" spans="3:12" ht="30" customHeight="1" x14ac:dyDescent="0.25">
      <c r="C35" t="s">
        <v>7459</v>
      </c>
      <c r="D35" s="370"/>
      <c r="E35" s="370"/>
      <c r="F35" s="370"/>
      <c r="G35" s="370"/>
      <c r="H35" s="370"/>
      <c r="I35" s="370"/>
      <c r="J35" s="370"/>
      <c r="K35" s="370"/>
    </row>
    <row r="36" spans="3:12" ht="40.5" customHeight="1" x14ac:dyDescent="0.4">
      <c r="C36" s="368" t="s">
        <v>7460</v>
      </c>
      <c r="D36" s="368"/>
      <c r="E36" s="368"/>
      <c r="F36" s="368"/>
      <c r="G36" s="368"/>
      <c r="H36" s="368"/>
      <c r="I36" s="368"/>
      <c r="J36" s="368"/>
      <c r="K36" s="368"/>
      <c r="L36" s="368"/>
    </row>
    <row r="37" spans="3:12" ht="77.25" customHeight="1" x14ac:dyDescent="0.25">
      <c r="C37" s="369" t="s">
        <v>7461</v>
      </c>
      <c r="D37" s="369"/>
      <c r="E37" s="369"/>
      <c r="F37" s="369"/>
      <c r="G37" s="369"/>
      <c r="H37" s="369"/>
      <c r="I37" s="369"/>
      <c r="J37" s="369"/>
      <c r="K37" s="369"/>
      <c r="L37" s="369"/>
    </row>
    <row r="38" spans="3:12" ht="12.75" customHeight="1" x14ac:dyDescent="0.25"/>
    <row r="56" spans="3:11" ht="20.25" customHeight="1" x14ac:dyDescent="0.25"/>
    <row r="57" spans="3:11" ht="20.25" customHeight="1" x14ac:dyDescent="0.3">
      <c r="D57" s="354" t="s">
        <v>7445</v>
      </c>
      <c r="E57" s="354"/>
      <c r="F57" s="354"/>
      <c r="G57" s="354"/>
      <c r="H57" s="354"/>
      <c r="I57" s="354"/>
      <c r="J57" s="354"/>
    </row>
    <row r="58" spans="3:11" ht="20.25" customHeight="1" x14ac:dyDescent="0.25"/>
    <row r="59" spans="3:11" ht="20.25" customHeight="1" x14ac:dyDescent="0.35">
      <c r="E59" s="362"/>
      <c r="F59" s="362"/>
      <c r="G59" s="362"/>
      <c r="H59" s="362"/>
      <c r="I59" s="109" t="s">
        <v>52</v>
      </c>
    </row>
    <row r="60" spans="3:11" ht="20.25" customHeight="1" x14ac:dyDescent="0.25"/>
    <row r="61" spans="3:11" ht="20.25" customHeight="1" x14ac:dyDescent="0.35">
      <c r="C61" s="371"/>
      <c r="D61" s="371"/>
      <c r="E61" s="111" t="s">
        <v>53</v>
      </c>
      <c r="F61" s="112"/>
      <c r="H61" s="363"/>
      <c r="I61" s="363"/>
      <c r="J61" s="111" t="s">
        <v>53</v>
      </c>
      <c r="K61" s="112"/>
    </row>
    <row r="62" spans="3:11" ht="20.25" customHeight="1" x14ac:dyDescent="0.25"/>
    <row r="63" spans="3:11" ht="20.25" customHeight="1" x14ac:dyDescent="0.35">
      <c r="C63" s="122"/>
      <c r="D63" s="110"/>
      <c r="E63" s="111" t="s">
        <v>53</v>
      </c>
      <c r="F63" s="112"/>
      <c r="H63" s="363"/>
      <c r="I63" s="363"/>
      <c r="J63" s="111" t="s">
        <v>53</v>
      </c>
      <c r="K63" s="112"/>
    </row>
    <row r="64" spans="3:11" ht="20.25" customHeight="1" x14ac:dyDescent="0.25"/>
    <row r="65" spans="5:10" ht="20.25" customHeight="1" x14ac:dyDescent="0.35">
      <c r="E65" s="363"/>
      <c r="F65" s="363"/>
      <c r="G65" s="363"/>
      <c r="H65" s="363"/>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C20:L20"/>
    <mergeCell ref="C10:L10"/>
    <mergeCell ref="C12:M12"/>
    <mergeCell ref="C13:M13"/>
    <mergeCell ref="C14:M14"/>
    <mergeCell ref="E16:I16"/>
    <mergeCell ref="C21:L21"/>
    <mergeCell ref="E59:H59"/>
    <mergeCell ref="C24:L24"/>
    <mergeCell ref="H61:I61"/>
    <mergeCell ref="C25:E25"/>
    <mergeCell ref="C26:E26"/>
    <mergeCell ref="F26:K26"/>
    <mergeCell ref="C27:D27"/>
    <mergeCell ref="E27:K27"/>
    <mergeCell ref="D28:F28"/>
    <mergeCell ref="H28:K28"/>
    <mergeCell ref="D57:J57"/>
    <mergeCell ref="E65:H65"/>
    <mergeCell ref="E29:K29"/>
    <mergeCell ref="C30:K30"/>
    <mergeCell ref="C31:D31"/>
    <mergeCell ref="C32:D32"/>
    <mergeCell ref="D33:K33"/>
    <mergeCell ref="D34:K34"/>
    <mergeCell ref="D35:K35"/>
    <mergeCell ref="C36:L36"/>
    <mergeCell ref="C37:L37"/>
    <mergeCell ref="C61:D61"/>
    <mergeCell ref="H63:I63"/>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6978</v>
      </c>
      <c r="B2" s="353"/>
      <c r="C2" s="353"/>
      <c r="D2" s="353"/>
      <c r="E2" s="353"/>
      <c r="F2" s="353"/>
    </row>
    <row r="3" spans="1:6" ht="18.75" x14ac:dyDescent="0.3">
      <c r="A3" s="354" t="str">
        <f>IF(Project_Data!AP2="","",Project_Data!AP2)</f>
        <v>OFFICE OF STATE AID ROAD CONSTRUCTION (OSARC)</v>
      </c>
      <c r="B3" s="354"/>
      <c r="C3" s="354"/>
      <c r="D3" s="354"/>
      <c r="E3" s="354"/>
      <c r="F3" s="354"/>
    </row>
    <row r="4" spans="1:6" ht="20.100000000000001" customHeight="1" x14ac:dyDescent="0.25"/>
    <row r="5" spans="1:6" ht="20.100000000000001" customHeight="1" x14ac:dyDescent="0.25">
      <c r="A5" s="19" t="s">
        <v>7399</v>
      </c>
      <c r="B5" s="87" t="str">
        <f>IF(Project_Data!$A$3="","",Project_Data!$A$3)</f>
        <v/>
      </c>
      <c r="C5" s="351" t="str">
        <f>IF(Project_Data!$L$3="","",Project_Data!$L$3)</f>
        <v/>
      </c>
      <c r="D5" s="351"/>
      <c r="E5" s="351"/>
      <c r="F5" s="351"/>
    </row>
    <row r="6" spans="1:6" ht="20.100000000000001" customHeight="1" x14ac:dyDescent="0.25">
      <c r="A6" s="351" t="str">
        <f>IF(Project_Data!$B$2="","",Project_Data!$B$2)</f>
        <v/>
      </c>
      <c r="B6" s="351"/>
      <c r="C6" s="19" t="s">
        <v>7400</v>
      </c>
      <c r="D6" s="350" t="str">
        <f>IF(Project_Data!$M$3="","",Project_Data!$M$3)</f>
        <v/>
      </c>
      <c r="E6" s="350"/>
      <c r="F6" s="350"/>
    </row>
    <row r="7" spans="1:6" ht="20.100000000000001" customHeight="1" x14ac:dyDescent="0.25">
      <c r="A7" s="19" t="s">
        <v>7401</v>
      </c>
      <c r="B7" s="348" t="str">
        <f>IF(Project_Data!$C$3="","",Project_Data!$C$3)</f>
        <v/>
      </c>
      <c r="C7" s="348"/>
      <c r="D7" s="348"/>
      <c r="E7" s="348"/>
    </row>
    <row r="8" spans="1:6" ht="20.100000000000001" customHeight="1" x14ac:dyDescent="0.25">
      <c r="A8" s="89" t="s">
        <v>7402</v>
      </c>
      <c r="B8" s="88" t="str">
        <f>IF(Project_Data!$D$3="","",Project_Data!$D$3)</f>
        <v/>
      </c>
      <c r="C8" s="89" t="s">
        <v>7403</v>
      </c>
      <c r="D8" s="349" t="str">
        <f>IF(Project_Data!$N$3="","",Project_Data!$N$3)</f>
        <v/>
      </c>
      <c r="E8" s="350"/>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51" t="str">
        <f>IF(Project_Data!$F$3="","",Project_Data!$F$3)</f>
        <v/>
      </c>
      <c r="B11" s="351"/>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50" t="str">
        <f>IF(Project_Data!$U$3="","",Project_Data!$U$3)</f>
        <v/>
      </c>
      <c r="E17" s="350"/>
      <c r="F17" s="350"/>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3" t="str">
        <f>IF(Project_Data!AP2="","",Project_Data!AP2)</f>
        <v>OFFICE OF STATE AID ROAD CONSTRUCTION (OSARC)</v>
      </c>
      <c r="B2" s="373"/>
      <c r="C2" s="373"/>
      <c r="D2" s="373"/>
      <c r="E2" s="373"/>
      <c r="F2" s="373"/>
      <c r="G2" s="373"/>
      <c r="H2" s="373"/>
      <c r="I2" s="373"/>
      <c r="AC2" s="99"/>
    </row>
    <row r="3" spans="1:104" x14ac:dyDescent="0.25">
      <c r="A3" s="373" t="s">
        <v>7424</v>
      </c>
      <c r="B3" s="373"/>
      <c r="C3" s="373"/>
      <c r="D3" s="373"/>
      <c r="E3" s="373"/>
      <c r="F3" s="373"/>
      <c r="G3" s="373"/>
      <c r="H3" s="373"/>
      <c r="I3" s="373"/>
    </row>
    <row r="4" spans="1:104" x14ac:dyDescent="0.25">
      <c r="A4" s="373" t="s">
        <v>7425</v>
      </c>
      <c r="B4" s="373"/>
      <c r="C4" s="373"/>
      <c r="D4" s="373"/>
      <c r="E4" s="373"/>
      <c r="F4" s="373"/>
      <c r="G4" s="373"/>
      <c r="H4" s="373"/>
      <c r="I4" s="373"/>
      <c r="W4" s="355"/>
      <c r="X4" s="355"/>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2"/>
      <c r="D9" s="372"/>
      <c r="E9" s="372"/>
      <c r="F9" s="372"/>
      <c r="G9" s="372"/>
      <c r="H9" s="372"/>
      <c r="I9" s="372"/>
      <c r="AA9"/>
    </row>
    <row r="10" spans="1:104" s="101" customFormat="1" ht="18.75" x14ac:dyDescent="0.3">
      <c r="A10" s="124" t="s">
        <v>7465</v>
      </c>
      <c r="B10" s="125"/>
      <c r="C10" s="372"/>
      <c r="D10" s="372"/>
      <c r="E10" s="372"/>
      <c r="F10" s="372"/>
      <c r="G10" s="372"/>
      <c r="H10" s="372"/>
      <c r="I10" s="372"/>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7466</v>
      </c>
      <c r="B2" s="353"/>
      <c r="C2" s="353"/>
      <c r="D2" s="353"/>
      <c r="E2" s="353"/>
      <c r="F2" s="353"/>
    </row>
    <row r="3" spans="1:6" ht="18.75" x14ac:dyDescent="0.3">
      <c r="A3" s="354" t="str">
        <f>IF(Project_Data!AP2="","",Project_Data!AP2)</f>
        <v>OFFICE OF STATE AID ROAD CONSTRUCTION (OSARC)</v>
      </c>
      <c r="B3" s="354"/>
      <c r="C3" s="354"/>
      <c r="D3" s="354"/>
      <c r="E3" s="354"/>
      <c r="F3" s="354"/>
    </row>
    <row r="5" spans="1:6" ht="20.100000000000001" customHeight="1" x14ac:dyDescent="0.25">
      <c r="A5" s="19" t="s">
        <v>7399</v>
      </c>
      <c r="B5" s="87" t="str">
        <f>IF(Project_Data!$A$5="","",Project_Data!$A$5)</f>
        <v/>
      </c>
      <c r="C5" s="351" t="str">
        <f>IF(Project_Data!$L$5="","",Project_Data!$L$5)</f>
        <v/>
      </c>
      <c r="D5" s="351"/>
      <c r="E5" s="351"/>
      <c r="F5" s="351"/>
    </row>
    <row r="6" spans="1:6" ht="20.100000000000001" customHeight="1" x14ac:dyDescent="0.25">
      <c r="A6" s="351" t="str">
        <f>IF(Project_Data!$B$5="","",Project_Data!$B$5)</f>
        <v/>
      </c>
      <c r="B6" s="351"/>
      <c r="C6" s="19" t="s">
        <v>7400</v>
      </c>
      <c r="D6" s="350" t="str">
        <f>IF(Project_Data!$M$5="","",Project_Data!$M$5)</f>
        <v/>
      </c>
      <c r="E6" s="350"/>
      <c r="F6" s="350"/>
    </row>
    <row r="7" spans="1:6" ht="20.100000000000001" customHeight="1" x14ac:dyDescent="0.25">
      <c r="A7" s="19" t="s">
        <v>7401</v>
      </c>
      <c r="B7" s="348" t="str">
        <f>IF(Project_Data!$C$5="","",Project_Data!$C$5)</f>
        <v/>
      </c>
      <c r="C7" s="348"/>
      <c r="D7" s="348"/>
      <c r="E7" s="348"/>
    </row>
    <row r="8" spans="1:6" ht="20.100000000000001" customHeight="1" x14ac:dyDescent="0.25">
      <c r="A8" s="89" t="s">
        <v>7402</v>
      </c>
      <c r="B8" s="88" t="str">
        <f>IF(Project_Data!$D$5="","",Project_Data!$D$5)</f>
        <v/>
      </c>
      <c r="C8" s="89" t="s">
        <v>7403</v>
      </c>
      <c r="D8" s="349" t="str">
        <f>IF(Project_Data!$N$5="","",Project_Data!$N$5)</f>
        <v/>
      </c>
      <c r="E8" s="350"/>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51" t="str">
        <f>IF(Project_Data!$F$5="","",Project_Data!$F$5)</f>
        <v/>
      </c>
      <c r="B11" s="351"/>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50" t="str">
        <f>IF(Project_Data!$U$5="","",Project_Data!$U$5)</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76" t="s">
        <v>7467</v>
      </c>
      <c r="DB1" s="376"/>
      <c r="DC1" s="376"/>
      <c r="DD1" s="376"/>
      <c r="IY1" s="129" t="s">
        <v>7468</v>
      </c>
      <c r="IZ1" s="129" t="s">
        <v>7469</v>
      </c>
      <c r="JA1" s="129" t="s">
        <v>6941</v>
      </c>
    </row>
    <row r="2" spans="1:261" ht="21.75" customHeight="1" thickBot="1" x14ac:dyDescent="0.45">
      <c r="A2" s="377" t="s">
        <v>7470</v>
      </c>
      <c r="B2" s="377"/>
      <c r="C2" s="377"/>
      <c r="D2" s="377"/>
      <c r="E2" s="377"/>
      <c r="F2" s="377"/>
      <c r="DA2" s="130" t="s">
        <v>7471</v>
      </c>
      <c r="DB2" s="378" t="s">
        <v>7472</v>
      </c>
      <c r="DC2" s="379"/>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80" t="str">
        <f>IF(Project_Data!AP2="","",Project_Data!AP2)</f>
        <v>OFFICE OF STATE AID ROAD CONSTRUCTION (OSARC)</v>
      </c>
      <c r="B3" s="380"/>
      <c r="C3" s="380"/>
      <c r="D3" s="380"/>
      <c r="E3" s="380"/>
      <c r="F3" s="380"/>
      <c r="DA3" s="138" t="str">
        <f t="shared" ref="DA3:DA15" si="0">IF(DD3="","",IF("IRREGULAR"=DD3,"DQ",_xlfn.RANK.AVG(DD3,$DD$3:$DD$15,1)))</f>
        <v/>
      </c>
      <c r="DB3" s="381"/>
      <c r="DC3" s="382"/>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70"/>
      <c r="C4" s="370"/>
      <c r="D4" s="370"/>
      <c r="E4" s="370"/>
      <c r="F4" s="370"/>
      <c r="DA4" s="142" t="str">
        <f t="shared" si="0"/>
        <v/>
      </c>
      <c r="DB4" s="374"/>
      <c r="DC4" s="375"/>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51" t="str">
        <f>IF(Project_Data!$L$4="","",Project_Data!$L$4)</f>
        <v/>
      </c>
      <c r="D5" s="351"/>
      <c r="E5" s="351"/>
      <c r="F5" s="351"/>
      <c r="DA5" s="142" t="str">
        <f t="shared" si="0"/>
        <v/>
      </c>
      <c r="DB5" s="374"/>
      <c r="DC5" s="375"/>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51" t="str">
        <f>IF(Project_Data!$B$4="","",Project_Data!$B$4)</f>
        <v/>
      </c>
      <c r="B6" s="351"/>
      <c r="C6" t="s">
        <v>7400</v>
      </c>
      <c r="D6" s="350" t="str">
        <f>IF(Project_Data!$M$4="","",Project_Data!$M$4)</f>
        <v/>
      </c>
      <c r="E6" s="350"/>
      <c r="F6" s="350"/>
      <c r="DA6" s="142" t="str">
        <f t="shared" si="0"/>
        <v/>
      </c>
      <c r="DB6" s="374"/>
      <c r="DC6" s="375"/>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8" t="str">
        <f>IF(Project_Data!$C$4="","",Project_Data!$C$4)</f>
        <v/>
      </c>
      <c r="C7" s="348"/>
      <c r="D7" s="348"/>
      <c r="E7" s="348"/>
      <c r="DA7" s="142" t="str">
        <f t="shared" si="0"/>
        <v/>
      </c>
      <c r="DB7" s="374"/>
      <c r="DC7" s="375"/>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9" t="str">
        <f>IF(Project_Data!$N$4="","",Project_Data!$N$4)</f>
        <v/>
      </c>
      <c r="E8" s="350"/>
      <c r="DA8" s="142" t="str">
        <f t="shared" si="0"/>
        <v/>
      </c>
      <c r="DB8" s="374"/>
      <c r="DC8" s="375"/>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4"/>
      <c r="DC9" s="375"/>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4"/>
      <c r="DC10" s="375"/>
      <c r="DD10" s="143"/>
      <c r="DI10" s="134"/>
      <c r="IX10">
        <v>9</v>
      </c>
      <c r="IY10" s="135" t="str">
        <f>IF($DR$17="","",IF($DR$17="Rank = 9",9,""))</f>
        <v/>
      </c>
      <c r="IZ10" s="136" t="str">
        <f>IF($DQ$18="","",$DQ$18)</f>
        <v/>
      </c>
      <c r="JA10" s="137" t="str">
        <f>IF($DQ$17="","",SUMIFS(DR:DR,$H:$H,"P")+SUMIFS(DR:DR,$H:$H,"N"))</f>
        <v/>
      </c>
    </row>
    <row r="11" spans="1:261" ht="20.100000000000001" customHeight="1" thickBot="1" x14ac:dyDescent="0.3">
      <c r="A11" s="351" t="str">
        <f>IF(Project_Data!$F$3="","",Project_Data!$F$3)</f>
        <v/>
      </c>
      <c r="B11" s="351"/>
      <c r="C11" t="s">
        <v>7407</v>
      </c>
      <c r="E11" s="91" t="str">
        <f>IF(Project_Data!$P$4="","",Project_Data!$P$4)</f>
        <v/>
      </c>
      <c r="F11" t="s">
        <v>7406</v>
      </c>
      <c r="DA11" s="142" t="str">
        <f t="shared" si="0"/>
        <v/>
      </c>
      <c r="DB11" s="374"/>
      <c r="DC11" s="375"/>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4"/>
      <c r="DC12" s="375"/>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4"/>
      <c r="DC13" s="375"/>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4"/>
      <c r="DC14" s="375"/>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93"/>
      <c r="DC15" s="394"/>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3" t="s">
        <v>7478</v>
      </c>
      <c r="E17" s="383"/>
      <c r="F17" s="384"/>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50" t="str">
        <f>IF(Project_Data!$U$4="","",Project_Data!$U$4)</f>
        <v/>
      </c>
      <c r="E18" s="350"/>
      <c r="F18" s="350"/>
      <c r="DA18" s="385" t="str">
        <f>_xlfn.IFNA(INDEX($DA$3:$DD$15,MATCH(1,$DA$3:$DA$15,0),2),"")</f>
        <v/>
      </c>
      <c r="DB18" s="386"/>
      <c r="DC18" s="389" t="str">
        <f>_xlfn.IFNA(INDEX($DA$3:$DD$15,MATCH(2,$DA$3:$DA$15,0),2),"")</f>
        <v/>
      </c>
      <c r="DD18" s="390"/>
      <c r="DE18" s="389" t="str">
        <f>_xlfn.IFNA(INDEX($DA$3:$DD$15,MATCH(3,$DA$3:$DA$15,0),2),"")</f>
        <v/>
      </c>
      <c r="DF18" s="390"/>
      <c r="DG18" s="389" t="str">
        <f>_xlfn.IFNA(INDEX($DA$3:$DD$15,MATCH(4,$DA$3:$DA$15,0),2),"")</f>
        <v/>
      </c>
      <c r="DH18" s="390"/>
      <c r="DI18" s="389" t="str">
        <f>_xlfn.IFNA(INDEX($DA$3:$DD$15,MATCH(5,$DA$3:$DA$15,0),2),"")</f>
        <v/>
      </c>
      <c r="DJ18" s="390"/>
      <c r="DK18" s="389" t="str">
        <f>_xlfn.IFNA(INDEX($DA$3:$DD$15,MATCH(6,$DA$3:$DA$15,0),2),"")</f>
        <v/>
      </c>
      <c r="DL18" s="390"/>
      <c r="DM18" s="389" t="str">
        <f>_xlfn.IFNA(INDEX($DA$3:$DD$15,MATCH(7,$DA$3:$DA$15,0),2),"")</f>
        <v/>
      </c>
      <c r="DN18" s="390"/>
      <c r="DO18" s="389" t="str">
        <f>_xlfn.IFNA(INDEX($DA$3:$DD$15,MATCH(8,$DA$3:$DA$15,0),2),"")</f>
        <v/>
      </c>
      <c r="DP18" s="390"/>
      <c r="DQ18" s="389" t="str">
        <f>_xlfn.IFNA(INDEX($DA$3:$DD$15,MATCH(9,$DA$3:$DA$15,0),2),"")</f>
        <v/>
      </c>
      <c r="DR18" s="390"/>
      <c r="DS18" s="389" t="str">
        <f>_xlfn.IFNA(INDEX($DA$3:$DD$15,MATCH(10,$DA$3:$DA$15,0),2),"")</f>
        <v/>
      </c>
      <c r="DT18" s="390"/>
      <c r="DU18" s="389" t="str">
        <f>_xlfn.IFNA(INDEX($DA$3:$DD$15,MATCH(11,$DA$3:$DA$15,0),2),"")</f>
        <v/>
      </c>
      <c r="DV18" s="390"/>
      <c r="DW18" s="389" t="str">
        <f>_xlfn.IFNA(INDEX($DA$3:$DD$15,MATCH(12,$DA$3:$DA$15,0),2),"")</f>
        <v/>
      </c>
      <c r="DX18" s="390"/>
      <c r="DY18" s="389" t="str">
        <f>_xlfn.IFNA(INDEX($DA$3:$DD$15,MATCH(13,$DA$3:$DA$15,0),2),"")</f>
        <v/>
      </c>
      <c r="DZ18" s="390"/>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7"/>
      <c r="DB19" s="388"/>
      <c r="DC19" s="391"/>
      <c r="DD19" s="392"/>
      <c r="DE19" s="391"/>
      <c r="DF19" s="392"/>
      <c r="DG19" s="391"/>
      <c r="DH19" s="392"/>
      <c r="DI19" s="391"/>
      <c r="DJ19" s="392"/>
      <c r="DK19" s="391"/>
      <c r="DL19" s="392"/>
      <c r="DM19" s="391"/>
      <c r="DN19" s="392"/>
      <c r="DO19" s="391"/>
      <c r="DP19" s="392"/>
      <c r="DQ19" s="391"/>
      <c r="DR19" s="392"/>
      <c r="DS19" s="391"/>
      <c r="DT19" s="392"/>
      <c r="DU19" s="391"/>
      <c r="DV19" s="392"/>
      <c r="DW19" s="391"/>
      <c r="DX19" s="392"/>
      <c r="DY19" s="391"/>
      <c r="DZ19" s="392"/>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DQ18:DR19"/>
    <mergeCell ref="DS18:DT19"/>
    <mergeCell ref="DU18:DV19"/>
    <mergeCell ref="DW18:DX19"/>
    <mergeCell ref="DY18:DZ19"/>
    <mergeCell ref="DO18:DP19"/>
    <mergeCell ref="DB12:DC12"/>
    <mergeCell ref="DB13:DC13"/>
    <mergeCell ref="DB14:DC14"/>
    <mergeCell ref="DB15:DC15"/>
    <mergeCell ref="DE18:DF19"/>
    <mergeCell ref="DG18:DH19"/>
    <mergeCell ref="DI18:DJ19"/>
    <mergeCell ref="DK18:DL19"/>
    <mergeCell ref="DM18:DN19"/>
    <mergeCell ref="D17:F17"/>
    <mergeCell ref="D18:F18"/>
    <mergeCell ref="DA18:DB19"/>
    <mergeCell ref="DC18:DD19"/>
    <mergeCell ref="D8:E8"/>
    <mergeCell ref="DB8:DC8"/>
    <mergeCell ref="DB9:DC9"/>
    <mergeCell ref="DB10:DC10"/>
    <mergeCell ref="A11:B11"/>
    <mergeCell ref="DB11:DC11"/>
    <mergeCell ref="C5:F5"/>
    <mergeCell ref="DB5:DC5"/>
    <mergeCell ref="A6:B6"/>
    <mergeCell ref="D6:F6"/>
    <mergeCell ref="DB6:DC6"/>
    <mergeCell ref="B7:E7"/>
    <mergeCell ref="DB7:DC7"/>
    <mergeCell ref="B4:F4"/>
    <mergeCell ref="DB4:DC4"/>
    <mergeCell ref="DA1:DD1"/>
    <mergeCell ref="A2:F2"/>
    <mergeCell ref="DB2:DC2"/>
    <mergeCell ref="A3:F3"/>
    <mergeCell ref="DB3:DC3"/>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2" t="str">
        <f>IF(Project_Data!AP2="","",Project_Data!AP2)</f>
        <v>OFFICE OF STATE AID ROAD CONSTRUCTION (OSARC)</v>
      </c>
      <c r="B1" s="352"/>
      <c r="C1" s="352"/>
      <c r="D1" s="352"/>
      <c r="E1" s="352"/>
      <c r="F1" s="352"/>
      <c r="G1" s="352"/>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5" t="s">
        <v>7490</v>
      </c>
      <c r="B2" s="395"/>
      <c r="C2" s="395"/>
      <c r="D2" s="395"/>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topLeftCell="FO1" zoomScale="75" zoomScaleNormal="100" zoomScaleSheetLayoutView="75" workbookViewId="0">
      <selection activeCell="GD17" sqref="GD17"/>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00" t="s">
        <v>7513</v>
      </c>
      <c r="B2" s="400"/>
      <c r="C2" s="400"/>
      <c r="D2" s="400"/>
      <c r="E2" s="400"/>
      <c r="F2" s="400"/>
      <c r="G2" s="400"/>
      <c r="H2" s="400"/>
      <c r="I2" s="400"/>
      <c r="J2" s="400"/>
      <c r="K2" s="400"/>
      <c r="L2" s="400"/>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01"/>
      <c r="C3" s="401"/>
      <c r="D3" s="401"/>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2" t="str">
        <f>IF(Project_Data!$M$2="","",Project_Data!$M$2)</f>
        <v/>
      </c>
      <c r="C4" s="402"/>
      <c r="D4" s="402"/>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03"/>
      <c r="C5" s="403"/>
      <c r="D5" s="403"/>
      <c r="E5" s="403"/>
      <c r="F5" s="403"/>
      <c r="G5" s="403"/>
      <c r="H5" s="403"/>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04"/>
      <c r="C6" s="403"/>
      <c r="D6" s="403"/>
      <c r="E6" s="171"/>
      <c r="F6" s="171" t="s">
        <v>7459</v>
      </c>
      <c r="G6" s="405"/>
      <c r="H6" s="405"/>
      <c r="I6" s="406"/>
      <c r="J6" s="406"/>
      <c r="K6" s="406"/>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411"/>
      <c r="H7" s="411"/>
      <c r="I7" s="215" t="s">
        <v>7545</v>
      </c>
      <c r="J7" s="412"/>
      <c r="K7" s="412"/>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13"/>
      <c r="B9" s="414"/>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7656</v>
      </c>
      <c r="GE17" s="244" t="s">
        <v>6936</v>
      </c>
      <c r="GF17" s="396" t="s">
        <v>7570</v>
      </c>
      <c r="GG17" s="396"/>
      <c r="GH17" s="396"/>
      <c r="GI17" s="396"/>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07"/>
      <c r="B24" s="408"/>
      <c r="C24" s="408"/>
      <c r="D24" s="408"/>
      <c r="E24" s="408"/>
      <c r="F24" s="409"/>
      <c r="G24" s="223"/>
      <c r="H24" s="341"/>
      <c r="I24" s="229"/>
      <c r="J24" s="234">
        <f t="shared" ref="J24:J26" si="2">ROUND(SUM(H24:I24),0)</f>
        <v>0</v>
      </c>
      <c r="GE24"/>
      <c r="GF24"/>
      <c r="GG24"/>
      <c r="GH24"/>
      <c r="GI24"/>
      <c r="GJ24"/>
      <c r="GK24"/>
      <c r="GL24"/>
      <c r="GM24"/>
    </row>
    <row r="25" spans="1:195" ht="24" customHeight="1" x14ac:dyDescent="0.25">
      <c r="A25" s="407"/>
      <c r="B25" s="408"/>
      <c r="C25" s="408"/>
      <c r="D25" s="408"/>
      <c r="E25" s="408"/>
      <c r="F25" s="409"/>
      <c r="G25" s="223"/>
      <c r="H25" s="341"/>
      <c r="I25" s="229"/>
      <c r="J25" s="234">
        <f t="shared" si="2"/>
        <v>0</v>
      </c>
      <c r="GE25"/>
      <c r="GF25"/>
      <c r="GG25"/>
      <c r="GH25"/>
      <c r="GI25"/>
      <c r="GJ25"/>
      <c r="GK25"/>
      <c r="GL25"/>
      <c r="GM25"/>
    </row>
    <row r="26" spans="1:195" ht="24" customHeight="1" x14ac:dyDescent="0.25">
      <c r="A26" s="407"/>
      <c r="B26" s="408"/>
      <c r="C26" s="408"/>
      <c r="D26" s="408"/>
      <c r="E26" s="408"/>
      <c r="F26" s="409"/>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397" t="s">
        <v>7574</v>
      </c>
      <c r="F30" s="398"/>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399" t="s">
        <v>181</v>
      </c>
      <c r="B43" s="399"/>
      <c r="C43" s="399"/>
      <c r="D43" s="399"/>
      <c r="E43" s="399"/>
      <c r="F43" s="399"/>
      <c r="G43" s="399"/>
      <c r="H43" s="399"/>
      <c r="I43" s="399"/>
      <c r="J43" s="399"/>
      <c r="K43" s="399"/>
      <c r="L43" s="399"/>
      <c r="GE43"/>
      <c r="GF43"/>
      <c r="GG43"/>
      <c r="GH43"/>
      <c r="GI43"/>
      <c r="GJ43"/>
      <c r="GK43"/>
      <c r="GL43"/>
      <c r="GM43"/>
    </row>
    <row r="44" spans="1:195" ht="24" customHeight="1" x14ac:dyDescent="0.25">
      <c r="A44" s="415" t="s">
        <v>7581</v>
      </c>
      <c r="B44" s="415"/>
      <c r="C44" s="415"/>
      <c r="D44" s="415"/>
      <c r="E44" s="415"/>
      <c r="F44" s="415"/>
      <c r="G44" s="415"/>
      <c r="H44" s="415"/>
      <c r="I44" s="415"/>
      <c r="J44" s="415"/>
      <c r="K44" s="415"/>
      <c r="L44" s="415"/>
      <c r="GE44"/>
      <c r="GF44"/>
      <c r="GG44"/>
      <c r="GH44"/>
      <c r="GI44"/>
      <c r="GJ44"/>
      <c r="GK44"/>
      <c r="GL44"/>
      <c r="GM44"/>
    </row>
    <row r="45" spans="1:195" ht="18.75" customHeight="1" x14ac:dyDescent="0.3">
      <c r="A45" s="171" t="s">
        <v>7462</v>
      </c>
      <c r="B45" s="402" t="str">
        <f>IF(Project_Data!$M$2="","",Project_Data!$M$2)</f>
        <v/>
      </c>
      <c r="C45" s="402"/>
      <c r="D45" s="402"/>
      <c r="E45" s="260"/>
      <c r="F45" s="260"/>
      <c r="G45" s="172" t="s">
        <v>52</v>
      </c>
      <c r="H45" s="416" t="str">
        <f>IF(Project_Data!$D$2="","",Project_Data!$D$2)</f>
        <v/>
      </c>
      <c r="I45" s="416"/>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17" t="str">
        <f>IF($B$5="","",$B$5)</f>
        <v/>
      </c>
      <c r="C47" s="417"/>
      <c r="D47" s="417"/>
      <c r="E47" s="417"/>
      <c r="F47" s="417"/>
      <c r="G47" s="417"/>
      <c r="H47" s="417"/>
      <c r="I47" s="417"/>
      <c r="GE47"/>
      <c r="GF47"/>
      <c r="GG47"/>
      <c r="GH47"/>
      <c r="GI47"/>
      <c r="GJ47"/>
      <c r="GK47"/>
      <c r="GL47"/>
      <c r="GM47"/>
    </row>
    <row r="48" spans="1:195" ht="13.5" customHeight="1" x14ac:dyDescent="0.25">
      <c r="A48" s="263"/>
      <c r="B48" s="418"/>
      <c r="C48" s="418"/>
      <c r="D48" s="418"/>
      <c r="E48" s="418"/>
      <c r="F48" s="418"/>
      <c r="G48" s="418"/>
      <c r="H48" s="418"/>
      <c r="I48" s="418"/>
      <c r="GE48"/>
      <c r="GF48"/>
      <c r="GG48"/>
      <c r="GH48"/>
      <c r="GI48"/>
      <c r="GJ48"/>
      <c r="GK48"/>
      <c r="GL48"/>
      <c r="GM48"/>
    </row>
    <row r="49" spans="1:195" ht="23.25" customHeight="1" x14ac:dyDescent="0.3">
      <c r="A49" s="171" t="s">
        <v>7542</v>
      </c>
      <c r="B49" s="264" t="str">
        <f>IF($B$7="","",$B$7)</f>
        <v>Template</v>
      </c>
      <c r="C49" s="85"/>
      <c r="E49" s="265"/>
      <c r="F49" s="215" t="s">
        <v>7544</v>
      </c>
      <c r="G49" s="410" t="str">
        <f>IF($G$7="","",$G$7)</f>
        <v/>
      </c>
      <c r="H49" s="410"/>
      <c r="I49" s="215" t="s">
        <v>7545</v>
      </c>
      <c r="J49" s="410" t="str">
        <f>IF($J$7="","",$J$7)</f>
        <v/>
      </c>
      <c r="K49" s="410"/>
      <c r="L49" s="410"/>
      <c r="GE49"/>
      <c r="GF49"/>
      <c r="GG49"/>
      <c r="GH49"/>
      <c r="GI49"/>
      <c r="GJ49"/>
      <c r="GK49"/>
      <c r="GL49"/>
      <c r="GM49"/>
    </row>
    <row r="50" spans="1:195" ht="26.25" customHeight="1" x14ac:dyDescent="0.25">
      <c r="A50" s="419" t="s">
        <v>7583</v>
      </c>
      <c r="B50" s="419" t="s">
        <v>1</v>
      </c>
      <c r="C50" s="419" t="s">
        <v>7584</v>
      </c>
      <c r="D50" s="419"/>
      <c r="E50" s="419"/>
      <c r="F50" s="419" t="s">
        <v>7438</v>
      </c>
      <c r="G50" s="419" t="s">
        <v>4</v>
      </c>
      <c r="H50" s="419" t="s">
        <v>7585</v>
      </c>
      <c r="I50" s="419" t="s">
        <v>7586</v>
      </c>
      <c r="J50" s="420" t="s">
        <v>7587</v>
      </c>
      <c r="K50" s="420" t="s">
        <v>7</v>
      </c>
      <c r="L50" s="420" t="s">
        <v>7588</v>
      </c>
      <c r="GE50"/>
      <c r="GF50"/>
      <c r="GG50"/>
      <c r="GH50"/>
      <c r="GI50"/>
      <c r="GJ50"/>
      <c r="GK50"/>
      <c r="GL50"/>
      <c r="GM50"/>
    </row>
    <row r="51" spans="1:195" ht="31.5" customHeight="1" x14ac:dyDescent="0.25">
      <c r="A51" s="419"/>
      <c r="B51" s="419"/>
      <c r="C51" s="266" t="s">
        <v>7589</v>
      </c>
      <c r="D51" s="266" t="s">
        <v>7554</v>
      </c>
      <c r="E51" s="266" t="s">
        <v>7590</v>
      </c>
      <c r="F51" s="419"/>
      <c r="G51" s="419"/>
      <c r="H51" s="419"/>
      <c r="I51" s="419"/>
      <c r="J51" s="420"/>
      <c r="K51" s="420"/>
      <c r="L51" s="420"/>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ERdaq1IAkOnKiC2sxbGSZfVgnP3PhXBdKQLKejN5KnxXnD3mPnNap/kGMBlMd4OIh7kZvFkwPTX8wLGOjh3kOA==" saltValue="09MNYzW5War+LfE2Jhbj0w==" spinCount="100000" sheet="1" objects="1" scenarios="1"/>
  <mergeCells count="32">
    <mergeCell ref="I50:I51"/>
    <mergeCell ref="J50:J51"/>
    <mergeCell ref="K50:K51"/>
    <mergeCell ref="L50:L51"/>
    <mergeCell ref="A50:A51"/>
    <mergeCell ref="B50:B51"/>
    <mergeCell ref="C50:E50"/>
    <mergeCell ref="F50:F51"/>
    <mergeCell ref="G50:G51"/>
    <mergeCell ref="H50:H51"/>
    <mergeCell ref="G49:H49"/>
    <mergeCell ref="J49:L49"/>
    <mergeCell ref="G7:H7"/>
    <mergeCell ref="J7:K7"/>
    <mergeCell ref="A9:B9"/>
    <mergeCell ref="A44:L44"/>
    <mergeCell ref="B45:D45"/>
    <mergeCell ref="H45:I45"/>
    <mergeCell ref="B47:I47"/>
    <mergeCell ref="B48:I48"/>
    <mergeCell ref="GF17:GI17"/>
    <mergeCell ref="E30:F30"/>
    <mergeCell ref="A43:L43"/>
    <mergeCell ref="A2:L2"/>
    <mergeCell ref="B3:D3"/>
    <mergeCell ref="B4:D4"/>
    <mergeCell ref="B5:H5"/>
    <mergeCell ref="B6:D6"/>
    <mergeCell ref="G6:K6"/>
    <mergeCell ref="A24:F24"/>
    <mergeCell ref="A25:F25"/>
    <mergeCell ref="A26:F26"/>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2" t="s">
        <v>7601</v>
      </c>
      <c r="B2" s="422"/>
      <c r="C2" s="422"/>
      <c r="D2" s="422"/>
      <c r="E2" s="422"/>
      <c r="F2" s="422"/>
      <c r="G2" s="422"/>
      <c r="EA2" s="269"/>
      <c r="EB2" s="269"/>
      <c r="EC2" s="270"/>
    </row>
    <row r="3" spans="1:133" ht="18" customHeight="1" x14ac:dyDescent="0.25">
      <c r="A3" s="422" t="s">
        <v>7602</v>
      </c>
      <c r="B3" s="422"/>
      <c r="C3" s="422"/>
      <c r="D3" s="422"/>
      <c r="E3" s="422"/>
      <c r="F3" s="422"/>
      <c r="G3" s="422"/>
      <c r="EA3" s="269"/>
      <c r="EB3" s="269"/>
      <c r="EC3" s="271"/>
    </row>
    <row r="4" spans="1:133" ht="32.25" customHeight="1" x14ac:dyDescent="0.25">
      <c r="EA4" s="269"/>
      <c r="EB4" s="269"/>
      <c r="EC4" s="271"/>
    </row>
    <row r="5" spans="1:133" ht="24.75" customHeight="1" x14ac:dyDescent="0.3">
      <c r="A5" s="20" t="s">
        <v>7603</v>
      </c>
      <c r="B5" s="272"/>
      <c r="C5" s="20" t="s">
        <v>7604</v>
      </c>
      <c r="D5" s="348"/>
      <c r="E5" s="348"/>
      <c r="F5" s="348"/>
      <c r="G5" s="348"/>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3" t="s">
        <v>7608</v>
      </c>
      <c r="E7" s="423"/>
      <c r="F7" s="423"/>
      <c r="G7" s="423"/>
      <c r="EA7" s="269"/>
      <c r="EB7" s="269"/>
      <c r="EC7" s="270"/>
    </row>
    <row r="8" spans="1:133" ht="33" customHeight="1" x14ac:dyDescent="0.3">
      <c r="A8" s="19" t="s">
        <v>7609</v>
      </c>
      <c r="B8" s="276"/>
      <c r="C8" s="277" t="s">
        <v>7574</v>
      </c>
      <c r="D8" s="278" t="str">
        <f>IF(Project_Data!$J$2="","",Project_Data!$J$2)</f>
        <v/>
      </c>
      <c r="E8" s="421" t="s">
        <v>7610</v>
      </c>
      <c r="F8" s="421"/>
      <c r="EA8" s="269"/>
      <c r="EB8" s="269"/>
      <c r="EC8" s="270"/>
    </row>
    <row r="9" spans="1:133" ht="27.75" customHeight="1" x14ac:dyDescent="0.3">
      <c r="A9" s="20" t="s">
        <v>7544</v>
      </c>
      <c r="B9" s="279"/>
      <c r="C9" s="20" t="s">
        <v>7545</v>
      </c>
      <c r="D9" s="279"/>
      <c r="E9" s="421"/>
      <c r="F9" s="421"/>
      <c r="G9" s="280">
        <f ca="1">NOW()</f>
        <v>46282.617998263886</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1" t="s">
        <v>7612</v>
      </c>
      <c r="F11" s="421"/>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5"/>
      <c r="D18" s="425"/>
      <c r="E18" s="425"/>
      <c r="F18" s="426"/>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7" t="s">
        <v>7626</v>
      </c>
      <c r="E31" s="427"/>
      <c r="F31" s="427"/>
      <c r="G31" s="311">
        <f>SUM($G$17:$G$30)</f>
        <v>0</v>
      </c>
    </row>
    <row r="32" spans="1:7" ht="27.75" customHeight="1" x14ac:dyDescent="0.25">
      <c r="A32" s="309" t="s">
        <v>7627</v>
      </c>
      <c r="B32" s="310"/>
      <c r="C32" t="s">
        <v>7625</v>
      </c>
      <c r="D32" s="427" t="s">
        <v>7628</v>
      </c>
      <c r="E32" s="427"/>
      <c r="F32" s="427"/>
      <c r="G32" s="311">
        <f>$D$12</f>
        <v>0</v>
      </c>
    </row>
    <row r="33" spans="1:7" ht="27.75" customHeight="1" x14ac:dyDescent="0.25">
      <c r="A33" s="309" t="s">
        <v>7629</v>
      </c>
      <c r="B33" s="312">
        <f>SUM($B$31:$B$32)</f>
        <v>0</v>
      </c>
      <c r="D33" s="427" t="s">
        <v>7630</v>
      </c>
      <c r="E33" s="427"/>
      <c r="F33" s="427"/>
      <c r="G33" s="313">
        <f>G31-G32</f>
        <v>0</v>
      </c>
    </row>
    <row r="34" spans="1:7" ht="27.75" customHeight="1" x14ac:dyDescent="0.25">
      <c r="A34" s="309" t="s">
        <v>7631</v>
      </c>
      <c r="B34" s="314"/>
      <c r="C34" t="s">
        <v>7625</v>
      </c>
      <c r="D34" s="427" t="s">
        <v>7632</v>
      </c>
      <c r="E34" s="427"/>
      <c r="F34" s="427"/>
      <c r="G34" s="315"/>
    </row>
    <row r="35" spans="1:7" ht="27.75" customHeight="1" x14ac:dyDescent="0.25">
      <c r="A35" s="309" t="s">
        <v>7633</v>
      </c>
      <c r="B35" s="316" t="str">
        <f>IF($B$33=0,"",$B$33/$D$8)</f>
        <v/>
      </c>
      <c r="C35" s="122"/>
      <c r="D35" s="427" t="s">
        <v>7634</v>
      </c>
      <c r="E35" s="427"/>
      <c r="F35" s="427"/>
      <c r="G35" s="313">
        <f>SUM($G$33:$G$34)</f>
        <v>0</v>
      </c>
    </row>
    <row r="36" spans="1:7" x14ac:dyDescent="0.25">
      <c r="A36" s="37" t="s">
        <v>7635</v>
      </c>
      <c r="D36" s="352" t="s">
        <v>7636</v>
      </c>
      <c r="E36" s="352"/>
      <c r="F36" s="352"/>
    </row>
    <row r="37" spans="1:7" ht="48" customHeight="1" x14ac:dyDescent="0.25"/>
    <row r="38" spans="1:7" x14ac:dyDescent="0.25">
      <c r="A38" s="424" t="s">
        <v>7637</v>
      </c>
      <c r="B38" s="424"/>
      <c r="D38" s="424" t="s">
        <v>7638</v>
      </c>
      <c r="E38" s="424"/>
      <c r="F38" s="424"/>
      <c r="G38" s="424"/>
    </row>
    <row r="40" spans="1:7" x14ac:dyDescent="0.25">
      <c r="A40" s="37" t="s">
        <v>7636</v>
      </c>
    </row>
  </sheetData>
  <sheetProtection sheet="1" objects="1" scenarios="1"/>
  <mergeCells count="15">
    <mergeCell ref="D36:F36"/>
    <mergeCell ref="A38:B38"/>
    <mergeCell ref="D38:G38"/>
    <mergeCell ref="C18:F18"/>
    <mergeCell ref="D31:F31"/>
    <mergeCell ref="D32:F32"/>
    <mergeCell ref="D33:F33"/>
    <mergeCell ref="D34:F34"/>
    <mergeCell ref="D35:F35"/>
    <mergeCell ref="E11:F11"/>
    <mergeCell ref="A2:G2"/>
    <mergeCell ref="A3:G3"/>
    <mergeCell ref="D5:G5"/>
    <mergeCell ref="D7:G7"/>
    <mergeCell ref="E8:F9"/>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2" t="s">
        <v>7601</v>
      </c>
      <c r="B2" s="422"/>
      <c r="C2" s="422"/>
      <c r="D2" s="422"/>
      <c r="E2" s="422"/>
      <c r="F2" s="422"/>
      <c r="G2" s="422"/>
      <c r="EA2" s="269"/>
      <c r="EB2" s="269"/>
      <c r="EC2" s="270"/>
    </row>
    <row r="3" spans="1:133" ht="21.75" customHeight="1" x14ac:dyDescent="0.25">
      <c r="A3" s="422" t="s">
        <v>7602</v>
      </c>
      <c r="B3" s="422"/>
      <c r="C3" s="422"/>
      <c r="D3" s="422"/>
      <c r="E3" s="422"/>
      <c r="F3" s="422"/>
      <c r="G3" s="422"/>
      <c r="EA3" s="269"/>
      <c r="EB3" s="269"/>
      <c r="EC3" s="271"/>
    </row>
    <row r="4" spans="1:133" ht="26.25" customHeight="1" x14ac:dyDescent="0.25">
      <c r="EA4" s="269"/>
      <c r="EB4" s="269"/>
      <c r="EC4" s="271"/>
    </row>
    <row r="5" spans="1:133" ht="28.5" customHeight="1" x14ac:dyDescent="0.3">
      <c r="A5" s="20" t="s">
        <v>7603</v>
      </c>
      <c r="B5" s="272"/>
      <c r="C5" s="20" t="s">
        <v>7604</v>
      </c>
      <c r="D5" s="348"/>
      <c r="E5" s="348"/>
      <c r="F5" s="348"/>
      <c r="G5" s="348"/>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3" t="s">
        <v>7608</v>
      </c>
      <c r="E7" s="423"/>
      <c r="F7" s="423"/>
      <c r="G7" s="423"/>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46282.617998263886</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9" t="s">
        <v>7612</v>
      </c>
      <c r="F11" s="429"/>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2"/>
      <c r="D18" s="372"/>
      <c r="E18" s="372"/>
      <c r="F18" s="428"/>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7" t="s">
        <v>7626</v>
      </c>
      <c r="E31" s="427"/>
      <c r="F31" s="427"/>
      <c r="G31" s="311">
        <f>SUM($G$17:$G$30)</f>
        <v>0</v>
      </c>
    </row>
    <row r="32" spans="1:7" ht="17.25" customHeight="1" x14ac:dyDescent="0.25">
      <c r="A32" s="13" t="s">
        <v>7627</v>
      </c>
      <c r="B32" s="310"/>
      <c r="C32" t="s">
        <v>7625</v>
      </c>
      <c r="D32" s="427" t="s">
        <v>7628</v>
      </c>
      <c r="E32" s="427"/>
      <c r="F32" s="427"/>
      <c r="G32" s="311">
        <f>$D$12</f>
        <v>0</v>
      </c>
    </row>
    <row r="33" spans="1:7" ht="17.25" customHeight="1" x14ac:dyDescent="0.25">
      <c r="A33" s="13" t="s">
        <v>7629</v>
      </c>
      <c r="B33" s="312">
        <f>SUM($B$31:$B$32)</f>
        <v>0</v>
      </c>
      <c r="D33" s="427" t="s">
        <v>7630</v>
      </c>
      <c r="E33" s="427"/>
      <c r="F33" s="427"/>
      <c r="G33" s="313">
        <f>G31-G32</f>
        <v>0</v>
      </c>
    </row>
    <row r="34" spans="1:7" ht="17.25" customHeight="1" x14ac:dyDescent="0.25">
      <c r="A34" s="13" t="s">
        <v>7631</v>
      </c>
      <c r="B34" s="314"/>
      <c r="C34" t="s">
        <v>7625</v>
      </c>
      <c r="D34" s="427" t="s">
        <v>7632</v>
      </c>
      <c r="E34" s="427"/>
      <c r="F34" s="427"/>
      <c r="G34" s="315"/>
    </row>
    <row r="35" spans="1:7" ht="17.25" customHeight="1" x14ac:dyDescent="0.25">
      <c r="A35" s="13" t="s">
        <v>7633</v>
      </c>
      <c r="B35" s="328" t="str">
        <f>IF($B$33=0,"",$B$33/$D$8)</f>
        <v/>
      </c>
      <c r="C35" s="122"/>
      <c r="D35" s="427" t="s">
        <v>7634</v>
      </c>
      <c r="E35" s="427"/>
      <c r="F35" s="427"/>
      <c r="G35" s="313">
        <f>SUM($G$33:$G$34)</f>
        <v>0</v>
      </c>
    </row>
    <row r="36" spans="1:7" x14ac:dyDescent="0.25">
      <c r="A36" s="37" t="s">
        <v>7635</v>
      </c>
      <c r="D36" s="352" t="s">
        <v>7636</v>
      </c>
      <c r="E36" s="352"/>
      <c r="F36" s="352"/>
    </row>
    <row r="37" spans="1:7" ht="48" customHeight="1" x14ac:dyDescent="0.25"/>
    <row r="38" spans="1:7" x14ac:dyDescent="0.25">
      <c r="A38" s="424" t="s">
        <v>7637</v>
      </c>
      <c r="B38" s="424"/>
      <c r="D38" s="424" t="s">
        <v>7638</v>
      </c>
      <c r="E38" s="424"/>
      <c r="F38" s="424"/>
      <c r="G38" s="424"/>
    </row>
    <row r="40" spans="1:7" x14ac:dyDescent="0.25">
      <c r="A40" s="37" t="s">
        <v>7636</v>
      </c>
    </row>
  </sheetData>
  <sheetProtection sheet="1" objects="1" scenarios="1"/>
  <mergeCells count="14">
    <mergeCell ref="A38:B38"/>
    <mergeCell ref="D38:G38"/>
    <mergeCell ref="D31:F31"/>
    <mergeCell ref="D32:F32"/>
    <mergeCell ref="D33:F33"/>
    <mergeCell ref="D34:F34"/>
    <mergeCell ref="D35:F35"/>
    <mergeCell ref="D36:F36"/>
    <mergeCell ref="C18:F18"/>
    <mergeCell ref="A2:G2"/>
    <mergeCell ref="A3:G3"/>
    <mergeCell ref="D5:G5"/>
    <mergeCell ref="D7:G7"/>
    <mergeCell ref="E11:F11"/>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customXml/itemProps2.xml><?xml version="1.0" encoding="utf-8"?>
<ds:datastoreItem xmlns:ds="http://schemas.openxmlformats.org/officeDocument/2006/customXml" ds:itemID="{316C53C7-2E89-4FAB-8243-87F0B323FED6}">
  <ds:schemaRefs>
    <ds:schemaRef ds:uri="http://schemas.microsoft.com/sharepoint/v3/contenttype/forms"/>
  </ds:schemaRefs>
</ds:datastoreItem>
</file>

<file path=customXml/itemProps3.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cp:lastPrinted>2026-09-17T19:50:07Z</cp:lastPrinted>
  <dcterms:created xsi:type="dcterms:W3CDTF">2025-04-03T14:46:07Z</dcterms:created>
  <dcterms:modified xsi:type="dcterms:W3CDTF">2026-09-17T19:50:32Z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