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7795" windowHeight="9015"/>
  </bookViews>
  <sheets>
    <sheet name="22P" sheetId="1" r:id="rId1"/>
  </sheets>
  <calcPr calcId="125725"/>
</workbook>
</file>

<file path=xl/calcChain.xml><?xml version="1.0" encoding="utf-8"?>
<calcChain xmlns="http://schemas.openxmlformats.org/spreadsheetml/2006/main">
  <c r="A27" i="1"/>
  <c r="D15"/>
  <c r="D14"/>
  <c r="E10"/>
  <c r="N9"/>
  <c r="D9"/>
  <c r="M8"/>
  <c r="D8"/>
  <c r="M7"/>
  <c r="E7"/>
  <c r="N6"/>
  <c r="E6"/>
  <c r="D6"/>
  <c r="N5"/>
  <c r="D5"/>
</calcChain>
</file>

<file path=xl/sharedStrings.xml><?xml version="1.0" encoding="utf-8"?>
<sst xmlns="http://schemas.openxmlformats.org/spreadsheetml/2006/main" count="47" uniqueCount="44">
  <si>
    <t>FIELDS Template</t>
  </si>
  <si>
    <t>Title, Plotting, and Miscellaneous Data</t>
  </si>
  <si>
    <t>Phase Conductor Descriptions</t>
  </si>
  <si>
    <t>Ground Wire Description</t>
  </si>
  <si>
    <t>Phase Name</t>
  </si>
  <si>
    <t>Horizontal Coordinate (ft)</t>
  </si>
  <si>
    <t>Height (ft)</t>
  </si>
  <si>
    <t>Subconductors per Bundle</t>
  </si>
  <si>
    <t>Conductor Diameter</t>
  </si>
  <si>
    <t>Bundle Diameter</t>
  </si>
  <si>
    <t>Phase-Phase (kV)</t>
  </si>
  <si>
    <t>Phase Current (Amp)</t>
  </si>
  <si>
    <t>Phase Angle (deg)</t>
  </si>
  <si>
    <t>Ground Wire Name</t>
  </si>
  <si>
    <t>Diameter (in)</t>
  </si>
  <si>
    <t>Current (Amp)</t>
  </si>
  <si>
    <t>Main Title</t>
  </si>
  <si>
    <t>S5_22_P</t>
  </si>
  <si>
    <t>2c</t>
  </si>
  <si>
    <t>2g</t>
  </si>
  <si>
    <t>Subtitle</t>
  </si>
  <si>
    <t>post-project, mile 11.04-11.15</t>
  </si>
  <si>
    <t>2b</t>
  </si>
  <si>
    <t>5g</t>
  </si>
  <si>
    <t>Frequency (Hertz)</t>
  </si>
  <si>
    <t>2a</t>
  </si>
  <si>
    <t>3g</t>
  </si>
  <si>
    <t>Soil Resistivity (Ohm-meter)</t>
  </si>
  <si>
    <t>5c</t>
  </si>
  <si>
    <t>3h</t>
  </si>
  <si>
    <t>Maximum Horizontal Distance From Reference (ft)</t>
  </si>
  <si>
    <t>5b</t>
  </si>
  <si>
    <t>1g</t>
  </si>
  <si>
    <t>Step Size (ft)</t>
  </si>
  <si>
    <t>5a</t>
  </si>
  <si>
    <t>Height For Field Calculation (ft)</t>
  </si>
  <si>
    <t>3c</t>
  </si>
  <si>
    <t>Left Coordinate of Right of Way (ft)</t>
  </si>
  <si>
    <t>3a</t>
  </si>
  <si>
    <t>Right Coordinate of Right of Way (ft)</t>
  </si>
  <si>
    <t>3b</t>
  </si>
  <si>
    <t>1b</t>
  </si>
  <si>
    <t>1c</t>
  </si>
  <si>
    <t>1a</t>
  </si>
</sst>
</file>

<file path=xl/styles.xml><?xml version="1.0" encoding="utf-8"?>
<styleSheet xmlns="http://schemas.openxmlformats.org/spreadsheetml/2006/main">
  <fonts count="7">
    <font>
      <sz val="10"/>
      <color theme="1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0" fontId="2" fillId="0" borderId="0" xfId="1" applyFont="1" applyFill="1" applyAlignment="1">
      <alignment vertical="top"/>
    </xf>
    <xf numFmtId="0" fontId="3" fillId="0" borderId="0" xfId="1" applyFont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5" fillId="0" borderId="1" xfId="1" applyFont="1" applyBorder="1"/>
    <xf numFmtId="0" fontId="5" fillId="0" borderId="5" xfId="1" applyFont="1" applyBorder="1"/>
    <xf numFmtId="0" fontId="5" fillId="0" borderId="6" xfId="1" applyFont="1" applyBorder="1"/>
    <xf numFmtId="0" fontId="3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5" fillId="0" borderId="0" xfId="1" applyFont="1"/>
    <xf numFmtId="0" fontId="3" fillId="0" borderId="0" xfId="1" applyFont="1" applyAlignment="1">
      <alignment horizontal="right" wrapText="1"/>
    </xf>
    <xf numFmtId="0" fontId="5" fillId="0" borderId="0" xfId="1" applyFont="1" applyAlignment="1">
      <alignment horizontal="left"/>
    </xf>
    <xf numFmtId="0" fontId="5" fillId="0" borderId="8" xfId="1" applyFont="1" applyBorder="1"/>
    <xf numFmtId="0" fontId="5" fillId="0" borderId="0" xfId="1" applyFont="1" applyBorder="1"/>
    <xf numFmtId="0" fontId="5" fillId="0" borderId="9" xfId="1" applyFont="1" applyBorder="1"/>
    <xf numFmtId="0" fontId="5" fillId="0" borderId="10" xfId="1" applyFont="1" applyBorder="1"/>
    <xf numFmtId="0" fontId="3" fillId="0" borderId="0" xfId="1" applyFont="1" applyAlignment="1">
      <alignment horizontal="right"/>
    </xf>
    <xf numFmtId="0" fontId="5" fillId="0" borderId="11" xfId="1" applyFont="1" applyBorder="1"/>
    <xf numFmtId="0" fontId="5" fillId="0" borderId="12" xfId="1" applyFont="1" applyBorder="1"/>
    <xf numFmtId="0" fontId="5" fillId="0" borderId="13" xfId="1" applyFont="1" applyBorder="1"/>
    <xf numFmtId="0" fontId="5" fillId="0" borderId="14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'22P'!$D$5:$D$16</c:f>
              <c:numCache>
                <c:formatCode>General</c:formatCode>
                <c:ptCount val="12"/>
                <c:pt idx="0">
                  <c:v>-46.5</c:v>
                </c:pt>
                <c:pt idx="1">
                  <c:v>-49.5</c:v>
                </c:pt>
                <c:pt idx="2">
                  <c:v>-46.5</c:v>
                </c:pt>
                <c:pt idx="3">
                  <c:v>-28.5</c:v>
                </c:pt>
                <c:pt idx="4">
                  <c:v>-25.5</c:v>
                </c:pt>
                <c:pt idx="5">
                  <c:v>-28.5</c:v>
                </c:pt>
                <c:pt idx="6">
                  <c:v>0</c:v>
                </c:pt>
                <c:pt idx="7">
                  <c:v>12.5</c:v>
                </c:pt>
                <c:pt idx="8">
                  <c:v>25</c:v>
                </c:pt>
                <c:pt idx="9">
                  <c:v>54.916666666666664</c:v>
                </c:pt>
                <c:pt idx="10">
                  <c:v>70.083333333333343</c:v>
                </c:pt>
                <c:pt idx="11">
                  <c:v>54.916666666666664</c:v>
                </c:pt>
              </c:numCache>
            </c:numRef>
          </c:xVal>
          <c:yVal>
            <c:numRef>
              <c:f>'22P'!$E$5:$E$16</c:f>
              <c:numCache>
                <c:formatCode>General</c:formatCode>
                <c:ptCount val="12"/>
                <c:pt idx="0">
                  <c:v>30.5</c:v>
                </c:pt>
                <c:pt idx="1">
                  <c:v>38.5</c:v>
                </c:pt>
                <c:pt idx="2">
                  <c:v>48.083333333333336</c:v>
                </c:pt>
                <c:pt idx="3">
                  <c:v>32</c:v>
                </c:pt>
                <c:pt idx="4">
                  <c:v>40</c:v>
                </c:pt>
                <c:pt idx="5">
                  <c:v>49.583333333333336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33.5</c:v>
                </c:pt>
                <c:pt idx="10">
                  <c:v>39.5</c:v>
                </c:pt>
                <c:pt idx="11">
                  <c:v>45.5</c:v>
                </c:pt>
              </c:numCache>
            </c:numRef>
          </c:yVal>
        </c:ser>
        <c:ser>
          <c:idx val="1"/>
          <c:order val="1"/>
          <c:tx>
            <c:v>gwire</c:v>
          </c:tx>
          <c:spPr>
            <a:ln w="28575">
              <a:noFill/>
            </a:ln>
          </c:spPr>
          <c:xVal>
            <c:numRef>
              <c:f>'22P'!$M$5:$M$9</c:f>
              <c:numCache>
                <c:formatCode>General</c:formatCode>
                <c:ptCount val="5"/>
                <c:pt idx="0">
                  <c:v>-39</c:v>
                </c:pt>
                <c:pt idx="1">
                  <c:v>-36</c:v>
                </c:pt>
                <c:pt idx="2">
                  <c:v>6.75</c:v>
                </c:pt>
                <c:pt idx="3">
                  <c:v>18.25</c:v>
                </c:pt>
                <c:pt idx="4">
                  <c:v>62.5</c:v>
                </c:pt>
              </c:numCache>
            </c:numRef>
          </c:xVal>
          <c:yVal>
            <c:numRef>
              <c:f>'22P'!$N$5:$N$9</c:f>
              <c:numCache>
                <c:formatCode>General</c:formatCode>
                <c:ptCount val="5"/>
                <c:pt idx="0">
                  <c:v>55.663333333333334</c:v>
                </c:pt>
                <c:pt idx="1">
                  <c:v>57.163333333333334</c:v>
                </c:pt>
                <c:pt idx="2">
                  <c:v>47.5</c:v>
                </c:pt>
                <c:pt idx="3">
                  <c:v>47.5</c:v>
                </c:pt>
                <c:pt idx="4">
                  <c:v>58.916666666666664</c:v>
                </c:pt>
              </c:numCache>
            </c:numRef>
          </c:yVal>
        </c:ser>
        <c:axId val="118192384"/>
        <c:axId val="118224000"/>
      </c:scatterChart>
      <c:valAx>
        <c:axId val="118192384"/>
        <c:scaling>
          <c:orientation val="minMax"/>
        </c:scaling>
        <c:axPos val="b"/>
        <c:numFmt formatCode="General" sourceLinked="1"/>
        <c:tickLblPos val="nextTo"/>
        <c:crossAx val="118224000"/>
        <c:crosses val="autoZero"/>
        <c:crossBetween val="midCat"/>
      </c:valAx>
      <c:valAx>
        <c:axId val="118224000"/>
        <c:scaling>
          <c:orientation val="minMax"/>
        </c:scaling>
        <c:axPos val="l"/>
        <c:majorGridlines/>
        <c:numFmt formatCode="General" sourceLinked="1"/>
        <c:tickLblPos val="nextTo"/>
        <c:crossAx val="11819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114300</xdr:rowOff>
    </xdr:from>
    <xdr:to>
      <xdr:col>9</xdr:col>
      <xdr:colOff>495300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zoomScaleNormal="100" workbookViewId="0">
      <selection activeCell="B10" sqref="B10"/>
    </sheetView>
  </sheetViews>
  <sheetFormatPr defaultRowHeight="12.75"/>
  <cols>
    <col min="1" max="1" width="41.140625" style="13" bestFit="1" customWidth="1"/>
    <col min="2" max="2" width="26.28515625" style="13" bestFit="1" customWidth="1"/>
    <col min="3" max="3" width="10.7109375" style="16" bestFit="1" customWidth="1"/>
    <col min="4" max="10" width="11.28515625" style="17" customWidth="1"/>
    <col min="11" max="11" width="11.28515625" style="18" customWidth="1"/>
    <col min="12" max="12" width="10.5703125" style="24" customWidth="1"/>
    <col min="13" max="16" width="10.5703125" style="17" customWidth="1"/>
    <col min="17" max="17" width="10.5703125" style="19" customWidth="1"/>
    <col min="18" max="16384" width="9.140625" style="13"/>
  </cols>
  <sheetData>
    <row r="1" spans="1:17" s="2" customFormat="1" ht="15">
      <c r="A1" s="1" t="s">
        <v>0</v>
      </c>
      <c r="L1" s="2">
        <v>11</v>
      </c>
    </row>
    <row r="2" spans="1:17" s="4" customFormat="1">
      <c r="A2" s="3"/>
    </row>
    <row r="3" spans="1:17" s="5" customFormat="1" ht="15.75">
      <c r="A3" s="25" t="s">
        <v>1</v>
      </c>
      <c r="B3" s="25"/>
      <c r="C3" s="26" t="s">
        <v>2</v>
      </c>
      <c r="D3" s="25"/>
      <c r="E3" s="25"/>
      <c r="F3" s="25"/>
      <c r="G3" s="25"/>
      <c r="H3" s="25"/>
      <c r="I3" s="25"/>
      <c r="J3" s="25"/>
      <c r="K3" s="27"/>
      <c r="L3" s="25" t="s">
        <v>3</v>
      </c>
      <c r="M3" s="25"/>
      <c r="N3" s="25"/>
      <c r="O3" s="25"/>
      <c r="P3" s="25"/>
      <c r="Q3" s="28"/>
    </row>
    <row r="4" spans="1:17" ht="38.25">
      <c r="A4" s="6"/>
      <c r="B4" s="7"/>
      <c r="C4" s="8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10" t="s">
        <v>12</v>
      </c>
      <c r="L4" s="11" t="s">
        <v>13</v>
      </c>
      <c r="M4" s="11" t="s">
        <v>5</v>
      </c>
      <c r="N4" s="11" t="s">
        <v>6</v>
      </c>
      <c r="O4" s="11" t="s">
        <v>14</v>
      </c>
      <c r="P4" s="11" t="s">
        <v>15</v>
      </c>
      <c r="Q4" s="12" t="s">
        <v>12</v>
      </c>
    </row>
    <row r="5" spans="1:17">
      <c r="A5" s="14" t="s">
        <v>16</v>
      </c>
      <c r="B5" s="15" t="s">
        <v>17</v>
      </c>
      <c r="C5" s="16" t="s">
        <v>18</v>
      </c>
      <c r="D5" s="17">
        <f>(-50-9)+12.5</f>
        <v>-46.5</v>
      </c>
      <c r="E5" s="17">
        <v>30.5</v>
      </c>
      <c r="F5" s="17">
        <v>1</v>
      </c>
      <c r="G5" s="17">
        <v>0.52</v>
      </c>
      <c r="H5" s="17">
        <v>0.52</v>
      </c>
      <c r="I5" s="17">
        <v>115</v>
      </c>
      <c r="J5" s="17">
        <v>-171</v>
      </c>
      <c r="K5" s="18">
        <v>240</v>
      </c>
      <c r="L5" s="17" t="s">
        <v>19</v>
      </c>
      <c r="M5" s="17">
        <v>-39</v>
      </c>
      <c r="N5" s="17">
        <f>48.08+7+7/12</f>
        <v>55.663333333333334</v>
      </c>
      <c r="O5" s="17">
        <v>1</v>
      </c>
      <c r="P5" s="17">
        <v>0</v>
      </c>
      <c r="Q5" s="19">
        <v>0</v>
      </c>
    </row>
    <row r="6" spans="1:17">
      <c r="A6" s="20" t="s">
        <v>20</v>
      </c>
      <c r="B6" s="15" t="s">
        <v>21</v>
      </c>
      <c r="C6" s="16" t="s">
        <v>22</v>
      </c>
      <c r="D6" s="17">
        <f>(-50-12)+12.5</f>
        <v>-49.5</v>
      </c>
      <c r="E6" s="17">
        <f>30.5+8</f>
        <v>38.5</v>
      </c>
      <c r="F6" s="17">
        <v>1</v>
      </c>
      <c r="G6" s="17">
        <v>0.52</v>
      </c>
      <c r="H6" s="17">
        <v>0.52</v>
      </c>
      <c r="I6" s="17">
        <v>115</v>
      </c>
      <c r="J6" s="17">
        <v>-171</v>
      </c>
      <c r="K6" s="18">
        <v>120</v>
      </c>
      <c r="L6" s="17" t="s">
        <v>23</v>
      </c>
      <c r="M6" s="17">
        <v>-36</v>
      </c>
      <c r="N6" s="17">
        <f>49.58+7+7/12</f>
        <v>57.163333333333334</v>
      </c>
      <c r="O6" s="17">
        <v>1</v>
      </c>
      <c r="P6" s="17">
        <v>0</v>
      </c>
      <c r="Q6" s="19">
        <v>0</v>
      </c>
    </row>
    <row r="7" spans="1:17">
      <c r="A7" s="20" t="s">
        <v>24</v>
      </c>
      <c r="B7" s="15">
        <v>60</v>
      </c>
      <c r="C7" s="21" t="s">
        <v>25</v>
      </c>
      <c r="D7" s="22">
        <v>-46.5</v>
      </c>
      <c r="E7" s="22">
        <f>30.5+8+9+7/12</f>
        <v>48.083333333333336</v>
      </c>
      <c r="F7" s="22">
        <v>1</v>
      </c>
      <c r="G7" s="22">
        <v>0.52</v>
      </c>
      <c r="H7" s="22">
        <v>0.52</v>
      </c>
      <c r="I7" s="22">
        <v>115</v>
      </c>
      <c r="J7" s="22">
        <v>-171</v>
      </c>
      <c r="K7" s="23">
        <v>0</v>
      </c>
      <c r="L7" s="17" t="s">
        <v>26</v>
      </c>
      <c r="M7" s="17">
        <f>(-11.5/2)+12.5</f>
        <v>6.75</v>
      </c>
      <c r="N7" s="17">
        <v>47.5</v>
      </c>
      <c r="O7" s="17">
        <v>1</v>
      </c>
      <c r="P7" s="17">
        <v>0</v>
      </c>
      <c r="Q7" s="19">
        <v>0</v>
      </c>
    </row>
    <row r="8" spans="1:17">
      <c r="A8" s="20" t="s">
        <v>27</v>
      </c>
      <c r="B8" s="15">
        <v>100</v>
      </c>
      <c r="C8" s="16" t="s">
        <v>28</v>
      </c>
      <c r="D8" s="17">
        <f>(-50+9)+12.5</f>
        <v>-28.5</v>
      </c>
      <c r="E8" s="17">
        <v>32</v>
      </c>
      <c r="F8" s="17">
        <v>1</v>
      </c>
      <c r="G8" s="17">
        <v>0.52</v>
      </c>
      <c r="H8" s="17">
        <v>0.52</v>
      </c>
      <c r="I8" s="17">
        <v>115</v>
      </c>
      <c r="J8" s="17">
        <v>-105</v>
      </c>
      <c r="K8" s="18">
        <v>240</v>
      </c>
      <c r="L8" s="17" t="s">
        <v>29</v>
      </c>
      <c r="M8" s="17">
        <f>(11.5/2)+12.5</f>
        <v>18.25</v>
      </c>
      <c r="N8" s="17">
        <v>47.5</v>
      </c>
      <c r="O8" s="17">
        <v>1</v>
      </c>
      <c r="P8" s="17">
        <v>0</v>
      </c>
      <c r="Q8" s="19">
        <v>0</v>
      </c>
    </row>
    <row r="9" spans="1:17">
      <c r="A9" s="20" t="s">
        <v>30</v>
      </c>
      <c r="B9" s="15">
        <v>900</v>
      </c>
      <c r="C9" s="16" t="s">
        <v>31</v>
      </c>
      <c r="D9" s="17">
        <f>(-50+12)+12.5</f>
        <v>-25.5</v>
      </c>
      <c r="E9" s="17">
        <v>40</v>
      </c>
      <c r="F9" s="17">
        <v>1</v>
      </c>
      <c r="G9" s="17">
        <v>0.52</v>
      </c>
      <c r="H9" s="17">
        <v>0.52</v>
      </c>
      <c r="I9" s="17">
        <v>115</v>
      </c>
      <c r="J9" s="17">
        <v>-105</v>
      </c>
      <c r="K9" s="18">
        <v>120</v>
      </c>
      <c r="L9" s="17" t="s">
        <v>32</v>
      </c>
      <c r="M9" s="17">
        <v>62.5</v>
      </c>
      <c r="N9" s="17">
        <f>45.5+13+5/12</f>
        <v>58.916666666666664</v>
      </c>
      <c r="O9" s="17">
        <v>1</v>
      </c>
      <c r="P9" s="17">
        <v>0</v>
      </c>
      <c r="Q9" s="19">
        <v>0</v>
      </c>
    </row>
    <row r="10" spans="1:17">
      <c r="A10" s="20" t="s">
        <v>33</v>
      </c>
      <c r="B10" s="15">
        <v>5</v>
      </c>
      <c r="C10" s="21" t="s">
        <v>34</v>
      </c>
      <c r="D10" s="22">
        <v>-28.5</v>
      </c>
      <c r="E10" s="22">
        <f>40+9+7/12</f>
        <v>49.583333333333336</v>
      </c>
      <c r="F10" s="22">
        <v>1</v>
      </c>
      <c r="G10" s="22">
        <v>0.52</v>
      </c>
      <c r="H10" s="22">
        <v>0.52</v>
      </c>
      <c r="I10" s="22">
        <v>115</v>
      </c>
      <c r="J10" s="22">
        <v>-105</v>
      </c>
      <c r="K10" s="23">
        <v>0</v>
      </c>
      <c r="L10" s="17"/>
    </row>
    <row r="11" spans="1:17">
      <c r="A11" s="20" t="s">
        <v>35</v>
      </c>
      <c r="B11" s="15">
        <v>3</v>
      </c>
      <c r="C11" s="16" t="s">
        <v>36</v>
      </c>
      <c r="D11" s="17">
        <v>0</v>
      </c>
      <c r="E11" s="17">
        <v>33</v>
      </c>
      <c r="F11" s="17">
        <v>1</v>
      </c>
      <c r="G11" s="17">
        <v>1.2929999999999999</v>
      </c>
      <c r="H11" s="17">
        <v>1.2929999999999999</v>
      </c>
      <c r="I11" s="17">
        <v>115</v>
      </c>
      <c r="J11" s="17">
        <v>301</v>
      </c>
      <c r="K11" s="18">
        <v>240</v>
      </c>
      <c r="L11" s="17"/>
    </row>
    <row r="12" spans="1:17">
      <c r="A12" s="20" t="s">
        <v>37</v>
      </c>
      <c r="B12" s="15">
        <v>-87.5</v>
      </c>
      <c r="C12" s="16" t="s">
        <v>38</v>
      </c>
      <c r="D12" s="17">
        <v>12.5</v>
      </c>
      <c r="E12" s="17">
        <v>33</v>
      </c>
      <c r="F12" s="17">
        <v>1</v>
      </c>
      <c r="G12" s="17">
        <v>1.2929999999999999</v>
      </c>
      <c r="H12" s="17">
        <v>1.2929999999999999</v>
      </c>
      <c r="I12" s="17">
        <v>115</v>
      </c>
      <c r="J12" s="17">
        <v>301</v>
      </c>
      <c r="K12" s="18">
        <v>0</v>
      </c>
      <c r="L12" s="17"/>
    </row>
    <row r="13" spans="1:17">
      <c r="A13" s="20" t="s">
        <v>39</v>
      </c>
      <c r="B13" s="15">
        <v>87.5</v>
      </c>
      <c r="C13" s="21" t="s">
        <v>40</v>
      </c>
      <c r="D13" s="22">
        <v>25</v>
      </c>
      <c r="E13" s="22">
        <v>33</v>
      </c>
      <c r="F13" s="22">
        <v>1</v>
      </c>
      <c r="G13" s="22">
        <v>1.2929999999999999</v>
      </c>
      <c r="H13" s="22">
        <v>1.2929999999999999</v>
      </c>
      <c r="I13" s="22">
        <v>115</v>
      </c>
      <c r="J13" s="22">
        <v>301</v>
      </c>
      <c r="K13" s="23">
        <v>120</v>
      </c>
      <c r="L13" s="17"/>
    </row>
    <row r="14" spans="1:17">
      <c r="C14" s="16" t="s">
        <v>41</v>
      </c>
      <c r="D14" s="17">
        <f>(50-7-7/12)+12.5</f>
        <v>54.916666666666664</v>
      </c>
      <c r="E14" s="17">
        <v>33.5</v>
      </c>
      <c r="F14" s="17">
        <v>1</v>
      </c>
      <c r="G14" s="17">
        <v>1.2929999999999999</v>
      </c>
      <c r="H14" s="17">
        <v>1.2929999999999999</v>
      </c>
      <c r="I14" s="17">
        <v>115</v>
      </c>
      <c r="J14" s="17">
        <v>316</v>
      </c>
      <c r="K14" s="18">
        <v>120</v>
      </c>
      <c r="L14" s="17"/>
    </row>
    <row r="15" spans="1:17">
      <c r="C15" s="16" t="s">
        <v>42</v>
      </c>
      <c r="D15" s="17">
        <f>(50+7+7/12)+12.5</f>
        <v>70.083333333333343</v>
      </c>
      <c r="E15" s="17">
        <v>39.5</v>
      </c>
      <c r="F15" s="17">
        <v>1</v>
      </c>
      <c r="G15" s="17">
        <v>1.2929999999999999</v>
      </c>
      <c r="H15" s="17">
        <v>1.2929999999999999</v>
      </c>
      <c r="I15" s="17">
        <v>115</v>
      </c>
      <c r="J15" s="17">
        <v>316</v>
      </c>
      <c r="K15" s="18">
        <v>240</v>
      </c>
      <c r="L15" s="17"/>
    </row>
    <row r="16" spans="1:17">
      <c r="C16" s="21" t="s">
        <v>43</v>
      </c>
      <c r="D16" s="22">
        <v>54.916666666666664</v>
      </c>
      <c r="E16" s="22">
        <v>45.5</v>
      </c>
      <c r="F16" s="22">
        <v>1</v>
      </c>
      <c r="G16" s="22">
        <v>1.2929999999999999</v>
      </c>
      <c r="H16" s="22">
        <v>1.2929999999999999</v>
      </c>
      <c r="I16" s="22">
        <v>115</v>
      </c>
      <c r="J16" s="22">
        <v>316</v>
      </c>
      <c r="K16" s="23">
        <v>0</v>
      </c>
      <c r="L16" s="17"/>
    </row>
    <row r="17" spans="1:12">
      <c r="L17" s="17"/>
    </row>
    <row r="18" spans="1:12">
      <c r="L18" s="17"/>
    </row>
    <row r="19" spans="1:12">
      <c r="C19" s="21"/>
      <c r="D19" s="22"/>
      <c r="E19" s="22"/>
      <c r="F19" s="22"/>
      <c r="G19" s="22"/>
      <c r="H19" s="22"/>
      <c r="I19" s="22"/>
      <c r="J19" s="22"/>
      <c r="K19" s="23"/>
      <c r="L19" s="17"/>
    </row>
    <row r="27" spans="1:12">
      <c r="A27" s="13">
        <f>87.5*2</f>
        <v>175</v>
      </c>
    </row>
  </sheetData>
  <mergeCells count="3">
    <mergeCell ref="A3:B3"/>
    <mergeCell ref="C3:K3"/>
    <mergeCell ref="L3:Q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22P</vt:lpstr>
    </vt:vector>
  </TitlesOfParts>
  <Company>Gradient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dcterms:created xsi:type="dcterms:W3CDTF">2016-05-09T21:24:47Z</dcterms:created>
  <dcterms:modified xsi:type="dcterms:W3CDTF">2016-05-10T13:35:17Z</dcterms:modified>
</cp:coreProperties>
</file>