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backupFile="1" autoCompressPictures="0" defaultThemeVersion="124226"/>
  <bookViews>
    <workbookView xWindow="-75" yWindow="0" windowWidth="25380" windowHeight="16440" activeTab="6"/>
  </bookViews>
  <sheets>
    <sheet name="single" sheetId="27" r:id="rId1"/>
    <sheet name="double" sheetId="28" r:id="rId2"/>
    <sheet name="HL_E" sheetId="7" r:id="rId3"/>
    <sheet name="HL_P" sheetId="8" r:id="rId4"/>
    <sheet name="und_E" sheetId="15" r:id="rId5"/>
    <sheet name="und_P" sheetId="16" r:id="rId6"/>
    <sheet name="und_only" sheetId="34" r:id="rId7"/>
    <sheet name="14E" sheetId="21" r:id="rId8"/>
    <sheet name="14P" sheetId="22" r:id="rId9"/>
    <sheet name="18E" sheetId="17" r:id="rId10"/>
    <sheet name="18P" sheetId="19" r:id="rId11"/>
    <sheet name="32E" sheetId="20" r:id="rId12"/>
    <sheet name="32P" sheetId="18" r:id="rId13"/>
    <sheet name="raise1" sheetId="23" r:id="rId14"/>
    <sheet name="raise2" sheetId="24" r:id="rId15"/>
    <sheet name="raise3" sheetId="25" r:id="rId16"/>
    <sheet name="Vertical_1_W" sheetId="33" r:id="rId17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" i="34"/>
  <c r="Q7"/>
  <c r="Q6"/>
  <c r="Q5"/>
  <c r="P5"/>
  <c r="Q8" i="33"/>
  <c r="Q7"/>
  <c r="Q6"/>
  <c r="Q5"/>
  <c r="P5"/>
  <c r="Q8" i="28"/>
  <c r="Q7"/>
  <c r="Q6"/>
  <c r="Q5"/>
  <c r="P5"/>
  <c r="Q8" i="27"/>
  <c r="Q7"/>
  <c r="Q6"/>
  <c r="Q5"/>
  <c r="P5"/>
  <c r="Q8" i="25"/>
  <c r="Q7"/>
  <c r="Q6"/>
  <c r="Q5"/>
  <c r="P5"/>
  <c r="Q8" i="24"/>
  <c r="Q7"/>
  <c r="Q6"/>
  <c r="Q5"/>
  <c r="P5"/>
  <c r="Q8" i="23"/>
  <c r="Q7"/>
  <c r="Q6"/>
  <c r="Q5"/>
  <c r="P5"/>
  <c r="N6" i="22"/>
  <c r="N5"/>
  <c r="E9"/>
  <c r="E8"/>
  <c r="P5" s="1"/>
  <c r="E6"/>
  <c r="E5"/>
  <c r="Q8"/>
  <c r="Q7"/>
  <c r="Q6"/>
  <c r="Q5"/>
  <c r="N6" i="21"/>
  <c r="N5"/>
  <c r="E12"/>
  <c r="E11"/>
  <c r="E9"/>
  <c r="E8"/>
  <c r="P5" s="1"/>
  <c r="Q8"/>
  <c r="Q7"/>
  <c r="Q6"/>
  <c r="Q5"/>
  <c r="Q8" i="20"/>
  <c r="Q7"/>
  <c r="Q6"/>
  <c r="Q5"/>
  <c r="P5"/>
  <c r="Q8" i="19"/>
  <c r="Q7"/>
  <c r="Q6"/>
  <c r="Q5"/>
  <c r="P5"/>
  <c r="Q8" i="18"/>
  <c r="Q7"/>
  <c r="Q6"/>
  <c r="Q5"/>
  <c r="P5"/>
  <c r="Q8" i="17"/>
  <c r="Q7"/>
  <c r="Q6"/>
  <c r="Q5"/>
  <c r="P5"/>
  <c r="Q8" i="16"/>
  <c r="Q7"/>
  <c r="Q6"/>
  <c r="Q5"/>
  <c r="P5"/>
  <c r="Q8" i="15"/>
  <c r="Q7"/>
  <c r="Q6"/>
  <c r="Q5"/>
  <c r="P5"/>
  <c r="Q8" i="8"/>
  <c r="Q7"/>
  <c r="Q6"/>
  <c r="Q5"/>
  <c r="P5"/>
  <c r="Q8" i="7"/>
  <c r="Q7"/>
  <c r="Q6"/>
  <c r="Q5"/>
  <c r="P5"/>
</calcChain>
</file>

<file path=xl/sharedStrings.xml><?xml version="1.0" encoding="utf-8"?>
<sst xmlns="http://schemas.openxmlformats.org/spreadsheetml/2006/main" count="724" uniqueCount="86">
  <si>
    <t>FIELDS Template</t>
  </si>
  <si>
    <t>Frequency (Hertz)</t>
  </si>
  <si>
    <t>Soil Resistivity (Ohm-meter)</t>
  </si>
  <si>
    <t>Step Size (ft)</t>
  </si>
  <si>
    <t>Left Coordinate of Right of Way (ft)</t>
  </si>
  <si>
    <t>Height For Field Calculation (ft)</t>
  </si>
  <si>
    <t>Right Coordinate of Right of Way (ft)</t>
  </si>
  <si>
    <t>Phase Conductor Descriptions</t>
  </si>
  <si>
    <t>Subconductors per Bundle</t>
  </si>
  <si>
    <t>Phase Angle (deg)</t>
  </si>
  <si>
    <t>Height (ft)</t>
  </si>
  <si>
    <t>Diameter (in)</t>
  </si>
  <si>
    <t>Horizontal Coordinate (ft)</t>
  </si>
  <si>
    <t>Ground Wire Descriptions</t>
  </si>
  <si>
    <t>X - ROW edges</t>
  </si>
  <si>
    <t>ROW Edge Lines - IGNORE THIS</t>
  </si>
  <si>
    <t>Y - max vertical coordinate + 5 %</t>
  </si>
  <si>
    <t>Title, Plotting, and Miscellaneous Inputs</t>
  </si>
  <si>
    <t>Conductor Diameter (in)</t>
  </si>
  <si>
    <t>Bundle Diameter (in)</t>
  </si>
  <si>
    <t>Max Horizontal Distance From Reference (ft)</t>
  </si>
  <si>
    <t>Input Name</t>
  </si>
  <si>
    <t>Input Value</t>
  </si>
  <si>
    <t>1a</t>
  </si>
  <si>
    <t>1b</t>
  </si>
  <si>
    <t>1c</t>
  </si>
  <si>
    <t>2a</t>
  </si>
  <si>
    <t>2b</t>
  </si>
  <si>
    <t>2c</t>
  </si>
  <si>
    <t>1g</t>
  </si>
  <si>
    <t>2g</t>
  </si>
  <si>
    <t>Phase-Phase (kV)</t>
  </si>
  <si>
    <t>Phase Current (Amp)</t>
  </si>
  <si>
    <t>3b</t>
  </si>
  <si>
    <t>3g</t>
  </si>
  <si>
    <t>3c</t>
  </si>
  <si>
    <t>3a</t>
  </si>
  <si>
    <t>nc</t>
  </si>
  <si>
    <t>nb</t>
  </si>
  <si>
    <t>na</t>
  </si>
  <si>
    <t>Hot Wire Tag</t>
  </si>
  <si>
    <t>Ground Wire Tag</t>
  </si>
  <si>
    <t>Cross Section Tag</t>
  </si>
  <si>
    <t>Do any scratch calculations or miscellaneous copying/pasting below here, in this section. Scripts will ignore it.</t>
  </si>
  <si>
    <t>ng</t>
  </si>
  <si>
    <t>und</t>
  </si>
  <si>
    <t>hl</t>
  </si>
  <si>
    <t>3h</t>
  </si>
  <si>
    <t>ta</t>
  </si>
  <si>
    <t>tb</t>
  </si>
  <si>
    <t>tc</t>
  </si>
  <si>
    <t>5c</t>
  </si>
  <si>
    <t>5b</t>
  </si>
  <si>
    <t>5a</t>
  </si>
  <si>
    <t>0b</t>
  </si>
  <si>
    <t>0c</t>
  </si>
  <si>
    <t>0a</t>
  </si>
  <si>
    <t>1h</t>
  </si>
  <si>
    <t>2h</t>
  </si>
  <si>
    <t>tg</t>
  </si>
  <si>
    <t>5g</t>
  </si>
  <si>
    <t>0g</t>
  </si>
  <si>
    <t>Raise Test 1</t>
  </si>
  <si>
    <t>raise</t>
  </si>
  <si>
    <t>Raise Test 2</t>
  </si>
  <si>
    <t>Raise Test 3</t>
  </si>
  <si>
    <t>Single Conductor</t>
  </si>
  <si>
    <t>single</t>
  </si>
  <si>
    <t>a</t>
  </si>
  <si>
    <t>x</t>
  </si>
  <si>
    <t>b</t>
  </si>
  <si>
    <t>Vertical 1-Foot Spacing, Winter Normal</t>
  </si>
  <si>
    <t>c</t>
  </si>
  <si>
    <t>Single Conductor with 1 Ground line</t>
  </si>
  <si>
    <t>Underground Lines, Existing</t>
  </si>
  <si>
    <t>Underground Lines, Proposed</t>
  </si>
  <si>
    <t>Cross Section 14, Existing</t>
  </si>
  <si>
    <t>Cross Section 14, Proposed</t>
  </si>
  <si>
    <t>Cross Section 18, Existing</t>
  </si>
  <si>
    <t>Cross Section 18, Proposed</t>
  </si>
  <si>
    <t>Cross Section 32, Existing</t>
  </si>
  <si>
    <t>Cross Section 32, Proposed</t>
  </si>
  <si>
    <t>Existing Configuration</t>
  </si>
  <si>
    <t>Proposed Configuration</t>
  </si>
  <si>
    <t>Title</t>
  </si>
  <si>
    <t>Underground Line Only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</si>
</sst>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20">
    <xf numFmtId="0" fontId="0" fillId="0" borderId="0"/>
    <xf numFmtId="0" fontId="1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3"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4" fillId="0" borderId="5" xfId="1" applyFont="1" applyBorder="1" applyAlignment="1">
      <alignment horizontal="right"/>
    </xf>
    <xf numFmtId="0" fontId="5" fillId="0" borderId="8" xfId="1" applyFont="1" applyBorder="1" applyAlignment="1">
      <alignment horizontal="left"/>
    </xf>
    <xf numFmtId="0" fontId="5" fillId="3" borderId="8" xfId="1" applyFont="1" applyFill="1" applyBorder="1" applyAlignment="1">
      <alignment horizontal="left"/>
    </xf>
    <xf numFmtId="0" fontId="4" fillId="0" borderId="10" xfId="1" applyFont="1" applyBorder="1" applyAlignment="1">
      <alignment horizontal="right"/>
    </xf>
    <xf numFmtId="0" fontId="5" fillId="0" borderId="11" xfId="1" applyFont="1" applyBorder="1" applyAlignment="1">
      <alignment horizontal="left"/>
    </xf>
    <xf numFmtId="0" fontId="4" fillId="0" borderId="5" xfId="1" applyFont="1" applyBorder="1" applyAlignment="1">
      <alignment horizontal="right" wrapText="1"/>
    </xf>
    <xf numFmtId="0" fontId="4" fillId="0" borderId="1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 wrapText="1"/>
    </xf>
    <xf numFmtId="0" fontId="4" fillId="0" borderId="8" xfId="1" applyFont="1" applyBorder="1"/>
    <xf numFmtId="0" fontId="4" fillId="4" borderId="0" xfId="1" applyFont="1" applyFill="1" applyBorder="1"/>
    <xf numFmtId="0" fontId="4" fillId="2" borderId="8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5" fillId="4" borderId="0" xfId="1" applyFont="1" applyFill="1" applyBorder="1"/>
    <xf numFmtId="0" fontId="7" fillId="4" borderId="0" xfId="1" applyFont="1" applyFill="1" applyBorder="1" applyAlignment="1">
      <alignment horizontal="center" vertical="center" wrapText="1"/>
    </xf>
    <xf numFmtId="0" fontId="7" fillId="4" borderId="0" xfId="1" applyFont="1" applyFill="1" applyBorder="1"/>
    <xf numFmtId="0" fontId="5" fillId="0" borderId="19" xfId="1" applyFont="1" applyFill="1" applyBorder="1"/>
    <xf numFmtId="0" fontId="5" fillId="0" borderId="20" xfId="1" applyFont="1" applyFill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5" fillId="0" borderId="0" xfId="1" applyFont="1" applyBorder="1"/>
    <xf numFmtId="0" fontId="5" fillId="0" borderId="8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11" fillId="4" borderId="0" xfId="1" applyFont="1" applyFill="1" applyBorder="1"/>
    <xf numFmtId="0" fontId="5" fillId="0" borderId="8" xfId="1" applyFont="1" applyBorder="1" applyAlignment="1">
      <alignment horizontal="left"/>
    </xf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6" fillId="0" borderId="17" xfId="1" applyFont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8" fillId="0" borderId="13" xfId="1" applyFont="1" applyBorder="1" applyAlignment="1">
      <alignment horizontal="center" wrapText="1"/>
    </xf>
    <xf numFmtId="0" fontId="8" fillId="0" borderId="14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8" xfId="1" applyFont="1" applyBorder="1" applyAlignment="1">
      <alignment horizontal="center" wrapText="1"/>
    </xf>
  </cellXfs>
  <cellStyles count="20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Normal" xfId="0" builtinId="0"/>
    <cellStyle name="Normal 2" xfId="2"/>
    <cellStyle name="Normal 3" xfId="17"/>
    <cellStyle name="Normal_TMPLT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D4D4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single!$B$6</c:f>
          <c:strCache>
            <c:ptCount val="1"/>
            <c:pt idx="0">
              <c:v>Single Conductor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single!$D$5:$D$32</c:f>
              <c:numCache>
                <c:formatCode>General</c:formatCode>
                <c:ptCount val="28"/>
                <c:pt idx="0">
                  <c:v>0</c:v>
                </c:pt>
              </c:numCache>
            </c:numRef>
          </c:xVal>
          <c:yVal>
            <c:numRef>
              <c:f>single!$E$5:$E$33</c:f>
              <c:numCache>
                <c:formatCode>General</c:formatCode>
                <c:ptCount val="29"/>
                <c:pt idx="0">
                  <c:v>25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single!$M$5:$M$23</c:f>
              <c:numCache>
                <c:formatCode>General</c:formatCode>
                <c:ptCount val="19"/>
              </c:numCache>
            </c:numRef>
          </c:xVal>
          <c:yVal>
            <c:numRef>
              <c:f>single!$N$5:$N$23</c:f>
              <c:numCache>
                <c:formatCode>General</c:formatCode>
                <c:ptCount val="19"/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single!$Q$7:$Q$8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single!$P$5:$P$6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single!$Q$5:$Q$6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single!$P$5:$P$6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axId val="95013888"/>
        <c:axId val="95024256"/>
      </c:scatterChart>
      <c:valAx>
        <c:axId val="95013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95024256"/>
        <c:crosses val="autoZero"/>
        <c:crossBetween val="midCat"/>
      </c:valAx>
      <c:valAx>
        <c:axId val="95024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9501388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44" l="0.7000000000000024" r="0.7000000000000024" t="0.750000000000003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'18E'!$B$6</c:f>
          <c:strCache>
            <c:ptCount val="1"/>
            <c:pt idx="0">
              <c:v>Cross Section 18, Existing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'18E'!$D$5:$D$32</c:f>
              <c:numCache>
                <c:formatCode>General</c:formatCode>
                <c:ptCount val="28"/>
                <c:pt idx="0">
                  <c:v>-37.5</c:v>
                </c:pt>
                <c:pt idx="1">
                  <c:v>-25</c:v>
                </c:pt>
                <c:pt idx="2">
                  <c:v>-12.5</c:v>
                </c:pt>
                <c:pt idx="3">
                  <c:v>13.5</c:v>
                </c:pt>
                <c:pt idx="4">
                  <c:v>25</c:v>
                </c:pt>
                <c:pt idx="5">
                  <c:v>36.5</c:v>
                </c:pt>
              </c:numCache>
            </c:numRef>
          </c:xVal>
          <c:yVal>
            <c:numRef>
              <c:f>'18E'!$E$5:$E$33</c:f>
              <c:numCache>
                <c:formatCode>General</c:formatCode>
                <c:ptCount val="2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'18E'!$M$5:$M$23</c:f>
              <c:numCache>
                <c:formatCode>General</c:formatCode>
                <c:ptCount val="19"/>
                <c:pt idx="0">
                  <c:v>-31.25</c:v>
                </c:pt>
                <c:pt idx="1">
                  <c:v>-18.75</c:v>
                </c:pt>
                <c:pt idx="2">
                  <c:v>30.75</c:v>
                </c:pt>
              </c:numCache>
            </c:numRef>
          </c:xVal>
          <c:yVal>
            <c:numRef>
              <c:f>'18E'!$N$5:$N$23</c:f>
              <c:numCache>
                <c:formatCode>General</c:formatCode>
                <c:ptCount val="19"/>
                <c:pt idx="0">
                  <c:v>47.5</c:v>
                </c:pt>
                <c:pt idx="1">
                  <c:v>47.5</c:v>
                </c:pt>
                <c:pt idx="2">
                  <c:v>40.75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'18E'!$Q$7:$Q$8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'18E'!$P$5:$P$6</c:f>
              <c:numCache>
                <c:formatCode>General</c:formatCode>
                <c:ptCount val="2"/>
                <c:pt idx="0">
                  <c:v>49.875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'18E'!$Q$5:$Q$6</c:f>
              <c:numCache>
                <c:formatCode>General</c:formatCode>
                <c:ptCount val="2"/>
                <c:pt idx="0">
                  <c:v>-60</c:v>
                </c:pt>
                <c:pt idx="1">
                  <c:v>-60</c:v>
                </c:pt>
              </c:numCache>
            </c:numRef>
          </c:xVal>
          <c:yVal>
            <c:numRef>
              <c:f>'18E'!$P$5:$P$6</c:f>
              <c:numCache>
                <c:formatCode>General</c:formatCode>
                <c:ptCount val="2"/>
                <c:pt idx="0">
                  <c:v>49.875</c:v>
                </c:pt>
                <c:pt idx="1">
                  <c:v>0</c:v>
                </c:pt>
              </c:numCache>
            </c:numRef>
          </c:yVal>
        </c:ser>
        <c:axId val="96171520"/>
        <c:axId val="96173440"/>
      </c:scatterChart>
      <c:valAx>
        <c:axId val="96171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96173440"/>
        <c:crosses val="autoZero"/>
        <c:crossBetween val="midCat"/>
      </c:valAx>
      <c:valAx>
        <c:axId val="96173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9617152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44" l="0.7000000000000024" r="0.7000000000000024" t="0.750000000000003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'18P'!$B$6</c:f>
          <c:strCache>
            <c:ptCount val="1"/>
            <c:pt idx="0">
              <c:v>Cross Section 18, Proposed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'18P'!$D$5:$D$32</c:f>
              <c:numCache>
                <c:formatCode>General</c:formatCode>
                <c:ptCount val="28"/>
                <c:pt idx="0">
                  <c:v>-32.58</c:v>
                </c:pt>
                <c:pt idx="1">
                  <c:v>-17.41</c:v>
                </c:pt>
                <c:pt idx="2">
                  <c:v>-32.58</c:v>
                </c:pt>
                <c:pt idx="3">
                  <c:v>17.41</c:v>
                </c:pt>
                <c:pt idx="4">
                  <c:v>32.58</c:v>
                </c:pt>
                <c:pt idx="5">
                  <c:v>17.41</c:v>
                </c:pt>
              </c:numCache>
            </c:numRef>
          </c:xVal>
          <c:yVal>
            <c:numRef>
              <c:f>'18P'!$E$5:$E$33</c:f>
              <c:numCache>
                <c:formatCode>General</c:formatCode>
                <c:ptCount val="29"/>
                <c:pt idx="0">
                  <c:v>28.5</c:v>
                </c:pt>
                <c:pt idx="1">
                  <c:v>34.5</c:v>
                </c:pt>
                <c:pt idx="2">
                  <c:v>40.5</c:v>
                </c:pt>
                <c:pt idx="3">
                  <c:v>28.5</c:v>
                </c:pt>
                <c:pt idx="4">
                  <c:v>34.5</c:v>
                </c:pt>
                <c:pt idx="5">
                  <c:v>40.5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'18P'!$M$5:$M$23</c:f>
              <c:numCache>
                <c:formatCode>General</c:formatCode>
                <c:ptCount val="19"/>
                <c:pt idx="0">
                  <c:v>-25</c:v>
                </c:pt>
                <c:pt idx="1">
                  <c:v>25</c:v>
                </c:pt>
              </c:numCache>
            </c:numRef>
          </c:xVal>
          <c:yVal>
            <c:numRef>
              <c:f>'18P'!$N$5:$N$23</c:f>
              <c:numCache>
                <c:formatCode>General</c:formatCode>
                <c:ptCount val="19"/>
                <c:pt idx="0">
                  <c:v>54.83</c:v>
                </c:pt>
                <c:pt idx="1">
                  <c:v>54.83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'18P'!$Q$7:$Q$8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'18P'!$P$5:$P$6</c:f>
              <c:numCache>
                <c:formatCode>General</c:formatCode>
                <c:ptCount val="2"/>
                <c:pt idx="0">
                  <c:v>57.5715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'18P'!$Q$5:$Q$6</c:f>
              <c:numCache>
                <c:formatCode>General</c:formatCode>
                <c:ptCount val="2"/>
                <c:pt idx="0">
                  <c:v>-60</c:v>
                </c:pt>
                <c:pt idx="1">
                  <c:v>-60</c:v>
                </c:pt>
              </c:numCache>
            </c:numRef>
          </c:xVal>
          <c:yVal>
            <c:numRef>
              <c:f>'18P'!$P$5:$P$6</c:f>
              <c:numCache>
                <c:formatCode>General</c:formatCode>
                <c:ptCount val="2"/>
                <c:pt idx="0">
                  <c:v>57.5715</c:v>
                </c:pt>
                <c:pt idx="1">
                  <c:v>0</c:v>
                </c:pt>
              </c:numCache>
            </c:numRef>
          </c:yVal>
        </c:ser>
        <c:axId val="100924800"/>
        <c:axId val="100934784"/>
      </c:scatterChart>
      <c:valAx>
        <c:axId val="100924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100934784"/>
        <c:crosses val="autoZero"/>
        <c:crossBetween val="midCat"/>
      </c:valAx>
      <c:valAx>
        <c:axId val="100934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10092480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44" l="0.7000000000000024" r="0.7000000000000024" t="0.750000000000003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'32E'!$B$6</c:f>
          <c:strCache>
            <c:ptCount val="1"/>
            <c:pt idx="0">
              <c:v>Cross Section 32, Existing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'32E'!$D$5:$D$32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</c:v>
                </c:pt>
                <c:pt idx="2">
                  <c:v>-165.5</c:v>
                </c:pt>
                <c:pt idx="3">
                  <c:v>-84.5</c:v>
                </c:pt>
                <c:pt idx="4">
                  <c:v>-50</c:v>
                </c:pt>
                <c:pt idx="5">
                  <c:v>-15.5</c:v>
                </c:pt>
                <c:pt idx="6">
                  <c:v>129</c:v>
                </c:pt>
                <c:pt idx="7">
                  <c:v>124</c:v>
                </c:pt>
                <c:pt idx="8">
                  <c:v>128</c:v>
                </c:pt>
                <c:pt idx="9">
                  <c:v>171</c:v>
                </c:pt>
                <c:pt idx="10">
                  <c:v>176</c:v>
                </c:pt>
                <c:pt idx="11">
                  <c:v>172</c:v>
                </c:pt>
              </c:numCache>
            </c:numRef>
          </c:xVal>
          <c:yVal>
            <c:numRef>
              <c:f>'32E'!$E$5:$E$33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17.670000000000002</c:v>
                </c:pt>
                <c:pt idx="10">
                  <c:v>40.67</c:v>
                </c:pt>
                <c:pt idx="11">
                  <c:v>63.67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'32E'!$M$5:$M$23</c:f>
              <c:numCache>
                <c:formatCode>General</c:formatCode>
                <c:ptCount val="19"/>
                <c:pt idx="0">
                  <c:v>-222</c:v>
                </c:pt>
                <c:pt idx="1">
                  <c:v>-178</c:v>
                </c:pt>
                <c:pt idx="2">
                  <c:v>-72</c:v>
                </c:pt>
                <c:pt idx="3">
                  <c:v>-28</c:v>
                </c:pt>
                <c:pt idx="4">
                  <c:v>136</c:v>
                </c:pt>
                <c:pt idx="5">
                  <c:v>164</c:v>
                </c:pt>
              </c:numCache>
            </c:numRef>
          </c:xVal>
          <c:yVal>
            <c:numRef>
              <c:f>'32E'!$N$5:$N$23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</c:v>
                </c:pt>
                <c:pt idx="5">
                  <c:v>88.58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'32E'!$Q$7:$Q$8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xVal>
          <c:yVal>
            <c:numRef>
              <c:f>'32E'!$P$5:$P$6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'32E'!$Q$5:$Q$6</c:f>
              <c:numCache>
                <c:formatCode>General</c:formatCode>
                <c:ptCount val="2"/>
                <c:pt idx="0">
                  <c:v>-150</c:v>
                </c:pt>
                <c:pt idx="1">
                  <c:v>-150</c:v>
                </c:pt>
              </c:numCache>
            </c:numRef>
          </c:xVal>
          <c:yVal>
            <c:numRef>
              <c:f>'32E'!$P$5:$P$6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axId val="100969472"/>
        <c:axId val="100979840"/>
      </c:scatterChart>
      <c:valAx>
        <c:axId val="100969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100979840"/>
        <c:crosses val="autoZero"/>
        <c:crossBetween val="midCat"/>
      </c:valAx>
      <c:valAx>
        <c:axId val="100979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10096947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44" l="0.7000000000000024" r="0.7000000000000024" t="0.750000000000003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'32P'!$B$6</c:f>
          <c:strCache>
            <c:ptCount val="1"/>
            <c:pt idx="0">
              <c:v>Cross Section 32, Proposed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'32P'!$D$5:$D$32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</c:v>
                </c:pt>
                <c:pt idx="2">
                  <c:v>-165.5</c:v>
                </c:pt>
                <c:pt idx="3">
                  <c:v>-84.5</c:v>
                </c:pt>
                <c:pt idx="4">
                  <c:v>-50</c:v>
                </c:pt>
                <c:pt idx="5">
                  <c:v>-15.5</c:v>
                </c:pt>
                <c:pt idx="6">
                  <c:v>129</c:v>
                </c:pt>
                <c:pt idx="7">
                  <c:v>124</c:v>
                </c:pt>
                <c:pt idx="8">
                  <c:v>128</c:v>
                </c:pt>
                <c:pt idx="9">
                  <c:v>171</c:v>
                </c:pt>
                <c:pt idx="10">
                  <c:v>176</c:v>
                </c:pt>
                <c:pt idx="11">
                  <c:v>172</c:v>
                </c:pt>
                <c:pt idx="12">
                  <c:v>217.58</c:v>
                </c:pt>
                <c:pt idx="13">
                  <c:v>214.33</c:v>
                </c:pt>
                <c:pt idx="14">
                  <c:v>217.25</c:v>
                </c:pt>
                <c:pt idx="15">
                  <c:v>232.41</c:v>
                </c:pt>
                <c:pt idx="16">
                  <c:v>235.66</c:v>
                </c:pt>
                <c:pt idx="17">
                  <c:v>232.75</c:v>
                </c:pt>
              </c:numCache>
            </c:numRef>
          </c:xVal>
          <c:yVal>
            <c:numRef>
              <c:f>'32P'!$E$5:$E$33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17.670000000000002</c:v>
                </c:pt>
                <c:pt idx="10">
                  <c:v>40.67</c:v>
                </c:pt>
                <c:pt idx="11">
                  <c:v>63.67</c:v>
                </c:pt>
                <c:pt idx="12">
                  <c:v>20.170000000000002</c:v>
                </c:pt>
                <c:pt idx="13">
                  <c:v>32.17</c:v>
                </c:pt>
                <c:pt idx="14">
                  <c:v>44.17</c:v>
                </c:pt>
                <c:pt idx="15">
                  <c:v>20.170000000000002</c:v>
                </c:pt>
                <c:pt idx="16">
                  <c:v>32.17</c:v>
                </c:pt>
                <c:pt idx="17">
                  <c:v>44.17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'32P'!$M$5:$M$23</c:f>
              <c:numCache>
                <c:formatCode>General</c:formatCode>
                <c:ptCount val="19"/>
                <c:pt idx="0">
                  <c:v>-222</c:v>
                </c:pt>
                <c:pt idx="1">
                  <c:v>-178</c:v>
                </c:pt>
                <c:pt idx="2">
                  <c:v>-72</c:v>
                </c:pt>
                <c:pt idx="3">
                  <c:v>-28</c:v>
                </c:pt>
                <c:pt idx="4">
                  <c:v>136</c:v>
                </c:pt>
                <c:pt idx="5">
                  <c:v>164</c:v>
                </c:pt>
                <c:pt idx="6">
                  <c:v>219.66</c:v>
                </c:pt>
                <c:pt idx="7">
                  <c:v>230.33</c:v>
                </c:pt>
              </c:numCache>
            </c:numRef>
          </c:xVal>
          <c:yVal>
            <c:numRef>
              <c:f>'32P'!$N$5:$N$23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</c:v>
                </c:pt>
                <c:pt idx="5">
                  <c:v>88.58</c:v>
                </c:pt>
                <c:pt idx="6">
                  <c:v>58.42</c:v>
                </c:pt>
                <c:pt idx="7">
                  <c:v>58.42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'32P'!$Q$7:$Q$8</c:f>
              <c:numCache>
                <c:formatCode>General</c:formatCode>
                <c:ptCount val="2"/>
                <c:pt idx="0">
                  <c:v>275</c:v>
                </c:pt>
                <c:pt idx="1">
                  <c:v>275</c:v>
                </c:pt>
              </c:numCache>
            </c:numRef>
          </c:xVal>
          <c:yVal>
            <c:numRef>
              <c:f>'32P'!$P$5:$P$6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'32P'!$Q$5:$Q$6</c:f>
              <c:numCache>
                <c:formatCode>General</c:formatCode>
                <c:ptCount val="2"/>
                <c:pt idx="0">
                  <c:v>-275</c:v>
                </c:pt>
                <c:pt idx="1">
                  <c:v>-275</c:v>
                </c:pt>
              </c:numCache>
            </c:numRef>
          </c:xVal>
          <c:yVal>
            <c:numRef>
              <c:f>'32P'!$P$5:$P$6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</c:ser>
        <c:axId val="101016320"/>
        <c:axId val="101018240"/>
      </c:scatterChart>
      <c:valAx>
        <c:axId val="101016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101018240"/>
        <c:crosses val="autoZero"/>
        <c:crossBetween val="midCat"/>
      </c:valAx>
      <c:valAx>
        <c:axId val="1010182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1010163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44" l="0.7000000000000024" r="0.7000000000000024" t="0.750000000000003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raise1!$B$6</c:f>
          <c:strCache>
            <c:ptCount val="1"/>
            <c:pt idx="0">
              <c:v>Raise Test 1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raise1!$D$5:$D$32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raise1!$E$5:$E$33</c:f>
              <c:numCache>
                <c:formatCode>General</c:formatCode>
                <c:ptCount val="2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raise1!$M$5:$M$23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raise1!$N$5:$N$23</c:f>
              <c:numCache>
                <c:formatCode>General</c:formatCode>
                <c:ptCount val="19"/>
                <c:pt idx="0">
                  <c:v>15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raise1!$Q$7:$Q$8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raise1!$P$5:$P$6</c:f>
              <c:numCache>
                <c:formatCode>General</c:formatCode>
                <c:ptCount val="2"/>
                <c:pt idx="0">
                  <c:v>15.75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raise1!$Q$5:$Q$6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raise1!$P$5:$P$6</c:f>
              <c:numCache>
                <c:formatCode>General</c:formatCode>
                <c:ptCount val="2"/>
                <c:pt idx="0">
                  <c:v>15.75</c:v>
                </c:pt>
                <c:pt idx="1">
                  <c:v>0</c:v>
                </c:pt>
              </c:numCache>
            </c:numRef>
          </c:yVal>
        </c:ser>
        <c:axId val="3044864"/>
        <c:axId val="3046784"/>
      </c:scatterChart>
      <c:valAx>
        <c:axId val="3044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3046784"/>
        <c:crosses val="autoZero"/>
        <c:crossBetween val="midCat"/>
      </c:valAx>
      <c:valAx>
        <c:axId val="3046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304486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44" l="0.7000000000000024" r="0.7000000000000024" t="0.750000000000003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raise2!$B$6</c:f>
          <c:strCache>
            <c:ptCount val="1"/>
            <c:pt idx="0">
              <c:v>Raise Test 2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raise2!$D$5:$D$32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raise2!$E$5:$E$33</c:f>
              <c:numCache>
                <c:formatCode>General</c:formatCode>
                <c:ptCount val="2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raise2!$M$5:$M$23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raise2!$N$5:$N$23</c:f>
              <c:numCache>
                <c:formatCode>General</c:formatCode>
                <c:ptCount val="19"/>
                <c:pt idx="0">
                  <c:v>25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raise2!$Q$7:$Q$8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raise2!$P$5:$P$6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raise2!$Q$5:$Q$6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raise2!$P$5:$P$6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</c:ser>
        <c:axId val="65509632"/>
        <c:axId val="65524096"/>
      </c:scatterChart>
      <c:valAx>
        <c:axId val="65509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65524096"/>
        <c:crosses val="autoZero"/>
        <c:crossBetween val="midCat"/>
      </c:valAx>
      <c:valAx>
        <c:axId val="65524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6550963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44" l="0.7000000000000024" r="0.7000000000000024" t="0.750000000000003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raise3!$B$6</c:f>
          <c:strCache>
            <c:ptCount val="1"/>
            <c:pt idx="0">
              <c:v>Raise Test 3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raise3!$D$5:$D$32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raise3!$E$5:$E$33</c:f>
              <c:numCache>
                <c:formatCode>General</c:formatCode>
                <c:ptCount val="2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raise3!$M$5:$M$23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raise3!$N$5:$N$23</c:f>
              <c:numCache>
                <c:formatCode>General</c:formatCode>
                <c:ptCount val="19"/>
                <c:pt idx="0">
                  <c:v>35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raise3!$Q$7:$Q$8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raise3!$P$5:$P$6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raise3!$Q$5:$Q$6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raise3!$P$5:$P$6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axId val="124999936"/>
        <c:axId val="125018496"/>
      </c:scatterChart>
      <c:valAx>
        <c:axId val="124999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125018496"/>
        <c:crosses val="autoZero"/>
        <c:crossBetween val="midCat"/>
      </c:valAx>
      <c:valAx>
        <c:axId val="1250184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12499993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44" l="0.7000000000000024" r="0.7000000000000024" t="0.750000000000003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Vertical_1_W!$B$6</c:f>
          <c:strCache>
            <c:ptCount val="1"/>
            <c:pt idx="0">
              <c:v>Vertical 1-Foot Spacing, Winter Normal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Vertical_1_W!$D$5:$D$32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Vertical_1_W!$E$5:$E$33</c:f>
              <c:numCache>
                <c:formatCode>General</c:formatCode>
                <c:ptCount val="29"/>
                <c:pt idx="0">
                  <c:v>-5.5</c:v>
                </c:pt>
                <c:pt idx="1">
                  <c:v>-6.5</c:v>
                </c:pt>
                <c:pt idx="2">
                  <c:v>-7.5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Vertical_1_W!$M$5:$M$23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Vertical_1_W!$N$5:$N$23</c:f>
              <c:numCache>
                <c:formatCode>General</c:formatCode>
                <c:ptCount val="19"/>
                <c:pt idx="0">
                  <c:v>35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Vertical_1_W!$Q$7:$Q$8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Vertical_1_W!$P$5:$P$6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Vertical_1_W!$Q$5:$Q$6</c:f>
              <c:numCache>
                <c:formatCode>General</c:formatCode>
                <c:ptCount val="2"/>
                <c:pt idx="0">
                  <c:v>-30</c:v>
                </c:pt>
                <c:pt idx="1">
                  <c:v>-30</c:v>
                </c:pt>
              </c:numCache>
            </c:numRef>
          </c:xVal>
          <c:yVal>
            <c:numRef>
              <c:f>Vertical_1_W!$P$5:$P$6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axId val="125074432"/>
        <c:axId val="125080704"/>
      </c:scatterChart>
      <c:valAx>
        <c:axId val="125074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125080704"/>
        <c:crosses val="autoZero"/>
        <c:crossBetween val="midCat"/>
      </c:valAx>
      <c:valAx>
        <c:axId val="1250807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12507443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44" l="0.7000000000000024" r="0.7000000000000024" t="0.750000000000003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double!$B$6</c:f>
          <c:strCache>
            <c:ptCount val="1"/>
            <c:pt idx="0">
              <c:v>Single Conductor with 1 Ground line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double!$D$5:$D$32</c:f>
              <c:numCache>
                <c:formatCode>General</c:formatCode>
                <c:ptCount val="28"/>
                <c:pt idx="0">
                  <c:v>0</c:v>
                </c:pt>
              </c:numCache>
            </c:numRef>
          </c:xVal>
          <c:yVal>
            <c:numRef>
              <c:f>double!$E$5:$E$33</c:f>
              <c:numCache>
                <c:formatCode>General</c:formatCode>
                <c:ptCount val="29"/>
                <c:pt idx="0">
                  <c:v>25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double!$M$5:$M$23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double!$N$5:$N$23</c:f>
              <c:numCache>
                <c:formatCode>General</c:formatCode>
                <c:ptCount val="19"/>
                <c:pt idx="0">
                  <c:v>30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double!$Q$7:$Q$8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double!$P$5:$P$6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double!$Q$5:$Q$6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double!$P$5:$P$6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axId val="95080448"/>
        <c:axId val="95082368"/>
      </c:scatterChart>
      <c:valAx>
        <c:axId val="95080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95082368"/>
        <c:crosses val="autoZero"/>
        <c:crossBetween val="midCat"/>
      </c:valAx>
      <c:valAx>
        <c:axId val="95082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9508044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44" l="0.7000000000000024" r="0.7000000000000024" t="0.750000000000003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HL_E!$B$6</c:f>
          <c:strCache>
            <c:ptCount val="1"/>
            <c:pt idx="0">
              <c:v>Existing Configuration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HL_E!$D$5:$D$32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HL_E!$E$5:$E$33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HL_E!$M$5:$M$23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HL_E!$N$5:$N$23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HL_E!$Q$7:$Q$8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HL_E!$P$5:$P$6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HL_E!$Q$5:$Q$6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HL_E!$P$5:$P$6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</c:ser>
        <c:axId val="95167232"/>
        <c:axId val="95169152"/>
      </c:scatterChart>
      <c:valAx>
        <c:axId val="95167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95169152"/>
        <c:crosses val="autoZero"/>
        <c:crossBetween val="midCat"/>
      </c:valAx>
      <c:valAx>
        <c:axId val="951691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9516723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44" l="0.7000000000000024" r="0.7000000000000024" t="0.750000000000003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HL_P!$B$6</c:f>
          <c:strCache>
            <c:ptCount val="1"/>
            <c:pt idx="0">
              <c:v>Proposed Configuration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HL_P!$D$5:$D$32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17</c:v>
                </c:pt>
                <c:pt idx="7">
                  <c:v>23</c:v>
                </c:pt>
                <c:pt idx="8">
                  <c:v>17</c:v>
                </c:pt>
              </c:numCache>
            </c:numRef>
          </c:xVal>
          <c:yVal>
            <c:numRef>
              <c:f>HL_P!$E$5:$E$33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22</c:v>
                </c:pt>
                <c:pt idx="7">
                  <c:v>27</c:v>
                </c:pt>
                <c:pt idx="8">
                  <c:v>32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HL_P!$M$5:$M$23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HL_P!$N$5:$N$23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HL_P!$Q$7:$Q$8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HL_P!$P$5:$P$6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HL_P!$Q$5:$Q$6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HL_P!$P$5:$P$6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</c:ser>
        <c:axId val="95217152"/>
        <c:axId val="95219072"/>
      </c:scatterChart>
      <c:valAx>
        <c:axId val="95217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95219072"/>
        <c:crosses val="autoZero"/>
        <c:crossBetween val="midCat"/>
      </c:valAx>
      <c:valAx>
        <c:axId val="95219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9521715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44" l="0.7000000000000024" r="0.7000000000000024" t="0.750000000000003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und_E!$B$6</c:f>
          <c:strCache>
            <c:ptCount val="1"/>
            <c:pt idx="0">
              <c:v>Underground Lines, Existing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und_E!$D$5:$D$32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und_E!$E$5:$E$33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und_E!$M$5:$M$23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  <c:pt idx="2">
                  <c:v>23</c:v>
                </c:pt>
              </c:numCache>
            </c:numRef>
          </c:xVal>
          <c:yVal>
            <c:numRef>
              <c:f>und_E!$N$5:$N$23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  <c:pt idx="2">
                  <c:v>36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und_E!$Q$7:$Q$8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und_E!$P$5:$P$6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und_E!$Q$5:$Q$6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und_E!$P$5:$P$6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axId val="95578368"/>
        <c:axId val="95592832"/>
      </c:scatterChart>
      <c:valAx>
        <c:axId val="95578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95592832"/>
        <c:crosses val="autoZero"/>
        <c:crossBetween val="midCat"/>
      </c:valAx>
      <c:valAx>
        <c:axId val="955928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9557836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44" l="0.7000000000000024" r="0.7000000000000024" t="0.750000000000003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und_P!$B$6</c:f>
          <c:strCache>
            <c:ptCount val="1"/>
            <c:pt idx="0">
              <c:v>Underground Lines, Proposed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und_P!$D$5:$D$32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18.670000000000002</c:v>
                </c:pt>
                <c:pt idx="7">
                  <c:v>19</c:v>
                </c:pt>
                <c:pt idx="8">
                  <c:v>19.329999999999998</c:v>
                </c:pt>
              </c:numCache>
            </c:numRef>
          </c:xVal>
          <c:yVal>
            <c:numRef>
              <c:f>und_P!$E$5:$E$33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und_P!$M$5:$M$23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</c:numCache>
            </c:numRef>
          </c:xVal>
          <c:yVal>
            <c:numRef>
              <c:f>und_P!$N$5:$N$23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und_P!$Q$7:$Q$8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und_P!$P$5:$P$6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und_P!$Q$5:$Q$6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und_P!$P$5:$P$6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axId val="95665152"/>
        <c:axId val="95671424"/>
      </c:scatterChart>
      <c:valAx>
        <c:axId val="95665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95671424"/>
        <c:crosses val="autoZero"/>
        <c:crossBetween val="midCat"/>
      </c:valAx>
      <c:valAx>
        <c:axId val="95671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9566515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44" l="0.7000000000000024" r="0.7000000000000024" t="0.750000000000003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und_only!$B$6</c:f>
          <c:strCache>
            <c:ptCount val="1"/>
            <c:pt idx="0">
              <c:v>Underground Line Only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und_only!$D$5:$D$26</c:f>
              <c:numCache>
                <c:formatCode>General</c:formatCode>
                <c:ptCount val="22"/>
                <c:pt idx="0">
                  <c:v>18.670000000000002</c:v>
                </c:pt>
                <c:pt idx="1">
                  <c:v>19</c:v>
                </c:pt>
                <c:pt idx="2">
                  <c:v>19.329999999999998</c:v>
                </c:pt>
              </c:numCache>
            </c:numRef>
          </c:xVal>
          <c:yVal>
            <c:numRef>
              <c:f>und_only!$E$5:$E$27</c:f>
              <c:numCache>
                <c:formatCode>General</c:formatCode>
                <c:ptCount val="23"/>
                <c:pt idx="0">
                  <c:v>-5</c:v>
                </c:pt>
                <c:pt idx="1">
                  <c:v>-5</c:v>
                </c:pt>
                <c:pt idx="2">
                  <c:v>-5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und_only!$M$5:$M$21</c:f>
              <c:numCache>
                <c:formatCode>General</c:formatCode>
                <c:ptCount val="17"/>
              </c:numCache>
            </c:numRef>
          </c:xVal>
          <c:yVal>
            <c:numRef>
              <c:f>und_only!$N$5:$N$21</c:f>
              <c:numCache>
                <c:formatCode>General</c:formatCode>
                <c:ptCount val="17"/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und_only!$Q$7:$Q$8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und_only!$P$5:$P$6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und_only!$Q$5:$Q$6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und_only!$P$5:$P$6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axId val="140534144"/>
        <c:axId val="140536064"/>
      </c:scatterChart>
      <c:valAx>
        <c:axId val="140534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</c:title>
        <c:numFmt formatCode="General" sourceLinked="1"/>
        <c:tickLblPos val="nextTo"/>
        <c:crossAx val="140536064"/>
        <c:crosses val="autoZero"/>
        <c:crossBetween val="midCat"/>
      </c:valAx>
      <c:valAx>
        <c:axId val="140536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</c:title>
        <c:numFmt formatCode="General" sourceLinked="1"/>
        <c:tickLblPos val="nextTo"/>
        <c:crossAx val="14053414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66" l="0.70000000000000262" r="0.700000000000002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'14E'!$B$6</c:f>
          <c:strCache>
            <c:ptCount val="1"/>
            <c:pt idx="0">
              <c:v>Cross Section 14, Existing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'14E'!$D$5:$D$32</c:f>
              <c:numCache>
                <c:formatCode>General</c:formatCode>
                <c:ptCount val="28"/>
                <c:pt idx="0">
                  <c:v>-24.5</c:v>
                </c:pt>
                <c:pt idx="1">
                  <c:v>-19.5</c:v>
                </c:pt>
                <c:pt idx="2">
                  <c:v>-14.5</c:v>
                </c:pt>
                <c:pt idx="3">
                  <c:v>-18.5</c:v>
                </c:pt>
                <c:pt idx="4">
                  <c:v>-21.5</c:v>
                </c:pt>
                <c:pt idx="5">
                  <c:v>-18.5</c:v>
                </c:pt>
                <c:pt idx="6">
                  <c:v>-0.5</c:v>
                </c:pt>
                <c:pt idx="7">
                  <c:v>2.5</c:v>
                </c:pt>
                <c:pt idx="8">
                  <c:v>-0.5</c:v>
                </c:pt>
              </c:numCache>
            </c:numRef>
          </c:xVal>
          <c:yVal>
            <c:numRef>
              <c:f>'14E'!$E$5:$E$33</c:f>
              <c:numCache>
                <c:formatCode>General</c:formatCode>
                <c:ptCount val="29"/>
                <c:pt idx="0">
                  <c:v>21</c:v>
                </c:pt>
                <c:pt idx="1">
                  <c:v>22</c:v>
                </c:pt>
                <c:pt idx="2">
                  <c:v>21</c:v>
                </c:pt>
                <c:pt idx="3">
                  <c:v>45.08</c:v>
                </c:pt>
                <c:pt idx="4">
                  <c:v>35.5</c:v>
                </c:pt>
                <c:pt idx="5">
                  <c:v>27.5</c:v>
                </c:pt>
                <c:pt idx="6">
                  <c:v>45.08</c:v>
                </c:pt>
                <c:pt idx="7">
                  <c:v>35.5</c:v>
                </c:pt>
                <c:pt idx="8">
                  <c:v>27.5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'14E'!$M$5:$M$23</c:f>
              <c:numCache>
                <c:formatCode>General</c:formatCode>
                <c:ptCount val="19"/>
                <c:pt idx="0">
                  <c:v>-11</c:v>
                </c:pt>
                <c:pt idx="1">
                  <c:v>-8</c:v>
                </c:pt>
              </c:numCache>
            </c:numRef>
          </c:xVal>
          <c:yVal>
            <c:numRef>
              <c:f>'14E'!$N$5:$N$23</c:f>
              <c:numCache>
                <c:formatCode>General</c:formatCode>
                <c:ptCount val="19"/>
                <c:pt idx="0">
                  <c:v>52.66</c:v>
                </c:pt>
                <c:pt idx="1">
                  <c:v>52.66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'14E'!$Q$7:$Q$8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'14E'!$P$5:$P$6</c:f>
              <c:numCache>
                <c:formatCode>General</c:formatCode>
                <c:ptCount val="2"/>
                <c:pt idx="0">
                  <c:v>55.292999999999999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'14E'!$Q$5:$Q$6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'14E'!$P$5:$P$6</c:f>
              <c:numCache>
                <c:formatCode>General</c:formatCode>
                <c:ptCount val="2"/>
                <c:pt idx="0">
                  <c:v>55.292999999999999</c:v>
                </c:pt>
                <c:pt idx="1">
                  <c:v>0</c:v>
                </c:pt>
              </c:numCache>
            </c:numRef>
          </c:yVal>
        </c:ser>
        <c:axId val="95813632"/>
        <c:axId val="95815552"/>
      </c:scatterChart>
      <c:valAx>
        <c:axId val="95813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95815552"/>
        <c:crosses val="autoZero"/>
        <c:crossBetween val="midCat"/>
      </c:valAx>
      <c:valAx>
        <c:axId val="95815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9581363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44" l="0.7000000000000024" r="0.7000000000000024" t="0.750000000000003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'14P'!$B$6</c:f>
          <c:strCache>
            <c:ptCount val="1"/>
            <c:pt idx="0">
              <c:v>Cross Section 14, Proposed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'14P'!$D$5:$D$32</c:f>
              <c:numCache>
                <c:formatCode>General</c:formatCode>
                <c:ptCount val="28"/>
                <c:pt idx="0">
                  <c:v>-33.42</c:v>
                </c:pt>
                <c:pt idx="1">
                  <c:v>-36.67</c:v>
                </c:pt>
                <c:pt idx="2">
                  <c:v>-33.75</c:v>
                </c:pt>
                <c:pt idx="3">
                  <c:v>-18.579999999999998</c:v>
                </c:pt>
                <c:pt idx="4">
                  <c:v>-15.33</c:v>
                </c:pt>
                <c:pt idx="5">
                  <c:v>-18.25</c:v>
                </c:pt>
                <c:pt idx="6">
                  <c:v>-11.33</c:v>
                </c:pt>
                <c:pt idx="7">
                  <c:v>-11</c:v>
                </c:pt>
                <c:pt idx="8">
                  <c:v>-10.67</c:v>
                </c:pt>
              </c:numCache>
            </c:numRef>
          </c:xVal>
          <c:yVal>
            <c:numRef>
              <c:f>'14P'!$E$5:$E$33</c:f>
              <c:numCache>
                <c:formatCode>General</c:formatCode>
                <c:ptCount val="29"/>
                <c:pt idx="0">
                  <c:v>55</c:v>
                </c:pt>
                <c:pt idx="1">
                  <c:v>43</c:v>
                </c:pt>
                <c:pt idx="2">
                  <c:v>31</c:v>
                </c:pt>
                <c:pt idx="3">
                  <c:v>55</c:v>
                </c:pt>
                <c:pt idx="4">
                  <c:v>43</c:v>
                </c:pt>
                <c:pt idx="5">
                  <c:v>31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yVal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'14P'!$M$5:$M$23</c:f>
              <c:numCache>
                <c:formatCode>General</c:formatCode>
                <c:ptCount val="19"/>
                <c:pt idx="0">
                  <c:v>-27.5</c:v>
                </c:pt>
                <c:pt idx="1">
                  <c:v>-24.5</c:v>
                </c:pt>
              </c:numCache>
            </c:numRef>
          </c:xVal>
          <c:yVal>
            <c:numRef>
              <c:f>'14P'!$N$5:$N$23</c:f>
              <c:numCache>
                <c:formatCode>General</c:formatCode>
                <c:ptCount val="19"/>
                <c:pt idx="0">
                  <c:v>69.25</c:v>
                </c:pt>
                <c:pt idx="1">
                  <c:v>69.25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'14P'!$Q$7:$Q$8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'14P'!$P$5:$P$6</c:f>
              <c:numCache>
                <c:formatCode>General</c:formatCode>
                <c:ptCount val="2"/>
                <c:pt idx="0">
                  <c:v>72.712500000000006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'14P'!$Q$5:$Q$6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'14P'!$P$5:$P$6</c:f>
              <c:numCache>
                <c:formatCode>General</c:formatCode>
                <c:ptCount val="2"/>
                <c:pt idx="0">
                  <c:v>72.712500000000006</c:v>
                </c:pt>
                <c:pt idx="1">
                  <c:v>0</c:v>
                </c:pt>
              </c:numCache>
            </c:numRef>
          </c:yVal>
        </c:ser>
        <c:axId val="96117504"/>
        <c:axId val="96119424"/>
      </c:scatterChart>
      <c:valAx>
        <c:axId val="96117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</c:title>
        <c:numFmt formatCode="General" sourceLinked="1"/>
        <c:tickLblPos val="nextTo"/>
        <c:crossAx val="96119424"/>
        <c:crosses val="autoZero"/>
        <c:crossBetween val="midCat"/>
      </c:valAx>
      <c:valAx>
        <c:axId val="96119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</c:title>
        <c:numFmt formatCode="General" sourceLinked="1"/>
        <c:tickLblPos val="nextTo"/>
        <c:crossAx val="9611750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44" l="0.7000000000000024" r="0.7000000000000024" t="0.750000000000003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19</xdr:row>
      <xdr:rowOff>28575</xdr:rowOff>
    </xdr:from>
    <xdr:to>
      <xdr:col>10</xdr:col>
      <xdr:colOff>647700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7" sqref="A7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7" ht="38.25">
      <c r="A4" s="23" t="s">
        <v>21</v>
      </c>
      <c r="B4" s="24" t="s">
        <v>22</v>
      </c>
      <c r="C4" s="22" t="s">
        <v>40</v>
      </c>
      <c r="D4" s="72" t="s">
        <v>12</v>
      </c>
      <c r="E4" s="72" t="s">
        <v>10</v>
      </c>
      <c r="F4" s="72" t="s">
        <v>8</v>
      </c>
      <c r="G4" s="72" t="s">
        <v>18</v>
      </c>
      <c r="H4" s="72" t="s">
        <v>19</v>
      </c>
      <c r="I4" s="72" t="s">
        <v>31</v>
      </c>
      <c r="J4" s="72" t="s">
        <v>32</v>
      </c>
      <c r="K4" s="78" t="s">
        <v>9</v>
      </c>
      <c r="L4" s="75" t="s">
        <v>41</v>
      </c>
      <c r="M4" s="75" t="s">
        <v>12</v>
      </c>
      <c r="N4" s="75" t="s">
        <v>10</v>
      </c>
      <c r="O4" s="25" t="s">
        <v>11</v>
      </c>
      <c r="P4" s="31" t="s">
        <v>16</v>
      </c>
      <c r="Q4" s="31" t="s">
        <v>14</v>
      </c>
    </row>
    <row r="5" spans="1:17">
      <c r="A5" s="21" t="s">
        <v>42</v>
      </c>
      <c r="B5" s="17" t="s">
        <v>67</v>
      </c>
      <c r="C5" s="76" t="s">
        <v>23</v>
      </c>
      <c r="D5" s="74">
        <v>0</v>
      </c>
      <c r="E5" s="74">
        <v>25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/>
      <c r="P5" s="32">
        <f>MAX(E5:E25,N5:N26)*1.05</f>
        <v>26.25</v>
      </c>
      <c r="Q5" s="32">
        <f>B12</f>
        <v>-50</v>
      </c>
    </row>
    <row r="6" spans="1:17">
      <c r="A6" s="16" t="s">
        <v>84</v>
      </c>
      <c r="B6" s="82" t="s">
        <v>66</v>
      </c>
      <c r="L6" s="74"/>
      <c r="P6" s="32">
        <v>0</v>
      </c>
      <c r="Q6" s="32">
        <f>B12</f>
        <v>-50</v>
      </c>
    </row>
    <row r="7" spans="1:17">
      <c r="A7" s="16" t="s">
        <v>1</v>
      </c>
      <c r="B7" s="18">
        <v>60</v>
      </c>
      <c r="C7" s="77"/>
      <c r="D7" s="73"/>
      <c r="E7" s="73"/>
      <c r="F7" s="73"/>
      <c r="G7" s="73"/>
      <c r="H7" s="73"/>
      <c r="I7" s="73"/>
      <c r="J7" s="73"/>
      <c r="K7" s="80"/>
      <c r="L7" s="74"/>
      <c r="P7" s="32"/>
      <c r="Q7" s="32">
        <f>B13</f>
        <v>50</v>
      </c>
    </row>
    <row r="8" spans="1:17">
      <c r="A8" s="16" t="s">
        <v>2</v>
      </c>
      <c r="B8" s="18">
        <v>100</v>
      </c>
      <c r="L8" s="74"/>
      <c r="P8" s="32"/>
      <c r="Q8" s="32">
        <f>B13</f>
        <v>50</v>
      </c>
    </row>
    <row r="9" spans="1:17">
      <c r="A9" s="16" t="s">
        <v>20</v>
      </c>
      <c r="B9" s="17">
        <v>250</v>
      </c>
      <c r="L9" s="74"/>
    </row>
    <row r="10" spans="1:17">
      <c r="A10" s="16" t="s">
        <v>3</v>
      </c>
      <c r="B10" s="17">
        <v>1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5</v>
      </c>
      <c r="B11" s="18">
        <v>3</v>
      </c>
      <c r="L11" s="74"/>
    </row>
    <row r="12" spans="1:17">
      <c r="A12" s="16" t="s">
        <v>4</v>
      </c>
      <c r="B12" s="17">
        <v>-50</v>
      </c>
      <c r="L12" s="74"/>
    </row>
    <row r="13" spans="1:17" ht="13.5" thickBot="1">
      <c r="A13" s="19" t="s">
        <v>6</v>
      </c>
      <c r="B13" s="20">
        <v>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>
      <c r="A14" s="89" t="s">
        <v>43</v>
      </c>
      <c r="B14" s="90"/>
      <c r="L14" s="74"/>
    </row>
    <row r="15" spans="1:17" ht="12.75" customHeight="1">
      <c r="A15" s="91"/>
      <c r="B15" s="92"/>
      <c r="L15" s="74"/>
    </row>
    <row r="16" spans="1:17"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7" sqref="A7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7" ht="38.25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25" t="s">
        <v>11</v>
      </c>
      <c r="P4" s="31" t="s">
        <v>16</v>
      </c>
      <c r="Q4" s="31" t="s">
        <v>14</v>
      </c>
    </row>
    <row r="5" spans="1:17">
      <c r="A5" s="21" t="s">
        <v>42</v>
      </c>
      <c r="B5" s="17">
        <v>18</v>
      </c>
      <c r="C5" s="46" t="s">
        <v>35</v>
      </c>
      <c r="D5" s="44">
        <v>-37.5</v>
      </c>
      <c r="E5" s="44">
        <v>33</v>
      </c>
      <c r="F5" s="44">
        <v>1</v>
      </c>
      <c r="G5" s="44">
        <v>0.52</v>
      </c>
      <c r="H5" s="44">
        <v>0.52</v>
      </c>
      <c r="I5" s="44">
        <v>115</v>
      </c>
      <c r="J5" s="44">
        <v>301</v>
      </c>
      <c r="K5" s="49">
        <v>240</v>
      </c>
      <c r="L5" s="44" t="s">
        <v>34</v>
      </c>
      <c r="M5" s="44">
        <v>-31.25</v>
      </c>
      <c r="N5" s="44">
        <v>47.5</v>
      </c>
      <c r="O5" s="49">
        <v>1</v>
      </c>
      <c r="P5" s="32">
        <f>MAX(E5:E25,N5:N26)*1.05</f>
        <v>49.875</v>
      </c>
      <c r="Q5" s="32">
        <f>B12</f>
        <v>-60</v>
      </c>
    </row>
    <row r="6" spans="1:17">
      <c r="A6" s="16" t="s">
        <v>84</v>
      </c>
      <c r="B6" s="82" t="s">
        <v>78</v>
      </c>
      <c r="C6" s="46" t="s">
        <v>36</v>
      </c>
      <c r="D6" s="44">
        <v>-25</v>
      </c>
      <c r="E6" s="44">
        <v>33</v>
      </c>
      <c r="F6" s="44">
        <v>1</v>
      </c>
      <c r="G6" s="44">
        <v>0.52</v>
      </c>
      <c r="H6" s="44">
        <v>0.52</v>
      </c>
      <c r="I6" s="44">
        <v>115</v>
      </c>
      <c r="J6" s="44">
        <v>301</v>
      </c>
      <c r="K6" s="49">
        <v>0</v>
      </c>
      <c r="L6" s="44" t="s">
        <v>47</v>
      </c>
      <c r="M6" s="44">
        <v>-18.75</v>
      </c>
      <c r="N6" s="44">
        <v>47.5</v>
      </c>
      <c r="O6" s="49">
        <v>1</v>
      </c>
      <c r="P6" s="32">
        <v>0</v>
      </c>
      <c r="Q6" s="32">
        <f>B12</f>
        <v>-60</v>
      </c>
    </row>
    <row r="7" spans="1:17">
      <c r="A7" s="16" t="s">
        <v>1</v>
      </c>
      <c r="B7" s="18">
        <v>60</v>
      </c>
      <c r="C7" s="47" t="s">
        <v>33</v>
      </c>
      <c r="D7" s="43">
        <v>-12.5</v>
      </c>
      <c r="E7" s="43">
        <v>33</v>
      </c>
      <c r="F7" s="43">
        <v>1</v>
      </c>
      <c r="G7" s="43">
        <v>0.52</v>
      </c>
      <c r="H7" s="43">
        <v>0.52</v>
      </c>
      <c r="I7" s="43">
        <v>115</v>
      </c>
      <c r="J7" s="43">
        <v>301</v>
      </c>
      <c r="K7" s="50">
        <v>120</v>
      </c>
      <c r="L7" s="44" t="s">
        <v>29</v>
      </c>
      <c r="M7" s="44">
        <v>30.75</v>
      </c>
      <c r="N7" s="44">
        <v>40.75</v>
      </c>
      <c r="O7" s="49">
        <v>1</v>
      </c>
      <c r="P7" s="32"/>
      <c r="Q7" s="32">
        <f>B13</f>
        <v>60</v>
      </c>
    </row>
    <row r="8" spans="1:17">
      <c r="A8" s="16" t="s">
        <v>2</v>
      </c>
      <c r="B8" s="18">
        <v>100</v>
      </c>
      <c r="C8" s="46" t="s">
        <v>24</v>
      </c>
      <c r="D8" s="44">
        <v>13.5</v>
      </c>
      <c r="E8" s="44">
        <v>25</v>
      </c>
      <c r="F8" s="44">
        <v>1</v>
      </c>
      <c r="G8" s="44">
        <v>0.52</v>
      </c>
      <c r="H8" s="44">
        <v>0.52</v>
      </c>
      <c r="I8" s="44">
        <v>115</v>
      </c>
      <c r="J8" s="44">
        <v>316</v>
      </c>
      <c r="K8" s="49">
        <v>120</v>
      </c>
      <c r="L8" s="44"/>
      <c r="M8" s="35"/>
      <c r="N8" s="35"/>
      <c r="O8" s="49"/>
      <c r="P8" s="32"/>
      <c r="Q8" s="32">
        <f>B13</f>
        <v>60</v>
      </c>
    </row>
    <row r="9" spans="1:17">
      <c r="A9" s="16" t="s">
        <v>20</v>
      </c>
      <c r="B9" s="17">
        <v>100</v>
      </c>
      <c r="C9" s="46" t="s">
        <v>25</v>
      </c>
      <c r="D9" s="44">
        <v>25</v>
      </c>
      <c r="E9" s="44">
        <v>25</v>
      </c>
      <c r="F9" s="44">
        <v>1</v>
      </c>
      <c r="G9" s="44">
        <v>0.52</v>
      </c>
      <c r="H9" s="44">
        <v>0.52</v>
      </c>
      <c r="I9" s="44">
        <v>115</v>
      </c>
      <c r="J9" s="44">
        <v>316</v>
      </c>
      <c r="K9" s="49">
        <v>240</v>
      </c>
      <c r="L9" s="44"/>
      <c r="M9" s="35"/>
      <c r="N9" s="35"/>
      <c r="O9" s="49"/>
    </row>
    <row r="10" spans="1:17">
      <c r="A10" s="16" t="s">
        <v>3</v>
      </c>
      <c r="B10" s="17">
        <v>1</v>
      </c>
      <c r="C10" s="47" t="s">
        <v>23</v>
      </c>
      <c r="D10" s="43">
        <v>36.5</v>
      </c>
      <c r="E10" s="43">
        <v>25</v>
      </c>
      <c r="F10" s="43">
        <v>1</v>
      </c>
      <c r="G10" s="43">
        <v>0.52</v>
      </c>
      <c r="H10" s="43">
        <v>0.52</v>
      </c>
      <c r="I10" s="43">
        <v>115</v>
      </c>
      <c r="J10" s="43">
        <v>316</v>
      </c>
      <c r="K10" s="50">
        <v>0</v>
      </c>
      <c r="L10" s="44"/>
      <c r="M10" s="35"/>
      <c r="N10" s="35"/>
      <c r="O10" s="49"/>
    </row>
    <row r="11" spans="1:17">
      <c r="A11" s="16" t="s">
        <v>5</v>
      </c>
      <c r="B11" s="18">
        <v>3</v>
      </c>
      <c r="L11" s="9"/>
      <c r="O11" s="49"/>
    </row>
    <row r="12" spans="1:17">
      <c r="A12" s="16" t="s">
        <v>4</v>
      </c>
      <c r="B12" s="17">
        <v>-60</v>
      </c>
      <c r="L12" s="9"/>
      <c r="O12" s="49"/>
    </row>
    <row r="13" spans="1:17" ht="13.5" thickBot="1">
      <c r="A13" s="19" t="s">
        <v>6</v>
      </c>
      <c r="B13" s="20">
        <v>60</v>
      </c>
      <c r="C13" s="12"/>
      <c r="D13" s="8"/>
      <c r="E13" s="8"/>
      <c r="F13" s="8"/>
      <c r="G13" s="8"/>
      <c r="H13" s="8"/>
      <c r="I13" s="8"/>
      <c r="J13" s="8"/>
      <c r="K13" s="15"/>
      <c r="L13" s="9"/>
      <c r="O13" s="49"/>
    </row>
    <row r="14" spans="1:17">
      <c r="A14" s="89" t="s">
        <v>43</v>
      </c>
      <c r="B14" s="90"/>
      <c r="L14" s="9"/>
      <c r="O14" s="49"/>
    </row>
    <row r="15" spans="1:17" ht="12.75" customHeight="1">
      <c r="A15" s="91"/>
      <c r="B15" s="92"/>
      <c r="L15" s="9"/>
      <c r="O15" s="49"/>
    </row>
    <row r="16" spans="1:17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7" sqref="A7"/>
    </sheetView>
  </sheetViews>
  <sheetFormatPr defaultColWidth="8.85546875" defaultRowHeight="12.75"/>
  <cols>
    <col min="1" max="1" width="35.85546875" style="37" customWidth="1"/>
    <col min="2" max="2" width="16.42578125" style="37" customWidth="1"/>
    <col min="3" max="3" width="10.42578125" style="46" customWidth="1"/>
    <col min="4" max="10" width="10.42578125" style="44" customWidth="1"/>
    <col min="11" max="11" width="10.42578125" style="49" customWidth="1"/>
    <col min="12" max="12" width="10.42578125" style="41" customWidth="1"/>
    <col min="13" max="14" width="10.42578125" style="44" customWidth="1"/>
    <col min="15" max="15" width="10.42578125" style="4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39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26"/>
    </row>
    <row r="2" spans="1:17" s="29" customFormat="1" ht="13.5" thickBot="1">
      <c r="A2" s="3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28"/>
    </row>
    <row r="3" spans="1:17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7" ht="38.25">
      <c r="A4" s="23" t="s">
        <v>21</v>
      </c>
      <c r="B4" s="24" t="s">
        <v>22</v>
      </c>
      <c r="C4" s="22" t="s">
        <v>40</v>
      </c>
      <c r="D4" s="42" t="s">
        <v>12</v>
      </c>
      <c r="E4" s="42" t="s">
        <v>10</v>
      </c>
      <c r="F4" s="42" t="s">
        <v>8</v>
      </c>
      <c r="G4" s="42" t="s">
        <v>18</v>
      </c>
      <c r="H4" s="42" t="s">
        <v>19</v>
      </c>
      <c r="I4" s="42" t="s">
        <v>31</v>
      </c>
      <c r="J4" s="42" t="s">
        <v>32</v>
      </c>
      <c r="K4" s="48" t="s">
        <v>9</v>
      </c>
      <c r="L4" s="45" t="s">
        <v>41</v>
      </c>
      <c r="M4" s="45" t="s">
        <v>12</v>
      </c>
      <c r="N4" s="45" t="s">
        <v>10</v>
      </c>
      <c r="O4" s="25" t="s">
        <v>11</v>
      </c>
      <c r="P4" s="31" t="s">
        <v>16</v>
      </c>
      <c r="Q4" s="31" t="s">
        <v>14</v>
      </c>
    </row>
    <row r="5" spans="1:17">
      <c r="A5" s="21" t="s">
        <v>42</v>
      </c>
      <c r="B5" s="17">
        <v>18</v>
      </c>
      <c r="C5" s="53" t="s">
        <v>35</v>
      </c>
      <c r="D5" s="52">
        <v>-32.58</v>
      </c>
      <c r="E5" s="52">
        <v>28.5</v>
      </c>
      <c r="F5" s="52">
        <v>1</v>
      </c>
      <c r="G5" s="52">
        <v>1.29</v>
      </c>
      <c r="H5" s="52">
        <v>1.29</v>
      </c>
      <c r="I5" s="52">
        <v>115</v>
      </c>
      <c r="J5" s="52">
        <v>301</v>
      </c>
      <c r="K5" s="55">
        <v>240</v>
      </c>
      <c r="L5" s="57" t="s">
        <v>34</v>
      </c>
      <c r="M5" s="57">
        <v>-25</v>
      </c>
      <c r="N5" s="57">
        <v>54.83</v>
      </c>
      <c r="O5" s="58">
        <v>1</v>
      </c>
      <c r="P5" s="32">
        <f>MAX(E5:E25,N5:N26)*1.05</f>
        <v>57.5715</v>
      </c>
      <c r="Q5" s="32">
        <f>B12</f>
        <v>-60</v>
      </c>
    </row>
    <row r="6" spans="1:17">
      <c r="A6" s="16" t="s">
        <v>84</v>
      </c>
      <c r="B6" s="82" t="s">
        <v>79</v>
      </c>
      <c r="C6" s="53" t="s">
        <v>36</v>
      </c>
      <c r="D6" s="52">
        <v>-17.41</v>
      </c>
      <c r="E6" s="52">
        <v>34.5</v>
      </c>
      <c r="F6" s="52">
        <v>1</v>
      </c>
      <c r="G6" s="52">
        <v>1.29</v>
      </c>
      <c r="H6" s="52">
        <v>1.29</v>
      </c>
      <c r="I6" s="52">
        <v>115</v>
      </c>
      <c r="J6" s="52">
        <v>301</v>
      </c>
      <c r="K6" s="55">
        <v>0</v>
      </c>
      <c r="L6" s="57" t="s">
        <v>29</v>
      </c>
      <c r="M6" s="57">
        <v>25</v>
      </c>
      <c r="N6" s="57">
        <v>54.83</v>
      </c>
      <c r="O6" s="58">
        <v>1</v>
      </c>
      <c r="P6" s="32">
        <v>0</v>
      </c>
      <c r="Q6" s="32">
        <f>B12</f>
        <v>-60</v>
      </c>
    </row>
    <row r="7" spans="1:17">
      <c r="A7" s="16" t="s">
        <v>1</v>
      </c>
      <c r="B7" s="18">
        <v>60</v>
      </c>
      <c r="C7" s="54" t="s">
        <v>33</v>
      </c>
      <c r="D7" s="51">
        <v>-32.58</v>
      </c>
      <c r="E7" s="51">
        <v>40.5</v>
      </c>
      <c r="F7" s="51">
        <v>1</v>
      </c>
      <c r="G7" s="51">
        <v>1.29</v>
      </c>
      <c r="H7" s="51">
        <v>1.29</v>
      </c>
      <c r="I7" s="51">
        <v>115</v>
      </c>
      <c r="J7" s="51">
        <v>301</v>
      </c>
      <c r="K7" s="56">
        <v>120</v>
      </c>
      <c r="L7" s="44"/>
      <c r="O7" s="58"/>
      <c r="P7" s="32"/>
      <c r="Q7" s="32">
        <f>B13</f>
        <v>60</v>
      </c>
    </row>
    <row r="8" spans="1:17">
      <c r="A8" s="16" t="s">
        <v>2</v>
      </c>
      <c r="B8" s="18">
        <v>100</v>
      </c>
      <c r="C8" s="53" t="s">
        <v>24</v>
      </c>
      <c r="D8" s="52">
        <v>17.41</v>
      </c>
      <c r="E8" s="52">
        <v>28.5</v>
      </c>
      <c r="F8" s="52">
        <v>1</v>
      </c>
      <c r="G8" s="52">
        <v>1.29</v>
      </c>
      <c r="H8" s="52">
        <v>1.29</v>
      </c>
      <c r="I8" s="52">
        <v>115</v>
      </c>
      <c r="J8" s="52">
        <v>316</v>
      </c>
      <c r="K8" s="55">
        <v>120</v>
      </c>
      <c r="L8" s="44"/>
      <c r="M8" s="35"/>
      <c r="N8" s="35"/>
      <c r="P8" s="32"/>
      <c r="Q8" s="32">
        <f>B13</f>
        <v>60</v>
      </c>
    </row>
    <row r="9" spans="1:17">
      <c r="A9" s="16" t="s">
        <v>20</v>
      </c>
      <c r="B9" s="17">
        <v>100</v>
      </c>
      <c r="C9" s="53" t="s">
        <v>25</v>
      </c>
      <c r="D9" s="52">
        <v>32.58</v>
      </c>
      <c r="E9" s="52">
        <v>34.5</v>
      </c>
      <c r="F9" s="52">
        <v>1</v>
      </c>
      <c r="G9" s="52">
        <v>1.29</v>
      </c>
      <c r="H9" s="52">
        <v>1.29</v>
      </c>
      <c r="I9" s="52">
        <v>115</v>
      </c>
      <c r="J9" s="52">
        <v>316</v>
      </c>
      <c r="K9" s="55">
        <v>240</v>
      </c>
      <c r="L9" s="44"/>
      <c r="M9" s="35"/>
      <c r="N9" s="35"/>
    </row>
    <row r="10" spans="1:17">
      <c r="A10" s="16" t="s">
        <v>3</v>
      </c>
      <c r="B10" s="17">
        <v>1</v>
      </c>
      <c r="C10" s="54" t="s">
        <v>23</v>
      </c>
      <c r="D10" s="51">
        <v>17.41</v>
      </c>
      <c r="E10" s="51">
        <v>40.5</v>
      </c>
      <c r="F10" s="51">
        <v>1</v>
      </c>
      <c r="G10" s="51">
        <v>1.29</v>
      </c>
      <c r="H10" s="51">
        <v>1.29</v>
      </c>
      <c r="I10" s="51">
        <v>115</v>
      </c>
      <c r="J10" s="51">
        <v>316</v>
      </c>
      <c r="K10" s="56">
        <v>0</v>
      </c>
      <c r="L10" s="44"/>
      <c r="M10" s="35"/>
      <c r="N10" s="35"/>
    </row>
    <row r="11" spans="1:17">
      <c r="A11" s="16" t="s">
        <v>5</v>
      </c>
      <c r="B11" s="18">
        <v>3</v>
      </c>
      <c r="L11" s="44"/>
    </row>
    <row r="12" spans="1:17">
      <c r="A12" s="16" t="s">
        <v>4</v>
      </c>
      <c r="B12" s="17">
        <v>-60</v>
      </c>
      <c r="L12" s="44"/>
    </row>
    <row r="13" spans="1:17" ht="13.5" thickBot="1">
      <c r="A13" s="19" t="s">
        <v>6</v>
      </c>
      <c r="B13" s="20">
        <v>60</v>
      </c>
      <c r="C13" s="47"/>
      <c r="D13" s="43"/>
      <c r="E13" s="43"/>
      <c r="F13" s="43"/>
      <c r="G13" s="43"/>
      <c r="H13" s="43"/>
      <c r="I13" s="43"/>
      <c r="J13" s="43"/>
      <c r="K13" s="50"/>
      <c r="L13" s="44"/>
    </row>
    <row r="14" spans="1:17">
      <c r="A14" s="89" t="s">
        <v>43</v>
      </c>
      <c r="B14" s="90"/>
      <c r="L14" s="44"/>
    </row>
    <row r="15" spans="1:17" ht="12.75" customHeight="1">
      <c r="A15" s="91"/>
      <c r="B15" s="92"/>
      <c r="L15" s="44"/>
    </row>
    <row r="16" spans="1:17">
      <c r="C16" s="47"/>
      <c r="D16" s="43"/>
      <c r="E16" s="43"/>
      <c r="F16" s="43"/>
      <c r="G16" s="43"/>
      <c r="H16" s="43"/>
      <c r="I16" s="43"/>
      <c r="J16" s="43"/>
      <c r="K16" s="50"/>
      <c r="L16" s="44"/>
    </row>
    <row r="17" spans="3:14">
      <c r="L17" s="44"/>
    </row>
    <row r="18" spans="3:14">
      <c r="L18" s="44"/>
    </row>
    <row r="19" spans="3:14">
      <c r="C19" s="47"/>
      <c r="D19" s="43"/>
      <c r="E19" s="43"/>
      <c r="F19" s="43"/>
      <c r="G19" s="43"/>
      <c r="H19" s="43"/>
      <c r="I19" s="43"/>
      <c r="J19" s="43"/>
      <c r="K19" s="50"/>
      <c r="L19" s="44"/>
    </row>
    <row r="20" spans="3:14">
      <c r="L20" s="44"/>
      <c r="N20" s="35"/>
    </row>
    <row r="21" spans="3:14">
      <c r="N21" s="35"/>
    </row>
    <row r="22" spans="3:14">
      <c r="C22" s="47"/>
      <c r="D22" s="43"/>
      <c r="E22" s="43"/>
      <c r="F22" s="43"/>
      <c r="G22" s="43"/>
      <c r="H22" s="43"/>
      <c r="I22" s="43"/>
      <c r="J22" s="43"/>
      <c r="K22" s="50"/>
      <c r="N22" s="35"/>
    </row>
    <row r="23" spans="3:14">
      <c r="N23" s="35"/>
    </row>
    <row r="24" spans="3:14">
      <c r="N24" s="35"/>
    </row>
    <row r="25" spans="3:14">
      <c r="C25" s="47"/>
      <c r="D25" s="43"/>
      <c r="E25" s="43"/>
      <c r="F25" s="43"/>
      <c r="G25" s="43"/>
      <c r="H25" s="43"/>
      <c r="I25" s="43"/>
      <c r="J25" s="43"/>
      <c r="K25" s="50"/>
      <c r="N25" s="3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46"/>
      <c r="N26" s="35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7" sqref="A7"/>
    </sheetView>
  </sheetViews>
  <sheetFormatPr defaultColWidth="8.85546875" defaultRowHeight="12.75"/>
  <cols>
    <col min="1" max="1" width="35.85546875" style="67" customWidth="1"/>
    <col min="2" max="2" width="16.425781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7" ht="38.25">
      <c r="A4" s="23" t="s">
        <v>21</v>
      </c>
      <c r="B4" s="24" t="s">
        <v>22</v>
      </c>
      <c r="C4" s="22" t="s">
        <v>40</v>
      </c>
      <c r="D4" s="72" t="s">
        <v>12</v>
      </c>
      <c r="E4" s="72" t="s">
        <v>10</v>
      </c>
      <c r="F4" s="72" t="s">
        <v>8</v>
      </c>
      <c r="G4" s="72" t="s">
        <v>18</v>
      </c>
      <c r="H4" s="72" t="s">
        <v>19</v>
      </c>
      <c r="I4" s="72" t="s">
        <v>31</v>
      </c>
      <c r="J4" s="72" t="s">
        <v>32</v>
      </c>
      <c r="K4" s="78" t="s">
        <v>9</v>
      </c>
      <c r="L4" s="75" t="s">
        <v>41</v>
      </c>
      <c r="M4" s="75" t="s">
        <v>12</v>
      </c>
      <c r="N4" s="75" t="s">
        <v>10</v>
      </c>
      <c r="O4" s="25" t="s">
        <v>11</v>
      </c>
      <c r="P4" s="31" t="s">
        <v>16</v>
      </c>
      <c r="Q4" s="31" t="s">
        <v>14</v>
      </c>
    </row>
    <row r="5" spans="1:17">
      <c r="A5" s="21" t="s">
        <v>42</v>
      </c>
      <c r="B5" s="17">
        <v>32</v>
      </c>
      <c r="C5" s="76" t="s">
        <v>25</v>
      </c>
      <c r="D5" s="74">
        <v>-234.5</v>
      </c>
      <c r="E5" s="74">
        <v>22.33</v>
      </c>
      <c r="F5" s="74">
        <v>1</v>
      </c>
      <c r="G5" s="74">
        <v>1.04</v>
      </c>
      <c r="H5" s="74">
        <v>1.04</v>
      </c>
      <c r="I5" s="74">
        <v>345</v>
      </c>
      <c r="J5" s="74">
        <v>2694</v>
      </c>
      <c r="K5" s="79">
        <v>240</v>
      </c>
      <c r="L5" s="74" t="s">
        <v>29</v>
      </c>
      <c r="M5" s="74">
        <v>-222</v>
      </c>
      <c r="N5" s="74">
        <v>46.66</v>
      </c>
      <c r="O5" s="79">
        <v>1</v>
      </c>
      <c r="P5" s="32">
        <f>MAX(E5:E25,N5:N26)*1.05</f>
        <v>97.902000000000001</v>
      </c>
      <c r="Q5" s="32">
        <f>B12</f>
        <v>-150</v>
      </c>
    </row>
    <row r="6" spans="1:17">
      <c r="A6" s="16" t="s">
        <v>84</v>
      </c>
      <c r="B6" s="82" t="s">
        <v>80</v>
      </c>
      <c r="C6" s="76" t="s">
        <v>24</v>
      </c>
      <c r="D6" s="74">
        <v>-200</v>
      </c>
      <c r="E6" s="74">
        <v>22.33</v>
      </c>
      <c r="F6" s="74">
        <v>1</v>
      </c>
      <c r="G6" s="74">
        <v>1.04</v>
      </c>
      <c r="H6" s="74">
        <v>1.04</v>
      </c>
      <c r="I6" s="74">
        <v>345</v>
      </c>
      <c r="J6" s="74">
        <v>2694</v>
      </c>
      <c r="K6" s="79">
        <v>120</v>
      </c>
      <c r="L6" s="74" t="s">
        <v>57</v>
      </c>
      <c r="M6" s="74">
        <v>-178</v>
      </c>
      <c r="N6" s="74">
        <v>46.66</v>
      </c>
      <c r="O6" s="79">
        <v>1</v>
      </c>
      <c r="P6" s="32">
        <v>0</v>
      </c>
      <c r="Q6" s="32">
        <f>B12</f>
        <v>-150</v>
      </c>
    </row>
    <row r="7" spans="1:17">
      <c r="A7" s="16" t="s">
        <v>1</v>
      </c>
      <c r="B7" s="18">
        <v>60</v>
      </c>
      <c r="C7" s="77" t="s">
        <v>23</v>
      </c>
      <c r="D7" s="73">
        <v>-165.5</v>
      </c>
      <c r="E7" s="73">
        <v>22.33</v>
      </c>
      <c r="F7" s="73">
        <v>1</v>
      </c>
      <c r="G7" s="73">
        <v>1.04</v>
      </c>
      <c r="H7" s="73">
        <v>1.04</v>
      </c>
      <c r="I7" s="73">
        <v>345</v>
      </c>
      <c r="J7" s="73">
        <v>2694</v>
      </c>
      <c r="K7" s="80">
        <v>0</v>
      </c>
      <c r="L7" s="74" t="s">
        <v>30</v>
      </c>
      <c r="M7" s="74">
        <v>-72</v>
      </c>
      <c r="N7" s="74">
        <v>46.66</v>
      </c>
      <c r="O7" s="79">
        <v>1</v>
      </c>
      <c r="P7" s="32"/>
      <c r="Q7" s="32">
        <f>B13</f>
        <v>150</v>
      </c>
    </row>
    <row r="8" spans="1:17">
      <c r="A8" s="16" t="s">
        <v>2</v>
      </c>
      <c r="B8" s="18">
        <v>100</v>
      </c>
      <c r="C8" s="76" t="s">
        <v>28</v>
      </c>
      <c r="D8" s="74">
        <v>-84.5</v>
      </c>
      <c r="E8" s="74">
        <v>22.33</v>
      </c>
      <c r="F8" s="74">
        <v>1</v>
      </c>
      <c r="G8" s="74">
        <v>1.04</v>
      </c>
      <c r="H8" s="74">
        <v>1.04</v>
      </c>
      <c r="I8" s="74">
        <v>345</v>
      </c>
      <c r="J8" s="74">
        <v>2694</v>
      </c>
      <c r="K8" s="79">
        <v>240</v>
      </c>
      <c r="L8" s="74" t="s">
        <v>58</v>
      </c>
      <c r="M8" s="74">
        <v>-28</v>
      </c>
      <c r="N8" s="74">
        <v>46.66</v>
      </c>
      <c r="O8" s="79">
        <v>1</v>
      </c>
      <c r="P8" s="32"/>
      <c r="Q8" s="32">
        <f>B13</f>
        <v>150</v>
      </c>
    </row>
    <row r="9" spans="1:17">
      <c r="A9" s="16" t="s">
        <v>20</v>
      </c>
      <c r="B9" s="17">
        <v>300</v>
      </c>
      <c r="C9" s="76" t="s">
        <v>27</v>
      </c>
      <c r="D9" s="74">
        <v>-50</v>
      </c>
      <c r="E9" s="74">
        <v>22.33</v>
      </c>
      <c r="F9" s="74">
        <v>1</v>
      </c>
      <c r="G9" s="74">
        <v>1.04</v>
      </c>
      <c r="H9" s="74">
        <v>1.04</v>
      </c>
      <c r="I9" s="74">
        <v>345</v>
      </c>
      <c r="J9" s="74">
        <v>2694</v>
      </c>
      <c r="K9" s="79">
        <v>120</v>
      </c>
      <c r="L9" s="74" t="s">
        <v>59</v>
      </c>
      <c r="M9" s="74">
        <v>136</v>
      </c>
      <c r="N9" s="74">
        <v>93.24</v>
      </c>
      <c r="O9" s="79">
        <v>1</v>
      </c>
    </row>
    <row r="10" spans="1:17">
      <c r="A10" s="16" t="s">
        <v>3</v>
      </c>
      <c r="B10" s="17">
        <v>1</v>
      </c>
      <c r="C10" s="77" t="s">
        <v>26</v>
      </c>
      <c r="D10" s="73">
        <v>-15.5</v>
      </c>
      <c r="E10" s="73">
        <v>22.33</v>
      </c>
      <c r="F10" s="73">
        <v>1</v>
      </c>
      <c r="G10" s="73">
        <v>1.04</v>
      </c>
      <c r="H10" s="73">
        <v>1.04</v>
      </c>
      <c r="I10" s="73">
        <v>345</v>
      </c>
      <c r="J10" s="73">
        <v>2694</v>
      </c>
      <c r="K10" s="80">
        <v>0</v>
      </c>
      <c r="L10" s="74" t="s">
        <v>60</v>
      </c>
      <c r="M10" s="74">
        <v>164</v>
      </c>
      <c r="N10" s="74">
        <v>88.58</v>
      </c>
      <c r="O10" s="79">
        <v>1</v>
      </c>
    </row>
    <row r="11" spans="1:17">
      <c r="A11" s="16" t="s">
        <v>5</v>
      </c>
      <c r="B11" s="18">
        <v>3</v>
      </c>
      <c r="C11" s="76" t="s">
        <v>48</v>
      </c>
      <c r="D11" s="74">
        <v>129</v>
      </c>
      <c r="E11" s="74">
        <v>22.33</v>
      </c>
      <c r="F11" s="74">
        <v>1</v>
      </c>
      <c r="G11" s="74">
        <v>1.73</v>
      </c>
      <c r="H11" s="74">
        <v>1.73</v>
      </c>
      <c r="I11" s="74">
        <v>345</v>
      </c>
      <c r="J11" s="74">
        <v>2468</v>
      </c>
      <c r="K11" s="79">
        <v>0</v>
      </c>
      <c r="L11" s="74"/>
    </row>
    <row r="12" spans="1:17">
      <c r="A12" s="16" t="s">
        <v>4</v>
      </c>
      <c r="B12" s="17">
        <v>-150</v>
      </c>
      <c r="C12" s="76" t="s">
        <v>49</v>
      </c>
      <c r="D12" s="74">
        <v>124</v>
      </c>
      <c r="E12" s="74">
        <v>45.33</v>
      </c>
      <c r="F12" s="74">
        <v>1</v>
      </c>
      <c r="G12" s="74">
        <v>1.73</v>
      </c>
      <c r="H12" s="74">
        <v>1.73</v>
      </c>
      <c r="I12" s="74">
        <v>345</v>
      </c>
      <c r="J12" s="74">
        <v>2468</v>
      </c>
      <c r="K12" s="79">
        <v>120</v>
      </c>
      <c r="L12" s="74"/>
    </row>
    <row r="13" spans="1:17" ht="13.5" thickBot="1">
      <c r="A13" s="19" t="s">
        <v>6</v>
      </c>
      <c r="B13" s="20">
        <v>150</v>
      </c>
      <c r="C13" s="77" t="s">
        <v>50</v>
      </c>
      <c r="D13" s="73">
        <v>128</v>
      </c>
      <c r="E13" s="73">
        <v>68.33</v>
      </c>
      <c r="F13" s="73">
        <v>1</v>
      </c>
      <c r="G13" s="73">
        <v>1.73</v>
      </c>
      <c r="H13" s="73">
        <v>1.73</v>
      </c>
      <c r="I13" s="73">
        <v>345</v>
      </c>
      <c r="J13" s="73">
        <v>2468</v>
      </c>
      <c r="K13" s="80">
        <v>240</v>
      </c>
      <c r="L13" s="74"/>
    </row>
    <row r="14" spans="1:17">
      <c r="A14" s="89" t="s">
        <v>43</v>
      </c>
      <c r="B14" s="90"/>
      <c r="C14" s="76" t="s">
        <v>51</v>
      </c>
      <c r="D14" s="74">
        <v>171</v>
      </c>
      <c r="E14" s="74">
        <v>17.670000000000002</v>
      </c>
      <c r="F14" s="74">
        <v>1</v>
      </c>
      <c r="G14" s="74">
        <v>1.73</v>
      </c>
      <c r="H14" s="74">
        <v>1.73</v>
      </c>
      <c r="I14" s="74">
        <v>115</v>
      </c>
      <c r="J14" s="74">
        <v>2468</v>
      </c>
      <c r="K14" s="79">
        <v>240</v>
      </c>
      <c r="L14" s="74"/>
    </row>
    <row r="15" spans="1:17" ht="12.75" customHeight="1">
      <c r="A15" s="91"/>
      <c r="B15" s="92"/>
      <c r="C15" s="76" t="s">
        <v>52</v>
      </c>
      <c r="D15" s="74">
        <v>176</v>
      </c>
      <c r="E15" s="74">
        <v>40.67</v>
      </c>
      <c r="F15" s="74">
        <v>1</v>
      </c>
      <c r="G15" s="74">
        <v>1.73</v>
      </c>
      <c r="H15" s="74">
        <v>1.73</v>
      </c>
      <c r="I15" s="74">
        <v>115</v>
      </c>
      <c r="J15" s="74">
        <v>2468</v>
      </c>
      <c r="K15" s="79">
        <v>120</v>
      </c>
      <c r="L15" s="74"/>
    </row>
    <row r="16" spans="1:17">
      <c r="C16" s="77" t="s">
        <v>53</v>
      </c>
      <c r="D16" s="73">
        <v>172</v>
      </c>
      <c r="E16" s="73">
        <v>63.67</v>
      </c>
      <c r="F16" s="73">
        <v>1</v>
      </c>
      <c r="G16" s="73">
        <v>1.73</v>
      </c>
      <c r="H16" s="73">
        <v>1.73</v>
      </c>
      <c r="I16" s="73">
        <v>115</v>
      </c>
      <c r="J16" s="73">
        <v>2468</v>
      </c>
      <c r="K16" s="80">
        <v>0</v>
      </c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7" sqref="A7"/>
    </sheetView>
  </sheetViews>
  <sheetFormatPr defaultColWidth="8.85546875" defaultRowHeight="12.75"/>
  <cols>
    <col min="1" max="1" width="35.85546875" style="37" customWidth="1"/>
    <col min="2" max="2" width="16.42578125" style="37" customWidth="1"/>
    <col min="3" max="3" width="10.42578125" style="46" customWidth="1"/>
    <col min="4" max="10" width="10.42578125" style="44" customWidth="1"/>
    <col min="11" max="11" width="10.42578125" style="49" customWidth="1"/>
    <col min="12" max="12" width="10.42578125" style="41" customWidth="1"/>
    <col min="13" max="14" width="10.42578125" style="44" customWidth="1"/>
    <col min="15" max="15" width="10.42578125" style="4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39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26"/>
    </row>
    <row r="2" spans="1:17" s="29" customFormat="1" ht="13.5" thickBot="1">
      <c r="A2" s="3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28"/>
    </row>
    <row r="3" spans="1:17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7" ht="38.25">
      <c r="A4" s="23" t="s">
        <v>21</v>
      </c>
      <c r="B4" s="24" t="s">
        <v>22</v>
      </c>
      <c r="C4" s="22" t="s">
        <v>40</v>
      </c>
      <c r="D4" s="42" t="s">
        <v>12</v>
      </c>
      <c r="E4" s="42" t="s">
        <v>10</v>
      </c>
      <c r="F4" s="42" t="s">
        <v>8</v>
      </c>
      <c r="G4" s="42" t="s">
        <v>18</v>
      </c>
      <c r="H4" s="42" t="s">
        <v>19</v>
      </c>
      <c r="I4" s="42" t="s">
        <v>31</v>
      </c>
      <c r="J4" s="42" t="s">
        <v>32</v>
      </c>
      <c r="K4" s="48" t="s">
        <v>9</v>
      </c>
      <c r="L4" s="45" t="s">
        <v>41</v>
      </c>
      <c r="M4" s="45" t="s">
        <v>12</v>
      </c>
      <c r="N4" s="45" t="s">
        <v>10</v>
      </c>
      <c r="O4" s="25" t="s">
        <v>11</v>
      </c>
      <c r="P4" s="31" t="s">
        <v>16</v>
      </c>
      <c r="Q4" s="31" t="s">
        <v>14</v>
      </c>
    </row>
    <row r="5" spans="1:17">
      <c r="A5" s="21" t="s">
        <v>42</v>
      </c>
      <c r="B5" s="17">
        <v>32</v>
      </c>
      <c r="C5" s="61" t="s">
        <v>25</v>
      </c>
      <c r="D5" s="60">
        <v>-234.5</v>
      </c>
      <c r="E5" s="60">
        <v>22.33</v>
      </c>
      <c r="F5" s="60">
        <v>1</v>
      </c>
      <c r="G5" s="60">
        <v>1.04</v>
      </c>
      <c r="H5" s="60">
        <v>1.04</v>
      </c>
      <c r="I5" s="60">
        <v>345</v>
      </c>
      <c r="J5" s="60">
        <v>2694</v>
      </c>
      <c r="K5" s="63">
        <v>240</v>
      </c>
      <c r="L5" s="74" t="s">
        <v>29</v>
      </c>
      <c r="M5" s="74">
        <v>-222</v>
      </c>
      <c r="N5" s="74">
        <v>46.66</v>
      </c>
      <c r="O5" s="79">
        <v>1</v>
      </c>
      <c r="P5" s="32">
        <f>MAX(E5:E25,N5:N26)*1.05</f>
        <v>97.902000000000001</v>
      </c>
      <c r="Q5" s="32">
        <f>B12</f>
        <v>-275</v>
      </c>
    </row>
    <row r="6" spans="1:17">
      <c r="A6" s="16" t="s">
        <v>84</v>
      </c>
      <c r="B6" s="82" t="s">
        <v>81</v>
      </c>
      <c r="C6" s="61" t="s">
        <v>24</v>
      </c>
      <c r="D6" s="60">
        <v>-200</v>
      </c>
      <c r="E6" s="60">
        <v>22.33</v>
      </c>
      <c r="F6" s="60">
        <v>1</v>
      </c>
      <c r="G6" s="60">
        <v>1.04</v>
      </c>
      <c r="H6" s="60">
        <v>1.04</v>
      </c>
      <c r="I6" s="60">
        <v>345</v>
      </c>
      <c r="J6" s="60">
        <v>2694</v>
      </c>
      <c r="K6" s="63">
        <v>120</v>
      </c>
      <c r="L6" s="74" t="s">
        <v>57</v>
      </c>
      <c r="M6" s="74">
        <v>-178</v>
      </c>
      <c r="N6" s="74">
        <v>46.66</v>
      </c>
      <c r="O6" s="79">
        <v>1</v>
      </c>
      <c r="P6" s="32">
        <v>0</v>
      </c>
      <c r="Q6" s="32">
        <f>B12</f>
        <v>-275</v>
      </c>
    </row>
    <row r="7" spans="1:17">
      <c r="A7" s="16" t="s">
        <v>1</v>
      </c>
      <c r="B7" s="18">
        <v>60</v>
      </c>
      <c r="C7" s="62" t="s">
        <v>23</v>
      </c>
      <c r="D7" s="59">
        <v>-165.5</v>
      </c>
      <c r="E7" s="59">
        <v>22.33</v>
      </c>
      <c r="F7" s="59">
        <v>1</v>
      </c>
      <c r="G7" s="59">
        <v>1.04</v>
      </c>
      <c r="H7" s="59">
        <v>1.04</v>
      </c>
      <c r="I7" s="59">
        <v>345</v>
      </c>
      <c r="J7" s="59">
        <v>2694</v>
      </c>
      <c r="K7" s="64">
        <v>0</v>
      </c>
      <c r="L7" s="74" t="s">
        <v>30</v>
      </c>
      <c r="M7" s="74">
        <v>-72</v>
      </c>
      <c r="N7" s="74">
        <v>46.66</v>
      </c>
      <c r="O7" s="79">
        <v>1</v>
      </c>
      <c r="P7" s="32"/>
      <c r="Q7" s="32">
        <f>B13</f>
        <v>275</v>
      </c>
    </row>
    <row r="8" spans="1:17">
      <c r="A8" s="16" t="s">
        <v>2</v>
      </c>
      <c r="B8" s="18">
        <v>100</v>
      </c>
      <c r="C8" s="61" t="s">
        <v>28</v>
      </c>
      <c r="D8" s="60">
        <v>-84.5</v>
      </c>
      <c r="E8" s="60">
        <v>22.33</v>
      </c>
      <c r="F8" s="60">
        <v>1</v>
      </c>
      <c r="G8" s="60">
        <v>1.04</v>
      </c>
      <c r="H8" s="60">
        <v>1.04</v>
      </c>
      <c r="I8" s="60">
        <v>345</v>
      </c>
      <c r="J8" s="60">
        <v>2694</v>
      </c>
      <c r="K8" s="63">
        <v>240</v>
      </c>
      <c r="L8" s="74" t="s">
        <v>58</v>
      </c>
      <c r="M8" s="74">
        <v>-28</v>
      </c>
      <c r="N8" s="74">
        <v>46.66</v>
      </c>
      <c r="O8" s="79">
        <v>1</v>
      </c>
      <c r="P8" s="32"/>
      <c r="Q8" s="32">
        <f>B13</f>
        <v>275</v>
      </c>
    </row>
    <row r="9" spans="1:17">
      <c r="A9" s="16" t="s">
        <v>20</v>
      </c>
      <c r="B9" s="17">
        <v>300</v>
      </c>
      <c r="C9" s="61" t="s">
        <v>27</v>
      </c>
      <c r="D9" s="60">
        <v>-50</v>
      </c>
      <c r="E9" s="60">
        <v>22.33</v>
      </c>
      <c r="F9" s="60">
        <v>1</v>
      </c>
      <c r="G9" s="60">
        <v>1.04</v>
      </c>
      <c r="H9" s="60">
        <v>1.04</v>
      </c>
      <c r="I9" s="60">
        <v>345</v>
      </c>
      <c r="J9" s="60">
        <v>2694</v>
      </c>
      <c r="K9" s="63">
        <v>120</v>
      </c>
      <c r="L9" s="74" t="s">
        <v>59</v>
      </c>
      <c r="M9" s="74">
        <v>136</v>
      </c>
      <c r="N9" s="74">
        <v>93.24</v>
      </c>
      <c r="O9" s="79">
        <v>1</v>
      </c>
    </row>
    <row r="10" spans="1:17">
      <c r="A10" s="16" t="s">
        <v>3</v>
      </c>
      <c r="B10" s="17">
        <v>1</v>
      </c>
      <c r="C10" s="62" t="s">
        <v>26</v>
      </c>
      <c r="D10" s="59">
        <v>-15.5</v>
      </c>
      <c r="E10" s="59">
        <v>22.33</v>
      </c>
      <c r="F10" s="59">
        <v>1</v>
      </c>
      <c r="G10" s="59">
        <v>1.04</v>
      </c>
      <c r="H10" s="59">
        <v>1.04</v>
      </c>
      <c r="I10" s="59">
        <v>345</v>
      </c>
      <c r="J10" s="59">
        <v>2694</v>
      </c>
      <c r="K10" s="64">
        <v>0</v>
      </c>
      <c r="L10" s="74" t="s">
        <v>60</v>
      </c>
      <c r="M10" s="74">
        <v>164</v>
      </c>
      <c r="N10" s="74">
        <v>88.58</v>
      </c>
      <c r="O10" s="79">
        <v>1</v>
      </c>
    </row>
    <row r="11" spans="1:17">
      <c r="A11" s="16" t="s">
        <v>5</v>
      </c>
      <c r="B11" s="18">
        <v>3</v>
      </c>
      <c r="C11" s="61" t="s">
        <v>48</v>
      </c>
      <c r="D11" s="60">
        <v>129</v>
      </c>
      <c r="E11" s="60">
        <v>22.33</v>
      </c>
      <c r="F11" s="60">
        <v>1</v>
      </c>
      <c r="G11" s="60">
        <v>1.73</v>
      </c>
      <c r="H11" s="60">
        <v>1.73</v>
      </c>
      <c r="I11" s="60">
        <v>345</v>
      </c>
      <c r="J11" s="60">
        <v>2468</v>
      </c>
      <c r="K11" s="63">
        <v>0</v>
      </c>
      <c r="L11" s="74" t="s">
        <v>34</v>
      </c>
      <c r="M11" s="74">
        <v>219.66</v>
      </c>
      <c r="N11" s="74">
        <v>58.42</v>
      </c>
      <c r="O11" s="79">
        <v>1</v>
      </c>
    </row>
    <row r="12" spans="1:17">
      <c r="A12" s="16" t="s">
        <v>4</v>
      </c>
      <c r="B12" s="17">
        <v>-275</v>
      </c>
      <c r="C12" s="61" t="s">
        <v>49</v>
      </c>
      <c r="D12" s="60">
        <v>124</v>
      </c>
      <c r="E12" s="60">
        <v>45.33</v>
      </c>
      <c r="F12" s="60">
        <v>1</v>
      </c>
      <c r="G12" s="60">
        <v>1.73</v>
      </c>
      <c r="H12" s="60">
        <v>1.73</v>
      </c>
      <c r="I12" s="60">
        <v>345</v>
      </c>
      <c r="J12" s="60">
        <v>2468</v>
      </c>
      <c r="K12" s="63">
        <v>120</v>
      </c>
      <c r="L12" s="74" t="s">
        <v>61</v>
      </c>
      <c r="M12" s="74">
        <v>230.33</v>
      </c>
      <c r="N12" s="74">
        <v>58.42</v>
      </c>
      <c r="O12" s="79">
        <v>1</v>
      </c>
    </row>
    <row r="13" spans="1:17" ht="13.5" thickBot="1">
      <c r="A13" s="19" t="s">
        <v>6</v>
      </c>
      <c r="B13" s="20">
        <v>275</v>
      </c>
      <c r="C13" s="62" t="s">
        <v>50</v>
      </c>
      <c r="D13" s="59">
        <v>128</v>
      </c>
      <c r="E13" s="59">
        <v>68.33</v>
      </c>
      <c r="F13" s="59">
        <v>1</v>
      </c>
      <c r="G13" s="59">
        <v>1.73</v>
      </c>
      <c r="H13" s="59">
        <v>1.73</v>
      </c>
      <c r="I13" s="59">
        <v>345</v>
      </c>
      <c r="J13" s="59">
        <v>2468</v>
      </c>
      <c r="K13" s="64">
        <v>240</v>
      </c>
      <c r="L13" s="44"/>
      <c r="O13" s="79"/>
    </row>
    <row r="14" spans="1:17">
      <c r="A14" s="89" t="s">
        <v>43</v>
      </c>
      <c r="B14" s="90"/>
      <c r="C14" s="61" t="s">
        <v>51</v>
      </c>
      <c r="D14" s="60">
        <v>171</v>
      </c>
      <c r="E14" s="60">
        <v>17.670000000000002</v>
      </c>
      <c r="F14" s="60">
        <v>1</v>
      </c>
      <c r="G14" s="60">
        <v>1.73</v>
      </c>
      <c r="H14" s="60">
        <v>1.73</v>
      </c>
      <c r="I14" s="60">
        <v>115</v>
      </c>
      <c r="J14" s="60">
        <v>2468</v>
      </c>
      <c r="K14" s="63">
        <v>240</v>
      </c>
      <c r="L14" s="44"/>
      <c r="O14" s="79"/>
    </row>
    <row r="15" spans="1:17" ht="12.75" customHeight="1">
      <c r="A15" s="91"/>
      <c r="B15" s="92"/>
      <c r="C15" s="61" t="s">
        <v>52</v>
      </c>
      <c r="D15" s="60">
        <v>176</v>
      </c>
      <c r="E15" s="60">
        <v>40.67</v>
      </c>
      <c r="F15" s="60">
        <v>1</v>
      </c>
      <c r="G15" s="60">
        <v>1.73</v>
      </c>
      <c r="H15" s="60">
        <v>1.73</v>
      </c>
      <c r="I15" s="60">
        <v>115</v>
      </c>
      <c r="J15" s="60">
        <v>2468</v>
      </c>
      <c r="K15" s="63">
        <v>120</v>
      </c>
      <c r="L15" s="44"/>
      <c r="O15" s="79"/>
    </row>
    <row r="16" spans="1:17">
      <c r="C16" s="62" t="s">
        <v>53</v>
      </c>
      <c r="D16" s="59">
        <v>172</v>
      </c>
      <c r="E16" s="59">
        <v>63.67</v>
      </c>
      <c r="F16" s="59">
        <v>1</v>
      </c>
      <c r="G16" s="59">
        <v>1.73</v>
      </c>
      <c r="H16" s="59">
        <v>1.73</v>
      </c>
      <c r="I16" s="59">
        <v>115</v>
      </c>
      <c r="J16" s="59">
        <v>2468</v>
      </c>
      <c r="K16" s="64">
        <v>0</v>
      </c>
      <c r="L16" s="44"/>
      <c r="O16" s="79"/>
    </row>
    <row r="17" spans="3:14">
      <c r="C17" s="61" t="s">
        <v>35</v>
      </c>
      <c r="D17" s="60">
        <v>217.58</v>
      </c>
      <c r="E17" s="60">
        <v>20.170000000000002</v>
      </c>
      <c r="F17" s="60">
        <v>1</v>
      </c>
      <c r="G17" s="60">
        <v>1.29</v>
      </c>
      <c r="H17" s="60">
        <v>1.29</v>
      </c>
      <c r="I17" s="60">
        <v>115</v>
      </c>
      <c r="J17" s="60">
        <v>1664</v>
      </c>
      <c r="K17" s="63">
        <v>0</v>
      </c>
      <c r="L17" s="44"/>
    </row>
    <row r="18" spans="3:14">
      <c r="C18" s="61" t="s">
        <v>36</v>
      </c>
      <c r="D18" s="60">
        <v>214.33</v>
      </c>
      <c r="E18" s="60">
        <v>32.17</v>
      </c>
      <c r="F18" s="60">
        <v>1</v>
      </c>
      <c r="G18" s="60">
        <v>1.29</v>
      </c>
      <c r="H18" s="60">
        <v>1.29</v>
      </c>
      <c r="I18" s="60">
        <v>115</v>
      </c>
      <c r="J18" s="60">
        <v>1664</v>
      </c>
      <c r="K18" s="63">
        <v>240</v>
      </c>
      <c r="L18" s="44"/>
    </row>
    <row r="19" spans="3:14">
      <c r="C19" s="62" t="s">
        <v>33</v>
      </c>
      <c r="D19" s="59">
        <v>217.25</v>
      </c>
      <c r="E19" s="59">
        <v>44.17</v>
      </c>
      <c r="F19" s="59">
        <v>1</v>
      </c>
      <c r="G19" s="59">
        <v>1.29</v>
      </c>
      <c r="H19" s="59">
        <v>1.29</v>
      </c>
      <c r="I19" s="59">
        <v>115</v>
      </c>
      <c r="J19" s="59">
        <v>1664</v>
      </c>
      <c r="K19" s="64">
        <v>120</v>
      </c>
      <c r="L19" s="44"/>
    </row>
    <row r="20" spans="3:14">
      <c r="C20" s="61" t="s">
        <v>54</v>
      </c>
      <c r="D20" s="60">
        <v>232.41</v>
      </c>
      <c r="E20" s="60">
        <v>20.170000000000002</v>
      </c>
      <c r="F20" s="60">
        <v>1</v>
      </c>
      <c r="G20" s="60">
        <v>1.29</v>
      </c>
      <c r="H20" s="60">
        <v>1.29</v>
      </c>
      <c r="I20" s="60">
        <v>115</v>
      </c>
      <c r="J20" s="60">
        <v>1664</v>
      </c>
      <c r="K20" s="63">
        <v>120</v>
      </c>
      <c r="L20" s="44"/>
      <c r="N20" s="35"/>
    </row>
    <row r="21" spans="3:14">
      <c r="C21" s="61" t="s">
        <v>55</v>
      </c>
      <c r="D21" s="60">
        <v>235.66</v>
      </c>
      <c r="E21" s="60">
        <v>32.17</v>
      </c>
      <c r="F21" s="60">
        <v>1</v>
      </c>
      <c r="G21" s="60">
        <v>1.29</v>
      </c>
      <c r="H21" s="60">
        <v>1.29</v>
      </c>
      <c r="I21" s="60">
        <v>115</v>
      </c>
      <c r="J21" s="60">
        <v>1664</v>
      </c>
      <c r="K21" s="63">
        <v>0</v>
      </c>
      <c r="N21" s="35"/>
    </row>
    <row r="22" spans="3:14">
      <c r="C22" s="61" t="s">
        <v>56</v>
      </c>
      <c r="D22" s="60">
        <v>232.75</v>
      </c>
      <c r="E22" s="60">
        <v>44.17</v>
      </c>
      <c r="F22" s="60">
        <v>1</v>
      </c>
      <c r="G22" s="60">
        <v>1.29</v>
      </c>
      <c r="H22" s="60">
        <v>1.29</v>
      </c>
      <c r="I22" s="60">
        <v>115</v>
      </c>
      <c r="J22" s="60">
        <v>1664</v>
      </c>
      <c r="K22" s="63">
        <v>240</v>
      </c>
      <c r="N22" s="35"/>
    </row>
    <row r="23" spans="3:14">
      <c r="N23" s="35"/>
    </row>
    <row r="24" spans="3:14">
      <c r="N24" s="35"/>
    </row>
    <row r="25" spans="3:14">
      <c r="C25" s="47"/>
      <c r="D25" s="43"/>
      <c r="E25" s="43"/>
      <c r="F25" s="43"/>
      <c r="G25" s="43"/>
      <c r="H25" s="43"/>
      <c r="I25" s="43"/>
      <c r="J25" s="43"/>
      <c r="K25" s="50"/>
      <c r="N25" s="3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46"/>
      <c r="N26" s="35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7" sqref="A7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7" ht="38.25">
      <c r="A4" s="23" t="s">
        <v>21</v>
      </c>
      <c r="B4" s="24" t="s">
        <v>22</v>
      </c>
      <c r="C4" s="22" t="s">
        <v>40</v>
      </c>
      <c r="D4" s="72" t="s">
        <v>12</v>
      </c>
      <c r="E4" s="72" t="s">
        <v>10</v>
      </c>
      <c r="F4" s="72" t="s">
        <v>8</v>
      </c>
      <c r="G4" s="72" t="s">
        <v>18</v>
      </c>
      <c r="H4" s="72" t="s">
        <v>19</v>
      </c>
      <c r="I4" s="72" t="s">
        <v>31</v>
      </c>
      <c r="J4" s="72" t="s">
        <v>32</v>
      </c>
      <c r="K4" s="78" t="s">
        <v>9</v>
      </c>
      <c r="L4" s="75" t="s">
        <v>41</v>
      </c>
      <c r="M4" s="75" t="s">
        <v>12</v>
      </c>
      <c r="N4" s="75" t="s">
        <v>10</v>
      </c>
      <c r="O4" s="25" t="s">
        <v>11</v>
      </c>
      <c r="P4" s="31" t="s">
        <v>16</v>
      </c>
      <c r="Q4" s="31" t="s">
        <v>14</v>
      </c>
    </row>
    <row r="5" spans="1:17">
      <c r="A5" s="21" t="s">
        <v>42</v>
      </c>
      <c r="B5" s="17" t="s">
        <v>63</v>
      </c>
      <c r="C5" s="76" t="s">
        <v>23</v>
      </c>
      <c r="D5" s="74">
        <v>-10</v>
      </c>
      <c r="E5" s="74">
        <v>10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29</v>
      </c>
      <c r="M5" s="74">
        <v>0</v>
      </c>
      <c r="N5" s="74">
        <v>15</v>
      </c>
      <c r="O5" s="79">
        <v>0.5</v>
      </c>
      <c r="P5" s="32">
        <f>MAX(E5:E25,N5:N26)*1.05</f>
        <v>15.75</v>
      </c>
      <c r="Q5" s="32">
        <f>B12</f>
        <v>-50</v>
      </c>
    </row>
    <row r="6" spans="1:17">
      <c r="A6" s="16" t="s">
        <v>84</v>
      </c>
      <c r="B6" s="82" t="s">
        <v>62</v>
      </c>
      <c r="C6" s="76" t="s">
        <v>24</v>
      </c>
      <c r="D6" s="74">
        <v>0</v>
      </c>
      <c r="E6" s="74">
        <v>10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B12</f>
        <v>-50</v>
      </c>
    </row>
    <row r="7" spans="1:17">
      <c r="A7" s="16" t="s">
        <v>1</v>
      </c>
      <c r="B7" s="18">
        <v>60</v>
      </c>
      <c r="C7" s="77" t="s">
        <v>25</v>
      </c>
      <c r="D7" s="73">
        <v>10</v>
      </c>
      <c r="E7" s="73">
        <v>10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B13</f>
        <v>50</v>
      </c>
    </row>
    <row r="8" spans="1:17">
      <c r="A8" s="16" t="s">
        <v>2</v>
      </c>
      <c r="B8" s="18">
        <v>100</v>
      </c>
      <c r="L8" s="74"/>
      <c r="P8" s="32"/>
      <c r="Q8" s="32">
        <f>B13</f>
        <v>50</v>
      </c>
    </row>
    <row r="9" spans="1:17">
      <c r="A9" s="16" t="s">
        <v>20</v>
      </c>
      <c r="B9" s="17">
        <v>250</v>
      </c>
      <c r="L9" s="74"/>
    </row>
    <row r="10" spans="1:17">
      <c r="A10" s="16" t="s">
        <v>3</v>
      </c>
      <c r="B10" s="17">
        <v>1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5</v>
      </c>
      <c r="B11" s="18">
        <v>3</v>
      </c>
      <c r="L11" s="74"/>
    </row>
    <row r="12" spans="1:17">
      <c r="A12" s="16" t="s">
        <v>4</v>
      </c>
      <c r="B12" s="17">
        <v>-50</v>
      </c>
      <c r="L12" s="74"/>
    </row>
    <row r="13" spans="1:17" ht="13.5" thickBot="1">
      <c r="A13" s="19" t="s">
        <v>6</v>
      </c>
      <c r="B13" s="20">
        <v>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>
      <c r="A14" s="89" t="s">
        <v>43</v>
      </c>
      <c r="B14" s="90"/>
      <c r="L14" s="74"/>
    </row>
    <row r="15" spans="1:17" ht="12.75" customHeight="1">
      <c r="A15" s="91"/>
      <c r="B15" s="92"/>
      <c r="L15" s="74"/>
    </row>
    <row r="16" spans="1:17"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7" sqref="A7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7" ht="38.25">
      <c r="A4" s="23" t="s">
        <v>21</v>
      </c>
      <c r="B4" s="24" t="s">
        <v>22</v>
      </c>
      <c r="C4" s="22" t="s">
        <v>40</v>
      </c>
      <c r="D4" s="72" t="s">
        <v>12</v>
      </c>
      <c r="E4" s="72" t="s">
        <v>10</v>
      </c>
      <c r="F4" s="72" t="s">
        <v>8</v>
      </c>
      <c r="G4" s="72" t="s">
        <v>18</v>
      </c>
      <c r="H4" s="72" t="s">
        <v>19</v>
      </c>
      <c r="I4" s="72" t="s">
        <v>31</v>
      </c>
      <c r="J4" s="72" t="s">
        <v>32</v>
      </c>
      <c r="K4" s="78" t="s">
        <v>9</v>
      </c>
      <c r="L4" s="75" t="s">
        <v>41</v>
      </c>
      <c r="M4" s="75" t="s">
        <v>12</v>
      </c>
      <c r="N4" s="75" t="s">
        <v>10</v>
      </c>
      <c r="O4" s="25" t="s">
        <v>11</v>
      </c>
      <c r="P4" s="31" t="s">
        <v>16</v>
      </c>
      <c r="Q4" s="31" t="s">
        <v>14</v>
      </c>
    </row>
    <row r="5" spans="1:17">
      <c r="A5" s="21" t="s">
        <v>42</v>
      </c>
      <c r="B5" s="17" t="s">
        <v>63</v>
      </c>
      <c r="C5" s="76" t="s">
        <v>23</v>
      </c>
      <c r="D5" s="74">
        <v>-10</v>
      </c>
      <c r="E5" s="74">
        <v>20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29</v>
      </c>
      <c r="M5" s="74">
        <v>0</v>
      </c>
      <c r="N5" s="74">
        <v>25</v>
      </c>
      <c r="O5" s="79">
        <v>0.5</v>
      </c>
      <c r="P5" s="32">
        <f>MAX(E5:E25,N5:N26)*1.05</f>
        <v>26.25</v>
      </c>
      <c r="Q5" s="32">
        <f>B12</f>
        <v>-50</v>
      </c>
    </row>
    <row r="6" spans="1:17">
      <c r="A6" s="16" t="s">
        <v>84</v>
      </c>
      <c r="B6" s="17" t="s">
        <v>64</v>
      </c>
      <c r="C6" s="76" t="s">
        <v>24</v>
      </c>
      <c r="D6" s="74">
        <v>0</v>
      </c>
      <c r="E6" s="74">
        <v>20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B12</f>
        <v>-50</v>
      </c>
    </row>
    <row r="7" spans="1:17">
      <c r="A7" s="16" t="s">
        <v>1</v>
      </c>
      <c r="B7" s="18">
        <v>60</v>
      </c>
      <c r="C7" s="77" t="s">
        <v>25</v>
      </c>
      <c r="D7" s="73">
        <v>10</v>
      </c>
      <c r="E7" s="73">
        <v>20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B13</f>
        <v>50</v>
      </c>
    </row>
    <row r="8" spans="1:17">
      <c r="A8" s="16" t="s">
        <v>2</v>
      </c>
      <c r="B8" s="18">
        <v>100</v>
      </c>
      <c r="L8" s="74"/>
      <c r="P8" s="32"/>
      <c r="Q8" s="32">
        <f>B13</f>
        <v>50</v>
      </c>
    </row>
    <row r="9" spans="1:17">
      <c r="A9" s="16" t="s">
        <v>20</v>
      </c>
      <c r="B9" s="17">
        <v>250</v>
      </c>
      <c r="L9" s="74"/>
    </row>
    <row r="10" spans="1:17">
      <c r="A10" s="16" t="s">
        <v>3</v>
      </c>
      <c r="B10" s="17">
        <v>1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5</v>
      </c>
      <c r="B11" s="18">
        <v>3</v>
      </c>
      <c r="L11" s="74"/>
    </row>
    <row r="12" spans="1:17">
      <c r="A12" s="16" t="s">
        <v>4</v>
      </c>
      <c r="B12" s="17">
        <v>-50</v>
      </c>
      <c r="L12" s="74"/>
    </row>
    <row r="13" spans="1:17" ht="13.5" thickBot="1">
      <c r="A13" s="19" t="s">
        <v>6</v>
      </c>
      <c r="B13" s="20">
        <v>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>
      <c r="A14" s="89" t="s">
        <v>43</v>
      </c>
      <c r="B14" s="90"/>
      <c r="L14" s="74"/>
    </row>
    <row r="15" spans="1:17" ht="12.75" customHeight="1">
      <c r="A15" s="91"/>
      <c r="B15" s="92"/>
      <c r="L15" s="74"/>
    </row>
    <row r="16" spans="1:17"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7" sqref="A7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7" ht="38.25">
      <c r="A4" s="23" t="s">
        <v>21</v>
      </c>
      <c r="B4" s="24" t="s">
        <v>22</v>
      </c>
      <c r="C4" s="22" t="s">
        <v>40</v>
      </c>
      <c r="D4" s="72" t="s">
        <v>12</v>
      </c>
      <c r="E4" s="72" t="s">
        <v>10</v>
      </c>
      <c r="F4" s="72" t="s">
        <v>8</v>
      </c>
      <c r="G4" s="72" t="s">
        <v>18</v>
      </c>
      <c r="H4" s="72" t="s">
        <v>19</v>
      </c>
      <c r="I4" s="72" t="s">
        <v>31</v>
      </c>
      <c r="J4" s="72" t="s">
        <v>32</v>
      </c>
      <c r="K4" s="78" t="s">
        <v>9</v>
      </c>
      <c r="L4" s="75" t="s">
        <v>41</v>
      </c>
      <c r="M4" s="75" t="s">
        <v>12</v>
      </c>
      <c r="N4" s="75" t="s">
        <v>10</v>
      </c>
      <c r="O4" s="25" t="s">
        <v>11</v>
      </c>
      <c r="P4" s="31" t="s">
        <v>16</v>
      </c>
      <c r="Q4" s="31" t="s">
        <v>14</v>
      </c>
    </row>
    <row r="5" spans="1:17">
      <c r="A5" s="21" t="s">
        <v>42</v>
      </c>
      <c r="B5" s="17" t="s">
        <v>63</v>
      </c>
      <c r="C5" s="76" t="s">
        <v>23</v>
      </c>
      <c r="D5" s="74">
        <v>-10</v>
      </c>
      <c r="E5" s="74">
        <v>30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29</v>
      </c>
      <c r="M5" s="74">
        <v>0</v>
      </c>
      <c r="N5" s="74">
        <v>35</v>
      </c>
      <c r="O5" s="79">
        <v>0.5</v>
      </c>
      <c r="P5" s="32">
        <f>MAX(E5:E25,N5:N26)*1.05</f>
        <v>36.75</v>
      </c>
      <c r="Q5" s="32">
        <f>B12</f>
        <v>-50</v>
      </c>
    </row>
    <row r="6" spans="1:17">
      <c r="A6" s="16" t="s">
        <v>84</v>
      </c>
      <c r="B6" s="17" t="s">
        <v>65</v>
      </c>
      <c r="C6" s="76" t="s">
        <v>24</v>
      </c>
      <c r="D6" s="74">
        <v>0</v>
      </c>
      <c r="E6" s="74">
        <v>30</v>
      </c>
      <c r="F6" s="74">
        <v>1</v>
      </c>
      <c r="G6" s="74">
        <v>1</v>
      </c>
      <c r="H6" s="74">
        <v>1</v>
      </c>
      <c r="I6" s="74">
        <v>500</v>
      </c>
      <c r="J6" s="74">
        <v>500</v>
      </c>
      <c r="K6" s="79">
        <v>120</v>
      </c>
      <c r="L6" s="74"/>
      <c r="P6" s="32">
        <v>0</v>
      </c>
      <c r="Q6" s="32">
        <f>B12</f>
        <v>-50</v>
      </c>
    </row>
    <row r="7" spans="1:17">
      <c r="A7" s="16" t="s">
        <v>1</v>
      </c>
      <c r="B7" s="18">
        <v>60</v>
      </c>
      <c r="C7" s="77" t="s">
        <v>25</v>
      </c>
      <c r="D7" s="73">
        <v>10</v>
      </c>
      <c r="E7" s="73">
        <v>30</v>
      </c>
      <c r="F7" s="73">
        <v>1</v>
      </c>
      <c r="G7" s="73">
        <v>1</v>
      </c>
      <c r="H7" s="73">
        <v>1</v>
      </c>
      <c r="I7" s="73">
        <v>500</v>
      </c>
      <c r="J7" s="73">
        <v>500</v>
      </c>
      <c r="K7" s="80">
        <v>240</v>
      </c>
      <c r="L7" s="74"/>
      <c r="P7" s="32"/>
      <c r="Q7" s="32">
        <f>B13</f>
        <v>50</v>
      </c>
    </row>
    <row r="8" spans="1:17">
      <c r="A8" s="16" t="s">
        <v>2</v>
      </c>
      <c r="B8" s="18">
        <v>100</v>
      </c>
      <c r="L8" s="74"/>
      <c r="P8" s="32"/>
      <c r="Q8" s="32">
        <f>B13</f>
        <v>50</v>
      </c>
    </row>
    <row r="9" spans="1:17">
      <c r="A9" s="16" t="s">
        <v>20</v>
      </c>
      <c r="B9" s="17">
        <v>250</v>
      </c>
      <c r="L9" s="74"/>
    </row>
    <row r="10" spans="1:17">
      <c r="A10" s="16" t="s">
        <v>3</v>
      </c>
      <c r="B10" s="17">
        <v>1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5</v>
      </c>
      <c r="B11" s="18">
        <v>3</v>
      </c>
      <c r="L11" s="74"/>
    </row>
    <row r="12" spans="1:17">
      <c r="A12" s="16" t="s">
        <v>4</v>
      </c>
      <c r="B12" s="17">
        <v>-50</v>
      </c>
      <c r="L12" s="74"/>
    </row>
    <row r="13" spans="1:17" ht="13.5" thickBot="1">
      <c r="A13" s="19" t="s">
        <v>6</v>
      </c>
      <c r="B13" s="20">
        <v>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>
      <c r="A14" s="89" t="s">
        <v>43</v>
      </c>
      <c r="B14" s="90"/>
      <c r="L14" s="74"/>
    </row>
    <row r="15" spans="1:17" ht="12.75" customHeight="1">
      <c r="A15" s="91"/>
      <c r="B15" s="92"/>
      <c r="L15" s="74"/>
    </row>
    <row r="16" spans="1:17"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7" sqref="A7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7" ht="38.25">
      <c r="A4" s="23" t="s">
        <v>21</v>
      </c>
      <c r="B4" s="24" t="s">
        <v>22</v>
      </c>
      <c r="C4" s="22" t="s">
        <v>40</v>
      </c>
      <c r="D4" s="72" t="s">
        <v>12</v>
      </c>
      <c r="E4" s="72" t="s">
        <v>10</v>
      </c>
      <c r="F4" s="72" t="s">
        <v>8</v>
      </c>
      <c r="G4" s="72" t="s">
        <v>18</v>
      </c>
      <c r="H4" s="72" t="s">
        <v>19</v>
      </c>
      <c r="I4" s="72" t="s">
        <v>31</v>
      </c>
      <c r="J4" s="72" t="s">
        <v>32</v>
      </c>
      <c r="K4" s="78" t="s">
        <v>9</v>
      </c>
      <c r="L4" s="75" t="s">
        <v>41</v>
      </c>
      <c r="M4" s="75" t="s">
        <v>12</v>
      </c>
      <c r="N4" s="75" t="s">
        <v>10</v>
      </c>
      <c r="O4" s="25" t="s">
        <v>11</v>
      </c>
      <c r="P4" s="31" t="s">
        <v>16</v>
      </c>
      <c r="Q4" s="31" t="s">
        <v>14</v>
      </c>
    </row>
    <row r="5" spans="1:17">
      <c r="A5" s="21" t="s">
        <v>42</v>
      </c>
      <c r="B5" s="17" t="s">
        <v>69</v>
      </c>
      <c r="C5" s="76" t="s">
        <v>68</v>
      </c>
      <c r="D5" s="74">
        <v>0</v>
      </c>
      <c r="E5" s="74">
        <v>-5.5</v>
      </c>
      <c r="F5" s="74">
        <v>1</v>
      </c>
      <c r="G5" s="74">
        <v>1</v>
      </c>
      <c r="H5" s="74">
        <v>1</v>
      </c>
      <c r="I5" s="74">
        <v>345</v>
      </c>
      <c r="J5" s="74">
        <v>1668.4586039999999</v>
      </c>
      <c r="K5" s="79">
        <v>0</v>
      </c>
      <c r="L5" s="74" t="s">
        <v>29</v>
      </c>
      <c r="M5" s="74">
        <v>0</v>
      </c>
      <c r="N5" s="74">
        <v>35</v>
      </c>
      <c r="O5" s="79">
        <v>0.5</v>
      </c>
      <c r="P5" s="32">
        <f>MAX(E5:E25,N5:N26)*1.05</f>
        <v>36.75</v>
      </c>
      <c r="Q5" s="32">
        <f>B12</f>
        <v>-30</v>
      </c>
    </row>
    <row r="6" spans="1:17">
      <c r="A6" s="16" t="s">
        <v>84</v>
      </c>
      <c r="B6" s="17" t="s">
        <v>71</v>
      </c>
      <c r="C6" s="76" t="s">
        <v>70</v>
      </c>
      <c r="D6" s="74">
        <v>0</v>
      </c>
      <c r="E6" s="74">
        <v>-6.5</v>
      </c>
      <c r="F6" s="74">
        <v>1</v>
      </c>
      <c r="G6" s="74">
        <v>1</v>
      </c>
      <c r="H6" s="74">
        <v>1</v>
      </c>
      <c r="I6" s="74">
        <v>345</v>
      </c>
      <c r="J6" s="74">
        <v>1668.4586039999999</v>
      </c>
      <c r="K6" s="79">
        <v>120</v>
      </c>
      <c r="L6" s="74"/>
      <c r="P6" s="32">
        <v>0</v>
      </c>
      <c r="Q6" s="32">
        <f>B12</f>
        <v>-30</v>
      </c>
    </row>
    <row r="7" spans="1:17">
      <c r="A7" s="16" t="s">
        <v>1</v>
      </c>
      <c r="B7" s="18">
        <v>60</v>
      </c>
      <c r="C7" s="77" t="s">
        <v>72</v>
      </c>
      <c r="D7" s="73">
        <v>0</v>
      </c>
      <c r="E7" s="73">
        <v>-7.5</v>
      </c>
      <c r="F7" s="73">
        <v>1</v>
      </c>
      <c r="G7" s="73">
        <v>1</v>
      </c>
      <c r="H7" s="73">
        <v>1</v>
      </c>
      <c r="I7" s="73">
        <v>345</v>
      </c>
      <c r="J7" s="73">
        <v>1668.4586039999999</v>
      </c>
      <c r="K7" s="80">
        <v>240</v>
      </c>
      <c r="L7" s="74"/>
      <c r="P7" s="32"/>
      <c r="Q7" s="32">
        <f>B13</f>
        <v>30</v>
      </c>
    </row>
    <row r="8" spans="1:17">
      <c r="A8" s="16" t="s">
        <v>2</v>
      </c>
      <c r="B8" s="18">
        <v>100</v>
      </c>
      <c r="L8" s="74"/>
      <c r="P8" s="32"/>
      <c r="Q8" s="32">
        <f>B13</f>
        <v>30</v>
      </c>
    </row>
    <row r="9" spans="1:17">
      <c r="A9" s="16" t="s">
        <v>20</v>
      </c>
      <c r="B9" s="17">
        <v>30</v>
      </c>
      <c r="L9" s="74"/>
    </row>
    <row r="10" spans="1:17">
      <c r="A10" s="16" t="s">
        <v>3</v>
      </c>
      <c r="B10" s="17">
        <v>1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5</v>
      </c>
      <c r="B11" s="18">
        <v>3</v>
      </c>
      <c r="L11" s="74"/>
    </row>
    <row r="12" spans="1:17">
      <c r="A12" s="16" t="s">
        <v>4</v>
      </c>
      <c r="B12" s="17">
        <v>-30</v>
      </c>
      <c r="L12" s="74"/>
    </row>
    <row r="13" spans="1:17" ht="13.5" thickBot="1">
      <c r="A13" s="19" t="s">
        <v>6</v>
      </c>
      <c r="B13" s="20">
        <v>30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>
      <c r="A14" s="89" t="s">
        <v>43</v>
      </c>
      <c r="B14" s="90"/>
      <c r="L14" s="74"/>
    </row>
    <row r="15" spans="1:17" ht="12.75" customHeight="1">
      <c r="A15" s="91"/>
      <c r="B15" s="92"/>
      <c r="L15" s="74"/>
    </row>
    <row r="16" spans="1:17"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7" sqref="A7"/>
    </sheetView>
  </sheetViews>
  <sheetFormatPr defaultColWidth="8.85546875" defaultRowHeight="12.75"/>
  <cols>
    <col min="1" max="1" width="35.85546875" style="67" customWidth="1"/>
    <col min="2" max="2" width="17.1406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7" ht="38.25">
      <c r="A4" s="23" t="s">
        <v>21</v>
      </c>
      <c r="B4" s="24" t="s">
        <v>22</v>
      </c>
      <c r="C4" s="22" t="s">
        <v>40</v>
      </c>
      <c r="D4" s="72" t="s">
        <v>12</v>
      </c>
      <c r="E4" s="72" t="s">
        <v>10</v>
      </c>
      <c r="F4" s="72" t="s">
        <v>8</v>
      </c>
      <c r="G4" s="72" t="s">
        <v>18</v>
      </c>
      <c r="H4" s="72" t="s">
        <v>19</v>
      </c>
      <c r="I4" s="72" t="s">
        <v>31</v>
      </c>
      <c r="J4" s="72" t="s">
        <v>32</v>
      </c>
      <c r="K4" s="78" t="s">
        <v>9</v>
      </c>
      <c r="L4" s="75" t="s">
        <v>41</v>
      </c>
      <c r="M4" s="75" t="s">
        <v>12</v>
      </c>
      <c r="N4" s="75" t="s">
        <v>10</v>
      </c>
      <c r="O4" s="25" t="s">
        <v>11</v>
      </c>
      <c r="P4" s="31" t="s">
        <v>16</v>
      </c>
      <c r="Q4" s="31" t="s">
        <v>14</v>
      </c>
    </row>
    <row r="5" spans="1:17">
      <c r="A5" s="21" t="s">
        <v>42</v>
      </c>
      <c r="B5" s="17" t="s">
        <v>67</v>
      </c>
      <c r="C5" s="76" t="s">
        <v>23</v>
      </c>
      <c r="D5" s="74">
        <v>0</v>
      </c>
      <c r="E5" s="74">
        <v>25</v>
      </c>
      <c r="F5" s="74">
        <v>1</v>
      </c>
      <c r="G5" s="74">
        <v>1</v>
      </c>
      <c r="H5" s="74">
        <v>1</v>
      </c>
      <c r="I5" s="74">
        <v>500</v>
      </c>
      <c r="J5" s="74">
        <v>500</v>
      </c>
      <c r="K5" s="79">
        <v>0</v>
      </c>
      <c r="L5" s="74" t="s">
        <v>29</v>
      </c>
      <c r="M5" s="74">
        <v>0</v>
      </c>
      <c r="N5" s="74">
        <v>30</v>
      </c>
      <c r="O5" s="79">
        <v>1</v>
      </c>
      <c r="P5" s="32">
        <f>MAX(E5:E25,N5:N26)*1.05</f>
        <v>31.5</v>
      </c>
      <c r="Q5" s="32">
        <f>B12</f>
        <v>-50</v>
      </c>
    </row>
    <row r="6" spans="1:17">
      <c r="A6" s="16" t="s">
        <v>84</v>
      </c>
      <c r="B6" s="82" t="s">
        <v>73</v>
      </c>
      <c r="L6" s="74"/>
      <c r="P6" s="32">
        <v>0</v>
      </c>
      <c r="Q6" s="32">
        <f>B12</f>
        <v>-50</v>
      </c>
    </row>
    <row r="7" spans="1:17">
      <c r="A7" s="16" t="s">
        <v>1</v>
      </c>
      <c r="B7" s="18">
        <v>60</v>
      </c>
      <c r="C7" s="77"/>
      <c r="D7" s="73"/>
      <c r="E7" s="73"/>
      <c r="F7" s="73"/>
      <c r="G7" s="73"/>
      <c r="H7" s="73"/>
      <c r="I7" s="73"/>
      <c r="J7" s="73"/>
      <c r="K7" s="80"/>
      <c r="L7" s="74"/>
      <c r="P7" s="32"/>
      <c r="Q7" s="32">
        <f>B13</f>
        <v>50</v>
      </c>
    </row>
    <row r="8" spans="1:17">
      <c r="A8" s="16" t="s">
        <v>2</v>
      </c>
      <c r="B8" s="18">
        <v>100</v>
      </c>
      <c r="L8" s="74"/>
      <c r="P8" s="32"/>
      <c r="Q8" s="32">
        <f>B13</f>
        <v>50</v>
      </c>
    </row>
    <row r="9" spans="1:17">
      <c r="A9" s="16" t="s">
        <v>20</v>
      </c>
      <c r="B9" s="17">
        <v>250</v>
      </c>
      <c r="L9" s="74"/>
    </row>
    <row r="10" spans="1:17">
      <c r="A10" s="16" t="s">
        <v>3</v>
      </c>
      <c r="B10" s="17">
        <v>1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5</v>
      </c>
      <c r="B11" s="18">
        <v>3</v>
      </c>
      <c r="L11" s="74"/>
    </row>
    <row r="12" spans="1:17">
      <c r="A12" s="16" t="s">
        <v>4</v>
      </c>
      <c r="B12" s="17">
        <v>-50</v>
      </c>
      <c r="L12" s="74"/>
    </row>
    <row r="13" spans="1:17" ht="13.5" thickBot="1">
      <c r="A13" s="19" t="s">
        <v>6</v>
      </c>
      <c r="B13" s="20">
        <v>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>
      <c r="A14" s="89" t="s">
        <v>43</v>
      </c>
      <c r="B14" s="90"/>
      <c r="L14" s="74"/>
    </row>
    <row r="15" spans="1:17" ht="12.75" customHeight="1">
      <c r="A15" s="91"/>
      <c r="B15" s="92"/>
      <c r="L15" s="74"/>
    </row>
    <row r="16" spans="1:17"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7" sqref="A7"/>
    </sheetView>
  </sheetViews>
  <sheetFormatPr defaultColWidth="8.85546875" defaultRowHeight="12.75"/>
  <cols>
    <col min="1" max="1" width="35.85546875" style="2" customWidth="1"/>
    <col min="2" max="2" width="17.1406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7" ht="38.25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25" t="s">
        <v>11</v>
      </c>
      <c r="P4" s="31" t="s">
        <v>16</v>
      </c>
      <c r="Q4" s="31" t="s">
        <v>14</v>
      </c>
    </row>
    <row r="5" spans="1:17">
      <c r="A5" s="21" t="s">
        <v>42</v>
      </c>
      <c r="B5" s="17" t="s">
        <v>46</v>
      </c>
      <c r="C5" s="11" t="s">
        <v>23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29</v>
      </c>
      <c r="M5" s="9">
        <v>-23</v>
      </c>
      <c r="N5" s="9">
        <v>30</v>
      </c>
      <c r="O5" s="14">
        <v>0.5</v>
      </c>
      <c r="P5" s="32">
        <f>MAX(E5:E25,N5:N26)*1.05</f>
        <v>31.5</v>
      </c>
      <c r="Q5" s="32">
        <f>B12</f>
        <v>-45</v>
      </c>
    </row>
    <row r="6" spans="1:17">
      <c r="A6" s="16" t="s">
        <v>84</v>
      </c>
      <c r="B6" s="82" t="s">
        <v>82</v>
      </c>
      <c r="C6" s="11" t="s">
        <v>24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30</v>
      </c>
      <c r="M6" s="9">
        <v>3</v>
      </c>
      <c r="N6" s="9">
        <v>30</v>
      </c>
      <c r="O6" s="14">
        <v>0.5</v>
      </c>
      <c r="P6" s="32">
        <v>0</v>
      </c>
      <c r="Q6" s="32">
        <f>B12</f>
        <v>-45</v>
      </c>
    </row>
    <row r="7" spans="1:17">
      <c r="A7" s="16" t="s">
        <v>1</v>
      </c>
      <c r="B7" s="18">
        <v>60</v>
      </c>
      <c r="C7" s="12" t="s">
        <v>25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34</v>
      </c>
      <c r="M7" s="9">
        <v>17</v>
      </c>
      <c r="N7" s="9">
        <v>30</v>
      </c>
      <c r="O7" s="14">
        <v>0.5</v>
      </c>
      <c r="P7" s="32"/>
      <c r="Q7" s="32">
        <f>B13</f>
        <v>45</v>
      </c>
    </row>
    <row r="8" spans="1:17">
      <c r="A8" s="16" t="s">
        <v>2</v>
      </c>
      <c r="B8" s="18">
        <v>100</v>
      </c>
      <c r="C8" s="11" t="s">
        <v>26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P8" s="32"/>
      <c r="Q8" s="32">
        <f>B13</f>
        <v>45</v>
      </c>
    </row>
    <row r="9" spans="1:17">
      <c r="A9" s="16" t="s">
        <v>20</v>
      </c>
      <c r="B9" s="17">
        <v>100</v>
      </c>
      <c r="C9" s="11" t="s">
        <v>27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7">
      <c r="A10" s="16" t="s">
        <v>3</v>
      </c>
      <c r="B10" s="17">
        <v>1</v>
      </c>
      <c r="C10" s="12" t="s">
        <v>28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7">
      <c r="A11" s="16" t="s">
        <v>5</v>
      </c>
      <c r="B11" s="18">
        <v>3</v>
      </c>
      <c r="C11" s="11" t="s">
        <v>36</v>
      </c>
      <c r="D11" s="9">
        <v>15</v>
      </c>
      <c r="E11" s="9">
        <v>24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7">
      <c r="A12" s="16" t="s">
        <v>4</v>
      </c>
      <c r="B12" s="17">
        <v>-45</v>
      </c>
      <c r="C12" s="11" t="s">
        <v>33</v>
      </c>
      <c r="D12" s="9">
        <v>20</v>
      </c>
      <c r="E12" s="9">
        <v>24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7" ht="13.5" thickBot="1">
      <c r="A13" s="19" t="s">
        <v>6</v>
      </c>
      <c r="B13" s="20">
        <v>45</v>
      </c>
      <c r="C13" s="12" t="s">
        <v>35</v>
      </c>
      <c r="D13" s="8">
        <v>25</v>
      </c>
      <c r="E13" s="8">
        <v>24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7">
      <c r="A14" s="89" t="s">
        <v>43</v>
      </c>
      <c r="B14" s="90"/>
      <c r="L14" s="9"/>
    </row>
    <row r="15" spans="1:17" ht="12.75" customHeight="1">
      <c r="A15" s="91"/>
      <c r="B15" s="92"/>
      <c r="L15" s="9"/>
    </row>
    <row r="16" spans="1:17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7" sqref="A7"/>
    </sheetView>
  </sheetViews>
  <sheetFormatPr defaultColWidth="8.85546875" defaultRowHeight="12.75"/>
  <cols>
    <col min="1" max="1" width="35.85546875" style="2" customWidth="1"/>
    <col min="2" max="2" width="17.1406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7" ht="38.25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25" t="s">
        <v>11</v>
      </c>
      <c r="P4" s="31" t="s">
        <v>16</v>
      </c>
      <c r="Q4" s="31" t="s">
        <v>14</v>
      </c>
    </row>
    <row r="5" spans="1:17">
      <c r="A5" s="21" t="s">
        <v>42</v>
      </c>
      <c r="B5" s="17" t="s">
        <v>46</v>
      </c>
      <c r="C5" s="11" t="s">
        <v>23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29</v>
      </c>
      <c r="M5" s="9">
        <v>-23</v>
      </c>
      <c r="N5" s="9">
        <v>30</v>
      </c>
      <c r="O5" s="14">
        <v>0.5</v>
      </c>
      <c r="P5" s="32">
        <f>MAX(E5:E25,N5:N26)*1.05</f>
        <v>37.800000000000004</v>
      </c>
      <c r="Q5" s="32">
        <f>B12</f>
        <v>-45</v>
      </c>
    </row>
    <row r="6" spans="1:17">
      <c r="A6" s="16" t="s">
        <v>84</v>
      </c>
      <c r="B6" s="82" t="s">
        <v>83</v>
      </c>
      <c r="C6" s="11" t="s">
        <v>24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30</v>
      </c>
      <c r="M6" s="9">
        <v>3</v>
      </c>
      <c r="N6" s="9">
        <v>30</v>
      </c>
      <c r="O6" s="14">
        <v>0.5</v>
      </c>
      <c r="P6" s="32">
        <v>0</v>
      </c>
      <c r="Q6" s="32">
        <f>B12</f>
        <v>-45</v>
      </c>
    </row>
    <row r="7" spans="1:17">
      <c r="A7" s="16" t="s">
        <v>1</v>
      </c>
      <c r="B7" s="18">
        <v>60</v>
      </c>
      <c r="C7" s="12" t="s">
        <v>25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34</v>
      </c>
      <c r="M7" s="9">
        <v>17</v>
      </c>
      <c r="N7" s="9">
        <v>36</v>
      </c>
      <c r="O7" s="14">
        <v>0.5</v>
      </c>
      <c r="P7" s="32"/>
      <c r="Q7" s="32">
        <f>B13</f>
        <v>45</v>
      </c>
    </row>
    <row r="8" spans="1:17">
      <c r="A8" s="16" t="s">
        <v>2</v>
      </c>
      <c r="B8" s="18">
        <v>100</v>
      </c>
      <c r="C8" s="11" t="s">
        <v>26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P8" s="32"/>
      <c r="Q8" s="32">
        <f>B13</f>
        <v>45</v>
      </c>
    </row>
    <row r="9" spans="1:17">
      <c r="A9" s="16" t="s">
        <v>20</v>
      </c>
      <c r="B9" s="17">
        <v>100</v>
      </c>
      <c r="C9" s="11" t="s">
        <v>27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7">
      <c r="A10" s="16" t="s">
        <v>3</v>
      </c>
      <c r="B10" s="17">
        <v>1</v>
      </c>
      <c r="C10" s="12" t="s">
        <v>28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7">
      <c r="A11" s="16" t="s">
        <v>5</v>
      </c>
      <c r="B11" s="18">
        <v>3</v>
      </c>
      <c r="C11" s="11" t="s">
        <v>36</v>
      </c>
      <c r="D11" s="9">
        <v>17</v>
      </c>
      <c r="E11" s="9">
        <v>22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7">
      <c r="A12" s="16" t="s">
        <v>4</v>
      </c>
      <c r="B12" s="17">
        <v>-45</v>
      </c>
      <c r="C12" s="11" t="s">
        <v>33</v>
      </c>
      <c r="D12" s="9">
        <v>23</v>
      </c>
      <c r="E12" s="9">
        <v>27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7" ht="13.5" thickBot="1">
      <c r="A13" s="19" t="s">
        <v>6</v>
      </c>
      <c r="B13" s="20">
        <v>45</v>
      </c>
      <c r="C13" s="12" t="s">
        <v>35</v>
      </c>
      <c r="D13" s="8">
        <v>17</v>
      </c>
      <c r="E13" s="8">
        <v>32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7">
      <c r="A14" s="89" t="s">
        <v>43</v>
      </c>
      <c r="B14" s="90"/>
      <c r="L14" s="9"/>
    </row>
    <row r="15" spans="1:17" ht="12.75" customHeight="1">
      <c r="A15" s="91"/>
      <c r="B15" s="92"/>
      <c r="L15" s="9"/>
    </row>
    <row r="16" spans="1:17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7" sqref="A7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7" ht="38.25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25" t="s">
        <v>11</v>
      </c>
      <c r="P4" s="31" t="s">
        <v>16</v>
      </c>
      <c r="Q4" s="31" t="s">
        <v>14</v>
      </c>
    </row>
    <row r="5" spans="1:17">
      <c r="A5" s="21" t="s">
        <v>42</v>
      </c>
      <c r="B5" s="17" t="s">
        <v>45</v>
      </c>
      <c r="C5" s="11" t="s">
        <v>33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1150</v>
      </c>
      <c r="J5" s="9">
        <v>1664</v>
      </c>
      <c r="K5" s="14">
        <v>120</v>
      </c>
      <c r="L5" s="9" t="s">
        <v>34</v>
      </c>
      <c r="M5" s="9">
        <v>-6.33</v>
      </c>
      <c r="N5" s="9">
        <v>55.17</v>
      </c>
      <c r="O5" s="14">
        <v>1</v>
      </c>
      <c r="P5" s="32">
        <f>MAX(E5:E25,N5:N26)*1.05</f>
        <v>57.928500000000007</v>
      </c>
      <c r="Q5" s="32">
        <f>B12</f>
        <v>-50</v>
      </c>
    </row>
    <row r="6" spans="1:17">
      <c r="A6" s="16" t="s">
        <v>84</v>
      </c>
      <c r="B6" s="82" t="s">
        <v>74</v>
      </c>
      <c r="C6" s="11" t="s">
        <v>35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1150</v>
      </c>
      <c r="J6" s="9">
        <v>1664</v>
      </c>
      <c r="K6" s="14">
        <v>240</v>
      </c>
      <c r="L6" s="9" t="s">
        <v>29</v>
      </c>
      <c r="M6" s="9">
        <v>4.33</v>
      </c>
      <c r="N6" s="9">
        <v>55.17</v>
      </c>
      <c r="O6" s="14">
        <v>1</v>
      </c>
      <c r="P6" s="32">
        <v>0</v>
      </c>
      <c r="Q6" s="32">
        <f>B12</f>
        <v>-50</v>
      </c>
    </row>
    <row r="7" spans="1:17">
      <c r="A7" s="16" t="s">
        <v>1</v>
      </c>
      <c r="B7" s="18">
        <v>60</v>
      </c>
      <c r="C7" s="12" t="s">
        <v>36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1150</v>
      </c>
      <c r="J7" s="8">
        <v>1664</v>
      </c>
      <c r="K7" s="15">
        <v>0</v>
      </c>
      <c r="L7" s="9" t="s">
        <v>44</v>
      </c>
      <c r="M7" s="9">
        <v>23</v>
      </c>
      <c r="N7" s="9">
        <v>36</v>
      </c>
      <c r="O7" s="14">
        <v>1</v>
      </c>
      <c r="P7" s="32"/>
      <c r="Q7" s="32">
        <f>B13</f>
        <v>50</v>
      </c>
    </row>
    <row r="8" spans="1:17">
      <c r="A8" s="16" t="s">
        <v>2</v>
      </c>
      <c r="B8" s="18">
        <v>100</v>
      </c>
      <c r="C8" s="11" t="s">
        <v>25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1150</v>
      </c>
      <c r="J8" s="9">
        <v>1664</v>
      </c>
      <c r="K8" s="14">
        <v>240</v>
      </c>
      <c r="L8" s="9"/>
      <c r="P8" s="32"/>
      <c r="Q8" s="32">
        <f>B13</f>
        <v>50</v>
      </c>
    </row>
    <row r="9" spans="1:17">
      <c r="A9" s="16" t="s">
        <v>20</v>
      </c>
      <c r="B9" s="17">
        <v>150</v>
      </c>
      <c r="C9" s="11" t="s">
        <v>23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1150</v>
      </c>
      <c r="J9" s="9">
        <v>1664</v>
      </c>
      <c r="K9" s="14">
        <v>0</v>
      </c>
      <c r="L9" s="9"/>
    </row>
    <row r="10" spans="1:17">
      <c r="A10" s="16" t="s">
        <v>3</v>
      </c>
      <c r="B10" s="17">
        <v>1</v>
      </c>
      <c r="C10" s="12" t="s">
        <v>24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1150</v>
      </c>
      <c r="J10" s="8">
        <v>1664</v>
      </c>
      <c r="K10" s="15">
        <v>120</v>
      </c>
      <c r="L10" s="9"/>
    </row>
    <row r="11" spans="1:17">
      <c r="A11" s="16" t="s">
        <v>5</v>
      </c>
      <c r="B11" s="18">
        <v>3</v>
      </c>
      <c r="C11" s="11" t="s">
        <v>37</v>
      </c>
      <c r="D11" s="9">
        <v>15</v>
      </c>
      <c r="E11" s="9">
        <v>33</v>
      </c>
      <c r="F11" s="9">
        <v>1</v>
      </c>
      <c r="G11" s="9">
        <v>0.68</v>
      </c>
      <c r="H11" s="9">
        <v>0.68</v>
      </c>
      <c r="I11" s="9">
        <v>3450</v>
      </c>
      <c r="J11" s="9">
        <v>764</v>
      </c>
      <c r="K11" s="14">
        <v>240</v>
      </c>
      <c r="L11" s="9"/>
    </row>
    <row r="12" spans="1:17">
      <c r="A12" s="16" t="s">
        <v>4</v>
      </c>
      <c r="B12" s="17">
        <v>-50</v>
      </c>
      <c r="C12" s="11" t="s">
        <v>38</v>
      </c>
      <c r="D12" s="9">
        <v>20</v>
      </c>
      <c r="E12" s="9">
        <v>33</v>
      </c>
      <c r="F12" s="9">
        <v>1</v>
      </c>
      <c r="G12" s="9">
        <v>0.68</v>
      </c>
      <c r="H12" s="9">
        <v>0.68</v>
      </c>
      <c r="I12" s="9">
        <v>3450</v>
      </c>
      <c r="J12" s="9">
        <v>764</v>
      </c>
      <c r="K12" s="14">
        <v>120</v>
      </c>
      <c r="L12" s="9"/>
    </row>
    <row r="13" spans="1:17" ht="13.5" thickBot="1">
      <c r="A13" s="19" t="s">
        <v>6</v>
      </c>
      <c r="B13" s="20">
        <v>50</v>
      </c>
      <c r="C13" s="12" t="s">
        <v>39</v>
      </c>
      <c r="D13" s="8">
        <v>25</v>
      </c>
      <c r="E13" s="8">
        <v>33</v>
      </c>
      <c r="F13" s="8">
        <v>1</v>
      </c>
      <c r="G13" s="8">
        <v>0.68</v>
      </c>
      <c r="H13" s="8">
        <v>0.68</v>
      </c>
      <c r="I13" s="8">
        <v>3450</v>
      </c>
      <c r="J13" s="8">
        <v>764</v>
      </c>
      <c r="K13" s="15">
        <v>0</v>
      </c>
      <c r="L13" s="9"/>
    </row>
    <row r="14" spans="1:17">
      <c r="A14" s="89" t="s">
        <v>43</v>
      </c>
      <c r="B14" s="90"/>
      <c r="L14" s="9"/>
    </row>
    <row r="15" spans="1:17" ht="12.75" customHeight="1">
      <c r="A15" s="91"/>
      <c r="B15" s="92"/>
      <c r="L15" s="9"/>
    </row>
    <row r="16" spans="1:17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7" sqref="A7"/>
    </sheetView>
  </sheetViews>
  <sheetFormatPr defaultColWidth="8.85546875" defaultRowHeight="12.75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5" width="10.42578125" style="14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6"/>
    </row>
    <row r="2" spans="1:17" s="29" customFormat="1" ht="13.5" thickBot="1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8"/>
    </row>
    <row r="3" spans="1:17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7" ht="38.25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25" t="s">
        <v>11</v>
      </c>
      <c r="P4" s="31" t="s">
        <v>16</v>
      </c>
      <c r="Q4" s="31" t="s">
        <v>14</v>
      </c>
    </row>
    <row r="5" spans="1:17">
      <c r="A5" s="21" t="s">
        <v>42</v>
      </c>
      <c r="B5" s="17" t="s">
        <v>45</v>
      </c>
      <c r="C5" s="11" t="s">
        <v>33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</v>
      </c>
      <c r="J5" s="9">
        <v>330</v>
      </c>
      <c r="K5" s="14">
        <v>120</v>
      </c>
      <c r="L5" s="9" t="s">
        <v>34</v>
      </c>
      <c r="M5" s="9">
        <v>-6.33</v>
      </c>
      <c r="N5" s="9">
        <v>55.17</v>
      </c>
      <c r="O5" s="14">
        <v>1</v>
      </c>
      <c r="P5" s="32">
        <f>MAX(E5:E25,N5:N26)*1.05</f>
        <v>57.928500000000007</v>
      </c>
      <c r="Q5" s="32">
        <f>B12</f>
        <v>-50</v>
      </c>
    </row>
    <row r="6" spans="1:17">
      <c r="A6" s="16" t="s">
        <v>84</v>
      </c>
      <c r="B6" s="82" t="s">
        <v>75</v>
      </c>
      <c r="C6" s="11" t="s">
        <v>35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</v>
      </c>
      <c r="J6" s="9">
        <v>330</v>
      </c>
      <c r="K6" s="14">
        <v>240</v>
      </c>
      <c r="L6" s="9" t="s">
        <v>29</v>
      </c>
      <c r="M6" s="9">
        <v>4.33</v>
      </c>
      <c r="N6" s="9">
        <v>55.17</v>
      </c>
      <c r="O6" s="14">
        <v>1</v>
      </c>
      <c r="P6" s="32">
        <v>0</v>
      </c>
      <c r="Q6" s="32">
        <f>B12</f>
        <v>-50</v>
      </c>
    </row>
    <row r="7" spans="1:17">
      <c r="A7" s="16" t="s">
        <v>1</v>
      </c>
      <c r="B7" s="18">
        <v>60</v>
      </c>
      <c r="C7" s="12" t="s">
        <v>36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</v>
      </c>
      <c r="J7" s="8">
        <v>330</v>
      </c>
      <c r="K7" s="15">
        <v>0</v>
      </c>
      <c r="L7" s="9"/>
      <c r="P7" s="32"/>
      <c r="Q7" s="32">
        <f>B13</f>
        <v>50</v>
      </c>
    </row>
    <row r="8" spans="1:17">
      <c r="A8" s="16" t="s">
        <v>2</v>
      </c>
      <c r="B8" s="18">
        <v>100</v>
      </c>
      <c r="C8" s="11" t="s">
        <v>25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</v>
      </c>
      <c r="J8" s="9">
        <v>330</v>
      </c>
      <c r="K8" s="14">
        <v>240</v>
      </c>
      <c r="L8" s="9"/>
      <c r="P8" s="32"/>
      <c r="Q8" s="32">
        <f>B13</f>
        <v>50</v>
      </c>
    </row>
    <row r="9" spans="1:17">
      <c r="A9" s="16" t="s">
        <v>20</v>
      </c>
      <c r="B9" s="17">
        <v>150</v>
      </c>
      <c r="C9" s="11" t="s">
        <v>23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</v>
      </c>
      <c r="J9" s="9">
        <v>330</v>
      </c>
      <c r="K9" s="14">
        <v>0</v>
      </c>
      <c r="L9" s="9"/>
    </row>
    <row r="10" spans="1:17">
      <c r="A10" s="16" t="s">
        <v>3</v>
      </c>
      <c r="B10" s="17">
        <v>1</v>
      </c>
      <c r="C10" s="12" t="s">
        <v>24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</v>
      </c>
      <c r="J10" s="8">
        <v>330</v>
      </c>
      <c r="K10" s="15">
        <v>120</v>
      </c>
      <c r="L10" s="9"/>
    </row>
    <row r="11" spans="1:17">
      <c r="A11" s="16" t="s">
        <v>5</v>
      </c>
      <c r="B11" s="18">
        <v>3</v>
      </c>
      <c r="C11" s="11" t="s">
        <v>37</v>
      </c>
      <c r="D11" s="9">
        <v>18.670000000000002</v>
      </c>
      <c r="E11" s="9">
        <v>-5</v>
      </c>
      <c r="F11" s="9">
        <v>1</v>
      </c>
      <c r="G11" s="9">
        <v>0.68</v>
      </c>
      <c r="H11" s="9">
        <v>0.68</v>
      </c>
      <c r="I11" s="9">
        <v>345</v>
      </c>
      <c r="J11" s="9">
        <v>450</v>
      </c>
      <c r="K11" s="14">
        <v>240</v>
      </c>
      <c r="L11" s="9"/>
    </row>
    <row r="12" spans="1:17">
      <c r="A12" s="16" t="s">
        <v>4</v>
      </c>
      <c r="B12" s="17">
        <v>-50</v>
      </c>
      <c r="C12" s="11" t="s">
        <v>38</v>
      </c>
      <c r="D12" s="9">
        <v>19</v>
      </c>
      <c r="E12" s="9">
        <v>-5</v>
      </c>
      <c r="F12" s="9">
        <v>1</v>
      </c>
      <c r="G12" s="9">
        <v>0.68</v>
      </c>
      <c r="H12" s="9">
        <v>0.68</v>
      </c>
      <c r="I12" s="9">
        <v>345</v>
      </c>
      <c r="J12" s="9">
        <v>450</v>
      </c>
      <c r="K12" s="14">
        <v>120</v>
      </c>
      <c r="L12" s="9"/>
    </row>
    <row r="13" spans="1:17" ht="13.5" thickBot="1">
      <c r="A13" s="19" t="s">
        <v>6</v>
      </c>
      <c r="B13" s="20">
        <v>50</v>
      </c>
      <c r="C13" s="12" t="s">
        <v>39</v>
      </c>
      <c r="D13" s="8">
        <v>19.329999999999998</v>
      </c>
      <c r="E13" s="8">
        <v>-5</v>
      </c>
      <c r="F13" s="8">
        <v>1</v>
      </c>
      <c r="G13" s="8">
        <v>0.68</v>
      </c>
      <c r="H13" s="8">
        <v>0.68</v>
      </c>
      <c r="I13" s="8">
        <v>345</v>
      </c>
      <c r="J13" s="8">
        <v>450</v>
      </c>
      <c r="K13" s="15">
        <v>0</v>
      </c>
      <c r="L13" s="9"/>
    </row>
    <row r="14" spans="1:17">
      <c r="A14" s="89" t="s">
        <v>43</v>
      </c>
      <c r="B14" s="90"/>
      <c r="L14" s="9"/>
    </row>
    <row r="15" spans="1:17" ht="12.75" customHeight="1">
      <c r="A15" s="91"/>
      <c r="B15" s="92"/>
      <c r="L15" s="9"/>
    </row>
    <row r="16" spans="1:17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>
      <c r="L17" s="9"/>
    </row>
    <row r="18" spans="3:14">
      <c r="L18" s="9"/>
    </row>
    <row r="19" spans="3:14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>
      <c r="L20" s="9"/>
      <c r="N20"/>
    </row>
    <row r="21" spans="3:14">
      <c r="N21"/>
    </row>
    <row r="22" spans="3:14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>
      <c r="N23"/>
    </row>
    <row r="24" spans="3:14">
      <c r="N24"/>
    </row>
    <row r="25" spans="3:14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11"/>
      <c r="N26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Q24"/>
  <sheetViews>
    <sheetView tabSelected="1" workbookViewId="0">
      <selection activeCell="N19" sqref="N19"/>
    </sheetView>
  </sheetViews>
  <sheetFormatPr defaultColWidth="8.85546875" defaultRowHeight="12.75"/>
  <cols>
    <col min="1" max="1" width="35.85546875" style="67" customWidth="1"/>
    <col min="2" max="2" width="16.425781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7" ht="38.25">
      <c r="A4" s="23" t="s">
        <v>21</v>
      </c>
      <c r="B4" s="24" t="s">
        <v>22</v>
      </c>
      <c r="C4" s="22" t="s">
        <v>40</v>
      </c>
      <c r="D4" s="72" t="s">
        <v>12</v>
      </c>
      <c r="E4" s="72" t="s">
        <v>10</v>
      </c>
      <c r="F4" s="72" t="s">
        <v>8</v>
      </c>
      <c r="G4" s="72" t="s">
        <v>18</v>
      </c>
      <c r="H4" s="72" t="s">
        <v>19</v>
      </c>
      <c r="I4" s="72" t="s">
        <v>31</v>
      </c>
      <c r="J4" s="72" t="s">
        <v>32</v>
      </c>
      <c r="K4" s="78" t="s">
        <v>9</v>
      </c>
      <c r="L4" s="75" t="s">
        <v>41</v>
      </c>
      <c r="M4" s="75" t="s">
        <v>12</v>
      </c>
      <c r="N4" s="75" t="s">
        <v>10</v>
      </c>
      <c r="O4" s="25" t="s">
        <v>11</v>
      </c>
      <c r="P4" s="31" t="s">
        <v>16</v>
      </c>
      <c r="Q4" s="31" t="s">
        <v>14</v>
      </c>
    </row>
    <row r="5" spans="1:17">
      <c r="A5" s="21" t="s">
        <v>42</v>
      </c>
      <c r="B5" s="82" t="s">
        <v>45</v>
      </c>
      <c r="C5" s="76" t="s">
        <v>37</v>
      </c>
      <c r="D5" s="74">
        <v>18.670000000000002</v>
      </c>
      <c r="E5" s="74">
        <v>-5</v>
      </c>
      <c r="F5" s="74">
        <v>1</v>
      </c>
      <c r="G5" s="74">
        <v>0.68</v>
      </c>
      <c r="H5" s="74">
        <v>0.68</v>
      </c>
      <c r="I5" s="74">
        <v>345</v>
      </c>
      <c r="J5" s="74">
        <v>450</v>
      </c>
      <c r="K5" s="79">
        <v>240</v>
      </c>
      <c r="L5" s="74"/>
      <c r="P5" s="32">
        <f>MAX(E5:E19,N5:N24)*1.05</f>
        <v>-5.25</v>
      </c>
      <c r="Q5" s="32">
        <f>B12</f>
        <v>-50</v>
      </c>
    </row>
    <row r="6" spans="1:17">
      <c r="A6" s="16" t="s">
        <v>84</v>
      </c>
      <c r="B6" s="82" t="s">
        <v>85</v>
      </c>
      <c r="C6" s="76" t="s">
        <v>38</v>
      </c>
      <c r="D6" s="74">
        <v>19</v>
      </c>
      <c r="E6" s="74">
        <v>-5</v>
      </c>
      <c r="F6" s="74">
        <v>1</v>
      </c>
      <c r="G6" s="74">
        <v>0.68</v>
      </c>
      <c r="H6" s="74">
        <v>0.68</v>
      </c>
      <c r="I6" s="74">
        <v>345</v>
      </c>
      <c r="J6" s="74">
        <v>450</v>
      </c>
      <c r="K6" s="79">
        <v>120</v>
      </c>
      <c r="L6" s="74"/>
      <c r="P6" s="32">
        <v>0</v>
      </c>
      <c r="Q6" s="32">
        <f>B12</f>
        <v>-50</v>
      </c>
    </row>
    <row r="7" spans="1:17">
      <c r="A7" s="16" t="s">
        <v>1</v>
      </c>
      <c r="B7" s="18">
        <v>60</v>
      </c>
      <c r="C7" s="77" t="s">
        <v>39</v>
      </c>
      <c r="D7" s="73">
        <v>19.329999999999998</v>
      </c>
      <c r="E7" s="73">
        <v>-5</v>
      </c>
      <c r="F7" s="73">
        <v>1</v>
      </c>
      <c r="G7" s="73">
        <v>0.68</v>
      </c>
      <c r="H7" s="73">
        <v>0.68</v>
      </c>
      <c r="I7" s="73">
        <v>345</v>
      </c>
      <c r="J7" s="73">
        <v>450</v>
      </c>
      <c r="K7" s="80">
        <v>0</v>
      </c>
      <c r="L7" s="74"/>
      <c r="P7" s="32"/>
      <c r="Q7" s="32">
        <f>B13</f>
        <v>50</v>
      </c>
    </row>
    <row r="8" spans="1:17">
      <c r="A8" s="16" t="s">
        <v>2</v>
      </c>
      <c r="B8" s="18">
        <v>100</v>
      </c>
      <c r="L8" s="74"/>
      <c r="P8" s="32"/>
      <c r="Q8" s="32">
        <f>B13</f>
        <v>50</v>
      </c>
    </row>
    <row r="9" spans="1:17">
      <c r="A9" s="16" t="s">
        <v>20</v>
      </c>
      <c r="B9" s="82">
        <v>150</v>
      </c>
      <c r="L9" s="74"/>
    </row>
    <row r="10" spans="1:17">
      <c r="A10" s="16" t="s">
        <v>3</v>
      </c>
      <c r="B10" s="82">
        <v>1</v>
      </c>
      <c r="C10" s="77"/>
      <c r="D10" s="73"/>
      <c r="E10" s="73"/>
      <c r="F10" s="73"/>
      <c r="G10" s="73"/>
      <c r="H10" s="73"/>
      <c r="I10" s="73"/>
      <c r="J10" s="73"/>
      <c r="K10" s="80"/>
      <c r="L10" s="74"/>
    </row>
    <row r="11" spans="1:17">
      <c r="A11" s="16" t="s">
        <v>5</v>
      </c>
      <c r="B11" s="18">
        <v>3</v>
      </c>
      <c r="L11" s="74"/>
    </row>
    <row r="12" spans="1:17">
      <c r="A12" s="16" t="s">
        <v>4</v>
      </c>
      <c r="B12" s="82">
        <v>-50</v>
      </c>
      <c r="L12" s="74"/>
    </row>
    <row r="13" spans="1:17" ht="13.5" thickBot="1">
      <c r="A13" s="19" t="s">
        <v>6</v>
      </c>
      <c r="B13" s="20">
        <v>50</v>
      </c>
      <c r="C13" s="77"/>
      <c r="D13" s="73"/>
      <c r="E13" s="73"/>
      <c r="F13" s="73"/>
      <c r="G13" s="73"/>
      <c r="H13" s="73"/>
      <c r="I13" s="73"/>
      <c r="J13" s="73"/>
      <c r="K13" s="80"/>
      <c r="L13" s="74"/>
    </row>
    <row r="14" spans="1:17">
      <c r="A14" s="89" t="s">
        <v>43</v>
      </c>
      <c r="B14" s="90"/>
      <c r="L14" s="74"/>
    </row>
    <row r="15" spans="1:17" ht="12.75" customHeight="1">
      <c r="A15" s="91"/>
      <c r="B15" s="92"/>
      <c r="L15" s="74"/>
    </row>
    <row r="16" spans="1:17"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  <c r="N18" s="65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N19" s="65"/>
    </row>
    <row r="20" spans="3:14">
      <c r="C20" s="33"/>
      <c r="D20" s="34"/>
      <c r="E20" s="34"/>
      <c r="F20" s="34"/>
      <c r="G20" s="34"/>
      <c r="H20" s="34"/>
      <c r="I20" s="34"/>
      <c r="J20" s="34"/>
      <c r="K20" s="34"/>
      <c r="N20" s="65"/>
    </row>
    <row r="21" spans="3:14">
      <c r="N21" s="65"/>
    </row>
    <row r="22" spans="3:14">
      <c r="N22" s="65"/>
    </row>
    <row r="23" spans="3:14">
      <c r="N23" s="65"/>
    </row>
    <row r="24" spans="3:14">
      <c r="L24" s="76"/>
      <c r="N24" s="65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7" sqref="A7"/>
    </sheetView>
  </sheetViews>
  <sheetFormatPr defaultColWidth="8.85546875" defaultRowHeight="12.75"/>
  <cols>
    <col min="1" max="1" width="35.85546875" style="67" customWidth="1"/>
    <col min="2" max="2" width="16.425781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7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7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7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7" ht="38.25">
      <c r="A4" s="23" t="s">
        <v>21</v>
      </c>
      <c r="B4" s="24" t="s">
        <v>22</v>
      </c>
      <c r="C4" s="22" t="s">
        <v>40</v>
      </c>
      <c r="D4" s="72" t="s">
        <v>12</v>
      </c>
      <c r="E4" s="72" t="s">
        <v>10</v>
      </c>
      <c r="F4" s="72" t="s">
        <v>8</v>
      </c>
      <c r="G4" s="72" t="s">
        <v>18</v>
      </c>
      <c r="H4" s="72" t="s">
        <v>19</v>
      </c>
      <c r="I4" s="72" t="s">
        <v>31</v>
      </c>
      <c r="J4" s="72" t="s">
        <v>32</v>
      </c>
      <c r="K4" s="78" t="s">
        <v>9</v>
      </c>
      <c r="L4" s="75" t="s">
        <v>41</v>
      </c>
      <c r="M4" s="75" t="s">
        <v>12</v>
      </c>
      <c r="N4" s="75" t="s">
        <v>10</v>
      </c>
      <c r="O4" s="25" t="s">
        <v>11</v>
      </c>
      <c r="P4" s="31" t="s">
        <v>16</v>
      </c>
      <c r="Q4" s="31" t="s">
        <v>14</v>
      </c>
    </row>
    <row r="5" spans="1:17">
      <c r="A5" s="21" t="s">
        <v>42</v>
      </c>
      <c r="B5" s="17">
        <v>14</v>
      </c>
      <c r="C5" s="76" t="s">
        <v>37</v>
      </c>
      <c r="D5" s="74">
        <v>-24.5</v>
      </c>
      <c r="E5" s="74">
        <v>21</v>
      </c>
      <c r="F5" s="74">
        <v>1</v>
      </c>
      <c r="G5" s="74">
        <v>0.68</v>
      </c>
      <c r="H5" s="74">
        <v>0.68</v>
      </c>
      <c r="I5" s="74">
        <v>34.5</v>
      </c>
      <c r="J5" s="74">
        <v>37</v>
      </c>
      <c r="K5" s="79">
        <v>240</v>
      </c>
      <c r="L5" s="74" t="s">
        <v>34</v>
      </c>
      <c r="M5" s="74">
        <v>-11</v>
      </c>
      <c r="N5" s="74">
        <f t="shared" ref="N5" si="0">E10+8+9.58+7.58</f>
        <v>52.66</v>
      </c>
      <c r="O5" s="79">
        <v>1</v>
      </c>
      <c r="P5" s="32">
        <f>MAX(E5:E25,N5:N26)*1.05</f>
        <v>55.292999999999999</v>
      </c>
      <c r="Q5" s="32">
        <f>B12</f>
        <v>-24.5</v>
      </c>
    </row>
    <row r="6" spans="1:17">
      <c r="A6" s="16" t="s">
        <v>84</v>
      </c>
      <c r="B6" s="82" t="s">
        <v>76</v>
      </c>
      <c r="C6" s="76" t="s">
        <v>38</v>
      </c>
      <c r="D6" s="74">
        <v>-19.5</v>
      </c>
      <c r="E6" s="74">
        <v>22</v>
      </c>
      <c r="F6" s="74">
        <v>1</v>
      </c>
      <c r="G6" s="74">
        <v>0.68</v>
      </c>
      <c r="H6" s="74">
        <v>0.68</v>
      </c>
      <c r="I6" s="74">
        <v>34.5</v>
      </c>
      <c r="J6" s="74">
        <v>37</v>
      </c>
      <c r="K6" s="79">
        <v>120</v>
      </c>
      <c r="L6" s="74" t="s">
        <v>29</v>
      </c>
      <c r="M6" s="74">
        <v>-8</v>
      </c>
      <c r="N6" s="74">
        <f>E10+8+9.58+7.58</f>
        <v>52.66</v>
      </c>
      <c r="O6" s="79">
        <v>1</v>
      </c>
      <c r="P6" s="32">
        <v>0</v>
      </c>
      <c r="Q6" s="32">
        <f>B12</f>
        <v>-24.5</v>
      </c>
    </row>
    <row r="7" spans="1:17">
      <c r="A7" s="16" t="s">
        <v>1</v>
      </c>
      <c r="B7" s="18">
        <v>60</v>
      </c>
      <c r="C7" s="77" t="s">
        <v>39</v>
      </c>
      <c r="D7" s="73">
        <v>-14.5</v>
      </c>
      <c r="E7" s="73">
        <v>21</v>
      </c>
      <c r="F7" s="73">
        <v>1</v>
      </c>
      <c r="G7" s="73">
        <v>0.68</v>
      </c>
      <c r="H7" s="73">
        <v>0.68</v>
      </c>
      <c r="I7" s="73">
        <v>34.5</v>
      </c>
      <c r="J7" s="73">
        <v>37</v>
      </c>
      <c r="K7" s="80">
        <v>0</v>
      </c>
      <c r="L7" s="74"/>
      <c r="P7" s="32"/>
      <c r="Q7" s="32">
        <f>B13</f>
        <v>24.5</v>
      </c>
    </row>
    <row r="8" spans="1:17">
      <c r="A8" s="16" t="s">
        <v>2</v>
      </c>
      <c r="B8" s="18">
        <v>100</v>
      </c>
      <c r="C8" s="76" t="s">
        <v>33</v>
      </c>
      <c r="D8" s="74">
        <v>-18.5</v>
      </c>
      <c r="E8" s="74">
        <f>E10+8+9.58</f>
        <v>45.08</v>
      </c>
      <c r="F8" s="74">
        <v>1</v>
      </c>
      <c r="G8" s="74">
        <v>0.52</v>
      </c>
      <c r="H8" s="74">
        <v>0.52</v>
      </c>
      <c r="I8" s="74">
        <v>115</v>
      </c>
      <c r="J8" s="74">
        <v>301</v>
      </c>
      <c r="K8" s="79">
        <v>120</v>
      </c>
      <c r="L8" s="74"/>
      <c r="P8" s="32"/>
      <c r="Q8" s="32">
        <f>B13</f>
        <v>24.5</v>
      </c>
    </row>
    <row r="9" spans="1:17">
      <c r="A9" s="16" t="s">
        <v>20</v>
      </c>
      <c r="B9" s="17">
        <v>50</v>
      </c>
      <c r="C9" s="76" t="s">
        <v>35</v>
      </c>
      <c r="D9" s="74">
        <v>-21.5</v>
      </c>
      <c r="E9" s="74">
        <f>E10+8</f>
        <v>35.5</v>
      </c>
      <c r="F9" s="74">
        <v>1</v>
      </c>
      <c r="G9" s="74">
        <v>0.52</v>
      </c>
      <c r="H9" s="74">
        <v>0.52</v>
      </c>
      <c r="I9" s="74">
        <v>115</v>
      </c>
      <c r="J9" s="74">
        <v>301</v>
      </c>
      <c r="K9" s="79">
        <v>240</v>
      </c>
      <c r="L9" s="74"/>
    </row>
    <row r="10" spans="1:17">
      <c r="A10" s="16" t="s">
        <v>3</v>
      </c>
      <c r="B10" s="17">
        <v>1</v>
      </c>
      <c r="C10" s="77" t="s">
        <v>36</v>
      </c>
      <c r="D10" s="73">
        <v>-18.5</v>
      </c>
      <c r="E10" s="73">
        <v>27.5</v>
      </c>
      <c r="F10" s="73">
        <v>1</v>
      </c>
      <c r="G10" s="73">
        <v>0.52</v>
      </c>
      <c r="H10" s="73">
        <v>0.52</v>
      </c>
      <c r="I10" s="73">
        <v>115</v>
      </c>
      <c r="J10" s="73">
        <v>301</v>
      </c>
      <c r="K10" s="80">
        <v>0</v>
      </c>
      <c r="L10" s="74"/>
    </row>
    <row r="11" spans="1:17">
      <c r="A11" s="16" t="s">
        <v>5</v>
      </c>
      <c r="B11" s="18">
        <v>3</v>
      </c>
      <c r="C11" s="76" t="s">
        <v>25</v>
      </c>
      <c r="D11" s="74">
        <v>-0.5</v>
      </c>
      <c r="E11" s="74">
        <f>E13+8+9.58</f>
        <v>45.08</v>
      </c>
      <c r="F11" s="74">
        <v>1</v>
      </c>
      <c r="G11" s="74">
        <v>0.52</v>
      </c>
      <c r="H11" s="74">
        <v>0.52</v>
      </c>
      <c r="I11" s="74">
        <v>115</v>
      </c>
      <c r="J11" s="74">
        <v>316</v>
      </c>
      <c r="K11" s="79">
        <v>240</v>
      </c>
      <c r="L11" s="74"/>
    </row>
    <row r="12" spans="1:17">
      <c r="A12" s="16" t="s">
        <v>4</v>
      </c>
      <c r="B12" s="17">
        <v>-24.5</v>
      </c>
      <c r="C12" s="76" t="s">
        <v>23</v>
      </c>
      <c r="D12" s="74">
        <v>2.5</v>
      </c>
      <c r="E12" s="74">
        <f>E13+8</f>
        <v>35.5</v>
      </c>
      <c r="F12" s="74">
        <v>1</v>
      </c>
      <c r="G12" s="74">
        <v>0.52</v>
      </c>
      <c r="H12" s="74">
        <v>0.52</v>
      </c>
      <c r="I12" s="74">
        <v>115</v>
      </c>
      <c r="J12" s="74">
        <v>316</v>
      </c>
      <c r="K12" s="79">
        <v>0</v>
      </c>
      <c r="L12" s="74"/>
    </row>
    <row r="13" spans="1:17" ht="13.5" thickBot="1">
      <c r="A13" s="19" t="s">
        <v>6</v>
      </c>
      <c r="B13" s="20">
        <v>24.5</v>
      </c>
      <c r="C13" s="77" t="s">
        <v>24</v>
      </c>
      <c r="D13" s="73">
        <v>-0.5</v>
      </c>
      <c r="E13" s="73">
        <v>27.5</v>
      </c>
      <c r="F13" s="73">
        <v>1</v>
      </c>
      <c r="G13" s="73">
        <v>0.52</v>
      </c>
      <c r="H13" s="73">
        <v>0.52</v>
      </c>
      <c r="I13" s="73">
        <v>115</v>
      </c>
      <c r="J13" s="73">
        <v>316</v>
      </c>
      <c r="K13" s="80">
        <v>120</v>
      </c>
      <c r="L13" s="74"/>
    </row>
    <row r="14" spans="1:17">
      <c r="A14" s="89" t="s">
        <v>43</v>
      </c>
      <c r="B14" s="90"/>
      <c r="L14" s="74"/>
    </row>
    <row r="15" spans="1:17" ht="12.75" customHeight="1">
      <c r="A15" s="91"/>
      <c r="B15" s="92"/>
      <c r="L15" s="74"/>
    </row>
    <row r="16" spans="1:17"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R26"/>
  <sheetViews>
    <sheetView workbookViewId="0">
      <selection activeCell="A7" sqref="A7"/>
    </sheetView>
  </sheetViews>
  <sheetFormatPr defaultColWidth="8.85546875" defaultRowHeight="12.75"/>
  <cols>
    <col min="1" max="1" width="35.85546875" style="67" customWidth="1"/>
    <col min="2" max="2" width="16.42578125" style="67" customWidth="1"/>
    <col min="3" max="3" width="10.42578125" style="76" customWidth="1"/>
    <col min="4" max="10" width="10.42578125" style="74" customWidth="1"/>
    <col min="11" max="11" width="10.42578125" style="79" customWidth="1"/>
    <col min="12" max="12" width="10.42578125" style="71" customWidth="1"/>
    <col min="13" max="14" width="10.42578125" style="74" customWidth="1"/>
    <col min="15" max="15" width="10.42578125" style="79" customWidth="1"/>
    <col min="16" max="16" width="22.42578125" style="30" bestFit="1" customWidth="1"/>
    <col min="17" max="17" width="12.28515625" style="30" bestFit="1" customWidth="1"/>
    <col min="18" max="16384" width="8.85546875" style="30"/>
  </cols>
  <sheetData>
    <row r="1" spans="1:18" s="27" customFormat="1" ht="15">
      <c r="A1" s="69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26"/>
    </row>
    <row r="2" spans="1:18" s="29" customFormat="1" ht="13.5" thickBot="1">
      <c r="A2" s="68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28"/>
    </row>
    <row r="3" spans="1:18" ht="15.75">
      <c r="A3" s="83" t="s">
        <v>17</v>
      </c>
      <c r="B3" s="84"/>
      <c r="C3" s="85" t="s">
        <v>7</v>
      </c>
      <c r="D3" s="86"/>
      <c r="E3" s="86"/>
      <c r="F3" s="86"/>
      <c r="G3" s="86"/>
      <c r="H3" s="86"/>
      <c r="I3" s="86"/>
      <c r="J3" s="86"/>
      <c r="K3" s="87"/>
      <c r="L3" s="85" t="s">
        <v>13</v>
      </c>
      <c r="M3" s="86"/>
      <c r="N3" s="86"/>
      <c r="O3" s="87"/>
      <c r="P3" s="88" t="s">
        <v>15</v>
      </c>
      <c r="Q3" s="88"/>
    </row>
    <row r="4" spans="1:18" ht="38.25">
      <c r="A4" s="23" t="s">
        <v>21</v>
      </c>
      <c r="B4" s="24" t="s">
        <v>22</v>
      </c>
      <c r="C4" s="22" t="s">
        <v>40</v>
      </c>
      <c r="D4" s="72" t="s">
        <v>12</v>
      </c>
      <c r="E4" s="72" t="s">
        <v>10</v>
      </c>
      <c r="F4" s="72" t="s">
        <v>8</v>
      </c>
      <c r="G4" s="72" t="s">
        <v>18</v>
      </c>
      <c r="H4" s="72" t="s">
        <v>19</v>
      </c>
      <c r="I4" s="72" t="s">
        <v>31</v>
      </c>
      <c r="J4" s="72" t="s">
        <v>32</v>
      </c>
      <c r="K4" s="78" t="s">
        <v>9</v>
      </c>
      <c r="L4" s="75" t="s">
        <v>41</v>
      </c>
      <c r="M4" s="75" t="s">
        <v>12</v>
      </c>
      <c r="N4" s="75" t="s">
        <v>10</v>
      </c>
      <c r="O4" s="25" t="s">
        <v>11</v>
      </c>
      <c r="P4" s="31" t="s">
        <v>16</v>
      </c>
      <c r="Q4" s="31" t="s">
        <v>14</v>
      </c>
      <c r="R4" s="32"/>
    </row>
    <row r="5" spans="1:18">
      <c r="A5" s="21" t="s">
        <v>42</v>
      </c>
      <c r="B5" s="17">
        <v>14</v>
      </c>
      <c r="C5" s="76" t="s">
        <v>33</v>
      </c>
      <c r="D5" s="74">
        <v>-33.42</v>
      </c>
      <c r="E5" s="74">
        <f>E7+12+12</f>
        <v>55</v>
      </c>
      <c r="F5" s="74">
        <v>1</v>
      </c>
      <c r="G5" s="74">
        <v>1.29</v>
      </c>
      <c r="H5" s="74">
        <v>1.29</v>
      </c>
      <c r="I5" s="74">
        <v>115</v>
      </c>
      <c r="J5" s="74">
        <v>301</v>
      </c>
      <c r="K5" s="79">
        <v>120</v>
      </c>
      <c r="L5" s="74" t="s">
        <v>34</v>
      </c>
      <c r="M5" s="74">
        <v>-27.5</v>
      </c>
      <c r="N5" s="74">
        <f>E7+12+12+14.25</f>
        <v>69.25</v>
      </c>
      <c r="O5" s="79">
        <v>1</v>
      </c>
      <c r="P5" s="32">
        <f>MAX(E5:E25,N5:N26)*1.05</f>
        <v>72.712500000000006</v>
      </c>
      <c r="Q5" s="32">
        <f>B12</f>
        <v>-24.5</v>
      </c>
      <c r="R5" s="32"/>
    </row>
    <row r="6" spans="1:18">
      <c r="A6" s="16" t="s">
        <v>84</v>
      </c>
      <c r="B6" s="82" t="s">
        <v>77</v>
      </c>
      <c r="C6" s="76" t="s">
        <v>35</v>
      </c>
      <c r="D6" s="74">
        <v>-36.67</v>
      </c>
      <c r="E6" s="74">
        <f>E7+12</f>
        <v>43</v>
      </c>
      <c r="F6" s="74">
        <v>1</v>
      </c>
      <c r="G6" s="74">
        <v>1.29</v>
      </c>
      <c r="H6" s="74">
        <v>1.29</v>
      </c>
      <c r="I6" s="74">
        <v>115</v>
      </c>
      <c r="J6" s="74">
        <v>301</v>
      </c>
      <c r="K6" s="79">
        <v>240</v>
      </c>
      <c r="L6" s="74" t="s">
        <v>29</v>
      </c>
      <c r="M6" s="74">
        <v>-24.5</v>
      </c>
      <c r="N6" s="74">
        <f>E7+12+12+14.25</f>
        <v>69.25</v>
      </c>
      <c r="O6" s="79">
        <v>1</v>
      </c>
      <c r="P6" s="32">
        <v>0</v>
      </c>
      <c r="Q6" s="32">
        <f>B12</f>
        <v>-24.5</v>
      </c>
      <c r="R6" s="32"/>
    </row>
    <row r="7" spans="1:18">
      <c r="A7" s="16" t="s">
        <v>1</v>
      </c>
      <c r="B7" s="18">
        <v>60</v>
      </c>
      <c r="C7" s="77" t="s">
        <v>36</v>
      </c>
      <c r="D7" s="73">
        <v>-33.75</v>
      </c>
      <c r="E7" s="73">
        <v>31</v>
      </c>
      <c r="F7" s="73">
        <v>1</v>
      </c>
      <c r="G7" s="73">
        <v>1.29</v>
      </c>
      <c r="H7" s="73">
        <v>1.29</v>
      </c>
      <c r="I7" s="73">
        <v>115</v>
      </c>
      <c r="J7" s="73">
        <v>301</v>
      </c>
      <c r="K7" s="80">
        <v>0</v>
      </c>
      <c r="L7" s="74"/>
      <c r="P7" s="32"/>
      <c r="Q7" s="32">
        <f>B13</f>
        <v>24.5</v>
      </c>
      <c r="R7" s="32"/>
    </row>
    <row r="8" spans="1:18">
      <c r="A8" s="16" t="s">
        <v>2</v>
      </c>
      <c r="B8" s="18">
        <v>100</v>
      </c>
      <c r="C8" s="76" t="s">
        <v>25</v>
      </c>
      <c r="D8" s="74">
        <v>-18.579999999999998</v>
      </c>
      <c r="E8" s="74">
        <f>E10+12+12</f>
        <v>55</v>
      </c>
      <c r="F8" s="74">
        <v>1</v>
      </c>
      <c r="G8" s="74">
        <v>1.29</v>
      </c>
      <c r="H8" s="74">
        <v>1.29</v>
      </c>
      <c r="I8" s="74">
        <v>115</v>
      </c>
      <c r="J8" s="74">
        <v>316</v>
      </c>
      <c r="K8" s="79">
        <v>240</v>
      </c>
      <c r="L8" s="74"/>
      <c r="P8" s="32"/>
      <c r="Q8" s="32">
        <f>B13</f>
        <v>24.5</v>
      </c>
      <c r="R8" s="32"/>
    </row>
    <row r="9" spans="1:18">
      <c r="A9" s="16" t="s">
        <v>20</v>
      </c>
      <c r="B9" s="17">
        <v>50</v>
      </c>
      <c r="C9" s="76" t="s">
        <v>23</v>
      </c>
      <c r="D9" s="74">
        <v>-15.33</v>
      </c>
      <c r="E9" s="74">
        <f>E10+12</f>
        <v>43</v>
      </c>
      <c r="F9" s="74">
        <v>1</v>
      </c>
      <c r="G9" s="74">
        <v>1.29</v>
      </c>
      <c r="H9" s="74">
        <v>1.29</v>
      </c>
      <c r="I9" s="74">
        <v>115</v>
      </c>
      <c r="J9" s="74">
        <v>316</v>
      </c>
      <c r="K9" s="79">
        <v>0</v>
      </c>
      <c r="L9" s="74"/>
      <c r="P9" s="32"/>
      <c r="Q9" s="32"/>
      <c r="R9" s="32"/>
    </row>
    <row r="10" spans="1:18">
      <c r="A10" s="16" t="s">
        <v>3</v>
      </c>
      <c r="B10" s="17">
        <v>1</v>
      </c>
      <c r="C10" s="77" t="s">
        <v>24</v>
      </c>
      <c r="D10" s="73">
        <v>-18.25</v>
      </c>
      <c r="E10" s="73">
        <v>31</v>
      </c>
      <c r="F10" s="73">
        <v>1</v>
      </c>
      <c r="G10" s="73">
        <v>1.29</v>
      </c>
      <c r="H10" s="73">
        <v>1.29</v>
      </c>
      <c r="I10" s="73">
        <v>115</v>
      </c>
      <c r="J10" s="73">
        <v>316</v>
      </c>
      <c r="K10" s="80">
        <v>120</v>
      </c>
      <c r="L10" s="74"/>
      <c r="P10" s="81"/>
      <c r="Q10" s="81"/>
    </row>
    <row r="11" spans="1:18">
      <c r="A11" s="16" t="s">
        <v>5</v>
      </c>
      <c r="B11" s="18">
        <v>3</v>
      </c>
      <c r="C11" s="76" t="s">
        <v>37</v>
      </c>
      <c r="D11" s="74">
        <v>-11.33</v>
      </c>
      <c r="E11" s="74">
        <v>-5</v>
      </c>
      <c r="F11" s="74">
        <v>1</v>
      </c>
      <c r="G11" s="74">
        <v>0.68</v>
      </c>
      <c r="H11" s="74">
        <v>0.68</v>
      </c>
      <c r="I11" s="74">
        <v>34.5</v>
      </c>
      <c r="J11" s="74">
        <v>37</v>
      </c>
      <c r="K11" s="79">
        <v>240</v>
      </c>
      <c r="L11" s="74"/>
      <c r="P11" s="81"/>
      <c r="Q11" s="81"/>
    </row>
    <row r="12" spans="1:18">
      <c r="A12" s="16" t="s">
        <v>4</v>
      </c>
      <c r="B12" s="17">
        <v>-24.5</v>
      </c>
      <c r="C12" s="76" t="s">
        <v>38</v>
      </c>
      <c r="D12" s="74">
        <v>-11</v>
      </c>
      <c r="E12" s="74">
        <v>-5</v>
      </c>
      <c r="F12" s="74">
        <v>1</v>
      </c>
      <c r="G12" s="74">
        <v>0.68</v>
      </c>
      <c r="H12" s="74">
        <v>0.68</v>
      </c>
      <c r="I12" s="74">
        <v>34.5</v>
      </c>
      <c r="J12" s="74">
        <v>37</v>
      </c>
      <c r="K12" s="79">
        <v>120</v>
      </c>
      <c r="L12" s="74"/>
    </row>
    <row r="13" spans="1:18" ht="13.5" thickBot="1">
      <c r="A13" s="19" t="s">
        <v>6</v>
      </c>
      <c r="B13" s="20">
        <v>24.5</v>
      </c>
      <c r="C13" s="77" t="s">
        <v>39</v>
      </c>
      <c r="D13" s="73">
        <v>-10.67</v>
      </c>
      <c r="E13" s="73">
        <v>-5</v>
      </c>
      <c r="F13" s="73">
        <v>1</v>
      </c>
      <c r="G13" s="73">
        <v>0.68</v>
      </c>
      <c r="H13" s="73">
        <v>0.68</v>
      </c>
      <c r="I13" s="73">
        <v>34.5</v>
      </c>
      <c r="J13" s="73">
        <v>37</v>
      </c>
      <c r="K13" s="80">
        <v>0</v>
      </c>
      <c r="L13" s="74"/>
    </row>
    <row r="14" spans="1:18">
      <c r="A14" s="89" t="s">
        <v>43</v>
      </c>
      <c r="B14" s="90"/>
      <c r="L14" s="74"/>
    </row>
    <row r="15" spans="1:18" ht="12.75" customHeight="1">
      <c r="A15" s="91"/>
      <c r="B15" s="92"/>
      <c r="L15" s="74"/>
    </row>
    <row r="16" spans="1:18">
      <c r="C16" s="77"/>
      <c r="D16" s="73"/>
      <c r="E16" s="73"/>
      <c r="F16" s="73"/>
      <c r="G16" s="73"/>
      <c r="H16" s="73"/>
      <c r="I16" s="73"/>
      <c r="J16" s="73"/>
      <c r="K16" s="80"/>
      <c r="L16" s="74"/>
    </row>
    <row r="17" spans="3:14">
      <c r="L17" s="74"/>
    </row>
    <row r="18" spans="3:14">
      <c r="L18" s="74"/>
    </row>
    <row r="19" spans="3:14">
      <c r="C19" s="77"/>
      <c r="D19" s="73"/>
      <c r="E19" s="73"/>
      <c r="F19" s="73"/>
      <c r="G19" s="73"/>
      <c r="H19" s="73"/>
      <c r="I19" s="73"/>
      <c r="J19" s="73"/>
      <c r="K19" s="80"/>
      <c r="L19" s="74"/>
    </row>
    <row r="20" spans="3:14">
      <c r="L20" s="74"/>
      <c r="N20" s="65"/>
    </row>
    <row r="21" spans="3:14">
      <c r="N21" s="65"/>
    </row>
    <row r="22" spans="3:14">
      <c r="C22" s="77"/>
      <c r="D22" s="73"/>
      <c r="E22" s="73"/>
      <c r="F22" s="73"/>
      <c r="G22" s="73"/>
      <c r="H22" s="73"/>
      <c r="I22" s="73"/>
      <c r="J22" s="73"/>
      <c r="K22" s="80"/>
      <c r="N22" s="65"/>
    </row>
    <row r="23" spans="3:14">
      <c r="N23" s="65"/>
    </row>
    <row r="24" spans="3:14">
      <c r="N24" s="65"/>
    </row>
    <row r="25" spans="3:14">
      <c r="C25" s="77"/>
      <c r="D25" s="73"/>
      <c r="E25" s="73"/>
      <c r="F25" s="73"/>
      <c r="G25" s="73"/>
      <c r="H25" s="73"/>
      <c r="I25" s="73"/>
      <c r="J25" s="73"/>
      <c r="K25" s="80"/>
      <c r="N25" s="65"/>
    </row>
    <row r="26" spans="3:14">
      <c r="C26" s="33"/>
      <c r="D26" s="34"/>
      <c r="E26" s="34"/>
      <c r="F26" s="34"/>
      <c r="G26" s="34"/>
      <c r="H26" s="34"/>
      <c r="I26" s="34"/>
      <c r="J26" s="34"/>
      <c r="K26" s="34"/>
      <c r="L26" s="76"/>
      <c r="N26" s="65"/>
    </row>
  </sheetData>
  <mergeCells count="5">
    <mergeCell ref="A3:B3"/>
    <mergeCell ref="C3:K3"/>
    <mergeCell ref="L3:O3"/>
    <mergeCell ref="P3:Q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single</vt:lpstr>
      <vt:lpstr>double</vt:lpstr>
      <vt:lpstr>HL_E</vt:lpstr>
      <vt:lpstr>HL_P</vt:lpstr>
      <vt:lpstr>und_E</vt:lpstr>
      <vt:lpstr>und_P</vt:lpstr>
      <vt:lpstr>und_only</vt:lpstr>
      <vt:lpstr>14E</vt:lpstr>
      <vt:lpstr>14P</vt:lpstr>
      <vt:lpstr>18E</vt:lpstr>
      <vt:lpstr>18P</vt:lpstr>
      <vt:lpstr>32E</vt:lpstr>
      <vt:lpstr>32P</vt:lpstr>
      <vt:lpstr>raise1</vt:lpstr>
      <vt:lpstr>raise2</vt:lpstr>
      <vt:lpstr>raise3</vt:lpstr>
      <vt:lpstr>Vertical_1_W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mbaum</cp:lastModifiedBy>
  <cp:lastPrinted>2012-11-15T20:07:12Z</cp:lastPrinted>
  <dcterms:created xsi:type="dcterms:W3CDTF">2000-05-22T20:31:36Z</dcterms:created>
  <dcterms:modified xsi:type="dcterms:W3CDTF">2016-09-21T18:58:00Z</dcterms:modified>
</cp:coreProperties>
</file>