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8700" yWindow="0" windowWidth="28460" windowHeight="16640" tabRatio="669"/>
  </bookViews>
  <sheets>
    <sheet name="Bowtie2" sheetId="12" r:id="rId1"/>
    <sheet name="samtools_merge" sheetId="4" r:id="rId2"/>
    <sheet name="macs2subs" sheetId="17" r:id="rId3"/>
    <sheet name="R_filter_1" sheetId="19" r:id="rId4"/>
    <sheet name="R_filter_2" sheetId="20" r:id="rId5"/>
    <sheet name="macs2out" sheetId="18" r:id="rId6"/>
    <sheet name="Notes_Kit" sheetId="22"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2" i="17" l="1"/>
  <c r="E51" i="17"/>
  <c r="E50" i="17"/>
  <c r="E49" i="17"/>
  <c r="M33" i="17"/>
  <c r="O33" i="17"/>
  <c r="M27" i="17"/>
  <c r="O27" i="17"/>
  <c r="M21" i="17"/>
  <c r="O21" i="17"/>
  <c r="M16" i="17"/>
  <c r="O16" i="17"/>
  <c r="M10" i="17"/>
  <c r="O10" i="17"/>
  <c r="H16" i="4"/>
  <c r="H12" i="4"/>
  <c r="K75" i="12"/>
  <c r="K73" i="12"/>
  <c r="K72" i="12"/>
  <c r="K71" i="12"/>
  <c r="K70" i="12"/>
  <c r="K69" i="12"/>
  <c r="K64" i="12"/>
  <c r="K62" i="12"/>
  <c r="K61" i="12"/>
  <c r="K60" i="12"/>
  <c r="K59" i="12"/>
  <c r="K58" i="12"/>
  <c r="K53" i="12"/>
  <c r="K51" i="12"/>
  <c r="K50" i="12"/>
  <c r="K49" i="12"/>
  <c r="K48" i="12"/>
  <c r="K47" i="12"/>
  <c r="K42" i="12"/>
  <c r="K40" i="12"/>
  <c r="K39" i="12"/>
  <c r="K38" i="12"/>
  <c r="K37" i="12"/>
  <c r="K36" i="12"/>
  <c r="K31" i="12"/>
  <c r="K29" i="12"/>
  <c r="K28" i="12"/>
  <c r="K27" i="12"/>
  <c r="K26" i="12"/>
  <c r="K25" i="12"/>
  <c r="K20" i="12"/>
  <c r="K18" i="12"/>
  <c r="K17" i="12"/>
  <c r="K16" i="12"/>
  <c r="K15" i="12"/>
  <c r="K14" i="12"/>
  <c r="I17" i="20"/>
  <c r="H16" i="20"/>
  <c r="H15" i="20"/>
  <c r="H14" i="20"/>
  <c r="H13" i="20"/>
  <c r="H11" i="20"/>
  <c r="H10" i="20"/>
  <c r="H6" i="20"/>
  <c r="H4" i="20"/>
  <c r="H17" i="19"/>
  <c r="H20" i="19"/>
  <c r="G9" i="19"/>
  <c r="G7" i="19"/>
  <c r="G4" i="19"/>
  <c r="G12" i="19"/>
  <c r="G11" i="19"/>
  <c r="G5" i="19"/>
  <c r="M22" i="22"/>
  <c r="N22" i="22"/>
  <c r="C18" i="22"/>
  <c r="M23" i="22"/>
  <c r="C28" i="22"/>
  <c r="C27" i="22"/>
  <c r="M24" i="22"/>
  <c r="C31" i="22"/>
  <c r="C30" i="22"/>
  <c r="E22" i="22"/>
  <c r="C17" i="22"/>
  <c r="C24" i="22"/>
  <c r="N24" i="22"/>
  <c r="E24" i="22"/>
  <c r="C19" i="22"/>
  <c r="C22" i="22"/>
  <c r="C14" i="22"/>
  <c r="C13" i="22"/>
  <c r="E23" i="22"/>
  <c r="C23" i="22"/>
  <c r="N23" i="22"/>
  <c r="I13" i="20"/>
  <c r="I12" i="20"/>
  <c r="I11" i="20"/>
  <c r="I10" i="20"/>
  <c r="I8" i="20"/>
  <c r="I7" i="20"/>
  <c r="I5" i="20"/>
  <c r="I3" i="20"/>
  <c r="H12" i="19"/>
  <c r="H11" i="19"/>
  <c r="H9" i="19"/>
  <c r="H7" i="19"/>
  <c r="H5" i="19"/>
  <c r="H4" i="19"/>
  <c r="K6" i="12"/>
  <c r="K5" i="12"/>
  <c r="K4" i="12"/>
  <c r="K8" i="12"/>
  <c r="K7" i="12"/>
  <c r="E48" i="17"/>
  <c r="E47" i="17"/>
  <c r="M4" i="17"/>
  <c r="O4" i="17"/>
  <c r="H8" i="4"/>
  <c r="H4" i="4"/>
  <c r="K10" i="12"/>
</calcChain>
</file>

<file path=xl/sharedStrings.xml><?xml version="1.0" encoding="utf-8"?>
<sst xmlns="http://schemas.openxmlformats.org/spreadsheetml/2006/main" count="472" uniqueCount="207">
  <si>
    <t>samtools merge</t>
  </si>
  <si>
    <t>.bam</t>
  </si>
  <si>
    <t>mv</t>
  </si>
  <si>
    <t>qsub -q rcc-30d</t>
  </si>
  <si>
    <t>bowtie2 -p 4 --local -N 1 --phred33 -x /db/bowtie2/11192013/mm9</t>
  </si>
  <si>
    <t>-S</t>
  </si>
  <si>
    <t>samtools view -bS -h -F 4</t>
  </si>
  <si>
    <t>&gt;</t>
  </si>
  <si>
    <t>.fastq</t>
  </si>
  <si>
    <t>.sam</t>
  </si>
  <si>
    <t>.sorted</t>
  </si>
  <si>
    <t>samtools sort</t>
  </si>
  <si>
    <t>.sh</t>
  </si>
  <si>
    <t>bt1</t>
  </si>
  <si>
    <t>Output</t>
  </si>
  <si>
    <t>Input1</t>
  </si>
  <si>
    <t>Input2</t>
  </si>
  <si>
    <t>Input3</t>
  </si>
  <si>
    <t>cd .</t>
  </si>
  <si>
    <t>Command</t>
  </si>
  <si>
    <t>Input</t>
  </si>
  <si>
    <t>WCE</t>
  </si>
  <si>
    <t>options</t>
  </si>
  <si>
    <t>out_name</t>
  </si>
  <si>
    <t>pName</t>
  </si>
  <si>
    <t>pValue</t>
  </si>
  <si>
    <t>broad pValue</t>
  </si>
  <si>
    <t>E-4</t>
  </si>
  <si>
    <t>-c</t>
  </si>
  <si>
    <t xml:space="preserve">-f BAM -g mm --keep-dup 1 </t>
  </si>
  <si>
    <t>-n</t>
  </si>
  <si>
    <t>-B --nomodel --shiftsize 200 -p</t>
  </si>
  <si>
    <t>--broad --broad-cutoff</t>
  </si>
  <si>
    <t>#!/bin/bash</t>
  </si>
  <si>
    <t>rm</t>
  </si>
  <si>
    <t>#</t>
  </si>
  <si>
    <t>1</t>
  </si>
  <si>
    <t>macs2</t>
  </si>
  <si>
    <t>macs1</t>
  </si>
  <si>
    <t>merge1</t>
  </si>
  <si>
    <t># unique mapped reads (bt2)</t>
  </si>
  <si>
    <t>First MACS</t>
  </si>
  <si>
    <t>2nd MACS</t>
  </si>
  <si>
    <t>R script saved as JamesExample.R</t>
  </si>
  <si>
    <t>PART1: 1.R</t>
  </si>
  <si>
    <t>input</t>
  </si>
  <si>
    <t>#READ IN DATA into 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</si>
  <si>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</si>
  <si>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</si>
  <si>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</si>
  <si>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</si>
  <si>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</si>
  <si>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</si>
  <si>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</si>
  <si>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</si>
  <si>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</si>
  <si>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</si>
  <si>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</si>
  <si>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</si>
  <si>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</si>
  <si>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</si>
  <si>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</si>
  <si>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</si>
  <si>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</si>
  <si>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</si>
  <si>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</si>
  <si>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</si>
  <si>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</si>
  <si>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</si>
  <si>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</si>
  <si>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</si>
  <si>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</si>
  <si>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</si>
  <si>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</si>
  <si>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</si>
  <si>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</si>
  <si>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</si>
  <si>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</si>
  <si>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</si>
  <si>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</si>
  <si>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</si>
  <si>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</si>
  <si>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</si>
  <si>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</si>
  <si>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</si>
  <si>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</si>
  <si>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</si>
  <si>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</si>
  <si>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</si>
  <si>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Intersect Scripts</t>
  </si>
  <si>
    <t>Run Rscript commands</t>
  </si>
  <si>
    <t xml:space="preserve">time python2.7 /usr/local/macs2/2.0.10.09132012/bin/macs2 callpeak -t </t>
  </si>
  <si>
    <r>
      <rPr>
        <sz val="10"/>
        <color theme="1"/>
        <rFont val="Courier"/>
        <family val="2"/>
      </rPr>
      <t>/usr/local/bedtools/latest/bin/</t>
    </r>
    <r>
      <rPr>
        <sz val="10"/>
        <color theme="1"/>
        <rFont val="Courier"/>
        <family val="2"/>
      </rPr>
      <t xml:space="preserve">bedtools intersect -a </t>
    </r>
  </si>
  <si>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</si>
  <si>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</si>
  <si>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</si>
  <si>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</si>
  <si>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</si>
  <si>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</si>
  <si>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</si>
  <si>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</si>
  <si>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</si>
  <si>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</si>
  <si>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</si>
  <si>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</si>
  <si>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</si>
  <si>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</si>
  <si>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</si>
  <si>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</si>
  <si>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</si>
  <si>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</si>
  <si>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</si>
  <si>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</si>
  <si>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</si>
  <si>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</si>
  <si>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</si>
  <si>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</si>
  <si>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</si>
  <si>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</si>
  <si>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</si>
  <si>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</si>
  <si>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</si>
  <si>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</si>
  <si>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</si>
  <si>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</si>
  <si>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</si>
  <si>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t>Nmyc_pMinus2_noWCE</t>
  </si>
  <si>
    <t>8.R</t>
  </si>
  <si>
    <t>log10p &lt;5</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</si>
  <si>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</si>
  <si>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</si>
  <si>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</si>
  <si>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</si>
  <si>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</si>
  <si>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</si>
  <si>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cMyc_WCE</t>
  </si>
  <si>
    <t>Nmyc_WCE</t>
  </si>
  <si>
    <t>cMyc_noWCE</t>
  </si>
  <si>
    <t>Nmyc_noWCE</t>
  </si>
  <si>
    <t>log10p &lt;13</t>
  </si>
  <si>
    <t>combined these peaks to re-call each condition at</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</si>
  <si>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</si>
  <si>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</si>
  <si>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</si>
  <si>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</si>
  <si>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</si>
  <si>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</si>
  <si>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</si>
  <si>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</si>
  <si>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</si>
  <si>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</si>
  <si>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</si>
  <si>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cMyc.merged</t>
  </si>
  <si>
    <t>WCE.Merged</t>
  </si>
  <si>
    <t>Nmyc.merged</t>
  </si>
  <si>
    <t>rand1_4.sh.o5013081</t>
  </si>
  <si>
    <t>rand1_5.sh.o5013512</t>
  </si>
  <si>
    <t>rand1_6.sh.o5013518</t>
  </si>
  <si>
    <t>to SORT &amp; filter in Unix commands</t>
  </si>
  <si>
    <t>sort by pValue</t>
  </si>
  <si>
    <t>sort -nrk 6 -t $'\t' filename.bed &gt; filename.Psorted.bed</t>
  </si>
  <si>
    <t>Also took top 4k peaks from here</t>
  </si>
  <si>
    <t>take top 4k</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</si>
  <si>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</si>
  <si>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Script</t>
  </si>
  <si>
    <t>SCRIPTS (.R)</t>
  </si>
  <si>
    <t>1.R</t>
  </si>
  <si>
    <r>
      <t>Example1_p</t>
    </r>
    <r>
      <rPr>
        <sz val="10"/>
        <color theme="1"/>
        <rFont val="Courier"/>
        <family val="2"/>
      </rPr>
      <t>Value</t>
    </r>
    <r>
      <rPr>
        <sz val="10"/>
        <color theme="1"/>
        <rFont val="Courier"/>
        <family val="2"/>
      </rPr>
      <t>_WCE</t>
    </r>
  </si>
  <si>
    <t>log10p &lt;3</t>
  </si>
  <si>
    <t>log10p &lt;4</t>
  </si>
  <si>
    <t>log10p &lt;6</t>
  </si>
  <si>
    <t>log10p &lt;7</t>
  </si>
  <si>
    <t>head -4000 filename_Psorted.bed &gt; filename_4kpeaks.bed</t>
  </si>
  <si>
    <t>log10p &lt;8</t>
  </si>
  <si>
    <t># of tags in WCE&amp;noWCE combined</t>
  </si>
  <si>
    <r>
      <rPr>
        <sz val="10"/>
        <color theme="1"/>
        <rFont val="Courier"/>
        <family val="2"/>
      </rPr>
      <t>example</t>
    </r>
    <r>
      <rPr>
        <sz val="10"/>
        <color theme="1"/>
        <rFont val="Courier"/>
        <family val="2"/>
      </rPr>
      <t>_combined</t>
    </r>
  </si>
  <si>
    <t>CTCF_wt_1</t>
  </si>
  <si>
    <t>CTCF_wt_3</t>
  </si>
  <si>
    <t>CTCF_wt_2</t>
  </si>
  <si>
    <t>CTCF_4d</t>
  </si>
  <si>
    <t>CTCF_2d_3</t>
  </si>
  <si>
    <t>CTCF_2d_2</t>
  </si>
  <si>
    <t>CTCF_2d_1</t>
  </si>
  <si>
    <t>CTCF_wt_1.sorted.bam</t>
  </si>
  <si>
    <t>CTCF_wt_2.sorted.bam</t>
  </si>
  <si>
    <t>CTCF_wt_3.sorted.bam</t>
  </si>
  <si>
    <t xml:space="preserve">mv CTCF_4d.sorted.bam CTCF_4d.merged.bam </t>
  </si>
  <si>
    <t>CTCF_2d_1.sorted.bam</t>
  </si>
  <si>
    <t>CTCF_2d_2.sorted.bam</t>
  </si>
  <si>
    <t>CTCF_2d_3.sorted.bam</t>
  </si>
  <si>
    <t>merge2</t>
  </si>
  <si>
    <t>mapped reads</t>
  </si>
  <si>
    <t>WCE_wt.merged.bam</t>
  </si>
  <si>
    <t>CTCF_wt</t>
  </si>
  <si>
    <t>_pValue2_WCE</t>
  </si>
  <si>
    <t>CTCF_2d</t>
  </si>
  <si>
    <t>WCE_2d.merged.bam</t>
  </si>
  <si>
    <t>WCE_4d.merged.bam</t>
  </si>
  <si>
    <t>_pValue9_WCE</t>
  </si>
  <si>
    <t>CTCF_wt.merged.bam</t>
  </si>
  <si>
    <t>CTCF_2d.merged.bam</t>
  </si>
  <si>
    <t>CTCF_4d.merged.bam</t>
  </si>
  <si>
    <t>macs3</t>
  </si>
  <si>
    <t>macs4</t>
  </si>
  <si>
    <t>macs5</t>
  </si>
  <si>
    <t>macs6</t>
  </si>
  <si>
    <r>
      <t>#!/bin/</t>
    </r>
    <r>
      <rPr>
        <sz val="10"/>
        <color theme="1"/>
        <rFont val="Courier"/>
        <family val="2"/>
      </rPr>
      <t>ba</t>
    </r>
    <r>
      <rPr>
        <sz val="10"/>
        <color theme="1"/>
        <rFont val="Courier"/>
        <family val="2"/>
      </rPr>
      <t>sh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</si>
</sst>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6" x14ac:knownFonts="1">
    <font>
      <sz val="12"/>
      <color theme="1"/>
      <name val="Calibri"/>
      <family val="2"/>
      <charset val="129"/>
      <scheme val="minor"/>
    </font>
    <font>
      <sz val="12"/>
      <color theme="1"/>
      <name val="Courier"/>
      <family val="2"/>
    </font>
    <font>
      <sz val="12"/>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b/>
      <u/>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sz val="10"/>
      <color rgb="FF222222"/>
      <name val="Courier"/>
    </font>
    <font>
      <b/>
      <sz val="12"/>
      <color theme="1"/>
      <name val="Courier"/>
    </font>
    <font>
      <sz val="12"/>
      <color theme="1"/>
      <name val="Courier"/>
    </font>
    <font>
      <b/>
      <sz val="10"/>
      <color theme="1"/>
      <name val="Courier"/>
    </font>
    <font>
      <sz val="10"/>
      <name val="Courier"/>
    </font>
    <font>
      <b/>
      <u/>
      <sz val="12"/>
      <color theme="1"/>
      <name val="Courier"/>
    </font>
    <font>
      <sz val="10"/>
      <color rgb="FFFF0000"/>
      <name val="Courier"/>
    </font>
    <font>
      <u/>
      <sz val="12"/>
      <color theme="1"/>
      <name val="Courier"/>
    </font>
  </fonts>
  <fills count="9">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s>
  <borders count="1">
    <border>
      <left/>
      <right/>
      <top/>
      <bottom/>
      <diagonal/>
    </border>
  </borders>
  <cellStyleXfs count="170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9">
    <xf numFmtId="0" fontId="0" fillId="0" borderId="0" xfId="0"/>
    <xf numFmtId="49" fontId="0" fillId="0" borderId="0" xfId="0" applyNumberFormat="1"/>
    <xf numFmtId="0" fontId="0" fillId="0" borderId="0" xfId="0" applyNumberFormat="1"/>
    <xf numFmtId="0" fontId="12" fillId="0" borderId="0" xfId="0" applyFont="1"/>
    <xf numFmtId="0" fontId="0" fillId="4" borderId="0" xfId="0" applyFill="1"/>
    <xf numFmtId="0" fontId="0" fillId="0" borderId="0" xfId="0" applyFont="1"/>
    <xf numFmtId="0" fontId="14" fillId="0" borderId="0" xfId="0" applyFont="1"/>
    <xf numFmtId="0" fontId="15" fillId="0" borderId="0" xfId="0" applyFont="1"/>
    <xf numFmtId="0" fontId="14" fillId="0" borderId="0" xfId="0" applyNumberFormat="1" applyFont="1"/>
    <xf numFmtId="0" fontId="14" fillId="0" borderId="0" xfId="0" applyFont="1" applyFill="1"/>
    <xf numFmtId="49" fontId="14" fillId="0" borderId="0" xfId="0" applyNumberFormat="1" applyFont="1" applyFill="1"/>
    <xf numFmtId="49" fontId="17" fillId="0" borderId="0" xfId="0" applyNumberFormat="1" applyFont="1" applyFill="1"/>
    <xf numFmtId="164" fontId="14" fillId="0" borderId="0" xfId="0" applyNumberFormat="1" applyFont="1" applyFill="1"/>
    <xf numFmtId="0" fontId="14" fillId="0" borderId="0" xfId="0" applyNumberFormat="1" applyFont="1" applyFill="1"/>
    <xf numFmtId="49" fontId="14" fillId="0" borderId="0" xfId="0" applyNumberFormat="1" applyFont="1"/>
    <xf numFmtId="0" fontId="14" fillId="4" borderId="0" xfId="0" applyFont="1" applyFill="1"/>
    <xf numFmtId="0" fontId="16" fillId="0" borderId="0" xfId="0" applyFont="1" applyFill="1" applyAlignment="1">
      <alignment horizontal="center"/>
    </xf>
    <xf numFmtId="0" fontId="15" fillId="0" borderId="0" xfId="0" applyFont="1" applyFill="1"/>
    <xf numFmtId="164" fontId="15" fillId="0" borderId="0" xfId="0" applyNumberFormat="1" applyFont="1" applyFill="1"/>
    <xf numFmtId="0" fontId="18" fillId="0" borderId="0" xfId="0" applyFont="1" applyFill="1"/>
    <xf numFmtId="0" fontId="15" fillId="0" borderId="0" xfId="0" applyFont="1" applyFill="1" applyAlignment="1">
      <alignment shrinkToFit="1"/>
    </xf>
    <xf numFmtId="49" fontId="17" fillId="0" borderId="0" xfId="0" applyNumberFormat="1" applyFont="1" applyFill="1" applyAlignment="1">
      <alignment shrinkToFit="1"/>
    </xf>
    <xf numFmtId="49" fontId="14" fillId="0" borderId="0" xfId="0" applyNumberFormat="1" applyFont="1" applyFill="1" applyAlignment="1">
      <alignment shrinkToFit="1"/>
    </xf>
    <xf numFmtId="0" fontId="14" fillId="0" borderId="0" xfId="0" applyFont="1" applyFill="1" applyAlignment="1">
      <alignment shrinkToFit="1"/>
    </xf>
    <xf numFmtId="0" fontId="19" fillId="0" borderId="0" xfId="0" applyFont="1" applyAlignment="1">
      <alignment wrapText="1"/>
    </xf>
    <xf numFmtId="0" fontId="19" fillId="0" borderId="0" xfId="0" applyFont="1"/>
    <xf numFmtId="0" fontId="20" fillId="0" borderId="0" xfId="0" applyFont="1"/>
    <xf numFmtId="0" fontId="14" fillId="0" borderId="0" xfId="0" applyFont="1" applyAlignment="1">
      <alignment shrinkToFit="1"/>
    </xf>
    <xf numFmtId="0" fontId="16" fillId="5" borderId="0" xfId="0" applyFont="1" applyFill="1"/>
    <xf numFmtId="0" fontId="16" fillId="0" borderId="0" xfId="0" applyFont="1" applyFill="1"/>
    <xf numFmtId="0" fontId="14" fillId="5" borderId="0" xfId="0" applyFont="1" applyFill="1"/>
    <xf numFmtId="49" fontId="19" fillId="0" borderId="0" xfId="475" applyNumberFormat="1" applyFont="1" applyFill="1" applyAlignment="1">
      <alignment horizontal="left" vertical="center"/>
    </xf>
    <xf numFmtId="0" fontId="17" fillId="0" borderId="0" xfId="0" applyFont="1"/>
    <xf numFmtId="0" fontId="17" fillId="0" borderId="0" xfId="0" applyFont="1" applyFill="1"/>
    <xf numFmtId="0" fontId="21" fillId="0" borderId="0" xfId="0" applyFont="1"/>
    <xf numFmtId="0" fontId="9" fillId="0" borderId="0" xfId="0" applyFont="1" applyAlignment="1">
      <alignment shrinkToFit="1"/>
    </xf>
    <xf numFmtId="0" fontId="9" fillId="0" borderId="0" xfId="0" applyFont="1"/>
    <xf numFmtId="0" fontId="16" fillId="0" borderId="0" xfId="0" applyNumberFormat="1" applyFont="1" applyAlignment="1">
      <alignment wrapText="1"/>
    </xf>
    <xf numFmtId="0" fontId="9" fillId="0" borderId="0" xfId="0" applyNumberFormat="1" applyFont="1" applyAlignment="1">
      <alignment wrapText="1"/>
    </xf>
    <xf numFmtId="0" fontId="21" fillId="0" borderId="0" xfId="0" applyNumberFormat="1" applyFont="1" applyAlignment="1">
      <alignment wrapText="1"/>
    </xf>
    <xf numFmtId="0" fontId="9" fillId="0" borderId="0" xfId="0" applyFont="1" applyAlignment="1">
      <alignment wrapText="1"/>
    </xf>
    <xf numFmtId="0" fontId="9" fillId="0" borderId="0" xfId="0" applyNumberFormat="1" applyFont="1" applyFill="1" applyAlignment="1">
      <alignment wrapText="1"/>
    </xf>
    <xf numFmtId="0" fontId="22" fillId="0" borderId="0" xfId="0" applyFont="1"/>
    <xf numFmtId="0" fontId="9" fillId="0" borderId="0" xfId="0" applyFont="1" applyFill="1"/>
    <xf numFmtId="0" fontId="16" fillId="0" borderId="0" xfId="0" applyFont="1"/>
    <xf numFmtId="0" fontId="8" fillId="0" borderId="0" xfId="0" applyFont="1"/>
    <xf numFmtId="0" fontId="0" fillId="0" borderId="0" xfId="0" applyFill="1"/>
    <xf numFmtId="0" fontId="6" fillId="0" borderId="0" xfId="0" applyFont="1"/>
    <xf numFmtId="0" fontId="6" fillId="0" borderId="0" xfId="0" applyFont="1" applyAlignment="1">
      <alignment wrapText="1"/>
    </xf>
    <xf numFmtId="0" fontId="7" fillId="0" borderId="0" xfId="0" applyFont="1"/>
    <xf numFmtId="0" fontId="5" fillId="0" borderId="0" xfId="0" applyFont="1"/>
    <xf numFmtId="0" fontId="5" fillId="6" borderId="0" xfId="0" applyFont="1" applyFill="1"/>
    <xf numFmtId="0" fontId="5" fillId="3" borderId="0" xfId="0" applyFont="1" applyFill="1"/>
    <xf numFmtId="49" fontId="5" fillId="0" borderId="0" xfId="0" applyNumberFormat="1" applyFont="1" applyFill="1" applyAlignment="1">
      <alignment wrapText="1"/>
    </xf>
    <xf numFmtId="0" fontId="23" fillId="0" borderId="0" xfId="0" applyFont="1" applyAlignment="1">
      <alignment wrapText="1"/>
    </xf>
    <xf numFmtId="0" fontId="4" fillId="0" borderId="0" xfId="0" applyFont="1"/>
    <xf numFmtId="0" fontId="23" fillId="0" borderId="0" xfId="0" applyFont="1"/>
    <xf numFmtId="49" fontId="19" fillId="8" borderId="0" xfId="475" applyNumberFormat="1" applyFont="1" applyFill="1" applyAlignment="1">
      <alignment horizontal="left" vertical="center"/>
    </xf>
    <xf numFmtId="0" fontId="3" fillId="0" borderId="0" xfId="0" applyNumberFormat="1" applyFont="1" applyAlignment="1">
      <alignment wrapText="1"/>
    </xf>
    <xf numFmtId="0" fontId="12" fillId="7" borderId="0" xfId="0" applyFont="1" applyFill="1"/>
    <xf numFmtId="0" fontId="0" fillId="7" borderId="0" xfId="0" applyFill="1"/>
    <xf numFmtId="0" fontId="0" fillId="7" borderId="0" xfId="0" applyNumberFormat="1" applyFill="1"/>
    <xf numFmtId="0" fontId="0" fillId="2" borderId="0" xfId="0" applyFill="1"/>
    <xf numFmtId="0" fontId="17" fillId="0" borderId="0" xfId="0" applyNumberFormat="1" applyFont="1" applyFill="1"/>
    <xf numFmtId="0" fontId="17" fillId="2" borderId="0" xfId="0" applyFont="1" applyFill="1"/>
    <xf numFmtId="0" fontId="14" fillId="2" borderId="0" xfId="0" applyFont="1" applyFill="1"/>
    <xf numFmtId="49" fontId="3" fillId="0" borderId="0" xfId="0" applyNumberFormat="1" applyFont="1" applyFill="1"/>
    <xf numFmtId="164" fontId="14" fillId="2" borderId="0" xfId="0" applyNumberFormat="1" applyFont="1" applyFill="1"/>
    <xf numFmtId="0" fontId="3" fillId="2" borderId="0" xfId="0" applyFont="1" applyFill="1"/>
    <xf numFmtId="0" fontId="3" fillId="0" borderId="0" xfId="0" applyFont="1"/>
    <xf numFmtId="0" fontId="14" fillId="0" borderId="0" xfId="0" applyFont="1" applyFill="1" applyAlignment="1"/>
    <xf numFmtId="0" fontId="14" fillId="0" borderId="0" xfId="0" applyFont="1" applyAlignment="1"/>
    <xf numFmtId="0" fontId="14" fillId="5" borderId="0" xfId="0" applyFont="1" applyFill="1" applyAlignment="1"/>
    <xf numFmtId="0" fontId="17" fillId="0" borderId="0" xfId="0" applyFont="1" applyFill="1" applyAlignment="1">
      <alignment shrinkToFit="1"/>
    </xf>
    <xf numFmtId="0" fontId="5" fillId="0" borderId="0" xfId="0" applyFont="1" applyAlignment="1"/>
    <xf numFmtId="0" fontId="14" fillId="4" borderId="0" xfId="0" applyFont="1" applyFill="1" applyAlignment="1"/>
    <xf numFmtId="0" fontId="14" fillId="0" borderId="0" xfId="0" applyFont="1" applyFill="1" applyAlignment="1">
      <alignment horizontal="left" shrinkToFit="1"/>
    </xf>
    <xf numFmtId="0" fontId="14" fillId="4" borderId="0" xfId="0" applyFont="1" applyFill="1" applyAlignment="1">
      <alignment shrinkToFit="1"/>
    </xf>
    <xf numFmtId="49" fontId="14" fillId="4" borderId="0" xfId="0" applyNumberFormat="1" applyFont="1" applyFill="1" applyAlignment="1">
      <alignment shrinkToFit="1"/>
    </xf>
    <xf numFmtId="0" fontId="17" fillId="4" borderId="0" xfId="0" applyNumberFormat="1" applyFont="1" applyFill="1"/>
    <xf numFmtId="49" fontId="14" fillId="4" borderId="0" xfId="0" applyNumberFormat="1" applyFont="1" applyFill="1"/>
    <xf numFmtId="164" fontId="14" fillId="4" borderId="0" xfId="0" applyNumberFormat="1" applyFont="1" applyFill="1"/>
    <xf numFmtId="0" fontId="16" fillId="0" borderId="0" xfId="0" applyFont="1" applyFill="1" applyAlignment="1">
      <alignment horizontal="center" shrinkToFit="1"/>
    </xf>
    <xf numFmtId="0" fontId="14" fillId="0" borderId="0" xfId="0" applyNumberFormat="1" applyFont="1" applyFill="1" applyAlignment="1">
      <alignment shrinkToFit="1"/>
    </xf>
    <xf numFmtId="164" fontId="16" fillId="0" borderId="0" xfId="0" applyNumberFormat="1" applyFont="1" applyFill="1" applyAlignment="1">
      <alignment horizontal="center" shrinkToFit="1"/>
    </xf>
    <xf numFmtId="164" fontId="14" fillId="0" borderId="0" xfId="0" applyNumberFormat="1" applyFont="1" applyFill="1" applyAlignment="1">
      <alignment shrinkToFit="1"/>
    </xf>
    <xf numFmtId="164" fontId="14" fillId="4" borderId="0" xfId="0" applyNumberFormat="1" applyFont="1" applyFill="1" applyAlignment="1">
      <alignment shrinkToFit="1"/>
    </xf>
    <xf numFmtId="0" fontId="14" fillId="4" borderId="0" xfId="0" applyNumberFormat="1" applyFont="1" applyFill="1" applyAlignment="1">
      <alignment shrinkToFit="1"/>
    </xf>
    <xf numFmtId="0" fontId="15" fillId="0" borderId="0" xfId="0" applyFont="1" applyAlignment="1">
      <alignment shrinkToFit="1"/>
    </xf>
    <xf numFmtId="49" fontId="14" fillId="0" borderId="0" xfId="0" applyNumberFormat="1" applyFont="1" applyAlignment="1">
      <alignment shrinkToFit="1"/>
    </xf>
    <xf numFmtId="0" fontId="2" fillId="0" borderId="0" xfId="0" applyFont="1"/>
    <xf numFmtId="0" fontId="2" fillId="7" borderId="0" xfId="0" applyFont="1" applyFill="1"/>
    <xf numFmtId="0" fontId="2" fillId="0" borderId="0" xfId="475" applyFont="1" applyFill="1"/>
    <xf numFmtId="0" fontId="2" fillId="2" borderId="0" xfId="0" applyFont="1" applyFill="1" applyAlignment="1">
      <alignment shrinkToFit="1"/>
    </xf>
    <xf numFmtId="0" fontId="2" fillId="8" borderId="0" xfId="0" applyFont="1" applyFill="1"/>
    <xf numFmtId="0" fontId="2" fillId="0" borderId="0" xfId="0" applyFont="1" applyAlignment="1">
      <alignment wrapText="1"/>
    </xf>
    <xf numFmtId="0" fontId="2" fillId="0" borderId="0" xfId="475" applyFont="1" applyFill="1" applyAlignment="1">
      <alignment horizontal="center" vertical="center"/>
    </xf>
    <xf numFmtId="0" fontId="2" fillId="0" borderId="0" xfId="0" applyFont="1" applyAlignment="1">
      <alignment horizontal="center" vertical="center"/>
    </xf>
    <xf numFmtId="0" fontId="2" fillId="0" borderId="0" xfId="475" applyFont="1" applyFill="1" applyAlignment="1">
      <alignment wrapText="1"/>
    </xf>
    <xf numFmtId="0" fontId="3" fillId="6" borderId="0" xfId="0" applyFont="1" applyFill="1"/>
    <xf numFmtId="0" fontId="24" fillId="0" borderId="0" xfId="0" applyFont="1" applyFill="1"/>
    <xf numFmtId="49" fontId="23" fillId="0" borderId="0" xfId="0" applyNumberFormat="1" applyFont="1"/>
    <xf numFmtId="0" fontId="23" fillId="0" borderId="0" xfId="0" applyNumberFormat="1" applyFont="1"/>
    <xf numFmtId="1" fontId="23" fillId="0" borderId="0" xfId="0" applyNumberFormat="1" applyFont="1" applyAlignment="1">
      <alignment shrinkToFit="1"/>
    </xf>
    <xf numFmtId="1" fontId="23" fillId="7" borderId="0" xfId="0" applyNumberFormat="1" applyFont="1" applyFill="1" applyAlignment="1">
      <alignment shrinkToFit="1"/>
    </xf>
    <xf numFmtId="1" fontId="1" fillId="0" borderId="0" xfId="0" applyNumberFormat="1" applyFont="1" applyAlignment="1">
      <alignment shrinkToFit="1"/>
    </xf>
    <xf numFmtId="1" fontId="1" fillId="7" borderId="0" xfId="0" applyNumberFormat="1" applyFont="1" applyFill="1" applyAlignment="1">
      <alignment shrinkToFit="1"/>
    </xf>
    <xf numFmtId="0" fontId="1" fillId="3" borderId="0" xfId="0" applyFont="1" applyFill="1"/>
    <xf numFmtId="1" fontId="25" fillId="0" borderId="0" xfId="0" applyNumberFormat="1" applyFont="1" applyAlignment="1">
      <alignment shrinkToFit="1"/>
    </xf>
    <xf numFmtId="1" fontId="25" fillId="7" borderId="0" xfId="0" applyNumberFormat="1" applyFont="1" applyFill="1" applyAlignment="1">
      <alignment shrinkToFit="1"/>
    </xf>
    <xf numFmtId="49" fontId="1" fillId="0" borderId="0" xfId="0" applyNumberFormat="1" applyFont="1"/>
    <xf numFmtId="0" fontId="1" fillId="0" borderId="0" xfId="0" applyNumberFormat="1" applyFont="1"/>
    <xf numFmtId="0" fontId="1" fillId="3" borderId="0" xfId="0" applyNumberFormat="1" applyFont="1" applyFill="1"/>
    <xf numFmtId="0" fontId="1" fillId="0" borderId="0" xfId="0" applyFont="1"/>
    <xf numFmtId="49" fontId="1" fillId="4" borderId="0" xfId="0" applyNumberFormat="1" applyFont="1" applyFill="1"/>
    <xf numFmtId="0" fontId="1" fillId="4" borderId="0" xfId="0" applyNumberFormat="1" applyFont="1" applyFill="1"/>
    <xf numFmtId="1" fontId="1" fillId="4" borderId="0" xfId="0" applyNumberFormat="1" applyFont="1" applyFill="1" applyAlignment="1">
      <alignment shrinkToFit="1"/>
    </xf>
    <xf numFmtId="0" fontId="1" fillId="4" borderId="0" xfId="0" applyFont="1" applyFill="1"/>
    <xf numFmtId="0" fontId="3" fillId="0" borderId="0" xfId="0" applyFont="1" applyFill="1"/>
  </cellXfs>
  <cellStyles count="17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abSelected="1" topLeftCell="A56" workbookViewId="0">
      <selection activeCell="C84" sqref="C84"/>
    </sheetView>
  </sheetViews>
  <sheetFormatPr baseColWidth="10" defaultRowHeight="13" x14ac:dyDescent="0"/>
  <cols>
    <col min="1" max="1" width="55.83203125" style="110" bestFit="1" customWidth="1"/>
    <col min="2" max="2" width="3.33203125" style="110" customWidth="1"/>
    <col min="3" max="3" width="15" style="111" bestFit="1" customWidth="1"/>
    <col min="4" max="4" width="5.83203125" style="111" customWidth="1"/>
    <col min="5" max="5" width="3.83203125" style="111" customWidth="1"/>
    <col min="6" max="6" width="2.83203125" style="110" bestFit="1" customWidth="1"/>
    <col min="7" max="7" width="4.33203125" style="110" customWidth="1"/>
    <col min="8" max="8" width="7.1640625" style="110" bestFit="1" customWidth="1"/>
    <col min="9" max="9" width="2.6640625" style="105" customWidth="1"/>
    <col min="10" max="10" width="2.6640625" style="106" customWidth="1"/>
    <col min="11" max="11" width="10.83203125" style="110"/>
    <col min="12" max="12" width="81.33203125" style="111" customWidth="1"/>
    <col min="13" max="13" width="10.83203125" style="110"/>
    <col min="14" max="16384" width="10.83203125" style="113"/>
  </cols>
  <sheetData>
    <row r="1" spans="1:13" s="56" customFormat="1">
      <c r="A1" s="101" t="s">
        <v>19</v>
      </c>
      <c r="B1" s="101"/>
      <c r="C1" s="102" t="s">
        <v>20</v>
      </c>
      <c r="D1" s="102"/>
      <c r="E1" s="102"/>
      <c r="F1" s="101"/>
      <c r="G1" s="101"/>
      <c r="H1" s="101" t="s">
        <v>14</v>
      </c>
      <c r="I1" s="103" t="s">
        <v>35</v>
      </c>
      <c r="J1" s="104"/>
      <c r="K1" s="102" t="s">
        <v>164</v>
      </c>
      <c r="L1" s="101"/>
    </row>
    <row r="2" spans="1:13" s="56" customFormat="1">
      <c r="A2" s="101"/>
      <c r="B2" s="101"/>
      <c r="C2" s="102"/>
      <c r="D2" s="102"/>
      <c r="E2" s="102"/>
      <c r="F2" s="101"/>
      <c r="G2" s="101"/>
      <c r="H2" s="101"/>
      <c r="I2" s="105" t="s">
        <v>36</v>
      </c>
      <c r="J2" s="106"/>
      <c r="K2" s="107" t="s">
        <v>33</v>
      </c>
      <c r="L2" s="101"/>
    </row>
    <row r="3" spans="1:13" s="56" customFormat="1">
      <c r="A3" s="101"/>
      <c r="B3" s="101"/>
      <c r="C3" s="102"/>
      <c r="D3" s="102"/>
      <c r="E3" s="102"/>
      <c r="F3" s="101"/>
      <c r="G3" s="101"/>
      <c r="H3" s="101"/>
      <c r="I3" s="108"/>
      <c r="J3" s="109"/>
      <c r="K3" s="107" t="s">
        <v>18</v>
      </c>
      <c r="L3" s="101"/>
    </row>
    <row r="4" spans="1:13">
      <c r="A4" s="110" t="s">
        <v>4</v>
      </c>
      <c r="C4" s="110" t="s">
        <v>176</v>
      </c>
      <c r="D4" s="111" t="s">
        <v>8</v>
      </c>
      <c r="F4" s="110" t="s">
        <v>5</v>
      </c>
      <c r="G4" s="111"/>
      <c r="H4" s="110" t="s">
        <v>9</v>
      </c>
      <c r="K4" s="112" t="str">
        <f>CONCATENATE(A4," ",C4,D4," ",F4," ",C4,H4)</f>
        <v>bowtie2 -p 4 --local -N 1 --phred33 -x /db/bowtie2/11192013/mm9 CTCF_wt_1.fastq -S CTCF_wt_1.sam</v>
      </c>
      <c r="L4" s="110"/>
      <c r="M4" s="113"/>
    </row>
    <row r="5" spans="1:13">
      <c r="A5" s="110" t="s">
        <v>6</v>
      </c>
      <c r="D5" s="111" t="s">
        <v>9</v>
      </c>
      <c r="F5" s="110" t="s">
        <v>7</v>
      </c>
      <c r="G5" s="111"/>
      <c r="H5" s="110" t="s">
        <v>1</v>
      </c>
      <c r="K5" s="112" t="str">
        <f>CONCATENATE(A5," ",C4,D5," ",F5," ",C4,H5)</f>
        <v>samtools view -bS -h -F 4 CTCF_wt_1.sam &gt; CTCF_wt_1.bam</v>
      </c>
      <c r="L5" s="110"/>
      <c r="M5" s="113"/>
    </row>
    <row r="6" spans="1:13">
      <c r="A6" s="110" t="s">
        <v>11</v>
      </c>
      <c r="D6" s="111" t="s">
        <v>1</v>
      </c>
      <c r="G6" s="111"/>
      <c r="H6" s="110" t="s">
        <v>10</v>
      </c>
      <c r="K6" s="112" t="str">
        <f>CONCATENATE(A6," ",C4,D6," ",C4,H6)</f>
        <v>samtools sort CTCF_wt_1.bam CTCF_wt_1.sorted</v>
      </c>
      <c r="L6" s="110"/>
      <c r="M6" s="113"/>
    </row>
    <row r="7" spans="1:13">
      <c r="G7" s="110" t="s">
        <v>34</v>
      </c>
      <c r="H7" s="110" t="s">
        <v>9</v>
      </c>
      <c r="K7" s="112" t="str">
        <f>CONCATENATE("rm ",C4,H7)</f>
        <v>rm CTCF_wt_1.sam</v>
      </c>
      <c r="L7" s="110"/>
      <c r="M7" s="113"/>
    </row>
    <row r="8" spans="1:13">
      <c r="G8" s="110" t="s">
        <v>34</v>
      </c>
      <c r="H8" s="110" t="s">
        <v>1</v>
      </c>
      <c r="K8" s="112" t="str">
        <f>CONCATENATE("rm ",C4,H8)</f>
        <v>rm CTCF_wt_1.bam</v>
      </c>
      <c r="L8" s="110"/>
      <c r="M8" s="113"/>
    </row>
    <row r="9" spans="1:13">
      <c r="G9" s="111"/>
      <c r="K9" s="111"/>
      <c r="L9" s="110"/>
      <c r="M9" s="113"/>
    </row>
    <row r="10" spans="1:13">
      <c r="A10" s="113" t="s">
        <v>3</v>
      </c>
      <c r="B10" s="111" t="s">
        <v>13</v>
      </c>
      <c r="C10" s="111" t="s">
        <v>12</v>
      </c>
      <c r="K10" s="111" t="str">
        <f>CONCATENATE(A10," ",B10,C10)</f>
        <v>qsub -q rcc-30d bt1.sh</v>
      </c>
    </row>
    <row r="11" spans="1:13">
      <c r="A11" s="113"/>
      <c r="B11" s="111"/>
      <c r="K11" s="111"/>
    </row>
    <row r="12" spans="1:13" s="56" customFormat="1">
      <c r="A12" s="101"/>
      <c r="B12" s="101"/>
      <c r="C12" s="102"/>
      <c r="D12" s="102"/>
      <c r="E12" s="102"/>
      <c r="F12" s="101"/>
      <c r="G12" s="101"/>
      <c r="H12" s="101"/>
      <c r="I12" s="105">
        <v>2</v>
      </c>
      <c r="J12" s="106"/>
      <c r="K12" s="113" t="s">
        <v>33</v>
      </c>
      <c r="L12" s="101"/>
    </row>
    <row r="13" spans="1:13" s="56" customFormat="1">
      <c r="A13" s="101"/>
      <c r="B13" s="101"/>
      <c r="C13" s="102"/>
      <c r="D13" s="102"/>
      <c r="E13" s="102"/>
      <c r="F13" s="101"/>
      <c r="G13" s="101"/>
      <c r="H13" s="101"/>
      <c r="I13" s="108"/>
      <c r="J13" s="109"/>
      <c r="K13" s="113" t="s">
        <v>18</v>
      </c>
      <c r="L13" s="101"/>
    </row>
    <row r="14" spans="1:13">
      <c r="A14" s="110" t="s">
        <v>4</v>
      </c>
      <c r="C14" s="110" t="s">
        <v>178</v>
      </c>
      <c r="D14" s="111" t="s">
        <v>8</v>
      </c>
      <c r="F14" s="110" t="s">
        <v>5</v>
      </c>
      <c r="G14" s="111"/>
      <c r="H14" s="110" t="s">
        <v>9</v>
      </c>
      <c r="K14" s="111" t="str">
        <f>CONCATENATE(A14," ",C14,D14," ",F14," ",C14,H14)</f>
        <v>bowtie2 -p 4 --local -N 1 --phred33 -x /db/bowtie2/11192013/mm9 CTCF_wt_2.fastq -S CTCF_wt_2.sam</v>
      </c>
      <c r="L14" s="110"/>
      <c r="M14" s="113"/>
    </row>
    <row r="15" spans="1:13">
      <c r="A15" s="110" t="s">
        <v>6</v>
      </c>
      <c r="D15" s="111" t="s">
        <v>9</v>
      </c>
      <c r="F15" s="110" t="s">
        <v>7</v>
      </c>
      <c r="G15" s="111"/>
      <c r="H15" s="110" t="s">
        <v>1</v>
      </c>
      <c r="K15" s="111" t="str">
        <f>CONCATENATE(A15," ",C14,D15," ",F15," ",C14,H15)</f>
        <v>samtools view -bS -h -F 4 CTCF_wt_2.sam &gt; CTCF_wt_2.bam</v>
      </c>
      <c r="L15" s="110"/>
      <c r="M15" s="113"/>
    </row>
    <row r="16" spans="1:13">
      <c r="A16" s="110" t="s">
        <v>11</v>
      </c>
      <c r="D16" s="111" t="s">
        <v>1</v>
      </c>
      <c r="G16" s="111"/>
      <c r="H16" s="110" t="s">
        <v>10</v>
      </c>
      <c r="K16" s="111" t="str">
        <f>CONCATENATE(A16," ",C14,D16," ",C14,H16)</f>
        <v>samtools sort CTCF_wt_2.bam CTCF_wt_2.sorted</v>
      </c>
      <c r="L16" s="110"/>
      <c r="M16" s="113"/>
    </row>
    <row r="17" spans="1:13">
      <c r="G17" s="110" t="s">
        <v>34</v>
      </c>
      <c r="H17" s="110" t="s">
        <v>9</v>
      </c>
      <c r="K17" s="111" t="str">
        <f>CONCATENATE("rm ",C14,H17)</f>
        <v>rm CTCF_wt_2.sam</v>
      </c>
      <c r="L17" s="110"/>
      <c r="M17" s="113"/>
    </row>
    <row r="18" spans="1:13">
      <c r="G18" s="110" t="s">
        <v>34</v>
      </c>
      <c r="H18" s="110" t="s">
        <v>1</v>
      </c>
      <c r="K18" s="111" t="str">
        <f>CONCATENATE("rm ",C14,H18)</f>
        <v>rm CTCF_wt_2.bam</v>
      </c>
      <c r="L18" s="110"/>
      <c r="M18" s="113"/>
    </row>
    <row r="19" spans="1:13">
      <c r="G19" s="111"/>
      <c r="K19" s="111"/>
      <c r="L19" s="110"/>
      <c r="M19" s="113"/>
    </row>
    <row r="20" spans="1:13">
      <c r="A20" s="113" t="s">
        <v>3</v>
      </c>
      <c r="B20" s="111" t="s">
        <v>13</v>
      </c>
      <c r="C20" s="111" t="s">
        <v>12</v>
      </c>
      <c r="K20" s="111" t="str">
        <f>CONCATENATE(A20," ",B20,C20)</f>
        <v>qsub -q rcc-30d bt1.sh</v>
      </c>
    </row>
    <row r="21" spans="1:13">
      <c r="A21" s="113"/>
      <c r="B21" s="111"/>
      <c r="K21" s="111"/>
    </row>
    <row r="22" spans="1:13">
      <c r="A22" s="113"/>
      <c r="B22" s="111"/>
      <c r="K22" s="111"/>
    </row>
    <row r="23" spans="1:13" s="56" customFormat="1">
      <c r="A23" s="101"/>
      <c r="B23" s="101"/>
      <c r="C23" s="102"/>
      <c r="D23" s="102"/>
      <c r="E23" s="102"/>
      <c r="F23" s="101"/>
      <c r="G23" s="101"/>
      <c r="H23" s="101"/>
      <c r="I23" s="105">
        <v>3</v>
      </c>
      <c r="J23" s="106"/>
      <c r="K23" s="113" t="s">
        <v>33</v>
      </c>
      <c r="L23" s="101"/>
    </row>
    <row r="24" spans="1:13" s="56" customFormat="1">
      <c r="A24" s="101"/>
      <c r="B24" s="101"/>
      <c r="C24" s="102"/>
      <c r="D24" s="102"/>
      <c r="E24" s="102"/>
      <c r="F24" s="101"/>
      <c r="G24" s="101"/>
      <c r="H24" s="101"/>
      <c r="I24" s="108"/>
      <c r="J24" s="109"/>
      <c r="K24" s="113" t="s">
        <v>18</v>
      </c>
      <c r="L24" s="101"/>
    </row>
    <row r="25" spans="1:13">
      <c r="A25" s="110" t="s">
        <v>4</v>
      </c>
      <c r="C25" s="110" t="s">
        <v>177</v>
      </c>
      <c r="D25" s="111" t="s">
        <v>8</v>
      </c>
      <c r="F25" s="110" t="s">
        <v>5</v>
      </c>
      <c r="G25" s="111"/>
      <c r="H25" s="110" t="s">
        <v>9</v>
      </c>
      <c r="K25" s="111" t="str">
        <f>CONCATENATE(A25," ",C25,D25," ",F25," ",C25,H25)</f>
        <v>bowtie2 -p 4 --local -N 1 --phred33 -x /db/bowtie2/11192013/mm9 CTCF_wt_3.fastq -S CTCF_wt_3.sam</v>
      </c>
      <c r="L25" s="110"/>
      <c r="M25" s="113"/>
    </row>
    <row r="26" spans="1:13">
      <c r="A26" s="110" t="s">
        <v>6</v>
      </c>
      <c r="D26" s="111" t="s">
        <v>9</v>
      </c>
      <c r="F26" s="110" t="s">
        <v>7</v>
      </c>
      <c r="G26" s="111"/>
      <c r="H26" s="110" t="s">
        <v>1</v>
      </c>
      <c r="K26" s="111" t="str">
        <f>CONCATENATE(A26," ",C25,D26," ",F26," ",C25,H26)</f>
        <v>samtools view -bS -h -F 4 CTCF_wt_3.sam &gt; CTCF_wt_3.bam</v>
      </c>
      <c r="L26" s="110"/>
      <c r="M26" s="113"/>
    </row>
    <row r="27" spans="1:13">
      <c r="A27" s="110" t="s">
        <v>11</v>
      </c>
      <c r="D27" s="111" t="s">
        <v>1</v>
      </c>
      <c r="G27" s="111"/>
      <c r="H27" s="110" t="s">
        <v>10</v>
      </c>
      <c r="K27" s="111" t="str">
        <f>CONCATENATE(A27," ",C25,D27," ",C25,H27)</f>
        <v>samtools sort CTCF_wt_3.bam CTCF_wt_3.sorted</v>
      </c>
      <c r="L27" s="110"/>
      <c r="M27" s="113"/>
    </row>
    <row r="28" spans="1:13">
      <c r="G28" s="110" t="s">
        <v>34</v>
      </c>
      <c r="H28" s="110" t="s">
        <v>9</v>
      </c>
      <c r="K28" s="111" t="str">
        <f>CONCATENATE("rm ",C25,H28)</f>
        <v>rm CTCF_wt_3.sam</v>
      </c>
      <c r="L28" s="110"/>
      <c r="M28" s="113"/>
    </row>
    <row r="29" spans="1:13">
      <c r="G29" s="110" t="s">
        <v>34</v>
      </c>
      <c r="H29" s="110" t="s">
        <v>1</v>
      </c>
      <c r="K29" s="111" t="str">
        <f>CONCATENATE("rm ",C25,H29)</f>
        <v>rm CTCF_wt_3.bam</v>
      </c>
      <c r="L29" s="110"/>
      <c r="M29" s="113"/>
    </row>
    <row r="30" spans="1:13">
      <c r="G30" s="111"/>
      <c r="K30" s="111"/>
      <c r="L30" s="110"/>
      <c r="M30" s="113"/>
    </row>
    <row r="31" spans="1:13">
      <c r="A31" s="113" t="s">
        <v>3</v>
      </c>
      <c r="B31" s="111" t="s">
        <v>13</v>
      </c>
      <c r="C31" s="111" t="s">
        <v>12</v>
      </c>
      <c r="K31" s="111" t="str">
        <f>CONCATENATE(A31," ",B31,C31)</f>
        <v>qsub -q rcc-30d bt1.sh</v>
      </c>
    </row>
    <row r="32" spans="1:13">
      <c r="A32" s="113"/>
      <c r="B32" s="111"/>
      <c r="K32" s="111"/>
    </row>
    <row r="33" spans="1:13">
      <c r="A33" s="113"/>
      <c r="B33" s="111"/>
      <c r="K33" s="111"/>
    </row>
    <row r="34" spans="1:13" s="56" customFormat="1">
      <c r="A34" s="101"/>
      <c r="B34" s="101"/>
      <c r="C34" s="102"/>
      <c r="D34" s="102"/>
      <c r="E34" s="102"/>
      <c r="F34" s="101"/>
      <c r="G34" s="101"/>
      <c r="H34" s="101"/>
      <c r="I34" s="105">
        <v>4</v>
      </c>
      <c r="J34" s="106"/>
      <c r="K34" s="113" t="s">
        <v>33</v>
      </c>
      <c r="L34" s="101"/>
    </row>
    <row r="35" spans="1:13" s="56" customFormat="1">
      <c r="A35" s="101"/>
      <c r="B35" s="101"/>
      <c r="C35" s="102"/>
      <c r="D35" s="102"/>
      <c r="E35" s="102"/>
      <c r="F35" s="101"/>
      <c r="G35" s="101"/>
      <c r="H35" s="101"/>
      <c r="I35" s="108"/>
      <c r="J35" s="109"/>
      <c r="K35" s="113" t="s">
        <v>18</v>
      </c>
      <c r="L35" s="101"/>
    </row>
    <row r="36" spans="1:13">
      <c r="A36" s="110" t="s">
        <v>4</v>
      </c>
      <c r="C36" s="110" t="s">
        <v>182</v>
      </c>
      <c r="D36" s="111" t="s">
        <v>8</v>
      </c>
      <c r="F36" s="110" t="s">
        <v>5</v>
      </c>
      <c r="G36" s="111"/>
      <c r="H36" s="110" t="s">
        <v>9</v>
      </c>
      <c r="K36" s="111" t="str">
        <f>CONCATENATE(A36," ",C36,D36," ",F36," ",C36,H36)</f>
        <v>bowtie2 -p 4 --local -N 1 --phred33 -x /db/bowtie2/11192013/mm9 CTCF_2d_1.fastq -S CTCF_2d_1.sam</v>
      </c>
      <c r="L36" s="110"/>
      <c r="M36" s="113"/>
    </row>
    <row r="37" spans="1:13">
      <c r="A37" s="110" t="s">
        <v>6</v>
      </c>
      <c r="D37" s="111" t="s">
        <v>9</v>
      </c>
      <c r="F37" s="110" t="s">
        <v>7</v>
      </c>
      <c r="G37" s="111"/>
      <c r="H37" s="110" t="s">
        <v>1</v>
      </c>
      <c r="K37" s="111" t="str">
        <f>CONCATENATE(A37," ",C36,D37," ",F37," ",C36,H37)</f>
        <v>samtools view -bS -h -F 4 CTCF_2d_1.sam &gt; CTCF_2d_1.bam</v>
      </c>
      <c r="L37" s="110"/>
      <c r="M37" s="113"/>
    </row>
    <row r="38" spans="1:13">
      <c r="A38" s="110" t="s">
        <v>11</v>
      </c>
      <c r="D38" s="111" t="s">
        <v>1</v>
      </c>
      <c r="G38" s="111"/>
      <c r="H38" s="110" t="s">
        <v>10</v>
      </c>
      <c r="K38" s="111" t="str">
        <f>CONCATENATE(A38," ",C36,D38," ",C36,H38)</f>
        <v>samtools sort CTCF_2d_1.bam CTCF_2d_1.sorted</v>
      </c>
      <c r="L38" s="110"/>
      <c r="M38" s="113"/>
    </row>
    <row r="39" spans="1:13">
      <c r="G39" s="110" t="s">
        <v>34</v>
      </c>
      <c r="H39" s="110" t="s">
        <v>9</v>
      </c>
      <c r="K39" s="111" t="str">
        <f>CONCATENATE("rm ",C36,H39)</f>
        <v>rm CTCF_2d_1.sam</v>
      </c>
      <c r="L39" s="110"/>
      <c r="M39" s="113"/>
    </row>
    <row r="40" spans="1:13">
      <c r="G40" s="110" t="s">
        <v>34</v>
      </c>
      <c r="H40" s="110" t="s">
        <v>1</v>
      </c>
      <c r="K40" s="111" t="str">
        <f>CONCATENATE("rm ",C36,H40)</f>
        <v>rm CTCF_2d_1.bam</v>
      </c>
      <c r="L40" s="110"/>
      <c r="M40" s="113"/>
    </row>
    <row r="41" spans="1:13">
      <c r="G41" s="111"/>
      <c r="K41" s="111"/>
      <c r="L41" s="110"/>
      <c r="M41" s="113"/>
    </row>
    <row r="42" spans="1:13">
      <c r="A42" s="113" t="s">
        <v>3</v>
      </c>
      <c r="B42" s="111" t="s">
        <v>13</v>
      </c>
      <c r="C42" s="111" t="s">
        <v>12</v>
      </c>
      <c r="K42" s="111" t="str">
        <f>CONCATENATE(A42," ",B42,C42)</f>
        <v>qsub -q rcc-30d bt1.sh</v>
      </c>
    </row>
    <row r="43" spans="1:13">
      <c r="A43" s="113"/>
      <c r="B43" s="111"/>
      <c r="K43" s="111"/>
    </row>
    <row r="44" spans="1:13">
      <c r="A44" s="113"/>
      <c r="B44" s="111"/>
      <c r="K44" s="111"/>
    </row>
    <row r="45" spans="1:13" s="56" customFormat="1">
      <c r="A45" s="101"/>
      <c r="B45" s="101"/>
      <c r="C45" s="102"/>
      <c r="D45" s="102"/>
      <c r="E45" s="102"/>
      <c r="F45" s="101"/>
      <c r="G45" s="101"/>
      <c r="H45" s="101"/>
      <c r="I45" s="105">
        <v>5</v>
      </c>
      <c r="J45" s="106"/>
      <c r="K45" s="113" t="s">
        <v>33</v>
      </c>
      <c r="L45" s="101"/>
    </row>
    <row r="46" spans="1:13" s="56" customFormat="1">
      <c r="A46" s="101"/>
      <c r="B46" s="101"/>
      <c r="C46" s="102"/>
      <c r="D46" s="102"/>
      <c r="E46" s="102"/>
      <c r="F46" s="101"/>
      <c r="G46" s="101"/>
      <c r="H46" s="101"/>
      <c r="I46" s="108"/>
      <c r="J46" s="109"/>
      <c r="K46" s="113" t="s">
        <v>18</v>
      </c>
      <c r="L46" s="101"/>
    </row>
    <row r="47" spans="1:13">
      <c r="A47" s="110" t="s">
        <v>4</v>
      </c>
      <c r="C47" s="110" t="s">
        <v>181</v>
      </c>
      <c r="D47" s="111" t="s">
        <v>8</v>
      </c>
      <c r="F47" s="110" t="s">
        <v>5</v>
      </c>
      <c r="G47" s="111"/>
      <c r="H47" s="110" t="s">
        <v>9</v>
      </c>
      <c r="K47" s="111" t="str">
        <f>CONCATENATE(A47," ",C47,D47," ",F47," ",C47,H47)</f>
        <v>bowtie2 -p 4 --local -N 1 --phred33 -x /db/bowtie2/11192013/mm9 CTCF_2d_2.fastq -S CTCF_2d_2.sam</v>
      </c>
      <c r="L47" s="110"/>
      <c r="M47" s="113"/>
    </row>
    <row r="48" spans="1:13">
      <c r="A48" s="110" t="s">
        <v>6</v>
      </c>
      <c r="D48" s="111" t="s">
        <v>9</v>
      </c>
      <c r="F48" s="110" t="s">
        <v>7</v>
      </c>
      <c r="G48" s="111"/>
      <c r="H48" s="110" t="s">
        <v>1</v>
      </c>
      <c r="K48" s="111" t="str">
        <f>CONCATENATE(A48," ",C47,D48," ",F48," ",C47,H48)</f>
        <v>samtools view -bS -h -F 4 CTCF_2d_2.sam &gt; CTCF_2d_2.bam</v>
      </c>
      <c r="L48" s="110"/>
      <c r="M48" s="113"/>
    </row>
    <row r="49" spans="1:13">
      <c r="A49" s="110" t="s">
        <v>11</v>
      </c>
      <c r="D49" s="111" t="s">
        <v>1</v>
      </c>
      <c r="G49" s="111"/>
      <c r="H49" s="110" t="s">
        <v>10</v>
      </c>
      <c r="K49" s="111" t="str">
        <f>CONCATENATE(A49," ",C47,D49," ",C47,H49)</f>
        <v>samtools sort CTCF_2d_2.bam CTCF_2d_2.sorted</v>
      </c>
      <c r="L49" s="110"/>
      <c r="M49" s="113"/>
    </row>
    <row r="50" spans="1:13">
      <c r="G50" s="110" t="s">
        <v>34</v>
      </c>
      <c r="H50" s="110" t="s">
        <v>9</v>
      </c>
      <c r="K50" s="111" t="str">
        <f>CONCATENATE("rm ",C47,H50)</f>
        <v>rm CTCF_2d_2.sam</v>
      </c>
      <c r="L50" s="110"/>
      <c r="M50" s="113"/>
    </row>
    <row r="51" spans="1:13">
      <c r="G51" s="110" t="s">
        <v>34</v>
      </c>
      <c r="H51" s="110" t="s">
        <v>1</v>
      </c>
      <c r="K51" s="111" t="str">
        <f>CONCATENATE("rm ",C47,H51)</f>
        <v>rm CTCF_2d_2.bam</v>
      </c>
      <c r="L51" s="110"/>
      <c r="M51" s="113"/>
    </row>
    <row r="52" spans="1:13">
      <c r="G52" s="111"/>
      <c r="K52" s="111"/>
      <c r="L52" s="110"/>
      <c r="M52" s="113"/>
    </row>
    <row r="53" spans="1:13">
      <c r="A53" s="113" t="s">
        <v>3</v>
      </c>
      <c r="B53" s="111" t="s">
        <v>13</v>
      </c>
      <c r="C53" s="111" t="s">
        <v>12</v>
      </c>
      <c r="K53" s="111" t="str">
        <f>CONCATENATE(A53," ",B53,C53)</f>
        <v>qsub -q rcc-30d bt1.sh</v>
      </c>
    </row>
    <row r="54" spans="1:13">
      <c r="A54" s="113"/>
      <c r="B54" s="111"/>
      <c r="K54" s="111"/>
    </row>
    <row r="55" spans="1:13">
      <c r="A55" s="113"/>
      <c r="B55" s="111"/>
      <c r="K55" s="111"/>
    </row>
    <row r="56" spans="1:13" s="56" customFormat="1">
      <c r="A56" s="101"/>
      <c r="B56" s="101"/>
      <c r="C56" s="102"/>
      <c r="D56" s="102"/>
      <c r="E56" s="102"/>
      <c r="F56" s="101"/>
      <c r="G56" s="101"/>
      <c r="H56" s="101"/>
      <c r="I56" s="105">
        <v>6</v>
      </c>
      <c r="J56" s="106"/>
      <c r="K56" s="113" t="s">
        <v>33</v>
      </c>
      <c r="L56" s="101"/>
    </row>
    <row r="57" spans="1:13" s="56" customFormat="1">
      <c r="A57" s="101"/>
      <c r="B57" s="101"/>
      <c r="C57" s="102"/>
      <c r="D57" s="102"/>
      <c r="E57" s="102"/>
      <c r="F57" s="101"/>
      <c r="G57" s="101"/>
      <c r="H57" s="101"/>
      <c r="I57" s="108"/>
      <c r="J57" s="109"/>
      <c r="K57" s="113" t="s">
        <v>18</v>
      </c>
      <c r="L57" s="101"/>
    </row>
    <row r="58" spans="1:13">
      <c r="A58" s="110" t="s">
        <v>4</v>
      </c>
      <c r="C58" s="110" t="s">
        <v>180</v>
      </c>
      <c r="D58" s="111" t="s">
        <v>8</v>
      </c>
      <c r="F58" s="110" t="s">
        <v>5</v>
      </c>
      <c r="G58" s="111"/>
      <c r="H58" s="110" t="s">
        <v>9</v>
      </c>
      <c r="K58" s="111" t="str">
        <f>CONCATENATE(A58," ",C58,D58," ",F58," ",C58,H58)</f>
        <v>bowtie2 -p 4 --local -N 1 --phred33 -x /db/bowtie2/11192013/mm9 CTCF_2d_3.fastq -S CTCF_2d_3.sam</v>
      </c>
      <c r="L58" s="110"/>
      <c r="M58" s="113"/>
    </row>
    <row r="59" spans="1:13">
      <c r="A59" s="110" t="s">
        <v>6</v>
      </c>
      <c r="D59" s="111" t="s">
        <v>9</v>
      </c>
      <c r="F59" s="110" t="s">
        <v>7</v>
      </c>
      <c r="G59" s="111"/>
      <c r="H59" s="110" t="s">
        <v>1</v>
      </c>
      <c r="K59" s="111" t="str">
        <f>CONCATENATE(A59," ",C58,D59," ",F59," ",C58,H59)</f>
        <v>samtools view -bS -h -F 4 CTCF_2d_3.sam &gt; CTCF_2d_3.bam</v>
      </c>
      <c r="L59" s="110"/>
      <c r="M59" s="113"/>
    </row>
    <row r="60" spans="1:13">
      <c r="A60" s="110" t="s">
        <v>11</v>
      </c>
      <c r="D60" s="111" t="s">
        <v>1</v>
      </c>
      <c r="G60" s="111"/>
      <c r="H60" s="110" t="s">
        <v>10</v>
      </c>
      <c r="K60" s="111" t="str">
        <f>CONCATENATE(A60," ",C58,D60," ",C58,H60)</f>
        <v>samtools sort CTCF_2d_3.bam CTCF_2d_3.sorted</v>
      </c>
      <c r="L60" s="110"/>
      <c r="M60" s="113"/>
    </row>
    <row r="61" spans="1:13">
      <c r="G61" s="110" t="s">
        <v>34</v>
      </c>
      <c r="H61" s="110" t="s">
        <v>9</v>
      </c>
      <c r="K61" s="111" t="str">
        <f>CONCATENATE("rm ",C58,H61)</f>
        <v>rm CTCF_2d_3.sam</v>
      </c>
      <c r="L61" s="110"/>
      <c r="M61" s="113"/>
    </row>
    <row r="62" spans="1:13">
      <c r="G62" s="110" t="s">
        <v>34</v>
      </c>
      <c r="H62" s="110" t="s">
        <v>1</v>
      </c>
      <c r="K62" s="111" t="str">
        <f>CONCATENATE("rm ",C58,H62)</f>
        <v>rm CTCF_2d_3.bam</v>
      </c>
      <c r="L62" s="110"/>
      <c r="M62" s="113"/>
    </row>
    <row r="63" spans="1:13">
      <c r="G63" s="111"/>
      <c r="K63" s="111"/>
      <c r="L63" s="110"/>
      <c r="M63" s="113"/>
    </row>
    <row r="64" spans="1:13">
      <c r="A64" s="113" t="s">
        <v>3</v>
      </c>
      <c r="B64" s="111" t="s">
        <v>13</v>
      </c>
      <c r="C64" s="111" t="s">
        <v>12</v>
      </c>
      <c r="K64" s="111" t="str">
        <f>CONCATENATE(A64," ",B64,C64)</f>
        <v>qsub -q rcc-30d bt1.sh</v>
      </c>
    </row>
    <row r="65" spans="1:13">
      <c r="A65" s="113"/>
      <c r="B65" s="111"/>
      <c r="K65" s="111"/>
    </row>
    <row r="66" spans="1:13">
      <c r="A66" s="113"/>
      <c r="B66" s="111"/>
      <c r="K66" s="111"/>
    </row>
    <row r="67" spans="1:13" s="56" customFormat="1">
      <c r="A67" s="101"/>
      <c r="B67" s="101"/>
      <c r="C67" s="102"/>
      <c r="D67" s="102"/>
      <c r="E67" s="102"/>
      <c r="F67" s="101"/>
      <c r="G67" s="101"/>
      <c r="H67" s="101"/>
      <c r="I67" s="105">
        <v>7</v>
      </c>
      <c r="J67" s="106"/>
      <c r="K67" s="113" t="s">
        <v>33</v>
      </c>
      <c r="L67" s="101"/>
    </row>
    <row r="68" spans="1:13" s="56" customFormat="1">
      <c r="A68" s="101"/>
      <c r="B68" s="101"/>
      <c r="C68" s="102"/>
      <c r="D68" s="102"/>
      <c r="E68" s="102"/>
      <c r="F68" s="101"/>
      <c r="G68" s="101"/>
      <c r="H68" s="101"/>
      <c r="I68" s="108"/>
      <c r="J68" s="109"/>
      <c r="K68" s="113" t="s">
        <v>18</v>
      </c>
      <c r="L68" s="101"/>
    </row>
    <row r="69" spans="1:13">
      <c r="A69" s="110" t="s">
        <v>4</v>
      </c>
      <c r="C69" s="110" t="s">
        <v>179</v>
      </c>
      <c r="D69" s="111" t="s">
        <v>8</v>
      </c>
      <c r="F69" s="110" t="s">
        <v>5</v>
      </c>
      <c r="G69" s="111"/>
      <c r="H69" s="110" t="s">
        <v>9</v>
      </c>
      <c r="K69" s="111" t="str">
        <f>CONCATENATE(A69," ",C69,D69," ",F69," ",C69,H69)</f>
        <v>bowtie2 -p 4 --local -N 1 --phred33 -x /db/bowtie2/11192013/mm9 CTCF_4d.fastq -S CTCF_4d.sam</v>
      </c>
      <c r="L69" s="110"/>
      <c r="M69" s="113"/>
    </row>
    <row r="70" spans="1:13">
      <c r="A70" s="110" t="s">
        <v>6</v>
      </c>
      <c r="D70" s="111" t="s">
        <v>9</v>
      </c>
      <c r="F70" s="110" t="s">
        <v>7</v>
      </c>
      <c r="G70" s="111"/>
      <c r="H70" s="110" t="s">
        <v>1</v>
      </c>
      <c r="K70" s="111" t="str">
        <f>CONCATENATE(A70," ",C69,D70," ",F70," ",C69,H70)</f>
        <v>samtools view -bS -h -F 4 CTCF_4d.sam &gt; CTCF_4d.bam</v>
      </c>
      <c r="L70" s="110"/>
      <c r="M70" s="113"/>
    </row>
    <row r="71" spans="1:13">
      <c r="A71" s="110" t="s">
        <v>11</v>
      </c>
      <c r="D71" s="111" t="s">
        <v>1</v>
      </c>
      <c r="G71" s="111"/>
      <c r="H71" s="110" t="s">
        <v>10</v>
      </c>
      <c r="K71" s="111" t="str">
        <f>CONCATENATE(A71," ",C69,D71," ",C69,H71)</f>
        <v>samtools sort CTCF_4d.bam CTCF_4d.sorted</v>
      </c>
      <c r="L71" s="110"/>
      <c r="M71" s="113"/>
    </row>
    <row r="72" spans="1:13">
      <c r="G72" s="110" t="s">
        <v>34</v>
      </c>
      <c r="H72" s="110" t="s">
        <v>9</v>
      </c>
      <c r="K72" s="111" t="str">
        <f>CONCATENATE("rm ",C69,H72)</f>
        <v>rm CTCF_4d.sam</v>
      </c>
      <c r="L72" s="110"/>
      <c r="M72" s="113"/>
    </row>
    <row r="73" spans="1:13">
      <c r="G73" s="110" t="s">
        <v>34</v>
      </c>
      <c r="H73" s="110" t="s">
        <v>1</v>
      </c>
      <c r="K73" s="111" t="str">
        <f>CONCATENATE("rm ",C69,H73)</f>
        <v>rm CTCF_4d.bam</v>
      </c>
      <c r="L73" s="110"/>
      <c r="M73" s="113"/>
    </row>
    <row r="74" spans="1:13">
      <c r="G74" s="111"/>
      <c r="K74" s="111"/>
      <c r="L74" s="110"/>
      <c r="M74" s="113"/>
    </row>
    <row r="75" spans="1:13">
      <c r="A75" s="113" t="s">
        <v>3</v>
      </c>
      <c r="B75" s="111" t="s">
        <v>13</v>
      </c>
      <c r="C75" s="111" t="s">
        <v>12</v>
      </c>
      <c r="K75" s="111" t="str">
        <f>CONCATENATE(A75," ",B75,C75)</f>
        <v>qsub -q rcc-30d bt1.sh</v>
      </c>
    </row>
    <row r="76" spans="1:13" s="117" customFormat="1">
      <c r="A76" s="114"/>
      <c r="B76" s="114"/>
      <c r="C76" s="115"/>
      <c r="D76" s="115"/>
      <c r="E76" s="115"/>
      <c r="F76" s="114"/>
      <c r="G76" s="114"/>
      <c r="H76" s="114"/>
      <c r="I76" s="116"/>
      <c r="J76" s="116"/>
      <c r="K76" s="114"/>
      <c r="L76" s="115"/>
      <c r="M76" s="114"/>
    </row>
    <row r="77" spans="1:13">
      <c r="C77" s="102" t="s">
        <v>191</v>
      </c>
    </row>
    <row r="78" spans="1:13">
      <c r="A78" s="110" t="s">
        <v>176</v>
      </c>
      <c r="C78" s="111">
        <v>6728833</v>
      </c>
    </row>
    <row r="79" spans="1:13">
      <c r="A79" s="110" t="s">
        <v>178</v>
      </c>
      <c r="C79" s="111">
        <v>7184319</v>
      </c>
    </row>
    <row r="80" spans="1:13">
      <c r="A80" s="110" t="s">
        <v>177</v>
      </c>
      <c r="C80" s="111">
        <v>7174178</v>
      </c>
    </row>
    <row r="81" spans="1:3">
      <c r="A81" s="110" t="s">
        <v>182</v>
      </c>
      <c r="C81" s="111">
        <v>6348449</v>
      </c>
    </row>
    <row r="82" spans="1:3">
      <c r="A82" s="110" t="s">
        <v>181</v>
      </c>
      <c r="C82" s="111">
        <v>6677852</v>
      </c>
    </row>
    <row r="83" spans="1:3">
      <c r="A83" s="110" t="s">
        <v>180</v>
      </c>
      <c r="C83" s="111">
        <v>6728017</v>
      </c>
    </row>
    <row r="84" spans="1:3">
      <c r="A84" s="110" t="s">
        <v>179</v>
      </c>
      <c r="C84" s="111">
        <v>12188541</v>
      </c>
    </row>
  </sheetData>
  <pageMargins left="0.75" right="0.75" top="1" bottom="1" header="0.5" footer="0.5"/>
  <pageSetup orientation="portrait" horizontalDpi="4294967292" verticalDpi="4294967292"/>
  <ignoredErrors>
    <ignoredError sqref="I2:I9"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D22" sqref="D22"/>
    </sheetView>
  </sheetViews>
  <sheetFormatPr baseColWidth="10" defaultRowHeight="15" x14ac:dyDescent="0"/>
  <cols>
    <col min="1" max="1" width="14.33203125" bestFit="1" customWidth="1"/>
    <col min="2" max="4" width="20" bestFit="1" customWidth="1"/>
    <col min="5" max="5" width="19.5" bestFit="1" customWidth="1"/>
    <col min="6" max="6" width="3.5" bestFit="1" customWidth="1"/>
    <col min="7" max="7" width="3.5" style="60" customWidth="1"/>
    <col min="8" max="8" width="90.83203125" bestFit="1" customWidth="1"/>
  </cols>
  <sheetData>
    <row r="1" spans="1:8" s="3" customFormat="1">
      <c r="A1" s="3" t="s">
        <v>19</v>
      </c>
      <c r="B1" s="3" t="s">
        <v>15</v>
      </c>
      <c r="C1" s="3" t="s">
        <v>16</v>
      </c>
      <c r="D1" s="3" t="s">
        <v>17</v>
      </c>
      <c r="E1" s="3" t="s">
        <v>14</v>
      </c>
      <c r="G1" s="59"/>
      <c r="H1" s="3" t="s">
        <v>164</v>
      </c>
    </row>
    <row r="2" spans="1:8">
      <c r="H2" s="5" t="s">
        <v>33</v>
      </c>
    </row>
    <row r="3" spans="1:8">
      <c r="H3" s="5" t="s">
        <v>18</v>
      </c>
    </row>
    <row r="4" spans="1:8">
      <c r="A4" t="s">
        <v>0</v>
      </c>
      <c r="B4" s="62" t="s">
        <v>183</v>
      </c>
      <c r="C4" s="62" t="s">
        <v>184</v>
      </c>
      <c r="D4" s="62" t="s">
        <v>185</v>
      </c>
      <c r="E4" s="62" t="s">
        <v>199</v>
      </c>
      <c r="H4" s="46" t="str">
        <f>CONCATENATE(A4," ",E4," ",B4," ",C4," ",D4)</f>
        <v>samtools merge CTCF_wt.merged.bam CTCF_wt_1.sorted.bam CTCF_wt_2.sorted.bam CTCF_wt_3.sorted.bam</v>
      </c>
    </row>
    <row r="5" spans="1:8">
      <c r="H5" s="5" t="s">
        <v>18</v>
      </c>
    </row>
    <row r="8" spans="1:8">
      <c r="A8" t="s">
        <v>3</v>
      </c>
      <c r="B8" s="2" t="s">
        <v>39</v>
      </c>
      <c r="C8" s="2" t="s">
        <v>12</v>
      </c>
      <c r="E8" s="1"/>
      <c r="G8" s="61"/>
      <c r="H8" s="2" t="str">
        <f>CONCATENATE(A8," ",B8,C8)</f>
        <v>qsub -q rcc-30d merge1.sh</v>
      </c>
    </row>
    <row r="9" spans="1:8">
      <c r="B9" s="2"/>
      <c r="C9" s="2"/>
      <c r="E9" s="1"/>
      <c r="G9" s="61"/>
      <c r="H9" s="2"/>
    </row>
    <row r="10" spans="1:8">
      <c r="H10" s="5" t="s">
        <v>33</v>
      </c>
    </row>
    <row r="11" spans="1:8">
      <c r="H11" s="5" t="s">
        <v>18</v>
      </c>
    </row>
    <row r="12" spans="1:8">
      <c r="A12" t="s">
        <v>0</v>
      </c>
      <c r="B12" s="62" t="s">
        <v>187</v>
      </c>
      <c r="C12" s="62" t="s">
        <v>188</v>
      </c>
      <c r="D12" s="62" t="s">
        <v>189</v>
      </c>
      <c r="E12" s="62" t="s">
        <v>200</v>
      </c>
      <c r="H12" s="46" t="str">
        <f>CONCATENATE(A12," ",E12," ",B12," ",C12," ",D12)</f>
        <v>samtools merge CTCF_2d.merged.bam CTCF_2d_1.sorted.bam CTCF_2d_2.sorted.bam CTCF_2d_3.sorted.bam</v>
      </c>
    </row>
    <row r="13" spans="1:8">
      <c r="H13" s="5" t="s">
        <v>18</v>
      </c>
    </row>
    <row r="16" spans="1:8">
      <c r="A16" t="s">
        <v>3</v>
      </c>
      <c r="B16" s="2" t="s">
        <v>190</v>
      </c>
      <c r="C16" s="2" t="s">
        <v>12</v>
      </c>
      <c r="E16" s="1"/>
      <c r="G16" s="61"/>
      <c r="H16" s="2" t="str">
        <f>CONCATENATE(A16," ",B16,C16)</f>
        <v>qsub -q rcc-30d merge2.sh</v>
      </c>
    </row>
    <row r="17" spans="2:8">
      <c r="B17" s="2"/>
      <c r="C17" s="2"/>
      <c r="E17" s="1"/>
      <c r="G17" s="61"/>
    </row>
    <row r="18" spans="2:8">
      <c r="B18" s="2"/>
      <c r="C18" s="2"/>
      <c r="E18" s="1"/>
      <c r="G18" s="61"/>
      <c r="H18" s="2"/>
    </row>
    <row r="19" spans="2:8">
      <c r="B19" s="2"/>
      <c r="C19" s="2"/>
      <c r="E19" s="1"/>
      <c r="G19" s="61"/>
      <c r="H19" s="2" t="s">
        <v>186</v>
      </c>
    </row>
    <row r="20" spans="2:8">
      <c r="B20" s="2"/>
      <c r="C20" s="2"/>
      <c r="E20" s="1"/>
      <c r="G20" s="61"/>
      <c r="H20" s="2"/>
    </row>
    <row r="21" spans="2:8">
      <c r="B21" s="2"/>
      <c r="C21" s="2"/>
      <c r="E21" s="1"/>
      <c r="G21" s="61"/>
      <c r="H21" s="2"/>
    </row>
    <row r="22" spans="2:8">
      <c r="B22" s="2"/>
      <c r="C22" s="2"/>
      <c r="E22" s="1"/>
      <c r="G22" s="61"/>
      <c r="H22" s="2"/>
    </row>
    <row r="23" spans="2:8">
      <c r="B23" s="2"/>
      <c r="C23" s="2"/>
      <c r="E23" s="1"/>
      <c r="G23" s="61"/>
      <c r="H23" s="2"/>
    </row>
    <row r="24" spans="2:8">
      <c r="B24" s="2"/>
      <c r="C24" s="2"/>
      <c r="E24" s="1"/>
      <c r="G24" s="61"/>
      <c r="H24" s="2"/>
    </row>
    <row r="25" spans="2:8" s="4" customFormat="1"/>
    <row r="33" spans="3:3">
      <c r="C33" s="5"/>
    </row>
    <row r="34" spans="3:3">
      <c r="C34"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workbookViewId="0">
      <pane ySplit="1" topLeftCell="A2" activePane="bottomLeft" state="frozen"/>
      <selection pane="bottomLeft" activeCell="C22" sqref="C22"/>
    </sheetView>
  </sheetViews>
  <sheetFormatPr baseColWidth="10" defaultRowHeight="12" x14ac:dyDescent="0"/>
  <cols>
    <col min="1" max="1" width="6.33203125" style="6" bestFit="1" customWidth="1"/>
    <col min="2" max="2" width="16.33203125" style="6" customWidth="1"/>
    <col min="3" max="3" width="22.33203125" style="6" bestFit="1" customWidth="1"/>
    <col min="4" max="4" width="2.33203125" style="22" customWidth="1"/>
    <col min="5" max="5" width="19.5" style="6" bestFit="1" customWidth="1"/>
    <col min="6" max="6" width="5.5" style="23" customWidth="1"/>
    <col min="7" max="7" width="1.83203125" style="27" customWidth="1"/>
    <col min="8" max="8" width="9.33203125" style="6" bestFit="1" customWidth="1"/>
    <col min="9" max="9" width="14.33203125" style="6" bestFit="1" customWidth="1"/>
    <col min="10" max="10" width="6" style="23" customWidth="1"/>
    <col min="11" max="11" width="7.33203125" style="12" bestFit="1" customWidth="1"/>
    <col min="12" max="12" width="2.5" style="23" customWidth="1"/>
    <col min="13" max="13" width="2.33203125" style="85" customWidth="1"/>
    <col min="14" max="14" width="2.1640625" style="83" customWidth="1"/>
    <col min="15" max="16384" width="10.83203125" style="6"/>
  </cols>
  <sheetData>
    <row r="1" spans="1:16">
      <c r="B1" s="7" t="s">
        <v>19</v>
      </c>
      <c r="C1" s="7" t="s">
        <v>20</v>
      </c>
      <c r="D1" s="20"/>
      <c r="E1" s="7" t="s">
        <v>21</v>
      </c>
      <c r="F1" s="20" t="s">
        <v>22</v>
      </c>
      <c r="G1" s="88"/>
      <c r="H1" s="7" t="s">
        <v>23</v>
      </c>
      <c r="I1" s="7" t="s">
        <v>24</v>
      </c>
      <c r="J1" s="20" t="s">
        <v>22</v>
      </c>
      <c r="K1" s="18" t="s">
        <v>25</v>
      </c>
      <c r="L1" s="82" t="s">
        <v>22</v>
      </c>
      <c r="M1" s="84" t="s">
        <v>26</v>
      </c>
    </row>
    <row r="2" spans="1:16" s="9" customFormat="1">
      <c r="A2" s="9" t="s">
        <v>27</v>
      </c>
      <c r="B2" s="17"/>
      <c r="C2" s="17"/>
      <c r="D2" s="20"/>
      <c r="E2" s="17"/>
      <c r="F2" s="20"/>
      <c r="G2" s="20"/>
      <c r="H2" s="17"/>
      <c r="I2" s="17"/>
      <c r="J2" s="23"/>
      <c r="K2" s="12"/>
      <c r="L2" s="82"/>
      <c r="M2" s="84"/>
      <c r="N2" s="84"/>
      <c r="O2" s="118" t="s">
        <v>206</v>
      </c>
    </row>
    <row r="3" spans="1:16" s="9" customFormat="1">
      <c r="A3" s="9" t="s">
        <v>21</v>
      </c>
      <c r="B3" s="17"/>
      <c r="C3" s="17"/>
      <c r="D3" s="20"/>
      <c r="E3" s="17"/>
      <c r="F3" s="20"/>
      <c r="G3" s="20"/>
      <c r="H3" s="17"/>
      <c r="I3" s="17"/>
      <c r="J3" s="23"/>
      <c r="K3" s="12"/>
      <c r="L3" s="82"/>
      <c r="M3" s="84"/>
      <c r="N3" s="84"/>
      <c r="O3" s="9" t="s">
        <v>18</v>
      </c>
    </row>
    <row r="4" spans="1:16" s="9" customFormat="1" ht="15">
      <c r="B4" s="23" t="s">
        <v>91</v>
      </c>
      <c r="C4" s="62" t="s">
        <v>199</v>
      </c>
      <c r="D4" s="22" t="s">
        <v>28</v>
      </c>
      <c r="E4" s="68" t="s">
        <v>192</v>
      </c>
      <c r="F4" s="21" t="s">
        <v>29</v>
      </c>
      <c r="G4" s="21" t="s">
        <v>30</v>
      </c>
      <c r="H4" s="64" t="s">
        <v>193</v>
      </c>
      <c r="I4" s="64" t="s">
        <v>194</v>
      </c>
      <c r="J4" s="22" t="s">
        <v>31</v>
      </c>
      <c r="K4" s="67">
        <v>0.01</v>
      </c>
      <c r="L4" s="22" t="s">
        <v>32</v>
      </c>
      <c r="M4" s="85">
        <f>K4*10</f>
        <v>0.1</v>
      </c>
      <c r="N4" s="85"/>
      <c r="O4" s="13" t="str">
        <f>CONCATENATE(B4," ",C4," ",D4," ",E4," ",F4," ",G4," ",H4,I4," ",J4," ",K4," ",L4," ",M4)</f>
        <v>time python2.7 /usr/local/macs2/2.0.10.09132012/bin/macs2 callpeak -t  CTCF_wt.merged.bam -c WCE_wt.merged.bam -f BAM -g mm --keep-dup 1  -n CTCF_wt_pValue2_WCE -B --nomodel --shiftsize 200 -p 0.01 --broad --broad-cutoff 0.1</v>
      </c>
      <c r="P4" s="10"/>
    </row>
    <row r="5" spans="1:16" s="9" customFormat="1">
      <c r="B5" s="23"/>
      <c r="D5" s="22"/>
      <c r="E5" s="11"/>
      <c r="F5" s="21"/>
      <c r="G5" s="21"/>
      <c r="I5" s="10"/>
      <c r="J5" s="22"/>
      <c r="K5" s="12"/>
      <c r="L5" s="22"/>
      <c r="M5" s="85"/>
      <c r="N5" s="85"/>
      <c r="O5" s="13" t="s">
        <v>18</v>
      </c>
      <c r="P5" s="10"/>
    </row>
    <row r="6" spans="1:16" s="9" customFormat="1">
      <c r="B6" s="23"/>
      <c r="D6" s="22"/>
      <c r="E6" s="11"/>
      <c r="F6" s="21"/>
      <c r="G6" s="21"/>
      <c r="I6" s="10"/>
      <c r="J6" s="22"/>
      <c r="K6" s="12"/>
      <c r="L6" s="22"/>
      <c r="M6" s="85"/>
      <c r="N6" s="85"/>
      <c r="O6" s="13"/>
      <c r="P6" s="10"/>
    </row>
    <row r="7" spans="1:16" s="9" customFormat="1">
      <c r="A7" s="118"/>
      <c r="B7" s="23"/>
      <c r="D7" s="22"/>
      <c r="E7" s="11"/>
      <c r="F7" s="21"/>
      <c r="G7" s="21"/>
      <c r="I7" s="10"/>
      <c r="J7" s="22"/>
      <c r="K7" s="12"/>
      <c r="L7" s="22"/>
      <c r="M7" s="85"/>
      <c r="N7" s="85"/>
      <c r="O7" s="13"/>
      <c r="P7" s="10"/>
    </row>
    <row r="8" spans="1:16" s="9" customFormat="1">
      <c r="A8" s="9" t="s">
        <v>27</v>
      </c>
      <c r="B8" s="17"/>
      <c r="C8" s="17"/>
      <c r="D8" s="20"/>
      <c r="E8" s="17"/>
      <c r="F8" s="20"/>
      <c r="G8" s="20"/>
      <c r="H8" s="17"/>
      <c r="I8" s="17"/>
      <c r="J8" s="23"/>
      <c r="K8" s="12"/>
      <c r="L8" s="82"/>
      <c r="M8" s="84"/>
      <c r="N8" s="84"/>
      <c r="O8" s="118" t="s">
        <v>206</v>
      </c>
    </row>
    <row r="9" spans="1:16" s="9" customFormat="1">
      <c r="A9" s="9" t="s">
        <v>21</v>
      </c>
      <c r="B9" s="17"/>
      <c r="C9" s="17"/>
      <c r="D9" s="20"/>
      <c r="E9" s="17"/>
      <c r="F9" s="20"/>
      <c r="G9" s="20"/>
      <c r="H9" s="17"/>
      <c r="I9" s="17"/>
      <c r="J9" s="23"/>
      <c r="K9" s="12"/>
      <c r="L9" s="82"/>
      <c r="M9" s="84"/>
      <c r="N9" s="84"/>
      <c r="O9" s="9" t="s">
        <v>18</v>
      </c>
    </row>
    <row r="10" spans="1:16" s="9" customFormat="1" ht="15">
      <c r="B10" s="23" t="s">
        <v>91</v>
      </c>
      <c r="C10" s="62" t="s">
        <v>200</v>
      </c>
      <c r="D10" s="22" t="s">
        <v>28</v>
      </c>
      <c r="E10" s="68" t="s">
        <v>196</v>
      </c>
      <c r="F10" s="21" t="s">
        <v>29</v>
      </c>
      <c r="G10" s="21" t="s">
        <v>30</v>
      </c>
      <c r="H10" s="64" t="s">
        <v>195</v>
      </c>
      <c r="I10" s="64" t="s">
        <v>194</v>
      </c>
      <c r="J10" s="22" t="s">
        <v>31</v>
      </c>
      <c r="K10" s="67">
        <v>0.01</v>
      </c>
      <c r="L10" s="22" t="s">
        <v>32</v>
      </c>
      <c r="M10" s="85">
        <f>K10*10</f>
        <v>0.1</v>
      </c>
      <c r="N10" s="85"/>
      <c r="O10" s="13" t="str">
        <f>CONCATENATE(B10," ",C10," ",D10," ",E10," ",F10," ",G10," ",H10,I10," ",J10," ",K10," ",L10," ",M10)</f>
        <v>time python2.7 /usr/local/macs2/2.0.10.09132012/bin/macs2 callpeak -t  CTCF_2d.merged.bam -c WCE_2d.merged.bam -f BAM -g mm --keep-dup 1  -n CTCF_2d_pValue2_WCE -B --nomodel --shiftsize 200 -p 0.01 --broad --broad-cutoff 0.1</v>
      </c>
      <c r="P10" s="10"/>
    </row>
    <row r="11" spans="1:16" s="9" customFormat="1">
      <c r="B11" s="23"/>
      <c r="D11" s="22"/>
      <c r="E11" s="11"/>
      <c r="F11" s="21"/>
      <c r="G11" s="21"/>
      <c r="I11" s="10"/>
      <c r="J11" s="22"/>
      <c r="K11" s="12"/>
      <c r="L11" s="22"/>
      <c r="M11" s="85"/>
      <c r="N11" s="85"/>
      <c r="O11" s="13" t="s">
        <v>18</v>
      </c>
      <c r="P11" s="10"/>
    </row>
    <row r="12" spans="1:16" s="9" customFormat="1">
      <c r="B12" s="23"/>
      <c r="D12" s="22"/>
      <c r="E12" s="11"/>
      <c r="F12" s="21"/>
      <c r="G12" s="21"/>
      <c r="I12" s="10"/>
      <c r="J12" s="22"/>
      <c r="K12" s="12"/>
      <c r="L12" s="22"/>
      <c r="M12" s="85"/>
      <c r="N12" s="85"/>
      <c r="O12" s="13"/>
      <c r="P12" s="10"/>
    </row>
    <row r="13" spans="1:16" s="9" customFormat="1">
      <c r="B13" s="20"/>
      <c r="C13" s="17"/>
      <c r="D13" s="20"/>
      <c r="E13" s="17"/>
      <c r="F13" s="20"/>
      <c r="G13" s="20"/>
      <c r="H13" s="17"/>
      <c r="I13" s="17"/>
      <c r="J13" s="23"/>
      <c r="K13" s="12"/>
      <c r="L13" s="22"/>
      <c r="M13" s="82"/>
      <c r="N13" s="84"/>
    </row>
    <row r="14" spans="1:16" s="9" customFormat="1">
      <c r="A14" s="9" t="s">
        <v>27</v>
      </c>
      <c r="B14" s="17"/>
      <c r="C14" s="17"/>
      <c r="D14" s="20"/>
      <c r="E14" s="17"/>
      <c r="F14" s="20"/>
      <c r="G14" s="20"/>
      <c r="H14" s="17"/>
      <c r="I14" s="17"/>
      <c r="J14" s="23"/>
      <c r="K14" s="12"/>
      <c r="L14" s="82"/>
      <c r="M14" s="84"/>
      <c r="N14" s="84"/>
      <c r="O14" s="118" t="s">
        <v>206</v>
      </c>
    </row>
    <row r="15" spans="1:16" s="9" customFormat="1">
      <c r="A15" s="9" t="s">
        <v>21</v>
      </c>
      <c r="B15" s="17"/>
      <c r="C15" s="17"/>
      <c r="D15" s="20"/>
      <c r="E15" s="17"/>
      <c r="F15" s="20"/>
      <c r="G15" s="20"/>
      <c r="H15" s="17"/>
      <c r="I15" s="17"/>
      <c r="J15" s="23"/>
      <c r="K15" s="12"/>
      <c r="L15" s="82"/>
      <c r="M15" s="84"/>
      <c r="N15" s="84"/>
      <c r="O15" s="9" t="s">
        <v>18</v>
      </c>
    </row>
    <row r="16" spans="1:16" s="9" customFormat="1" ht="15">
      <c r="B16" s="23" t="s">
        <v>91</v>
      </c>
      <c r="C16" s="62" t="s">
        <v>201</v>
      </c>
      <c r="D16" s="22" t="s">
        <v>28</v>
      </c>
      <c r="E16" s="68" t="s">
        <v>197</v>
      </c>
      <c r="F16" s="21" t="s">
        <v>29</v>
      </c>
      <c r="G16" s="21" t="s">
        <v>30</v>
      </c>
      <c r="H16" s="64" t="s">
        <v>179</v>
      </c>
      <c r="I16" s="64" t="s">
        <v>194</v>
      </c>
      <c r="J16" s="22" t="s">
        <v>31</v>
      </c>
      <c r="K16" s="67">
        <v>0.01</v>
      </c>
      <c r="L16" s="22" t="s">
        <v>32</v>
      </c>
      <c r="M16" s="85">
        <f>K16*10</f>
        <v>0.1</v>
      </c>
      <c r="N16" s="85"/>
      <c r="O16" s="13" t="str">
        <f>CONCATENATE(B16," ",C16," ",D16," ",E16," ",F16," ",G16," ",H16,I16," ",J16," ",K16," ",L16," ",M16)</f>
        <v>time python2.7 /usr/local/macs2/2.0.10.09132012/bin/macs2 callpeak -t  CTCF_4d.merged.bam -c WCE_4d.merged.bam -f BAM -g mm --keep-dup 1  -n CTCF_4d_pValue2_WCE -B --nomodel --shiftsize 200 -p 0.01 --broad --broad-cutoff 0.1</v>
      </c>
      <c r="P16" s="10"/>
    </row>
    <row r="17" spans="1:16" s="9" customFormat="1">
      <c r="B17" s="23"/>
      <c r="D17" s="22"/>
      <c r="E17" s="11"/>
      <c r="F17" s="21"/>
      <c r="G17" s="21"/>
      <c r="I17" s="10"/>
      <c r="J17" s="22"/>
      <c r="K17" s="12"/>
      <c r="L17" s="22"/>
      <c r="M17" s="85"/>
      <c r="N17" s="85"/>
      <c r="O17" s="13" t="s">
        <v>18</v>
      </c>
      <c r="P17" s="10"/>
    </row>
    <row r="18" spans="1:16" s="9" customFormat="1">
      <c r="B18" s="23"/>
      <c r="D18" s="22"/>
      <c r="E18" s="11"/>
      <c r="F18" s="21"/>
      <c r="G18" s="21"/>
      <c r="I18" s="10"/>
      <c r="J18" s="22"/>
      <c r="K18" s="12"/>
      <c r="L18" s="22"/>
      <c r="M18" s="85"/>
      <c r="N18" s="85"/>
      <c r="O18" s="13"/>
      <c r="P18" s="10"/>
    </row>
    <row r="19" spans="1:16" s="9" customFormat="1">
      <c r="A19" s="9" t="s">
        <v>27</v>
      </c>
      <c r="B19" s="17"/>
      <c r="C19" s="17"/>
      <c r="D19" s="20"/>
      <c r="E19" s="17"/>
      <c r="F19" s="20"/>
      <c r="G19" s="20"/>
      <c r="H19" s="17"/>
      <c r="I19" s="17"/>
      <c r="J19" s="23"/>
      <c r="K19" s="12"/>
      <c r="L19" s="82"/>
      <c r="M19" s="84"/>
      <c r="N19" s="84"/>
      <c r="O19" s="118" t="s">
        <v>206</v>
      </c>
    </row>
    <row r="20" spans="1:16" s="9" customFormat="1">
      <c r="A20" s="9" t="s">
        <v>21</v>
      </c>
      <c r="B20" s="17"/>
      <c r="C20" s="17"/>
      <c r="D20" s="20"/>
      <c r="E20" s="17"/>
      <c r="F20" s="20"/>
      <c r="G20" s="20"/>
      <c r="H20" s="17"/>
      <c r="I20" s="17"/>
      <c r="J20" s="23"/>
      <c r="K20" s="12"/>
      <c r="L20" s="82"/>
      <c r="M20" s="84"/>
      <c r="N20" s="84"/>
      <c r="O20" s="9" t="s">
        <v>18</v>
      </c>
    </row>
    <row r="21" spans="1:16" s="9" customFormat="1" ht="15">
      <c r="B21" s="23" t="s">
        <v>91</v>
      </c>
      <c r="C21" s="62" t="s">
        <v>199</v>
      </c>
      <c r="D21" s="22" t="s">
        <v>28</v>
      </c>
      <c r="E21" s="68" t="s">
        <v>192</v>
      </c>
      <c r="F21" s="21" t="s">
        <v>29</v>
      </c>
      <c r="G21" s="21" t="s">
        <v>30</v>
      </c>
      <c r="H21" s="64" t="s">
        <v>193</v>
      </c>
      <c r="I21" s="64" t="s">
        <v>198</v>
      </c>
      <c r="J21" s="22" t="s">
        <v>31</v>
      </c>
      <c r="K21" s="67">
        <v>1.0000000000000001E-9</v>
      </c>
      <c r="L21" s="22" t="s">
        <v>32</v>
      </c>
      <c r="M21" s="85">
        <f>K21*10</f>
        <v>1E-8</v>
      </c>
      <c r="N21" s="85"/>
      <c r="O21" s="13" t="str">
        <f>CONCATENATE(B21," ",C21," ",D21," ",E21," ",F21," ",G21," ",H21,I21," ",J21," ",K21," ",L21," ",M21)</f>
        <v>time python2.7 /usr/local/macs2/2.0.10.09132012/bin/macs2 callpeak -t  CTCF_wt.merged.bam -c WCE_wt.merged.bam -f BAM -g mm --keep-dup 1  -n CTCF_wt_pValue9_WCE -B --nomodel --shiftsize 200 -p 0.000000001 --broad --broad-cutoff 0.00000001</v>
      </c>
      <c r="P21" s="10"/>
    </row>
    <row r="22" spans="1:16" s="9" customFormat="1">
      <c r="B22" s="23"/>
      <c r="D22" s="22"/>
      <c r="E22" s="11"/>
      <c r="F22" s="21"/>
      <c r="G22" s="21"/>
      <c r="I22" s="10"/>
      <c r="J22" s="22"/>
      <c r="K22" s="12"/>
      <c r="L22" s="22"/>
      <c r="M22" s="85"/>
      <c r="N22" s="85"/>
      <c r="O22" s="13" t="s">
        <v>18</v>
      </c>
      <c r="P22" s="10"/>
    </row>
    <row r="23" spans="1:16" s="9" customFormat="1">
      <c r="B23" s="23"/>
      <c r="D23" s="22"/>
      <c r="E23" s="11"/>
      <c r="F23" s="21"/>
      <c r="G23" s="21"/>
      <c r="I23" s="10"/>
      <c r="J23" s="22"/>
      <c r="K23" s="12"/>
      <c r="L23" s="22"/>
      <c r="M23" s="85"/>
      <c r="N23" s="85"/>
      <c r="O23" s="13"/>
      <c r="P23" s="10"/>
    </row>
    <row r="24" spans="1:16" s="9" customFormat="1">
      <c r="A24" s="118"/>
      <c r="B24" s="23"/>
      <c r="D24" s="22"/>
      <c r="E24" s="11"/>
      <c r="F24" s="21"/>
      <c r="G24" s="21"/>
      <c r="I24" s="10"/>
      <c r="J24" s="22"/>
      <c r="K24" s="12"/>
      <c r="L24" s="22"/>
      <c r="M24" s="85"/>
      <c r="N24" s="85"/>
      <c r="O24" s="13"/>
      <c r="P24" s="10"/>
    </row>
    <row r="25" spans="1:16" s="9" customFormat="1">
      <c r="A25" s="9" t="s">
        <v>27</v>
      </c>
      <c r="B25" s="17"/>
      <c r="C25" s="17"/>
      <c r="D25" s="20"/>
      <c r="E25" s="17"/>
      <c r="F25" s="20"/>
      <c r="G25" s="20"/>
      <c r="H25" s="17"/>
      <c r="I25" s="17"/>
      <c r="J25" s="23"/>
      <c r="K25" s="12"/>
      <c r="L25" s="82"/>
      <c r="M25" s="84"/>
      <c r="N25" s="84"/>
      <c r="O25" s="118" t="s">
        <v>206</v>
      </c>
    </row>
    <row r="26" spans="1:16" s="9" customFormat="1">
      <c r="A26" s="9" t="s">
        <v>21</v>
      </c>
      <c r="B26" s="17"/>
      <c r="C26" s="17"/>
      <c r="D26" s="20"/>
      <c r="E26" s="17"/>
      <c r="F26" s="20"/>
      <c r="G26" s="20"/>
      <c r="H26" s="17"/>
      <c r="I26" s="17"/>
      <c r="J26" s="23"/>
      <c r="K26" s="12"/>
      <c r="L26" s="82"/>
      <c r="M26" s="84"/>
      <c r="N26" s="84"/>
      <c r="O26" s="9" t="s">
        <v>18</v>
      </c>
    </row>
    <row r="27" spans="1:16" s="9" customFormat="1" ht="15">
      <c r="B27" s="23" t="s">
        <v>91</v>
      </c>
      <c r="C27" s="62" t="s">
        <v>200</v>
      </c>
      <c r="D27" s="22" t="s">
        <v>28</v>
      </c>
      <c r="E27" s="68" t="s">
        <v>196</v>
      </c>
      <c r="F27" s="21" t="s">
        <v>29</v>
      </c>
      <c r="G27" s="21" t="s">
        <v>30</v>
      </c>
      <c r="H27" s="64" t="s">
        <v>195</v>
      </c>
      <c r="I27" s="64" t="s">
        <v>198</v>
      </c>
      <c r="J27" s="22" t="s">
        <v>31</v>
      </c>
      <c r="K27" s="67">
        <v>1.0000000000000001E-9</v>
      </c>
      <c r="L27" s="22" t="s">
        <v>32</v>
      </c>
      <c r="M27" s="85">
        <f>K27*10</f>
        <v>1E-8</v>
      </c>
      <c r="N27" s="85"/>
      <c r="O27" s="13" t="str">
        <f>CONCATENATE(B27," ",C27," ",D27," ",E27," ",F27," ",G27," ",H27,I27," ",J27," ",K27," ",L27," ",M27)</f>
        <v>time python2.7 /usr/local/macs2/2.0.10.09132012/bin/macs2 callpeak -t  CTCF_2d.merged.bam -c WCE_2d.merged.bam -f BAM -g mm --keep-dup 1  -n CTCF_2d_pValue9_WCE -B --nomodel --shiftsize 200 -p 0.000000001 --broad --broad-cutoff 0.00000001</v>
      </c>
      <c r="P27" s="10"/>
    </row>
    <row r="28" spans="1:16" s="9" customFormat="1">
      <c r="B28" s="23"/>
      <c r="D28" s="22"/>
      <c r="E28" s="11"/>
      <c r="F28" s="21"/>
      <c r="G28" s="21"/>
      <c r="I28" s="10"/>
      <c r="J28" s="22"/>
      <c r="K28" s="12"/>
      <c r="L28" s="22"/>
      <c r="M28" s="85"/>
      <c r="N28" s="85"/>
      <c r="O28" s="13" t="s">
        <v>18</v>
      </c>
      <c r="P28" s="10"/>
    </row>
    <row r="29" spans="1:16" s="9" customFormat="1">
      <c r="B29" s="23"/>
      <c r="D29" s="22"/>
      <c r="E29" s="11"/>
      <c r="F29" s="21"/>
      <c r="G29" s="21"/>
      <c r="I29" s="10"/>
      <c r="J29" s="22"/>
      <c r="K29" s="12"/>
      <c r="L29" s="22"/>
      <c r="M29" s="85"/>
      <c r="N29" s="85"/>
      <c r="O29" s="13"/>
      <c r="P29" s="10"/>
    </row>
    <row r="30" spans="1:16" s="9" customFormat="1">
      <c r="B30" s="20"/>
      <c r="C30" s="17"/>
      <c r="D30" s="20"/>
      <c r="E30" s="17"/>
      <c r="F30" s="20"/>
      <c r="G30" s="20"/>
      <c r="H30" s="17"/>
      <c r="I30" s="17"/>
      <c r="J30" s="23"/>
      <c r="K30" s="12"/>
      <c r="L30" s="22"/>
      <c r="M30" s="82"/>
      <c r="N30" s="84"/>
    </row>
    <row r="31" spans="1:16" s="9" customFormat="1">
      <c r="A31" s="9" t="s">
        <v>27</v>
      </c>
      <c r="B31" s="17"/>
      <c r="C31" s="17"/>
      <c r="D31" s="20"/>
      <c r="E31" s="17"/>
      <c r="F31" s="20"/>
      <c r="G31" s="20"/>
      <c r="H31" s="17"/>
      <c r="I31" s="17"/>
      <c r="J31" s="23"/>
      <c r="K31" s="12"/>
      <c r="L31" s="82"/>
      <c r="M31" s="84"/>
      <c r="N31" s="84"/>
      <c r="O31" s="118" t="s">
        <v>206</v>
      </c>
    </row>
    <row r="32" spans="1:16" s="9" customFormat="1">
      <c r="A32" s="9" t="s">
        <v>21</v>
      </c>
      <c r="B32" s="17"/>
      <c r="C32" s="17"/>
      <c r="D32" s="20"/>
      <c r="E32" s="17"/>
      <c r="F32" s="20"/>
      <c r="G32" s="20"/>
      <c r="H32" s="17"/>
      <c r="I32" s="17"/>
      <c r="J32" s="23"/>
      <c r="K32" s="12"/>
      <c r="L32" s="82"/>
      <c r="M32" s="84"/>
      <c r="N32" s="84"/>
      <c r="O32" s="9" t="s">
        <v>18</v>
      </c>
    </row>
    <row r="33" spans="2:16" s="9" customFormat="1" ht="15">
      <c r="B33" s="23" t="s">
        <v>91</v>
      </c>
      <c r="C33" s="62" t="s">
        <v>201</v>
      </c>
      <c r="D33" s="22" t="s">
        <v>28</v>
      </c>
      <c r="E33" s="68" t="s">
        <v>197</v>
      </c>
      <c r="F33" s="21" t="s">
        <v>29</v>
      </c>
      <c r="G33" s="21" t="s">
        <v>30</v>
      </c>
      <c r="H33" s="64" t="s">
        <v>179</v>
      </c>
      <c r="I33" s="64" t="s">
        <v>198</v>
      </c>
      <c r="J33" s="22" t="s">
        <v>31</v>
      </c>
      <c r="K33" s="67">
        <v>1.0000000000000001E-9</v>
      </c>
      <c r="L33" s="22" t="s">
        <v>32</v>
      </c>
      <c r="M33" s="85">
        <f>K33*10</f>
        <v>1E-8</v>
      </c>
      <c r="N33" s="85"/>
      <c r="O33" s="13" t="str">
        <f>CONCATENATE(B33," ",C33," ",D33," ",E33," ",F33," ",G33," ",H33,I33," ",J33," ",K33," ",L33," ",M33)</f>
        <v>time python2.7 /usr/local/macs2/2.0.10.09132012/bin/macs2 callpeak -t  CTCF_4d.merged.bam -c WCE_4d.merged.bam -f BAM -g mm --keep-dup 1  -n CTCF_4d_pValue9_WCE -B --nomodel --shiftsize 200 -p 0.000000001 --broad --broad-cutoff 0.00000001</v>
      </c>
      <c r="P33" s="10"/>
    </row>
    <row r="34" spans="2:16" s="9" customFormat="1">
      <c r="B34" s="23"/>
      <c r="D34" s="22"/>
      <c r="E34" s="11"/>
      <c r="F34" s="21"/>
      <c r="G34" s="21"/>
      <c r="I34" s="10"/>
      <c r="J34" s="22"/>
      <c r="K34" s="12"/>
      <c r="L34" s="22"/>
      <c r="M34" s="85"/>
      <c r="N34" s="85"/>
      <c r="O34" s="13" t="s">
        <v>18</v>
      </c>
      <c r="P34" s="10"/>
    </row>
    <row r="35" spans="2:16" s="9" customFormat="1">
      <c r="B35" s="23"/>
      <c r="C35" s="33"/>
      <c r="D35" s="22"/>
      <c r="F35" s="21"/>
      <c r="G35" s="21"/>
      <c r="H35" s="33"/>
      <c r="I35" s="33"/>
      <c r="J35" s="22"/>
      <c r="K35" s="12"/>
      <c r="L35" s="22"/>
      <c r="M35" s="22"/>
      <c r="N35" s="85"/>
      <c r="O35" s="13"/>
      <c r="P35" s="10"/>
    </row>
    <row r="36" spans="2:16" s="9" customFormat="1">
      <c r="B36" s="23"/>
      <c r="C36" s="33"/>
      <c r="D36" s="22"/>
      <c r="F36" s="21"/>
      <c r="G36" s="21"/>
      <c r="H36" s="33"/>
      <c r="I36" s="33"/>
      <c r="J36" s="22"/>
      <c r="K36" s="12"/>
      <c r="L36" s="22"/>
      <c r="M36" s="22"/>
      <c r="N36" s="85"/>
      <c r="O36" s="13"/>
      <c r="P36" s="10"/>
    </row>
    <row r="37" spans="2:16" s="9" customFormat="1">
      <c r="B37" s="23"/>
      <c r="C37" s="33"/>
      <c r="D37" s="22"/>
      <c r="F37" s="21"/>
      <c r="G37" s="21"/>
      <c r="H37" s="33"/>
      <c r="I37" s="33"/>
      <c r="J37" s="22"/>
      <c r="K37" s="12"/>
      <c r="L37" s="22"/>
      <c r="M37" s="22"/>
      <c r="N37" s="85"/>
      <c r="O37" s="13"/>
      <c r="P37" s="10"/>
    </row>
    <row r="38" spans="2:16" s="9" customFormat="1">
      <c r="B38" s="23"/>
      <c r="C38" s="33"/>
      <c r="D38" s="22"/>
      <c r="F38" s="21"/>
      <c r="G38" s="21"/>
      <c r="H38" s="33"/>
      <c r="I38" s="33"/>
      <c r="J38" s="22"/>
      <c r="K38" s="12"/>
      <c r="L38" s="22"/>
      <c r="M38" s="22"/>
      <c r="N38" s="85"/>
      <c r="O38" s="13"/>
      <c r="P38" s="10"/>
    </row>
    <row r="39" spans="2:16" s="9" customFormat="1">
      <c r="B39" s="23"/>
      <c r="C39" s="33"/>
      <c r="D39" s="22"/>
      <c r="F39" s="21"/>
      <c r="G39" s="21"/>
      <c r="H39" s="33"/>
      <c r="I39" s="33"/>
      <c r="J39" s="22"/>
      <c r="K39" s="12"/>
      <c r="L39" s="22"/>
      <c r="M39" s="22"/>
      <c r="N39" s="85"/>
      <c r="O39" s="13"/>
      <c r="P39" s="10"/>
    </row>
    <row r="40" spans="2:16" s="9" customFormat="1">
      <c r="B40" s="23"/>
      <c r="C40" s="33"/>
      <c r="D40" s="22"/>
      <c r="F40" s="21"/>
      <c r="G40" s="21"/>
      <c r="H40" s="33"/>
      <c r="I40" s="33"/>
      <c r="J40" s="22"/>
      <c r="K40" s="12"/>
      <c r="L40" s="22"/>
      <c r="M40" s="22"/>
      <c r="N40" s="85"/>
      <c r="O40" s="13"/>
      <c r="P40" s="10"/>
    </row>
    <row r="41" spans="2:16" s="9" customFormat="1">
      <c r="B41" s="23"/>
      <c r="C41" s="33"/>
      <c r="D41" s="22"/>
      <c r="F41" s="21"/>
      <c r="G41" s="21"/>
      <c r="H41" s="33"/>
      <c r="I41" s="33"/>
      <c r="J41" s="22"/>
      <c r="K41" s="12"/>
      <c r="L41" s="22"/>
      <c r="M41" s="22"/>
      <c r="N41" s="85"/>
      <c r="O41" s="13"/>
      <c r="P41" s="10"/>
    </row>
    <row r="42" spans="2:16" s="9" customFormat="1">
      <c r="B42" s="23"/>
      <c r="C42" s="33"/>
      <c r="D42" s="22"/>
      <c r="F42" s="21"/>
      <c r="G42" s="21"/>
      <c r="H42" s="33"/>
      <c r="I42" s="33"/>
      <c r="J42" s="22"/>
      <c r="K42" s="12"/>
      <c r="L42" s="22"/>
      <c r="M42" s="22"/>
      <c r="N42" s="85"/>
      <c r="O42" s="13"/>
      <c r="P42" s="10"/>
    </row>
    <row r="43" spans="2:16" s="9" customFormat="1">
      <c r="B43" s="23"/>
      <c r="C43" s="33"/>
      <c r="D43" s="22"/>
      <c r="F43" s="21"/>
      <c r="G43" s="21"/>
      <c r="H43" s="33"/>
      <c r="I43" s="33"/>
      <c r="J43" s="22"/>
      <c r="K43" s="12"/>
      <c r="L43" s="22"/>
      <c r="M43" s="22"/>
      <c r="N43" s="85"/>
      <c r="O43" s="13"/>
      <c r="P43" s="10"/>
    </row>
    <row r="44" spans="2:16" s="9" customFormat="1">
      <c r="B44" s="23"/>
      <c r="C44" s="33"/>
      <c r="D44" s="22"/>
      <c r="F44" s="21"/>
      <c r="G44" s="21"/>
      <c r="H44" s="33"/>
      <c r="I44" s="33"/>
      <c r="J44" s="22"/>
      <c r="K44" s="12"/>
      <c r="L44" s="22"/>
      <c r="M44" s="22"/>
      <c r="N44" s="85"/>
      <c r="O44" s="13"/>
      <c r="P44" s="10"/>
    </row>
    <row r="45" spans="2:16" s="9" customFormat="1">
      <c r="B45" s="23"/>
      <c r="D45" s="22"/>
      <c r="E45" s="11"/>
      <c r="F45" s="21"/>
      <c r="G45" s="21"/>
      <c r="H45" s="66"/>
      <c r="I45" s="10"/>
      <c r="J45" s="22"/>
      <c r="K45" s="12"/>
      <c r="L45" s="22"/>
      <c r="M45" s="22"/>
      <c r="N45" s="85"/>
      <c r="O45" s="13"/>
      <c r="P45" s="10"/>
    </row>
    <row r="46" spans="2:16" s="9" customFormat="1">
      <c r="B46" s="19"/>
      <c r="D46" s="22"/>
      <c r="E46" s="11"/>
      <c r="F46" s="21"/>
      <c r="G46" s="21"/>
      <c r="H46" s="10"/>
      <c r="I46" s="10"/>
      <c r="J46" s="23"/>
      <c r="K46" s="12"/>
      <c r="L46" s="22"/>
      <c r="M46" s="85"/>
      <c r="N46" s="83"/>
    </row>
    <row r="47" spans="2:16" s="9" customFormat="1">
      <c r="B47" s="9" t="s">
        <v>3</v>
      </c>
      <c r="C47" s="9" t="s">
        <v>38</v>
      </c>
      <c r="D47" s="22" t="s">
        <v>12</v>
      </c>
      <c r="E47" s="63" t="str">
        <f t="shared" ref="E47:E52" si="0">CONCATENATE(B47," ",C47,D47)</f>
        <v>qsub -q rcc-30d macs1.sh</v>
      </c>
      <c r="F47" s="21"/>
      <c r="G47" s="21"/>
      <c r="H47" s="10"/>
      <c r="I47" s="10"/>
      <c r="J47" s="23"/>
      <c r="K47" s="12"/>
      <c r="L47" s="22"/>
      <c r="M47" s="85"/>
      <c r="N47" s="83"/>
    </row>
    <row r="48" spans="2:16" s="9" customFormat="1">
      <c r="B48" s="9" t="s">
        <v>3</v>
      </c>
      <c r="C48" s="9" t="s">
        <v>37</v>
      </c>
      <c r="D48" s="22" t="s">
        <v>12</v>
      </c>
      <c r="E48" s="63" t="str">
        <f t="shared" si="0"/>
        <v>qsub -q rcc-30d macs2.sh</v>
      </c>
      <c r="F48" s="22"/>
      <c r="G48" s="22"/>
      <c r="H48" s="10"/>
      <c r="I48" s="10"/>
      <c r="J48" s="23"/>
      <c r="K48" s="12"/>
      <c r="L48" s="23"/>
      <c r="M48" s="85"/>
      <c r="N48" s="83"/>
    </row>
    <row r="49" spans="2:15" s="9" customFormat="1">
      <c r="B49" s="9" t="s">
        <v>3</v>
      </c>
      <c r="C49" s="9" t="s">
        <v>202</v>
      </c>
      <c r="D49" s="22" t="s">
        <v>12</v>
      </c>
      <c r="E49" s="63" t="str">
        <f t="shared" si="0"/>
        <v>qsub -q rcc-30d macs3.sh</v>
      </c>
      <c r="F49" s="22"/>
      <c r="G49" s="22"/>
      <c r="H49" s="10"/>
      <c r="I49" s="10"/>
      <c r="J49" s="23"/>
      <c r="K49" s="12"/>
      <c r="L49" s="23"/>
      <c r="M49" s="85"/>
      <c r="N49" s="83"/>
    </row>
    <row r="50" spans="2:15" s="9" customFormat="1">
      <c r="B50" s="9" t="s">
        <v>3</v>
      </c>
      <c r="C50" s="9" t="s">
        <v>203</v>
      </c>
      <c r="D50" s="22" t="s">
        <v>12</v>
      </c>
      <c r="E50" s="63" t="str">
        <f t="shared" si="0"/>
        <v>qsub -q rcc-30d macs4.sh</v>
      </c>
      <c r="F50" s="22"/>
      <c r="G50" s="22"/>
      <c r="H50" s="10"/>
      <c r="I50" s="10"/>
      <c r="J50" s="23"/>
      <c r="K50" s="12"/>
      <c r="L50" s="23"/>
      <c r="M50" s="85"/>
      <c r="N50" s="83"/>
    </row>
    <row r="51" spans="2:15" s="9" customFormat="1">
      <c r="B51" s="9" t="s">
        <v>3</v>
      </c>
      <c r="C51" s="9" t="s">
        <v>204</v>
      </c>
      <c r="D51" s="22" t="s">
        <v>12</v>
      </c>
      <c r="E51" s="63" t="str">
        <f t="shared" si="0"/>
        <v>qsub -q rcc-30d macs5.sh</v>
      </c>
      <c r="F51" s="22"/>
      <c r="G51" s="22"/>
      <c r="H51" s="10"/>
      <c r="I51" s="10"/>
      <c r="J51" s="23"/>
      <c r="K51" s="12"/>
      <c r="L51" s="23"/>
      <c r="M51" s="85"/>
      <c r="N51" s="83"/>
    </row>
    <row r="52" spans="2:15" s="9" customFormat="1">
      <c r="B52" s="9" t="s">
        <v>3</v>
      </c>
      <c r="C52" s="9" t="s">
        <v>205</v>
      </c>
      <c r="D52" s="22" t="s">
        <v>12</v>
      </c>
      <c r="E52" s="63" t="str">
        <f t="shared" si="0"/>
        <v>qsub -q rcc-30d macs6.sh</v>
      </c>
      <c r="F52" s="22"/>
      <c r="G52" s="22"/>
      <c r="H52" s="10"/>
      <c r="I52" s="10"/>
      <c r="J52" s="23"/>
      <c r="K52" s="12"/>
      <c r="L52" s="23"/>
      <c r="M52" s="85"/>
      <c r="N52" s="83"/>
    </row>
    <row r="53" spans="2:15" s="9" customFormat="1">
      <c r="D53" s="22"/>
      <c r="E53" s="63"/>
      <c r="F53" s="22"/>
      <c r="G53" s="22"/>
      <c r="H53" s="10"/>
      <c r="I53" s="10"/>
      <c r="J53" s="23"/>
      <c r="K53" s="12"/>
      <c r="L53" s="23"/>
      <c r="M53" s="85"/>
      <c r="N53" s="83"/>
    </row>
    <row r="54" spans="2:15" s="9" customFormat="1">
      <c r="D54" s="22"/>
      <c r="E54" s="63"/>
      <c r="F54" s="22"/>
      <c r="G54" s="22"/>
      <c r="H54" s="10"/>
      <c r="I54" s="10"/>
      <c r="J54" s="23"/>
      <c r="K54" s="12"/>
      <c r="L54" s="23"/>
      <c r="M54" s="85"/>
      <c r="N54" s="83"/>
    </row>
    <row r="55" spans="2:15" s="9" customFormat="1">
      <c r="D55" s="22"/>
      <c r="E55" s="63"/>
      <c r="F55" s="22"/>
      <c r="G55" s="22"/>
      <c r="H55" s="10"/>
      <c r="I55" s="10"/>
      <c r="J55" s="23"/>
      <c r="K55" s="12"/>
      <c r="L55" s="23"/>
      <c r="M55" s="85"/>
      <c r="N55" s="83"/>
    </row>
    <row r="56" spans="2:15" s="9" customFormat="1">
      <c r="D56" s="22"/>
      <c r="E56" s="63"/>
      <c r="F56" s="22"/>
      <c r="G56" s="22"/>
      <c r="H56" s="10"/>
      <c r="I56" s="10"/>
      <c r="J56" s="23"/>
      <c r="K56" s="12"/>
      <c r="L56" s="23"/>
      <c r="M56" s="85"/>
      <c r="N56" s="83"/>
    </row>
    <row r="57" spans="2:15" s="9" customFormat="1">
      <c r="D57" s="22"/>
      <c r="E57" s="63"/>
      <c r="F57" s="22"/>
      <c r="G57" s="22"/>
      <c r="H57" s="10"/>
      <c r="I57" s="10"/>
      <c r="J57" s="23"/>
      <c r="K57" s="12"/>
      <c r="L57" s="23"/>
      <c r="M57" s="85"/>
      <c r="N57" s="83"/>
    </row>
    <row r="58" spans="2:15" s="15" customFormat="1">
      <c r="D58" s="78"/>
      <c r="E58" s="79"/>
      <c r="F58" s="78"/>
      <c r="G58" s="78"/>
      <c r="H58" s="80"/>
      <c r="I58" s="80"/>
      <c r="J58" s="77"/>
      <c r="K58" s="81"/>
      <c r="L58" s="78"/>
      <c r="M58" s="86"/>
      <c r="N58" s="87"/>
    </row>
    <row r="59" spans="2:15" s="9" customFormat="1">
      <c r="D59" s="22"/>
      <c r="E59" s="63"/>
      <c r="F59" s="22"/>
      <c r="G59" s="22"/>
      <c r="H59" s="10"/>
      <c r="I59" s="10"/>
      <c r="J59" s="23"/>
      <c r="K59" s="12"/>
      <c r="L59" s="22"/>
      <c r="M59" s="85"/>
      <c r="N59" s="83"/>
    </row>
    <row r="60" spans="2:15" s="9" customFormat="1">
      <c r="B60" s="23"/>
      <c r="C60" s="12"/>
      <c r="D60" s="10"/>
      <c r="E60" s="12"/>
      <c r="F60" s="13"/>
      <c r="G60" s="23"/>
      <c r="L60" s="23"/>
      <c r="M60" s="23"/>
      <c r="N60" s="23"/>
    </row>
    <row r="61" spans="2:15" s="9" customFormat="1">
      <c r="B61" s="23"/>
      <c r="C61" s="12"/>
      <c r="D61" s="10"/>
      <c r="E61" s="12"/>
      <c r="F61" s="13"/>
      <c r="G61" s="23"/>
      <c r="L61" s="23"/>
      <c r="M61" s="23"/>
      <c r="N61" s="23"/>
    </row>
    <row r="62" spans="2:15" s="8" customFormat="1">
      <c r="B62" s="6"/>
      <c r="C62" s="6"/>
      <c r="D62" s="22"/>
      <c r="E62" s="14"/>
      <c r="F62" s="22"/>
      <c r="G62" s="89"/>
      <c r="H62" s="14"/>
      <c r="I62" s="14"/>
      <c r="J62" s="23"/>
      <c r="K62" s="12"/>
      <c r="L62" s="23"/>
      <c r="M62" s="85"/>
      <c r="N62" s="83"/>
      <c r="O62" s="6"/>
    </row>
    <row r="63" spans="2:15" s="8" customFormat="1">
      <c r="B63" s="6"/>
      <c r="C63" s="6"/>
      <c r="D63" s="22"/>
      <c r="E63" s="14"/>
      <c r="F63" s="22"/>
      <c r="G63" s="89"/>
      <c r="H63" s="14"/>
      <c r="I63" s="14"/>
      <c r="J63" s="23"/>
      <c r="K63" s="12"/>
      <c r="L63" s="23"/>
      <c r="M63" s="85"/>
      <c r="N63" s="83"/>
      <c r="O63" s="6"/>
    </row>
    <row r="64" spans="2:15" s="8" customFormat="1">
      <c r="B64" s="6"/>
      <c r="C64" s="6"/>
      <c r="D64" s="22"/>
      <c r="E64" s="14"/>
      <c r="F64" s="22"/>
      <c r="G64" s="89"/>
      <c r="H64" s="14"/>
      <c r="I64" s="14"/>
      <c r="J64" s="23"/>
      <c r="K64" s="12"/>
      <c r="L64" s="23"/>
      <c r="M64" s="85"/>
      <c r="N64" s="83"/>
      <c r="O64" s="6"/>
    </row>
    <row r="65" spans="2:15" s="8" customFormat="1">
      <c r="B65" s="6"/>
      <c r="C65" s="6"/>
      <c r="D65" s="22"/>
      <c r="E65" s="14"/>
      <c r="F65" s="22"/>
      <c r="G65" s="89"/>
      <c r="H65" s="14"/>
      <c r="I65" s="14"/>
      <c r="J65" s="23"/>
      <c r="K65" s="12"/>
      <c r="L65" s="23"/>
      <c r="M65" s="85"/>
      <c r="N65" s="83"/>
      <c r="O65" s="6"/>
    </row>
    <row r="66" spans="2:15" s="8" customFormat="1">
      <c r="B66" s="6"/>
      <c r="C66" s="6"/>
      <c r="D66" s="22"/>
      <c r="E66" s="14"/>
      <c r="F66" s="22"/>
      <c r="G66" s="89"/>
      <c r="H66" s="14"/>
      <c r="I66" s="14"/>
      <c r="J66" s="23"/>
      <c r="K66" s="12"/>
      <c r="L66" s="23"/>
      <c r="M66" s="85"/>
      <c r="N66" s="83"/>
      <c r="O66" s="6"/>
    </row>
    <row r="67" spans="2:15" s="8" customFormat="1">
      <c r="B67" s="6"/>
      <c r="C67" s="6"/>
      <c r="D67" s="22"/>
      <c r="E67" s="14"/>
      <c r="F67" s="22"/>
      <c r="G67" s="89"/>
      <c r="H67" s="14"/>
      <c r="I67" s="14"/>
      <c r="J67" s="23"/>
      <c r="K67" s="12"/>
      <c r="L67" s="23"/>
      <c r="M67" s="85"/>
      <c r="N67" s="83"/>
      <c r="O67" s="6"/>
    </row>
    <row r="68" spans="2:15" s="8" customFormat="1">
      <c r="B68" s="6"/>
      <c r="C68" s="6"/>
      <c r="D68" s="22"/>
      <c r="E68" s="14"/>
      <c r="F68" s="22"/>
      <c r="G68" s="89"/>
      <c r="H68" s="14"/>
      <c r="I68" s="14"/>
      <c r="J68" s="23"/>
      <c r="K68" s="12"/>
      <c r="L68" s="23"/>
      <c r="M68" s="85"/>
      <c r="N68" s="83"/>
      <c r="O68" s="6"/>
    </row>
    <row r="69" spans="2:15" s="8" customFormat="1">
      <c r="B69" s="6"/>
      <c r="C69" s="6"/>
      <c r="D69" s="22"/>
      <c r="E69" s="14"/>
      <c r="F69" s="22"/>
      <c r="G69" s="89"/>
      <c r="H69" s="14"/>
      <c r="I69" s="14"/>
      <c r="J69" s="23"/>
      <c r="K69" s="12"/>
      <c r="L69" s="23"/>
      <c r="M69" s="85"/>
      <c r="N69" s="83"/>
      <c r="O69" s="6"/>
    </row>
    <row r="70" spans="2:15" s="8" customFormat="1">
      <c r="B70" s="6"/>
      <c r="C70" s="6"/>
      <c r="D70" s="22"/>
      <c r="E70" s="14"/>
      <c r="F70" s="22"/>
      <c r="G70" s="89"/>
      <c r="H70" s="14"/>
      <c r="I70" s="14"/>
      <c r="J70" s="23"/>
      <c r="K70" s="12"/>
      <c r="L70" s="23"/>
      <c r="M70" s="85"/>
      <c r="N70" s="83"/>
      <c r="O70" s="6"/>
    </row>
    <row r="71" spans="2:15" s="8" customFormat="1">
      <c r="B71" s="6"/>
      <c r="C71" s="6"/>
      <c r="D71" s="22"/>
      <c r="E71" s="14"/>
      <c r="F71" s="22"/>
      <c r="G71" s="89"/>
      <c r="H71" s="14"/>
      <c r="I71" s="14"/>
      <c r="J71" s="23"/>
      <c r="K71" s="12"/>
      <c r="L71" s="23"/>
      <c r="M71" s="85"/>
      <c r="N71" s="83"/>
      <c r="O71" s="6"/>
    </row>
    <row r="72" spans="2:15">
      <c r="E72" s="14"/>
      <c r="F72" s="22"/>
      <c r="G72" s="89"/>
      <c r="H72" s="14"/>
      <c r="I72" s="14"/>
    </row>
    <row r="73" spans="2:15">
      <c r="E73" s="14"/>
      <c r="F73" s="22"/>
      <c r="G73" s="89"/>
      <c r="H73" s="14"/>
      <c r="I73" s="14"/>
    </row>
    <row r="74" spans="2:15">
      <c r="E74" s="14"/>
      <c r="F74" s="22"/>
      <c r="G74" s="89"/>
      <c r="H74" s="14"/>
      <c r="I74" s="14"/>
    </row>
    <row r="75" spans="2:15">
      <c r="E75" s="14"/>
      <c r="F75" s="22"/>
      <c r="G75" s="89"/>
      <c r="H75" s="14"/>
      <c r="I75" s="14"/>
    </row>
    <row r="76" spans="2:15">
      <c r="E76" s="14"/>
      <c r="F76" s="22"/>
      <c r="G76" s="89"/>
      <c r="H76" s="14"/>
      <c r="I76" s="14"/>
    </row>
    <row r="77" spans="2:15">
      <c r="E77" s="14"/>
      <c r="F77" s="22"/>
      <c r="G77" s="89"/>
      <c r="H77" s="14"/>
      <c r="I77" s="14"/>
    </row>
    <row r="78" spans="2:15">
      <c r="E78" s="14"/>
      <c r="F78" s="22"/>
      <c r="G78" s="89"/>
      <c r="H78" s="14"/>
      <c r="I78" s="14"/>
    </row>
    <row r="79" spans="2:15">
      <c r="E79" s="14"/>
      <c r="F79" s="22"/>
      <c r="G79" s="89"/>
      <c r="H79" s="14"/>
      <c r="I79" s="14"/>
    </row>
    <row r="80" spans="2:15">
      <c r="E80" s="14"/>
      <c r="F80" s="22"/>
      <c r="G80" s="89"/>
      <c r="H80" s="14"/>
      <c r="I80" s="14"/>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6" sqref="G6"/>
    </sheetView>
  </sheetViews>
  <sheetFormatPr baseColWidth="10" defaultRowHeight="12" x14ac:dyDescent="0"/>
  <cols>
    <col min="1" max="1" width="4.5" style="9" customWidth="1"/>
    <col min="2" max="2" width="21.83203125" style="30" customWidth="1"/>
    <col min="3" max="3" width="2.5" style="27" customWidth="1"/>
    <col min="4" max="6" width="2" style="27" customWidth="1"/>
    <col min="7" max="7" width="2.5" style="27" customWidth="1"/>
    <col min="8" max="8" width="107.6640625" style="6" customWidth="1"/>
    <col min="9" max="16384" width="10.83203125" style="6"/>
  </cols>
  <sheetData>
    <row r="1" spans="1:8">
      <c r="B1" s="28" t="s">
        <v>20</v>
      </c>
      <c r="G1" s="23" t="s">
        <v>43</v>
      </c>
      <c r="H1" s="44" t="s">
        <v>165</v>
      </c>
    </row>
    <row r="2" spans="1:8">
      <c r="B2" s="16"/>
      <c r="G2" s="23" t="s">
        <v>44</v>
      </c>
      <c r="H2" s="14"/>
    </row>
    <row r="3" spans="1:8">
      <c r="A3" s="65" t="s">
        <v>166</v>
      </c>
      <c r="B3" s="68" t="s">
        <v>167</v>
      </c>
      <c r="G3" s="23" t="s">
        <v>46</v>
      </c>
      <c r="H3" s="45" t="s">
        <v>35</v>
      </c>
    </row>
    <row r="4" spans="1:8">
      <c r="B4" s="69"/>
      <c r="D4" s="27" t="s">
        <v>47</v>
      </c>
      <c r="E4" s="27" t="s">
        <v>48</v>
      </c>
      <c r="G4" s="23" t="str">
        <f>CONCATENATE(B3,D4,B3,E4)</f>
        <v>Example1_pValue_WCE_broad_peaks.bed = read.table("Example1_pValue_WCE_broad_peaks.bed", header=FALSE)</v>
      </c>
      <c r="H4" s="6" t="str">
        <f>G4</f>
        <v>Example1_pValue_WCE_broad_peaks.bed = read.table("Example1_pValue_WCE_broad_peaks.bed", header=FALSE)</v>
      </c>
    </row>
    <row r="5" spans="1:8">
      <c r="B5" s="69"/>
      <c r="D5" s="27" t="s">
        <v>49</v>
      </c>
      <c r="E5" s="27" t="s">
        <v>50</v>
      </c>
      <c r="G5" s="23" t="str">
        <f>CONCATENATE(B3,D5,B3,E5)</f>
        <v>Example1_pValue_WCE_peaks.encodePeak = read.table("Example1_pValue_WCE_peaks.encodePeak", header=FALSE)</v>
      </c>
      <c r="H5" s="6" t="str">
        <f>G5</f>
        <v>Example1_pValue_WCE_peaks.encodePeak = read.table("Example1_pValue_WCE_peaks.encodePeak", header=FALSE)</v>
      </c>
    </row>
    <row r="6" spans="1:8" s="71" customFormat="1">
      <c r="A6" s="70"/>
      <c r="B6" s="74"/>
      <c r="G6" s="23" t="s">
        <v>51</v>
      </c>
      <c r="H6" s="71" t="s">
        <v>35</v>
      </c>
    </row>
    <row r="7" spans="1:8">
      <c r="B7" s="32"/>
      <c r="D7" s="27" t="s">
        <v>52</v>
      </c>
      <c r="E7" s="27" t="s">
        <v>53</v>
      </c>
      <c r="G7" s="23" t="str">
        <f>CONCATENATE(B3,D7,B3,E7)</f>
        <v>Example1_pValue_WCE_broad_peaks.bed = Example1_pValue_WCE_broad_peaks.bed[,c(1:5)]</v>
      </c>
      <c r="H7" s="6" t="str">
        <f>G7</f>
        <v>Example1_pValue_WCE_broad_peaks.bed = Example1_pValue_WCE_broad_peaks.bed[,c(1:5)]</v>
      </c>
    </row>
    <row r="8" spans="1:8">
      <c r="A8" s="6"/>
      <c r="B8" s="6"/>
      <c r="G8" s="23" t="s">
        <v>54</v>
      </c>
      <c r="H8" s="6" t="s">
        <v>35</v>
      </c>
    </row>
    <row r="9" spans="1:8">
      <c r="B9" s="33"/>
      <c r="D9" s="27" t="s">
        <v>55</v>
      </c>
      <c r="E9" s="27" t="s">
        <v>56</v>
      </c>
      <c r="G9" s="23" t="str">
        <f>CONCATENATE(B3,D9,B3,E9)</f>
        <v>Example1_pValue_WCE_peaks.encodePeak = Example1_pValue_WCE_peaks.encodePeak[,c(1:4,7)]</v>
      </c>
      <c r="H9" s="6" t="str">
        <f>G9</f>
        <v>Example1_pValue_WCE_peaks.encodePeak = Example1_pValue_WCE_peaks.encodePeak[,c(1:4,7)]</v>
      </c>
    </row>
    <row r="10" spans="1:8">
      <c r="G10" s="23" t="s">
        <v>57</v>
      </c>
      <c r="H10" s="6" t="s">
        <v>35</v>
      </c>
    </row>
    <row r="11" spans="1:8">
      <c r="C11" s="27" t="s">
        <v>58</v>
      </c>
      <c r="D11" s="27" t="s">
        <v>59</v>
      </c>
      <c r="E11" s="27" t="s">
        <v>60</v>
      </c>
      <c r="G11" s="23" t="str">
        <f>CONCATENATE(C11,B3,D11,B3,E11)</f>
        <v>write.table(Example1_pValue_WCE_broad_peaks.bed, file = "Example1_pValue_WCE_broad_peaks.bed", sep = "\t", row.names = FALSE, col.names = FALSE, quote = FALSE)</v>
      </c>
      <c r="H11" s="6" t="str">
        <f>G11</f>
        <v>write.table(Example1_pValue_WCE_broad_peaks.bed, file = "Example1_pValue_WCE_broad_peaks.bed", sep = "\t", row.names = FALSE, col.names = FALSE, quote = FALSE)</v>
      </c>
    </row>
    <row r="12" spans="1:8">
      <c r="C12" s="27" t="s">
        <v>58</v>
      </c>
      <c r="D12" s="27" t="s">
        <v>61</v>
      </c>
      <c r="E12" s="27" t="s">
        <v>62</v>
      </c>
      <c r="G12" s="23" t="str">
        <f>CONCATENATE(C12,B3,D12,B3,E12)</f>
        <v>write.table(Example1_pValue_WCE_peaks.encodePeak, file = "Example1_pValue_WCE_peaks_ENCODEpeak.bed", sep = "\t", row.names = FALSE, col.names = FALSE, quote = FALSE)</v>
      </c>
      <c r="H12" s="6" t="str">
        <f>G12</f>
        <v>write.table(Example1_pValue_WCE_peaks.encodePeak, file = "Example1_pValue_WCE_peaks_ENCODEpeak.bed", sep = "\t", row.names = FALSE, col.names = FALSE, quote = FALSE)</v>
      </c>
    </row>
    <row r="13" spans="1:8">
      <c r="G13" s="23" t="s">
        <v>35</v>
      </c>
      <c r="H13" s="6" t="s">
        <v>35</v>
      </c>
    </row>
    <row r="14" spans="1:8">
      <c r="G14" s="23" t="s">
        <v>63</v>
      </c>
      <c r="H14" s="6" t="s">
        <v>63</v>
      </c>
    </row>
    <row r="15" spans="1:8" s="71" customFormat="1">
      <c r="A15" s="70"/>
      <c r="B15" s="72"/>
      <c r="G15" s="23"/>
    </row>
    <row r="16" spans="1:8">
      <c r="H16" s="34" t="s">
        <v>90</v>
      </c>
    </row>
    <row r="17" spans="1:8">
      <c r="F17" s="27" t="s">
        <v>88</v>
      </c>
      <c r="G17" s="76"/>
      <c r="H17" s="6" t="str">
        <f>CONCATENATE($F$17,A3)</f>
        <v>/usr/local/R/3.0.2/bin/R CMD BATCH 1.R</v>
      </c>
    </row>
    <row r="18" spans="1:8" s="71" customFormat="1">
      <c r="A18" s="70"/>
      <c r="B18" s="72"/>
      <c r="G18" s="23"/>
    </row>
    <row r="19" spans="1:8">
      <c r="H19" s="34" t="s">
        <v>89</v>
      </c>
    </row>
    <row r="20" spans="1:8">
      <c r="A20" s="35" t="s">
        <v>92</v>
      </c>
      <c r="B20" s="27" t="s">
        <v>64</v>
      </c>
      <c r="C20" s="27" t="s">
        <v>65</v>
      </c>
      <c r="D20" s="27" t="s">
        <v>66</v>
      </c>
      <c r="E20" s="6"/>
      <c r="F20" s="27" t="s">
        <v>88</v>
      </c>
      <c r="H20" s="71" t="str">
        <f>CONCATENATE($A$20,B3,$B$20,B3,$C$20,B3,$D$20)</f>
        <v>/usr/local/bedtools/latest/bin/bedtools intersect -a Example1_pValue_WCE_broad_peaks.bed -b Example1_pValue_WCE_peaks_ENCODEpeak.bed -wa -wb &gt; Example1_pValue_WCE_ENCODEandBROAD.bed</v>
      </c>
    </row>
    <row r="21" spans="1:8" s="75" customFormat="1">
      <c r="G21" s="7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topLeftCell="B1" workbookViewId="0">
      <selection activeCell="G33" sqref="G33"/>
    </sheetView>
  </sheetViews>
  <sheetFormatPr baseColWidth="10" defaultRowHeight="12" x14ac:dyDescent="0"/>
  <cols>
    <col min="1" max="1" width="3.1640625" style="6" bestFit="1" customWidth="1"/>
    <col min="2" max="2" width="4.1640625" style="9" bestFit="1" customWidth="1"/>
    <col min="3" max="3" width="19.6640625" style="9" customWidth="1"/>
    <col min="4" max="4" width="2.5" style="27" customWidth="1"/>
    <col min="5" max="5" width="2" style="27" customWidth="1"/>
    <col min="6" max="6" width="3" style="27" customWidth="1"/>
    <col min="7" max="7" width="2.83203125" style="27" customWidth="1"/>
    <col min="8" max="8" width="2" style="23" customWidth="1"/>
    <col min="9" max="16384" width="10.83203125" style="6"/>
  </cols>
  <sheetData>
    <row r="1" spans="1:22">
      <c r="C1" s="29" t="s">
        <v>45</v>
      </c>
      <c r="H1" s="23" t="s">
        <v>67</v>
      </c>
      <c r="I1" s="44" t="s">
        <v>164</v>
      </c>
    </row>
    <row r="2" spans="1:22">
      <c r="B2" s="65" t="s">
        <v>127</v>
      </c>
      <c r="C2" s="65" t="s">
        <v>126</v>
      </c>
      <c r="H2" s="23" t="s">
        <v>35</v>
      </c>
      <c r="I2" s="6" t="s">
        <v>35</v>
      </c>
    </row>
    <row r="3" spans="1:22">
      <c r="A3" s="9"/>
      <c r="C3" s="33"/>
      <c r="E3" s="27" t="s">
        <v>69</v>
      </c>
      <c r="F3" s="27" t="s">
        <v>70</v>
      </c>
      <c r="H3" s="23" t="s">
        <v>68</v>
      </c>
      <c r="I3" s="6" t="str">
        <f>H4</f>
        <v>Nmyc_pMinus2_noWCE_ENCODEandBROAD.bed = read.table("Nmyc_pMinus2_noWCE_ENCODEandBROAD.bed", header=FALSE)</v>
      </c>
    </row>
    <row r="4" spans="1:22">
      <c r="A4" s="23"/>
      <c r="B4" s="23"/>
      <c r="C4" s="73"/>
      <c r="H4" s="23" t="str">
        <f>CONCATENATE(C2,E3,C2,F3)</f>
        <v>Nmyc_pMinus2_noWCE_ENCODEandBROAD.bed = read.table("Nmyc_pMinus2_noWCE_ENCODEandBROAD.bed", header=FALSE)</v>
      </c>
      <c r="I4" s="6" t="s">
        <v>35</v>
      </c>
    </row>
    <row r="5" spans="1:22">
      <c r="A5" s="23"/>
      <c r="B5" s="23"/>
      <c r="C5" s="23"/>
      <c r="E5" s="27" t="s">
        <v>72</v>
      </c>
      <c r="F5" s="27" t="s">
        <v>73</v>
      </c>
      <c r="H5" s="23" t="s">
        <v>71</v>
      </c>
      <c r="I5" s="6" t="str">
        <f>H6</f>
        <v>Nmyc_pMinus2_noWCE_ENCODEandBROAD.bed$ORDER = seq(1:nrow(Nmyc_pMinus2_noWCE_ENCODEandBROAD.bed))</v>
      </c>
    </row>
    <row r="6" spans="1:22">
      <c r="A6" s="23"/>
      <c r="B6" s="23"/>
      <c r="C6" s="73"/>
      <c r="H6" s="23" t="str">
        <f>CONCATENATE(C2,E5,C2,F5)</f>
        <v>Nmyc_pMinus2_noWCE_ENCODEandBROAD.bed$ORDER = seq(1:nrow(Nmyc_pMinus2_noWCE_ENCODEandBROAD.bed))</v>
      </c>
      <c r="I6" s="71" t="s">
        <v>35</v>
      </c>
      <c r="J6" s="71"/>
      <c r="K6" s="71"/>
      <c r="L6" s="71"/>
      <c r="M6" s="71"/>
      <c r="N6" s="71"/>
      <c r="O6" s="71"/>
      <c r="P6" s="71"/>
      <c r="Q6" s="71"/>
      <c r="R6" s="71"/>
      <c r="S6" s="71"/>
      <c r="T6" s="71"/>
      <c r="U6" s="71"/>
    </row>
    <row r="7" spans="1:22" s="71" customFormat="1">
      <c r="A7" s="70"/>
      <c r="B7" s="70"/>
      <c r="C7" s="70"/>
      <c r="D7" s="27"/>
      <c r="E7" s="27"/>
      <c r="F7" s="27"/>
      <c r="G7" s="27"/>
      <c r="H7" s="23" t="s">
        <v>74</v>
      </c>
      <c r="I7" s="6" t="str">
        <f>H10</f>
        <v>Nmyc_pMinus2_noWCE_ENCODEandBROAD.bed = Nmyc_pMinus2_noWCE_ENCODEandBROAD.bed[order(Nmyc_pMinus2_noWCE_ENCODEandBROAD.bed$V10, decreasing = TRUE),]</v>
      </c>
      <c r="J7" s="6"/>
      <c r="K7" s="6"/>
      <c r="L7" s="6"/>
      <c r="M7" s="6"/>
      <c r="N7" s="6"/>
      <c r="O7" s="6"/>
      <c r="P7" s="6"/>
      <c r="Q7" s="6"/>
      <c r="R7" s="6"/>
      <c r="S7" s="6"/>
      <c r="T7" s="6"/>
      <c r="U7" s="6"/>
    </row>
    <row r="8" spans="1:22" s="71" customFormat="1">
      <c r="A8" s="70"/>
      <c r="B8" s="70"/>
      <c r="C8" s="70"/>
      <c r="D8" s="27"/>
      <c r="E8" s="27"/>
      <c r="F8" s="27"/>
      <c r="G8" s="27"/>
      <c r="H8" s="23" t="s">
        <v>75</v>
      </c>
      <c r="I8" s="6" t="str">
        <f>H11</f>
        <v>Nmyc_pMinus2_noWCE_ENCODEandBROAD.bed = Nmyc_pMinus2_noWCE_ENCODEandBROAD.bed[!duplicated(Nmyc_pMinus2_noWCE_ENCODEandBROAD.bed$V4),]</v>
      </c>
      <c r="J8" s="6"/>
      <c r="K8" s="6"/>
      <c r="L8" s="6"/>
      <c r="M8" s="6"/>
      <c r="N8" s="6"/>
      <c r="O8" s="6"/>
      <c r="P8" s="6"/>
      <c r="Q8" s="6"/>
      <c r="R8" s="6"/>
      <c r="S8" s="6"/>
      <c r="T8" s="6"/>
      <c r="U8" s="6"/>
      <c r="V8" s="6"/>
    </row>
    <row r="9" spans="1:22" s="71" customFormat="1">
      <c r="A9" s="70"/>
      <c r="B9" s="70"/>
      <c r="C9" s="70"/>
      <c r="D9" s="27"/>
      <c r="E9" s="27" t="s">
        <v>77</v>
      </c>
      <c r="F9" s="27" t="s">
        <v>78</v>
      </c>
      <c r="G9" s="27" t="s">
        <v>79</v>
      </c>
      <c r="H9" s="23" t="s">
        <v>76</v>
      </c>
      <c r="I9" s="6" t="s">
        <v>35</v>
      </c>
      <c r="J9" s="6"/>
      <c r="K9" s="6"/>
      <c r="L9" s="6"/>
      <c r="M9" s="6"/>
      <c r="N9" s="6"/>
      <c r="O9" s="6"/>
      <c r="P9" s="6"/>
      <c r="Q9" s="6"/>
      <c r="R9" s="6"/>
      <c r="S9" s="6"/>
      <c r="T9" s="6"/>
      <c r="U9" s="6"/>
      <c r="V9" s="6"/>
    </row>
    <row r="10" spans="1:22">
      <c r="A10" s="23"/>
      <c r="B10" s="23"/>
      <c r="C10" s="23"/>
      <c r="E10" s="27" t="s">
        <v>77</v>
      </c>
      <c r="F10" s="27" t="s">
        <v>80</v>
      </c>
      <c r="G10" s="27" t="s">
        <v>81</v>
      </c>
      <c r="H10" s="23" t="str">
        <f>CONCATENATE(C2,E9,C2,F9,C2,G9)</f>
        <v>Nmyc_pMinus2_noWCE_ENCODEandBROAD.bed = Nmyc_pMinus2_noWCE_ENCODEandBROAD.bed[order(Nmyc_pMinus2_noWCE_ENCODEandBROAD.bed$V10, decreasing = TRUE),]</v>
      </c>
      <c r="I10" s="6" t="str">
        <f>H13</f>
        <v>Nmyc_pMinus2_noWCE_ENCODEandBROAD.bed = Nmyc_pMinus2_noWCE_ENCODEandBROAD.bed[,c(1:3,9,10,5,11)]</v>
      </c>
    </row>
    <row r="11" spans="1:22">
      <c r="A11" s="23"/>
      <c r="B11" s="23"/>
      <c r="C11" s="23"/>
      <c r="H11" s="23" t="str">
        <f>CONCATENATE(C2,E10,C2,F10,C2,G10)</f>
        <v>Nmyc_pMinus2_noWCE_ENCODEandBROAD.bed = Nmyc_pMinus2_noWCE_ENCODEandBROAD.bed[!duplicated(Nmyc_pMinus2_noWCE_ENCODEandBROAD.bed$V4),]</v>
      </c>
      <c r="I11" s="6" t="str">
        <f>H14</f>
        <v>Nmyc_pMinus2_noWCE_ENCODEandBROAD.bed = Nmyc_pMinus2_noWCE_ENCODEandBROAD.bed[order(Nmyc_pMinus2_noWCE_ENCODEandBROAD.bed$ORDER, decreasing = FALSE),]</v>
      </c>
    </row>
    <row r="12" spans="1:22">
      <c r="A12" s="23"/>
      <c r="B12" s="23"/>
      <c r="C12" s="23"/>
      <c r="E12" s="27" t="s">
        <v>77</v>
      </c>
      <c r="F12" s="27" t="s">
        <v>83</v>
      </c>
      <c r="H12" s="23" t="s">
        <v>82</v>
      </c>
      <c r="I12" s="6" t="str">
        <f>H15</f>
        <v>Nmyc_pMinus2_noWCE_ENCODEandBROAD.bed = Nmyc_pMinus2_noWCE_ENCODEandBROAD.bed[,1:6]</v>
      </c>
    </row>
    <row r="13" spans="1:22">
      <c r="A13" s="23"/>
      <c r="B13" s="23"/>
      <c r="C13" s="23"/>
      <c r="E13" s="27" t="s">
        <v>77</v>
      </c>
      <c r="F13" s="27" t="s">
        <v>78</v>
      </c>
      <c r="G13" s="27" t="s">
        <v>84</v>
      </c>
      <c r="H13" s="23" t="str">
        <f>CONCATENATE(C2,E12,C2,F12)</f>
        <v>Nmyc_pMinus2_noWCE_ENCODEandBROAD.bed = Nmyc_pMinus2_noWCE_ENCODEandBROAD.bed[,c(1:3,9,10,5,11)]</v>
      </c>
      <c r="I13" s="6" t="str">
        <f>H16</f>
        <v>write.table(Nmyc_pMinus2_noWCE_ENCODEandBROAD.bed, file = "Nmyc_pMinus2_noWCE_ENCODEandBROAD.bed", sep = "\t", row.names = FALSE, col.names = FALSE, quote = FALSE)</v>
      </c>
    </row>
    <row r="14" spans="1:22">
      <c r="A14" s="23"/>
      <c r="B14" s="23"/>
      <c r="C14" s="23"/>
      <c r="E14" s="27" t="s">
        <v>77</v>
      </c>
      <c r="F14" s="27" t="s">
        <v>85</v>
      </c>
      <c r="H14" s="23" t="str">
        <f>CONCATENATE(C2,E13,C2,F13,C2,G13)</f>
        <v>Nmyc_pMinus2_noWCE_ENCODEandBROAD.bed = Nmyc_pMinus2_noWCE_ENCODEandBROAD.bed[order(Nmyc_pMinus2_noWCE_ENCODEandBROAD.bed$ORDER, decreasing = FALSE),]</v>
      </c>
      <c r="I14" s="6" t="s">
        <v>35</v>
      </c>
    </row>
    <row r="15" spans="1:22">
      <c r="A15" s="27"/>
      <c r="B15" s="23"/>
      <c r="C15" s="23"/>
      <c r="D15" s="27" t="s">
        <v>58</v>
      </c>
      <c r="E15" s="27" t="s">
        <v>86</v>
      </c>
      <c r="F15" s="27" t="s">
        <v>87</v>
      </c>
      <c r="H15" s="23" t="str">
        <f>CONCATENATE(C2,E14,C2,F14)</f>
        <v>Nmyc_pMinus2_noWCE_ENCODEandBROAD.bed = Nmyc_pMinus2_noWCE_ENCODEandBROAD.bed[,1:6]</v>
      </c>
      <c r="I15" s="6" t="s">
        <v>63</v>
      </c>
    </row>
    <row r="16" spans="1:22">
      <c r="A16" s="27"/>
      <c r="B16" s="23"/>
      <c r="C16" s="23" t="s">
        <v>88</v>
      </c>
      <c r="H16" s="23" t="str">
        <f>CONCATENATE(D15,C2,E15,C2,F15)</f>
        <v>write.table(Nmyc_pMinus2_noWCE_ENCODEandBROAD.bed, file = "Nmyc_pMinus2_noWCE_ENCODEandBROAD.bed", sep = "\t", row.names = FALSE, col.names = FALSE, quote = FALSE)</v>
      </c>
    </row>
    <row r="17" spans="1:22">
      <c r="A17" s="27"/>
      <c r="B17" s="23"/>
      <c r="C17" s="23"/>
      <c r="I17" s="6" t="str">
        <f>CONCATENATE(C16,B2)</f>
        <v>/usr/local/R/3.0.2/bin/R CMD BATCH 8.R</v>
      </c>
    </row>
    <row r="18" spans="1:22" s="75" customFormat="1"/>
    <row r="19" spans="1:22" s="71" customFormat="1">
      <c r="B19" s="70"/>
      <c r="C19" s="70"/>
      <c r="H19" s="70"/>
    </row>
    <row r="20" spans="1:22" s="71" customFormat="1">
      <c r="B20" s="70"/>
      <c r="C20" s="70"/>
      <c r="H20" s="70"/>
    </row>
    <row r="21" spans="1:22" s="71" customFormat="1">
      <c r="B21" s="70"/>
      <c r="C21" s="70"/>
      <c r="H21" s="70"/>
    </row>
    <row r="22" spans="1:22" s="71" customFormat="1">
      <c r="B22" s="70"/>
      <c r="C22" s="70"/>
      <c r="H22" s="70"/>
    </row>
    <row r="23" spans="1:22" s="71" customFormat="1">
      <c r="B23" s="70"/>
      <c r="C23" s="70"/>
      <c r="H23" s="70"/>
    </row>
    <row r="24" spans="1:22" s="71" customFormat="1">
      <c r="B24" s="70"/>
      <c r="C24" s="70"/>
      <c r="H24" s="70"/>
    </row>
    <row r="25" spans="1:22" s="71" customFormat="1">
      <c r="B25" s="70"/>
      <c r="C25" s="70"/>
      <c r="H25" s="70"/>
    </row>
    <row r="26" spans="1:22" s="71" customFormat="1">
      <c r="B26" s="70"/>
      <c r="C26" s="70"/>
      <c r="H26" s="70"/>
    </row>
    <row r="27" spans="1:22" s="71" customFormat="1">
      <c r="B27" s="70"/>
      <c r="C27" s="70"/>
      <c r="H27" s="70"/>
    </row>
    <row r="28" spans="1:22" s="71" customFormat="1">
      <c r="B28" s="70"/>
      <c r="C28" s="70"/>
      <c r="H28" s="70"/>
    </row>
    <row r="29" spans="1:22" s="71" customFormat="1">
      <c r="B29" s="70"/>
      <c r="C29" s="70"/>
      <c r="H29" s="70"/>
    </row>
    <row r="30" spans="1:22" s="71" customFormat="1">
      <c r="B30" s="70"/>
      <c r="C30" s="70"/>
      <c r="H30" s="70"/>
    </row>
    <row r="31" spans="1:22">
      <c r="B31" s="70"/>
      <c r="C31" s="70"/>
      <c r="D31" s="71"/>
      <c r="E31" s="71"/>
      <c r="F31" s="71"/>
      <c r="G31" s="71"/>
      <c r="H31" s="70"/>
      <c r="I31" s="71"/>
      <c r="J31" s="71"/>
      <c r="K31" s="71"/>
      <c r="L31" s="71"/>
      <c r="M31" s="71"/>
      <c r="N31" s="71"/>
      <c r="O31" s="71"/>
      <c r="P31" s="71"/>
      <c r="Q31" s="71"/>
      <c r="R31" s="71"/>
      <c r="S31" s="71"/>
      <c r="T31" s="71"/>
      <c r="U31" s="71"/>
      <c r="V31" s="71"/>
    </row>
    <row r="32" spans="1:22">
      <c r="B32" s="70"/>
      <c r="C32" s="70"/>
      <c r="D32" s="71"/>
      <c r="E32" s="71"/>
      <c r="F32" s="71"/>
      <c r="G32" s="71"/>
      <c r="H32" s="70"/>
      <c r="I32" s="71"/>
      <c r="J32" s="71"/>
      <c r="K32" s="71"/>
      <c r="L32" s="71"/>
      <c r="M32" s="71"/>
      <c r="N32" s="71"/>
      <c r="O32" s="71"/>
      <c r="P32" s="71"/>
      <c r="Q32" s="71"/>
      <c r="R32" s="71"/>
      <c r="S32" s="71"/>
      <c r="T32" s="71"/>
      <c r="U32" s="71"/>
      <c r="V32" s="71"/>
    </row>
    <row r="33" spans="2:22">
      <c r="B33" s="70"/>
      <c r="C33" s="70"/>
      <c r="D33" s="71"/>
      <c r="E33" s="71"/>
      <c r="F33" s="71"/>
      <c r="G33" s="71"/>
      <c r="H33" s="70"/>
      <c r="I33" s="71"/>
      <c r="J33" s="71"/>
      <c r="K33" s="71"/>
      <c r="L33" s="71"/>
      <c r="M33" s="71"/>
      <c r="N33" s="71"/>
      <c r="O33" s="71"/>
      <c r="P33" s="71"/>
      <c r="Q33" s="71"/>
      <c r="R33" s="71"/>
      <c r="S33" s="71"/>
      <c r="T33" s="71"/>
      <c r="U33" s="71"/>
      <c r="V33" s="71"/>
    </row>
    <row r="34" spans="2:22">
      <c r="B34" s="70"/>
      <c r="C34" s="70"/>
      <c r="D34" s="71"/>
      <c r="E34" s="71"/>
      <c r="F34" s="71"/>
      <c r="G34" s="71"/>
      <c r="H34" s="70"/>
      <c r="I34" s="71"/>
      <c r="J34" s="71"/>
      <c r="K34" s="71"/>
      <c r="L34" s="71"/>
      <c r="M34" s="71"/>
      <c r="N34" s="71"/>
      <c r="O34" s="71"/>
      <c r="P34" s="71"/>
      <c r="Q34" s="71"/>
      <c r="R34" s="71"/>
      <c r="S34" s="71"/>
      <c r="T34" s="71"/>
      <c r="U34" s="71"/>
      <c r="V34" s="71"/>
    </row>
    <row r="35" spans="2:22">
      <c r="B35" s="70"/>
      <c r="C35" s="70"/>
      <c r="D35" s="71"/>
      <c r="E35" s="71"/>
      <c r="F35" s="71"/>
      <c r="G35" s="71"/>
      <c r="H35" s="70"/>
      <c r="I35" s="71"/>
      <c r="J35" s="71"/>
      <c r="K35" s="71"/>
      <c r="L35" s="71"/>
      <c r="M35" s="71"/>
      <c r="N35" s="71"/>
      <c r="O35" s="71"/>
      <c r="P35" s="71"/>
      <c r="Q35" s="71"/>
      <c r="R35" s="71"/>
      <c r="S35" s="71"/>
      <c r="T35" s="71"/>
      <c r="U35" s="71"/>
      <c r="V35" s="71"/>
    </row>
    <row r="36" spans="2:22">
      <c r="B36" s="70"/>
      <c r="C36" s="70"/>
      <c r="D36" s="71"/>
      <c r="E36" s="71"/>
      <c r="F36" s="71"/>
      <c r="G36" s="71"/>
      <c r="H36" s="70"/>
      <c r="I36" s="71"/>
      <c r="J36" s="71"/>
      <c r="K36" s="71"/>
      <c r="L36" s="71"/>
      <c r="M36" s="71"/>
      <c r="N36" s="71"/>
      <c r="O36" s="71"/>
      <c r="P36" s="71"/>
      <c r="Q36" s="71"/>
      <c r="R36" s="71"/>
      <c r="S36" s="71"/>
      <c r="T36" s="71"/>
      <c r="U36" s="71"/>
      <c r="V36" s="71"/>
    </row>
    <row r="37" spans="2:22">
      <c r="B37" s="70"/>
      <c r="C37" s="70"/>
      <c r="D37" s="71"/>
      <c r="E37" s="71"/>
      <c r="F37" s="71"/>
      <c r="G37" s="71"/>
      <c r="H37" s="70"/>
      <c r="I37" s="71"/>
      <c r="J37" s="71"/>
      <c r="K37" s="71"/>
      <c r="L37" s="71"/>
      <c r="M37" s="71"/>
      <c r="N37" s="71"/>
      <c r="O37" s="71"/>
      <c r="P37" s="71"/>
      <c r="Q37" s="71"/>
      <c r="R37" s="71"/>
      <c r="S37" s="71"/>
      <c r="T37" s="71"/>
      <c r="U37" s="71"/>
      <c r="V37" s="71"/>
    </row>
    <row r="38" spans="2:22">
      <c r="B38" s="70"/>
      <c r="C38" s="70"/>
      <c r="D38" s="71"/>
      <c r="E38" s="71"/>
      <c r="F38" s="71"/>
      <c r="G38" s="71"/>
      <c r="H38" s="70"/>
      <c r="I38" s="71"/>
      <c r="J38" s="71"/>
      <c r="K38" s="71"/>
      <c r="L38" s="71"/>
      <c r="M38" s="71"/>
      <c r="N38" s="71"/>
      <c r="O38" s="71"/>
      <c r="P38" s="71"/>
      <c r="Q38" s="71"/>
      <c r="R38" s="71"/>
      <c r="S38" s="71"/>
      <c r="T38" s="71"/>
      <c r="U38" s="71"/>
      <c r="V38" s="71"/>
    </row>
    <row r="39" spans="2:22">
      <c r="B39" s="70"/>
      <c r="C39" s="70"/>
      <c r="D39" s="71"/>
      <c r="E39" s="71"/>
      <c r="F39" s="71"/>
      <c r="G39" s="71"/>
      <c r="H39" s="70"/>
      <c r="I39" s="71"/>
      <c r="J39" s="71"/>
      <c r="K39" s="71"/>
      <c r="L39" s="71"/>
      <c r="M39" s="71"/>
      <c r="N39" s="71"/>
      <c r="O39" s="71"/>
      <c r="P39" s="71"/>
      <c r="Q39" s="71"/>
      <c r="R39" s="71"/>
      <c r="S39" s="71"/>
      <c r="T39" s="71"/>
      <c r="U39" s="71"/>
      <c r="V39" s="71"/>
    </row>
    <row r="40" spans="2:22">
      <c r="B40" s="70"/>
      <c r="C40" s="70"/>
      <c r="D40" s="71"/>
      <c r="E40" s="71"/>
      <c r="F40" s="71"/>
      <c r="G40" s="71"/>
      <c r="H40" s="70"/>
      <c r="I40" s="71"/>
      <c r="J40" s="71"/>
      <c r="K40" s="71"/>
      <c r="L40" s="71"/>
      <c r="M40" s="71"/>
      <c r="N40" s="71"/>
      <c r="O40" s="71"/>
      <c r="P40" s="71"/>
      <c r="Q40" s="71"/>
      <c r="R40" s="71"/>
      <c r="S40" s="71"/>
      <c r="T40" s="71"/>
      <c r="U40" s="71"/>
      <c r="V40" s="71"/>
    </row>
    <row r="41" spans="2:22">
      <c r="B41" s="70"/>
      <c r="C41" s="70"/>
      <c r="D41" s="71"/>
      <c r="E41" s="71"/>
      <c r="F41" s="71"/>
      <c r="G41" s="71"/>
      <c r="H41" s="70"/>
      <c r="I41" s="71"/>
      <c r="J41" s="71"/>
      <c r="K41" s="71"/>
      <c r="L41" s="71"/>
      <c r="M41" s="71"/>
      <c r="N41" s="71"/>
      <c r="O41" s="71"/>
      <c r="P41" s="71"/>
      <c r="Q41" s="71"/>
      <c r="R41" s="71"/>
      <c r="S41" s="71"/>
      <c r="T41" s="71"/>
      <c r="U41" s="71"/>
      <c r="V41" s="71"/>
    </row>
    <row r="42" spans="2:22">
      <c r="B42" s="70"/>
      <c r="C42" s="70"/>
      <c r="D42" s="71"/>
      <c r="E42" s="71"/>
      <c r="F42" s="71"/>
      <c r="G42" s="71"/>
      <c r="H42" s="70"/>
      <c r="I42" s="71"/>
      <c r="J42" s="71"/>
      <c r="K42" s="71"/>
      <c r="L42" s="71"/>
      <c r="M42" s="71"/>
      <c r="N42" s="71"/>
      <c r="O42" s="71"/>
      <c r="P42" s="71"/>
      <c r="Q42" s="71"/>
      <c r="R42" s="71"/>
      <c r="S42" s="71"/>
      <c r="T42" s="71"/>
      <c r="U42" s="71"/>
      <c r="V42" s="71"/>
    </row>
    <row r="43" spans="2:22">
      <c r="B43" s="70"/>
      <c r="C43" s="70"/>
      <c r="D43" s="71"/>
      <c r="E43" s="71"/>
      <c r="F43" s="71"/>
      <c r="G43" s="71"/>
      <c r="H43" s="70"/>
      <c r="I43" s="71"/>
      <c r="J43" s="71"/>
      <c r="K43" s="71"/>
      <c r="L43" s="71"/>
      <c r="M43" s="71"/>
      <c r="N43" s="71"/>
      <c r="O43" s="71"/>
      <c r="P43" s="71"/>
      <c r="Q43" s="71"/>
      <c r="R43" s="71"/>
      <c r="S43" s="71"/>
      <c r="T43" s="71"/>
      <c r="U43" s="71"/>
      <c r="V43" s="71"/>
    </row>
    <row r="44" spans="2:22">
      <c r="B44" s="70"/>
      <c r="C44" s="70"/>
      <c r="D44" s="71"/>
      <c r="E44" s="71"/>
      <c r="F44" s="71"/>
      <c r="G44" s="71"/>
      <c r="H44" s="70"/>
      <c r="I44" s="71"/>
      <c r="J44" s="71"/>
      <c r="K44" s="71"/>
      <c r="L44" s="71"/>
      <c r="M44" s="71"/>
      <c r="N44" s="71"/>
      <c r="O44" s="71"/>
      <c r="P44" s="71"/>
      <c r="Q44" s="71"/>
      <c r="R44" s="71"/>
      <c r="S44" s="71"/>
      <c r="T44" s="71"/>
      <c r="U44" s="71"/>
      <c r="V44" s="71"/>
    </row>
    <row r="45" spans="2:22">
      <c r="B45" s="70"/>
      <c r="C45" s="70"/>
      <c r="D45" s="71"/>
      <c r="E45" s="71"/>
      <c r="F45" s="71"/>
      <c r="G45" s="71"/>
      <c r="H45" s="70"/>
      <c r="I45" s="71"/>
      <c r="J45" s="71"/>
      <c r="K45" s="71"/>
      <c r="L45" s="71"/>
      <c r="M45" s="71"/>
      <c r="N45" s="71"/>
      <c r="O45" s="71"/>
      <c r="P45" s="71"/>
      <c r="Q45" s="71"/>
      <c r="R45" s="71"/>
      <c r="S45" s="71"/>
      <c r="T45" s="71"/>
      <c r="U45" s="71"/>
      <c r="V45" s="71"/>
    </row>
    <row r="46" spans="2:22">
      <c r="B46" s="70"/>
      <c r="C46" s="70"/>
      <c r="D46" s="71"/>
      <c r="E46" s="71"/>
      <c r="F46" s="71"/>
      <c r="G46" s="71"/>
      <c r="H46" s="70"/>
      <c r="I46" s="71"/>
      <c r="J46" s="71"/>
      <c r="K46" s="71"/>
      <c r="L46" s="71"/>
      <c r="M46" s="71"/>
      <c r="N46" s="71"/>
      <c r="O46" s="71"/>
      <c r="P46" s="71"/>
      <c r="Q46" s="71"/>
      <c r="R46" s="71"/>
      <c r="S46" s="71"/>
      <c r="T46" s="71"/>
      <c r="U46" s="71"/>
      <c r="V46" s="71"/>
    </row>
    <row r="47" spans="2:22">
      <c r="B47" s="70"/>
      <c r="C47" s="70"/>
      <c r="D47" s="71"/>
      <c r="E47" s="71"/>
      <c r="F47" s="71"/>
      <c r="G47" s="71"/>
      <c r="H47" s="70"/>
      <c r="I47" s="71"/>
      <c r="J47" s="71"/>
      <c r="K47" s="71"/>
      <c r="L47" s="71"/>
      <c r="M47" s="71"/>
      <c r="N47" s="71"/>
      <c r="O47" s="71"/>
      <c r="P47" s="71"/>
      <c r="Q47" s="71"/>
      <c r="R47" s="71"/>
      <c r="S47" s="71"/>
      <c r="T47" s="71"/>
      <c r="U47" s="71"/>
      <c r="V47" s="71"/>
    </row>
    <row r="48" spans="2:22">
      <c r="B48" s="70"/>
      <c r="C48" s="70"/>
      <c r="D48" s="71"/>
      <c r="E48" s="71"/>
      <c r="F48" s="71"/>
      <c r="G48" s="71"/>
      <c r="H48" s="70"/>
      <c r="I48" s="71"/>
      <c r="J48" s="71"/>
      <c r="K48" s="71"/>
      <c r="L48" s="71"/>
      <c r="M48" s="71"/>
      <c r="N48" s="71"/>
      <c r="O48" s="71"/>
      <c r="P48" s="71"/>
      <c r="Q48" s="71"/>
      <c r="R48" s="71"/>
      <c r="S48" s="71"/>
      <c r="T48" s="71"/>
      <c r="U48" s="71"/>
      <c r="V48" s="71"/>
    </row>
    <row r="49" spans="2:22">
      <c r="B49" s="70"/>
      <c r="C49" s="70"/>
      <c r="D49" s="71"/>
      <c r="E49" s="71"/>
      <c r="F49" s="71"/>
      <c r="G49" s="71"/>
      <c r="H49" s="70"/>
      <c r="I49" s="71"/>
      <c r="J49" s="71"/>
      <c r="K49" s="71"/>
      <c r="L49" s="71"/>
      <c r="M49" s="71"/>
      <c r="N49" s="71"/>
      <c r="O49" s="71"/>
      <c r="P49" s="71"/>
      <c r="Q49" s="71"/>
      <c r="R49" s="71"/>
      <c r="S49" s="71"/>
      <c r="T49" s="71"/>
      <c r="U49" s="71"/>
      <c r="V49" s="71"/>
    </row>
    <row r="50" spans="2:22">
      <c r="B50" s="70"/>
      <c r="C50" s="70"/>
      <c r="D50" s="71"/>
      <c r="E50" s="71"/>
      <c r="F50" s="71"/>
      <c r="G50" s="71"/>
      <c r="H50" s="70"/>
      <c r="I50" s="71"/>
      <c r="J50" s="71"/>
      <c r="K50" s="71"/>
      <c r="L50" s="71"/>
      <c r="M50" s="71"/>
      <c r="N50" s="71"/>
      <c r="O50" s="71"/>
      <c r="P50" s="71"/>
      <c r="Q50" s="71"/>
      <c r="R50" s="71"/>
      <c r="S50" s="71"/>
      <c r="T50" s="71"/>
      <c r="U50" s="71"/>
      <c r="V50" s="71"/>
    </row>
    <row r="51" spans="2:22">
      <c r="B51" s="70"/>
      <c r="C51" s="70"/>
      <c r="D51" s="71"/>
      <c r="E51" s="71"/>
      <c r="F51" s="71"/>
      <c r="G51" s="71"/>
      <c r="H51" s="70"/>
      <c r="I51" s="71"/>
      <c r="J51" s="71"/>
      <c r="K51" s="71"/>
      <c r="L51" s="71"/>
      <c r="M51" s="71"/>
      <c r="N51" s="71"/>
      <c r="O51" s="71"/>
      <c r="P51" s="71"/>
      <c r="Q51" s="71"/>
      <c r="R51" s="71"/>
      <c r="S51" s="71"/>
      <c r="T51" s="71"/>
      <c r="U51" s="71"/>
      <c r="V51" s="71"/>
    </row>
    <row r="52" spans="2:22">
      <c r="B52" s="70"/>
      <c r="C52" s="70"/>
      <c r="D52" s="71"/>
      <c r="E52" s="71"/>
      <c r="F52" s="71"/>
      <c r="G52" s="71"/>
      <c r="H52" s="70"/>
      <c r="I52" s="71"/>
      <c r="J52" s="71"/>
      <c r="K52" s="71"/>
      <c r="L52" s="71"/>
      <c r="M52" s="71"/>
      <c r="N52" s="71"/>
      <c r="O52" s="71"/>
      <c r="P52" s="71"/>
      <c r="Q52" s="71"/>
      <c r="R52" s="71"/>
      <c r="S52" s="71"/>
      <c r="T52" s="71"/>
      <c r="U52" s="71"/>
      <c r="V52" s="71"/>
    </row>
    <row r="53" spans="2:22">
      <c r="B53" s="70"/>
      <c r="C53" s="70"/>
      <c r="D53" s="71"/>
      <c r="E53" s="71"/>
      <c r="F53" s="71"/>
      <c r="G53" s="71"/>
      <c r="H53" s="70"/>
      <c r="I53" s="71"/>
      <c r="J53" s="71"/>
      <c r="K53" s="71"/>
      <c r="L53" s="71"/>
      <c r="M53" s="71"/>
      <c r="N53" s="71"/>
      <c r="O53" s="71"/>
      <c r="P53" s="71"/>
      <c r="Q53" s="71"/>
      <c r="R53" s="71"/>
      <c r="S53" s="71"/>
      <c r="T53" s="71"/>
      <c r="U53" s="71"/>
      <c r="V53" s="71"/>
    </row>
    <row r="54" spans="2:22">
      <c r="B54" s="70"/>
      <c r="C54" s="70"/>
      <c r="D54" s="71"/>
      <c r="E54" s="71"/>
      <c r="F54" s="71"/>
      <c r="G54" s="71"/>
      <c r="H54" s="70"/>
      <c r="I54" s="71"/>
      <c r="J54" s="71"/>
      <c r="K54" s="71"/>
      <c r="L54" s="71"/>
      <c r="M54" s="71"/>
      <c r="N54" s="71"/>
      <c r="O54" s="71"/>
      <c r="P54" s="71"/>
      <c r="Q54" s="71"/>
      <c r="R54" s="71"/>
      <c r="S54" s="71"/>
      <c r="T54" s="71"/>
      <c r="U54" s="71"/>
      <c r="V54" s="71"/>
    </row>
    <row r="55" spans="2:22">
      <c r="B55" s="70"/>
      <c r="C55" s="70"/>
      <c r="D55" s="71"/>
      <c r="E55" s="71"/>
      <c r="F55" s="71"/>
      <c r="G55" s="71"/>
      <c r="H55" s="70"/>
      <c r="I55" s="71"/>
      <c r="J55" s="71"/>
      <c r="K55" s="71"/>
      <c r="L55" s="71"/>
      <c r="M55" s="71"/>
      <c r="N55" s="71"/>
      <c r="O55" s="71"/>
      <c r="P55" s="71"/>
      <c r="Q55" s="71"/>
      <c r="R55" s="71"/>
      <c r="S55" s="71"/>
      <c r="T55" s="71"/>
      <c r="U55" s="71"/>
      <c r="V55" s="7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D3" sqref="D3"/>
    </sheetView>
  </sheetViews>
  <sheetFormatPr baseColWidth="10" defaultRowHeight="13" x14ac:dyDescent="0"/>
  <cols>
    <col min="1" max="1" width="8.5" style="25" customWidth="1"/>
    <col min="2" max="2" width="33.6640625" style="90" bestFit="1" customWidth="1"/>
    <col min="3" max="4" width="14.5" style="90" bestFit="1" customWidth="1"/>
    <col min="5" max="7" width="13.1640625" style="90" bestFit="1" customWidth="1"/>
    <col min="8" max="8" width="2.83203125" style="91" customWidth="1"/>
    <col min="9" max="9" width="40.33203125" style="90" customWidth="1"/>
    <col min="10" max="10" width="67.1640625" style="90" bestFit="1" customWidth="1"/>
    <col min="11" max="16384" width="10.83203125" style="90"/>
  </cols>
  <sheetData>
    <row r="1" spans="1:10" ht="26">
      <c r="A1" s="24" t="s">
        <v>41</v>
      </c>
      <c r="B1" s="25"/>
      <c r="C1" s="57" t="s">
        <v>135</v>
      </c>
      <c r="D1" s="57" t="s">
        <v>136</v>
      </c>
      <c r="F1" s="31" t="s">
        <v>137</v>
      </c>
      <c r="G1" s="31" t="s">
        <v>138</v>
      </c>
    </row>
    <row r="2" spans="1:10">
      <c r="B2" s="92" t="s">
        <v>130</v>
      </c>
      <c r="I2" s="93" t="s">
        <v>140</v>
      </c>
    </row>
    <row r="3" spans="1:10">
      <c r="B3" s="92" t="s">
        <v>168</v>
      </c>
      <c r="I3" s="94" t="s">
        <v>161</v>
      </c>
    </row>
    <row r="4" spans="1:10">
      <c r="B4" s="92" t="s">
        <v>169</v>
      </c>
    </row>
    <row r="5" spans="1:10">
      <c r="B5" s="92" t="s">
        <v>128</v>
      </c>
      <c r="I5" s="56" t="s">
        <v>158</v>
      </c>
    </row>
    <row r="6" spans="1:10">
      <c r="B6" s="92" t="s">
        <v>170</v>
      </c>
      <c r="I6" s="90" t="s">
        <v>159</v>
      </c>
      <c r="J6" s="90" t="s">
        <v>160</v>
      </c>
    </row>
    <row r="7" spans="1:10">
      <c r="B7" s="92" t="s">
        <v>171</v>
      </c>
      <c r="I7" s="95" t="s">
        <v>162</v>
      </c>
      <c r="J7" s="90" t="s">
        <v>172</v>
      </c>
    </row>
    <row r="8" spans="1:10">
      <c r="B8" s="92" t="s">
        <v>173</v>
      </c>
    </row>
    <row r="9" spans="1:10">
      <c r="B9" s="92" t="s">
        <v>129</v>
      </c>
    </row>
    <row r="10" spans="1:10">
      <c r="B10" s="92" t="s">
        <v>139</v>
      </c>
    </row>
    <row r="11" spans="1:10">
      <c r="B11" s="92"/>
    </row>
    <row r="12" spans="1:10">
      <c r="B12" s="92"/>
    </row>
    <row r="13" spans="1:10">
      <c r="B13" s="92"/>
      <c r="C13" s="96"/>
    </row>
    <row r="14" spans="1:10">
      <c r="B14" s="92"/>
      <c r="C14" s="96"/>
    </row>
    <row r="15" spans="1:10">
      <c r="B15" s="92" t="s">
        <v>40</v>
      </c>
      <c r="C15" s="97"/>
    </row>
    <row r="19" spans="1:5">
      <c r="C19" s="54" t="s">
        <v>152</v>
      </c>
      <c r="D19" s="54" t="s">
        <v>154</v>
      </c>
      <c r="E19" s="54" t="s">
        <v>153</v>
      </c>
    </row>
    <row r="20" spans="1:5" ht="26">
      <c r="A20" s="24" t="s">
        <v>42</v>
      </c>
      <c r="B20" s="98" t="s">
        <v>174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B9" sqref="B9"/>
    </sheetView>
  </sheetViews>
  <sheetFormatPr baseColWidth="10" defaultRowHeight="12" x14ac:dyDescent="0"/>
  <cols>
    <col min="1" max="1" width="4.83203125" style="36" bestFit="1" customWidth="1"/>
    <col min="2" max="2" width="59.6640625" style="38" customWidth="1"/>
    <col min="3" max="3" width="88.5" style="36" customWidth="1"/>
    <col min="4" max="4" width="21.6640625" style="36" customWidth="1"/>
    <col min="5" max="5" width="28.5" style="36" bestFit="1" customWidth="1"/>
    <col min="6" max="6" width="29.5" style="36" bestFit="1" customWidth="1"/>
    <col min="7" max="7" width="28.83203125" style="36" customWidth="1"/>
    <col min="8" max="8" width="17.33203125" style="36" customWidth="1"/>
    <col min="9" max="9" width="10.83203125" style="36"/>
    <col min="10" max="10" width="11.83203125" style="36" bestFit="1" customWidth="1"/>
    <col min="11" max="11" width="3.1640625" style="36" bestFit="1" customWidth="1"/>
    <col min="12" max="12" width="16.33203125" style="36" bestFit="1" customWidth="1"/>
    <col min="13" max="14" width="25.5" style="36" bestFit="1" customWidth="1"/>
    <col min="15" max="16384" width="10.83203125" style="36"/>
  </cols>
  <sheetData>
    <row r="1" spans="1:8">
      <c r="B1" s="37" t="s">
        <v>93</v>
      </c>
    </row>
    <row r="2" spans="1:8">
      <c r="B2" s="38" t="s">
        <v>94</v>
      </c>
      <c r="C2" s="36" t="s">
        <v>95</v>
      </c>
      <c r="D2" s="9"/>
    </row>
    <row r="3" spans="1:8">
      <c r="B3" s="38" t="s">
        <v>96</v>
      </c>
      <c r="C3" s="36" t="s">
        <v>97</v>
      </c>
      <c r="D3" s="9"/>
    </row>
    <row r="4" spans="1:8">
      <c r="D4" s="9"/>
    </row>
    <row r="5" spans="1:8">
      <c r="D5" s="33"/>
    </row>
    <row r="6" spans="1:8">
      <c r="A6" s="36" t="s">
        <v>98</v>
      </c>
      <c r="B6" s="39" t="s">
        <v>99</v>
      </c>
      <c r="D6" s="33"/>
    </row>
    <row r="7" spans="1:8" ht="24">
      <c r="A7" s="36">
        <v>1</v>
      </c>
      <c r="B7" s="58" t="s">
        <v>163</v>
      </c>
      <c r="C7" s="55" t="s">
        <v>3</v>
      </c>
      <c r="D7" s="33"/>
    </row>
    <row r="8" spans="1:8">
      <c r="A8" s="36">
        <v>2</v>
      </c>
      <c r="B8" s="38" t="s">
        <v>100</v>
      </c>
      <c r="D8" s="33"/>
    </row>
    <row r="9" spans="1:8">
      <c r="A9" s="36">
        <v>3</v>
      </c>
      <c r="B9" s="41" t="s">
        <v>101</v>
      </c>
      <c r="D9" s="33"/>
    </row>
    <row r="10" spans="1:8">
      <c r="B10" s="41" t="s">
        <v>119</v>
      </c>
      <c r="C10" s="99" t="s">
        <v>175</v>
      </c>
      <c r="D10" s="33"/>
    </row>
    <row r="11" spans="1:8">
      <c r="B11" s="41"/>
      <c r="C11" s="100"/>
      <c r="D11" s="33"/>
    </row>
    <row r="12" spans="1:8">
      <c r="B12" s="41"/>
      <c r="D12" s="33"/>
    </row>
    <row r="13" spans="1:8">
      <c r="A13" s="36">
        <v>4</v>
      </c>
      <c r="B13" s="41" t="s">
        <v>102</v>
      </c>
      <c r="C13" s="36" t="str">
        <f>CONCATENATE("/usr/local/bedtools/latest/bin/bedtools sort -i ",C10,".bed &gt; ",C10,".sort.bed")</f>
        <v>/usr/local/bedtools/latest/bin/bedtools sort -i example_combined.bed &gt; example_combined.sort.bed</v>
      </c>
      <c r="D13" s="33"/>
    </row>
    <row r="14" spans="1:8">
      <c r="C14" s="36" t="str">
        <f>CONCATENATE("/usr/local/bedtools/latest/bin/bedtools merge -i ",C10,".sort.bed &gt; ",C10,".merged.bed")</f>
        <v>/usr/local/bedtools/latest/bin/bedtools merge -i example_combined.sort.bed &gt; example_combined.merged.bed</v>
      </c>
    </row>
    <row r="16" spans="1:8">
      <c r="F16" s="44" t="s">
        <v>120</v>
      </c>
      <c r="G16" s="44" t="s">
        <v>121</v>
      </c>
      <c r="H16" s="44" t="s">
        <v>122</v>
      </c>
    </row>
    <row r="17" spans="1:17">
      <c r="A17" s="36">
        <v>5</v>
      </c>
      <c r="B17" s="41" t="s">
        <v>103</v>
      </c>
      <c r="C17" s="36" t="str">
        <f>CONCATENATE("/usr/local/bedtools/latest/bin/bedtools intersect -abam ",F17," -b ",$C$10,".merged.bed &gt; ",G17)</f>
        <v>/usr/local/bedtools/latest/bin/bedtools intersect -abam cMyc.merged.bam -b example_combined.merged.bed &gt; cMyc_pValueX.merged.bam</v>
      </c>
      <c r="F17" s="52" t="s">
        <v>131</v>
      </c>
      <c r="G17" s="51" t="s">
        <v>141</v>
      </c>
      <c r="H17" s="51" t="s">
        <v>124</v>
      </c>
    </row>
    <row r="18" spans="1:17">
      <c r="C18" s="36" t="str">
        <f>CONCATENATE("/usr/local/bedtools/latest/bin/bedtools intersect -abam ",F18," -b ",$C$10,".merged.bed &gt; ",G18)</f>
        <v>/usr/local/bedtools/latest/bin/bedtools intersect -abam Nmyc.merged.bam -b example_combined.merged.bed &gt; Nmyc_pValueX.merged.bam</v>
      </c>
      <c r="F18" s="52" t="s">
        <v>132</v>
      </c>
      <c r="G18" s="51" t="s">
        <v>142</v>
      </c>
      <c r="H18" s="51" t="s">
        <v>125</v>
      </c>
    </row>
    <row r="19" spans="1:17">
      <c r="C19" s="36" t="str">
        <f>CONCATENATE("/usr/local/bedtools/latest/bin/bedtools intersect -abam WCE_wt.merged.bam -b ",$C$10,".merged.bed &gt; ",G19)</f>
        <v>/usr/local/bedtools/latest/bin/bedtools intersect -abam WCE_wt.merged.bam -b example_combined.merged.bed &gt; WCE_pValueX.merged.bam</v>
      </c>
      <c r="D19" s="40"/>
      <c r="F19" s="52" t="s">
        <v>133</v>
      </c>
      <c r="G19" s="51" t="s">
        <v>143</v>
      </c>
      <c r="H19" s="51" t="s">
        <v>21</v>
      </c>
    </row>
    <row r="20" spans="1:17">
      <c r="D20" s="40"/>
    </row>
    <row r="21" spans="1:17">
      <c r="B21" s="37" t="s">
        <v>104</v>
      </c>
      <c r="C21" s="43" t="s">
        <v>105</v>
      </c>
      <c r="D21" s="40"/>
      <c r="J21" s="44" t="s">
        <v>118</v>
      </c>
      <c r="L21" s="44" t="s">
        <v>117</v>
      </c>
    </row>
    <row r="22" spans="1:17" ht="25">
      <c r="A22" s="36">
        <v>6</v>
      </c>
      <c r="B22" s="41" t="s">
        <v>106</v>
      </c>
      <c r="C22" s="42" t="str">
        <f>CONCATENATE("time python2.7 /usr/local/macs2/latest/bin/macs2 randsample -t ",G17," -n 1")</f>
        <v>time python2.7 /usr/local/macs2/latest/bin/macs2 randsample -t cMyc_pValueX.merged.bam -n 1</v>
      </c>
      <c r="D22" s="40"/>
      <c r="E22" s="42" t="str">
        <f>CONCATENATE("time python2.7 /usr/local/macs2/latest/bin/macs2 randsample -t ",G17," -n ",$J$22)</f>
        <v>time python2.7 /usr/local/macs2/latest/bin/macs2 randsample -t cMyc_pValueX.merged.bam -n 2976182</v>
      </c>
      <c r="J22" s="26">
        <v>2976182</v>
      </c>
      <c r="K22" s="36" t="s">
        <v>2</v>
      </c>
      <c r="L22" s="36" t="s">
        <v>155</v>
      </c>
      <c r="M22" s="36" t="str">
        <f>CONCATENATE(H17,"_sub.bed")</f>
        <v>cMyc_sub.bed</v>
      </c>
      <c r="N22" s="36" t="str">
        <f>CONCATENATE(K22," ",L22," ",M22)</f>
        <v>mv rand1_4.sh.o5013081 cMyc_sub.bed</v>
      </c>
    </row>
    <row r="23" spans="1:17">
      <c r="C23" s="42" t="str">
        <f>CONCATENATE("time python2.7 /usr/local/macs2/latest/bin/macs2 randsample -t ",G18," -n 1")</f>
        <v>time python2.7 /usr/local/macs2/latest/bin/macs2 randsample -t Nmyc_pValueX.merged.bam -n 1</v>
      </c>
      <c r="E23" s="42" t="str">
        <f>CONCATENATE("time python2.7 /usr/local/macs2/latest/bin/macs2 randsample -t ",G18," -n ",$J$22)</f>
        <v>time python2.7 /usr/local/macs2/latest/bin/macs2 randsample -t Nmyc_pValueX.merged.bam -n 2976182</v>
      </c>
      <c r="K23" s="36" t="s">
        <v>2</v>
      </c>
      <c r="L23" s="36" t="s">
        <v>156</v>
      </c>
      <c r="M23" s="36" t="str">
        <f>CONCATENATE(H18,"_sub.bed")</f>
        <v>Nmyc_sub.bed</v>
      </c>
      <c r="N23" s="36" t="str">
        <f>CONCATENATE(K23," ",L23," ",M23)</f>
        <v>mv rand1_5.sh.o5013512 Nmyc_sub.bed</v>
      </c>
    </row>
    <row r="24" spans="1:17" ht="13">
      <c r="C24" s="42" t="str">
        <f>CONCATENATE("time python2.7 /usr/local/macs2/latest/bin/macs2 randsample -t ",G19," -n 1")</f>
        <v>time python2.7 /usr/local/macs2/latest/bin/macs2 randsample -t WCE_pValueX.merged.bam -n 1</v>
      </c>
      <c r="D24" s="48"/>
      <c r="E24" s="42" t="str">
        <f>CONCATENATE("time python2.7 /usr/local/macs2/latest/bin/macs2 randsample -t ",G19," -n ",$J$22)</f>
        <v>time python2.7 /usr/local/macs2/latest/bin/macs2 randsample -t WCE_pValueX.merged.bam -n 2976182</v>
      </c>
      <c r="F24" s="47"/>
      <c r="G24" s="47"/>
      <c r="H24" s="47"/>
      <c r="I24" s="47"/>
      <c r="J24" s="49"/>
      <c r="K24" s="47" t="s">
        <v>2</v>
      </c>
      <c r="L24" s="47" t="s">
        <v>157</v>
      </c>
      <c r="M24" s="36" t="str">
        <f>CONCATENATE(H19,"_sub.bed")</f>
        <v>WCE_sub.bed</v>
      </c>
      <c r="N24" s="36" t="str">
        <f t="shared" ref="N24" si="0">CONCATENATE(K24," ",L24," ",M24)</f>
        <v>mv rand1_6.sh.o5013518 WCE_sub.bed</v>
      </c>
      <c r="O24" s="47"/>
      <c r="P24" s="47"/>
      <c r="Q24" s="47"/>
    </row>
    <row r="25" spans="1:17">
      <c r="C25" s="42"/>
      <c r="D25" s="47"/>
      <c r="E25" s="42"/>
      <c r="F25" s="47"/>
      <c r="G25" s="47"/>
      <c r="H25" s="47"/>
      <c r="I25" s="47"/>
      <c r="J25" s="47"/>
    </row>
    <row r="26" spans="1:17">
      <c r="I26" s="44"/>
    </row>
    <row r="27" spans="1:17" ht="24">
      <c r="A27" s="36">
        <v>7</v>
      </c>
      <c r="B27" s="41" t="s">
        <v>107</v>
      </c>
      <c r="C27" s="36"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53" t="s">
        <v>134</v>
      </c>
      <c r="C28" s="36"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41"/>
    </row>
    <row r="30" spans="1:17">
      <c r="B30" s="41" t="s">
        <v>123</v>
      </c>
      <c r="C30" s="50"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41"/>
      <c r="C31" s="50"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41"/>
      <c r="C32" s="47"/>
    </row>
    <row r="33" spans="1:6">
      <c r="B33" s="41"/>
    </row>
    <row r="34" spans="1:6">
      <c r="B34" s="41"/>
    </row>
    <row r="35" spans="1:6">
      <c r="A35" s="36">
        <v>8</v>
      </c>
      <c r="B35" s="38" t="s">
        <v>108</v>
      </c>
      <c r="C35" s="50" t="s">
        <v>144</v>
      </c>
    </row>
    <row r="36" spans="1:6">
      <c r="C36" s="50" t="s">
        <v>145</v>
      </c>
    </row>
    <row r="37" spans="1:6">
      <c r="C37" s="50" t="s">
        <v>146</v>
      </c>
    </row>
    <row r="38" spans="1:6">
      <c r="C38" s="50" t="s">
        <v>147</v>
      </c>
    </row>
    <row r="39" spans="1:6">
      <c r="E39" s="50"/>
      <c r="F39" s="50"/>
    </row>
    <row r="40" spans="1:6">
      <c r="A40" s="36">
        <v>9</v>
      </c>
      <c r="B40" s="38" t="s">
        <v>109</v>
      </c>
      <c r="C40" s="50" t="s">
        <v>149</v>
      </c>
      <c r="E40" s="50"/>
    </row>
    <row r="41" spans="1:6">
      <c r="B41" s="38" t="s">
        <v>110</v>
      </c>
      <c r="C41" s="50" t="s">
        <v>148</v>
      </c>
      <c r="E41" s="50"/>
    </row>
    <row r="42" spans="1:6">
      <c r="C42" s="50" t="s">
        <v>150</v>
      </c>
      <c r="E42" s="50"/>
    </row>
    <row r="43" spans="1:6">
      <c r="C43" s="50" t="s">
        <v>151</v>
      </c>
      <c r="E43" s="50"/>
    </row>
    <row r="44" spans="1:6">
      <c r="E44" s="50"/>
    </row>
    <row r="46" spans="1:6" ht="24">
      <c r="A46" s="36">
        <v>10</v>
      </c>
      <c r="B46" s="38" t="s">
        <v>111</v>
      </c>
    </row>
    <row r="47" spans="1:6">
      <c r="B47" s="38" t="s">
        <v>112</v>
      </c>
    </row>
    <row r="54" spans="2:2">
      <c r="B54" s="38" t="s">
        <v>113</v>
      </c>
    </row>
    <row r="55" spans="2:2">
      <c r="B55" s="38" t="s">
        <v>114</v>
      </c>
    </row>
    <row r="57" spans="2:2">
      <c r="B57" s="37" t="s">
        <v>115</v>
      </c>
    </row>
    <row r="58" spans="2:2" ht="24">
      <c r="B58" s="38" t="s">
        <v>116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Bowtie2</vt:lpstr>
      <vt:lpstr>samtools_merge</vt:lpstr>
      <vt:lpstr>macs2subs</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 Chappell</cp:lastModifiedBy>
  <dcterms:created xsi:type="dcterms:W3CDTF">2013-11-24T16:56:15Z</dcterms:created>
  <dcterms:modified xsi:type="dcterms:W3CDTF">2014-04-21T18:47:28Z</dcterms:modified>
</cp:coreProperties>
</file>