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80" yWindow="0" windowWidth="27840" windowHeight="16120" tabRatio="669" activeTab="6"/>
  </bookViews>
  <sheets>
    <sheet name="Bowtie2" sheetId="14" r:id="rId1"/>
    <sheet name="rename_files" sheetId="1" r:id="rId2"/>
    <sheet name="forloop" sheetId="2" r:id="rId3"/>
    <sheet name="samtools_merge" sheetId="12" r:id="rId4"/>
    <sheet name="macs2subs_1" sheetId="13" r:id="rId5"/>
    <sheet name="Notes" sheetId="11" r:id="rId6"/>
    <sheet name="R_filter_1" sheetId="17" r:id="rId7"/>
    <sheet name="R_filter_2" sheetId="19" r:id="rId8"/>
    <sheet name="Notes_Kit_WCE" sheetId="25" r:id="rId9"/>
    <sheet name="macs2outputs" sheetId="16" r:id="rId10"/>
    <sheet name="macs2subs_2" sheetId="23" r:id="rId11"/>
    <sheet name="Notes_Kit_noWCE" sheetId="22" r:id="rId12"/>
    <sheet name="macs_reCall" sheetId="24" r:id="rId13"/>
    <sheet name="intersect#" sheetId="26" r:id="rId1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4" i="19" l="1"/>
  <c r="C5" i="19"/>
  <c r="C6" i="19"/>
  <c r="C7" i="19"/>
  <c r="C8" i="19"/>
  <c r="C9" i="19"/>
  <c r="H17" i="25"/>
  <c r="H18" i="25"/>
  <c r="H16" i="25"/>
  <c r="C13" i="25"/>
  <c r="C12" i="25"/>
  <c r="C11" i="25"/>
  <c r="C4" i="25"/>
  <c r="K19" i="17"/>
  <c r="L21" i="19"/>
  <c r="L22" i="19"/>
  <c r="L23" i="19"/>
  <c r="L24" i="19"/>
  <c r="L25" i="19"/>
  <c r="L20" i="19"/>
  <c r="J16" i="19"/>
  <c r="K16" i="19"/>
  <c r="J15" i="19"/>
  <c r="K15" i="19"/>
  <c r="J14" i="19"/>
  <c r="K14" i="19"/>
  <c r="J13" i="19"/>
  <c r="K13" i="19"/>
  <c r="J11" i="19"/>
  <c r="K11" i="19"/>
  <c r="J10" i="19"/>
  <c r="K10" i="19"/>
  <c r="J6" i="19"/>
  <c r="K6" i="19"/>
  <c r="J4" i="19"/>
  <c r="K4" i="19"/>
  <c r="C15" i="17"/>
  <c r="C16" i="17"/>
  <c r="C17" i="17"/>
  <c r="C18" i="17"/>
  <c r="C19" i="17"/>
  <c r="O26" i="22"/>
  <c r="O27" i="22"/>
  <c r="O28" i="22"/>
  <c r="O29" i="22"/>
  <c r="O30" i="22"/>
  <c r="O25" i="22"/>
  <c r="N30" i="23"/>
  <c r="O30" i="23"/>
  <c r="N25" i="23"/>
  <c r="O25" i="23"/>
  <c r="N20" i="23"/>
  <c r="O20" i="23"/>
  <c r="N15" i="23"/>
  <c r="O15" i="23"/>
  <c r="N10" i="23"/>
  <c r="O10" i="23"/>
  <c r="N5" i="23"/>
  <c r="O5" i="23"/>
  <c r="E47" i="23"/>
  <c r="E46" i="23"/>
  <c r="E45" i="23"/>
  <c r="E44" i="23"/>
  <c r="E43" i="23"/>
  <c r="E42" i="23"/>
  <c r="E41" i="23"/>
  <c r="E40" i="23"/>
  <c r="E39" i="23"/>
  <c r="E38" i="23"/>
  <c r="E37" i="23"/>
  <c r="E36" i="23"/>
  <c r="E35" i="23"/>
  <c r="E34" i="23"/>
  <c r="E33" i="23"/>
  <c r="C5" i="17"/>
  <c r="C6" i="17"/>
  <c r="C7" i="17"/>
  <c r="C8" i="17"/>
  <c r="C9" i="17"/>
  <c r="C10" i="17"/>
  <c r="C11" i="17"/>
  <c r="C12" i="17"/>
  <c r="C13" i="17"/>
  <c r="C14" i="17"/>
  <c r="C4" i="17"/>
  <c r="G33" i="12"/>
  <c r="G32" i="12"/>
  <c r="J203" i="14"/>
  <c r="J204" i="14"/>
  <c r="J205" i="14"/>
  <c r="J206" i="14"/>
  <c r="J207" i="14"/>
  <c r="J208" i="14"/>
  <c r="J209" i="14"/>
  <c r="J187" i="14"/>
  <c r="J186" i="14"/>
  <c r="J184" i="14"/>
  <c r="J183" i="14"/>
  <c r="J182" i="14"/>
  <c r="J177" i="14"/>
  <c r="J176" i="14"/>
  <c r="J174" i="14"/>
  <c r="J173" i="14"/>
  <c r="J172" i="14"/>
  <c r="J166" i="14"/>
  <c r="J165" i="14"/>
  <c r="J163" i="14"/>
  <c r="J162" i="14"/>
  <c r="J161" i="14"/>
  <c r="J155" i="14"/>
  <c r="J154" i="14"/>
  <c r="J152" i="14"/>
  <c r="J151" i="14"/>
  <c r="J150" i="14"/>
  <c r="J192" i="14"/>
  <c r="J147" i="14"/>
  <c r="J146" i="14"/>
  <c r="J144" i="14"/>
  <c r="J143" i="14"/>
  <c r="J142" i="14"/>
  <c r="J136" i="14"/>
  <c r="J135" i="14"/>
  <c r="J133" i="14"/>
  <c r="J132" i="14"/>
  <c r="J131" i="14"/>
  <c r="J125" i="14"/>
  <c r="J124" i="14"/>
  <c r="J122" i="14"/>
  <c r="J121" i="14"/>
  <c r="J120" i="14"/>
  <c r="J117" i="14"/>
  <c r="J116" i="14"/>
  <c r="J114" i="14"/>
  <c r="J113" i="14"/>
  <c r="J112" i="14"/>
  <c r="J202" i="14"/>
  <c r="J107" i="14"/>
  <c r="J106" i="14"/>
  <c r="J96" i="14"/>
  <c r="J95" i="14"/>
  <c r="J84" i="14"/>
  <c r="J83" i="14"/>
  <c r="J72" i="14"/>
  <c r="J71" i="14"/>
  <c r="J62" i="14"/>
  <c r="J61" i="14"/>
  <c r="J50" i="14"/>
  <c r="J49" i="14"/>
  <c r="J39" i="14"/>
  <c r="J38" i="14"/>
  <c r="J29" i="14"/>
  <c r="J28" i="14"/>
  <c r="J19" i="14"/>
  <c r="J18" i="14"/>
  <c r="J9" i="14"/>
  <c r="J8" i="14"/>
  <c r="J193" i="14"/>
  <c r="J194" i="14"/>
  <c r="J195" i="14"/>
  <c r="J196" i="14"/>
  <c r="J197" i="14"/>
  <c r="J104" i="14"/>
  <c r="J103" i="14"/>
  <c r="J102" i="14"/>
  <c r="J93" i="14"/>
  <c r="J92" i="14"/>
  <c r="J91" i="14"/>
  <c r="J81" i="14"/>
  <c r="J80" i="14"/>
  <c r="J79" i="14"/>
  <c r="J69" i="14"/>
  <c r="J68" i="14"/>
  <c r="J67" i="14"/>
  <c r="J59" i="14"/>
  <c r="J58" i="14"/>
  <c r="J57" i="14"/>
  <c r="J47" i="14"/>
  <c r="J46" i="14"/>
  <c r="J45" i="14"/>
  <c r="J36" i="14"/>
  <c r="J35" i="14"/>
  <c r="J34" i="14"/>
  <c r="J26" i="14"/>
  <c r="J25" i="14"/>
  <c r="J24" i="14"/>
  <c r="J16" i="14"/>
  <c r="J15" i="14"/>
  <c r="J14" i="14"/>
  <c r="J4" i="14"/>
  <c r="J6" i="14"/>
  <c r="J5" i="14"/>
  <c r="G23" i="17"/>
  <c r="J15" i="17"/>
  <c r="K15" i="17"/>
  <c r="J14" i="17"/>
  <c r="K14" i="17"/>
  <c r="J11" i="17"/>
  <c r="K11" i="17"/>
  <c r="J8" i="17"/>
  <c r="K8" i="17"/>
  <c r="J5" i="17"/>
  <c r="K5" i="17"/>
  <c r="J4" i="17"/>
  <c r="K4" i="17"/>
  <c r="N52" i="13"/>
  <c r="N47" i="13"/>
  <c r="N42" i="13"/>
  <c r="N37" i="13"/>
  <c r="N32" i="13"/>
  <c r="M25" i="13"/>
  <c r="M20" i="13"/>
  <c r="M15" i="13"/>
  <c r="M10" i="13"/>
  <c r="M5" i="13"/>
  <c r="E69" i="13"/>
  <c r="E70" i="13"/>
  <c r="E71" i="13"/>
  <c r="E72" i="13"/>
  <c r="E73" i="13"/>
  <c r="E74" i="13"/>
  <c r="E75" i="13"/>
  <c r="E76" i="13"/>
  <c r="E77" i="13"/>
  <c r="E78" i="13"/>
  <c r="N25" i="13"/>
  <c r="N20" i="13"/>
  <c r="N15" i="13"/>
  <c r="N10" i="13"/>
  <c r="N5" i="13"/>
  <c r="O52" i="13"/>
  <c r="O47" i="13"/>
  <c r="O42" i="13"/>
  <c r="O37" i="13"/>
  <c r="O32" i="13"/>
  <c r="E68" i="13"/>
  <c r="J201" i="14"/>
  <c r="J200" i="14"/>
  <c r="J199" i="14"/>
  <c r="J198" i="14"/>
  <c r="E67" i="13"/>
  <c r="G24" i="12"/>
  <c r="E42" i="12"/>
  <c r="E43" i="12"/>
  <c r="G29" i="12"/>
  <c r="E64" i="13"/>
  <c r="E65" i="13"/>
  <c r="E66" i="13"/>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1" i="12"/>
  <c r="E40" i="12"/>
  <c r="E39" i="12"/>
  <c r="E38" i="12"/>
  <c r="G19" i="12"/>
  <c r="G14" i="12"/>
  <c r="G9" i="12"/>
  <c r="G4" i="12"/>
  <c r="G17" i="1"/>
  <c r="G16" i="1"/>
  <c r="G15" i="1"/>
  <c r="G14" i="1"/>
  <c r="G13" i="1"/>
  <c r="G12" i="1"/>
  <c r="G11" i="1"/>
  <c r="G10" i="1"/>
  <c r="G9" i="1"/>
  <c r="G8" i="1"/>
  <c r="G7" i="1"/>
  <c r="G6" i="1"/>
  <c r="G5" i="1"/>
  <c r="G4" i="1"/>
  <c r="G3" i="1"/>
  <c r="G2" i="1"/>
  <c r="B48" i="1"/>
  <c r="B46" i="1"/>
  <c r="B39" i="1"/>
  <c r="B34" i="1"/>
  <c r="B35" i="1"/>
  <c r="B36" i="1"/>
  <c r="B37" i="1"/>
  <c r="B38" i="1"/>
  <c r="B40" i="1"/>
  <c r="B41" i="1"/>
  <c r="B42" i="1"/>
  <c r="B43" i="1"/>
  <c r="B44" i="1"/>
  <c r="B45" i="1"/>
  <c r="B47" i="1"/>
  <c r="B33" i="1"/>
</calcChain>
</file>

<file path=xl/sharedStrings.xml><?xml version="1.0" encoding="utf-8"?>
<sst xmlns="http://schemas.openxmlformats.org/spreadsheetml/2006/main" count="1308" uniqueCount="409">
  <si>
    <t>cMyc</t>
  </si>
  <si>
    <t>N-Myc</t>
  </si>
  <si>
    <t>Max-Dex</t>
  </si>
  <si>
    <t>Max+Dex</t>
  </si>
  <si>
    <t>WCE-Dex</t>
  </si>
  <si>
    <t>WCE+Dex</t>
  </si>
  <si>
    <t>D1L63ACXX_s3_0_GSLv2-7_61_SL30560.fastq.gz</t>
  </si>
  <si>
    <t>D1L63ACXX_s3_0_GSLv2-7_62_SL30561.fastq.gz</t>
  </si>
  <si>
    <t>D1L63ACXX_s3_0_GSLv2-7_63_SL30562.fastq.gz</t>
  </si>
  <si>
    <t>D1L63ACXX_s3_0_GSLv2-7_64_SL30563.fastq.gz</t>
  </si>
  <si>
    <t>D1M15ACXX_s2_0_GSLv2-7_61_SL30560.fastq.gz</t>
  </si>
  <si>
    <t>D1M15ACXX_s2_0_GSLv2-7_62_SL30561.fastq.gz</t>
  </si>
  <si>
    <t>D1M15ACXX_s2_0_GSLv2-7_63_SL30562.fastq.gz</t>
  </si>
  <si>
    <t>D1M15ACXX_s2_0_GSLv2-7_64_SL30563.fastq.gz</t>
  </si>
  <si>
    <t>D1M15ACXX_s3_0_GSLv2-7_61_SL30560.fastq.gz</t>
  </si>
  <si>
    <t>D1M15ACXX_s3_0_GSLv2-7_62_SL30561.fastq.gz</t>
  </si>
  <si>
    <t>D1M15ACXX_s3_0_GSLv2-7_63_SL30562.fastq.gz</t>
  </si>
  <si>
    <t>D1M15ACXX_s3_0_GSLv2-7_64_SL30563.fastq.gz</t>
  </si>
  <si>
    <t>D2GD1ACXX_s5_0_GSLv2-7_53_SL36313.fastq.gz</t>
  </si>
  <si>
    <t>D2GD1ACXX_s5_0_GSLv2-7_54_SL36314.fastq.gz</t>
  </si>
  <si>
    <t>D2GD1ACXX_s6_0_GSLv2-7_53_SL36313.fastq.gz</t>
  </si>
  <si>
    <t>D2GD1ACXX_s6_0_GSLv2-7_54_SL36314.fastq.gz</t>
  </si>
  <si>
    <t xml:space="preserve">mv </t>
  </si>
  <si>
    <t>make batch.sh</t>
  </si>
  <si>
    <t>for x in `/bin/ls *.gz` ; do qsub -q rcc-30d gunzip.sh $x; done</t>
  </si>
  <si>
    <t>samtools merge</t>
  </si>
  <si>
    <t>Nmyc</t>
  </si>
  <si>
    <t xml:space="preserve">time python2.7 /usr/local/macs2/latest/bin/macs2 callpeak -t </t>
  </si>
  <si>
    <t xml:space="preserve">-f BAM -g mm --keep-dup 1 </t>
  </si>
  <si>
    <t>qsub -q rcc-30d</t>
  </si>
  <si>
    <t>pValue</t>
  </si>
  <si>
    <t>&gt; load resulting bdg to galaxy, create wig file to do CEAS properly</t>
  </si>
  <si>
    <t>=- IntersectBed to remove needless bdg info, load into IGV (determine what options needed)</t>
  </si>
  <si>
    <t>want to intersect treatXbroad with -wb option, perhaps try bed12tobed6 first?</t>
  </si>
  <si>
    <t>.fastq.gz</t>
  </si>
  <si>
    <t>Command</t>
  </si>
  <si>
    <t>Output</t>
  </si>
  <si>
    <t>Input1</t>
  </si>
  <si>
    <t>Input2</t>
  </si>
  <si>
    <t>Input3</t>
  </si>
  <si>
    <t>#!/bin/sh</t>
  </si>
  <si>
    <t>cd .</t>
  </si>
  <si>
    <t>H3K4me3_un_1.sorted.bam</t>
  </si>
  <si>
    <t>H3K4me3_un_2.sorted.bam</t>
  </si>
  <si>
    <t>H3K4me3_un_3.sorted.bam</t>
  </si>
  <si>
    <t>WCE_2d.merged.bam</t>
  </si>
  <si>
    <t>WCE_2d_1.sorted.bam</t>
  </si>
  <si>
    <t>WCE_2d_2.sorted.bam</t>
  </si>
  <si>
    <t>WCE_2d_3.sorted.bam</t>
  </si>
  <si>
    <t>WCE_un_1.sorted.bam</t>
  </si>
  <si>
    <t>WCE_un_2.sorted.bam</t>
  </si>
  <si>
    <t>WCE_un_3.sorted.bam</t>
  </si>
  <si>
    <t>WCE_4d.sorted.bam</t>
  </si>
  <si>
    <t>.sh</t>
  </si>
  <si>
    <t>H3K4me3_un_1</t>
  </si>
  <si>
    <t>.sorted.bam</t>
  </si>
  <si>
    <t/>
  </si>
  <si>
    <t>H3K4me3_un_2</t>
  </si>
  <si>
    <t>H3K4me3_un_3</t>
  </si>
  <si>
    <t>WCE_2d_1</t>
  </si>
  <si>
    <t>WCE_2d_2</t>
  </si>
  <si>
    <t>WCE_2d_3</t>
  </si>
  <si>
    <t>WCE_4d</t>
  </si>
  <si>
    <t>WCE_un_1</t>
  </si>
  <si>
    <t>WCE_un_2</t>
  </si>
  <si>
    <t>WCE_un_3</t>
  </si>
  <si>
    <t>-n</t>
  </si>
  <si>
    <t>-c</t>
  </si>
  <si>
    <t>out_name</t>
  </si>
  <si>
    <t>WCE</t>
  </si>
  <si>
    <t>Input</t>
  </si>
  <si>
    <t>Max_2d.merged.bam</t>
  </si>
  <si>
    <t>Max_wt.merged.bam</t>
  </si>
  <si>
    <t>cMyc.merged.bam</t>
  </si>
  <si>
    <t>Nmyc.merged.bam</t>
  </si>
  <si>
    <t>options</t>
  </si>
  <si>
    <t>Max_wt</t>
  </si>
  <si>
    <t>Max_2d</t>
  </si>
  <si>
    <t>bowtie2 -p 4 --local -N 1 --phred33 -x /db/bowtie2/11192013/mm9</t>
  </si>
  <si>
    <t>.fastq</t>
  </si>
  <si>
    <t>-S</t>
  </si>
  <si>
    <t>.sam</t>
  </si>
  <si>
    <t>samtools view -bS -h -F 4</t>
  </si>
  <si>
    <t>&gt;</t>
  </si>
  <si>
    <t>.bam</t>
  </si>
  <si>
    <t>samtools sort</t>
  </si>
  <si>
    <t>.sorted</t>
  </si>
  <si>
    <t>bt1</t>
  </si>
  <si>
    <t>bt2</t>
  </si>
  <si>
    <t>bt3</t>
  </si>
  <si>
    <t>bt4</t>
  </si>
  <si>
    <t>bt5</t>
  </si>
  <si>
    <t>bt6</t>
  </si>
  <si>
    <t>bt10</t>
  </si>
  <si>
    <t>bt11</t>
  </si>
  <si>
    <t>bt12</t>
  </si>
  <si>
    <t>bt13</t>
  </si>
  <si>
    <t>Max_4d</t>
  </si>
  <si>
    <t>WCE_4d.merged.bam</t>
  </si>
  <si>
    <t>Max_4d.sorted.bam</t>
  </si>
  <si>
    <t>WCE_wt.merged.bam</t>
  </si>
  <si>
    <t>-B --nomodel --shiftsize 200 -p</t>
  </si>
  <si>
    <t>broad pValue</t>
  </si>
  <si>
    <t>--broad --broad-cutoff</t>
  </si>
  <si>
    <t>pName</t>
  </si>
  <si>
    <t>-m 3 100</t>
  </si>
  <si>
    <t>E-4</t>
  </si>
  <si>
    <t>E-4,noWCE</t>
  </si>
  <si>
    <t>from Kit</t>
  </si>
  <si>
    <t>-B -p</t>
  </si>
  <si>
    <t>FE &lt;5 and log10p &lt;5</t>
  </si>
  <si>
    <t>#READ IN DATA into R</t>
  </si>
  <si>
    <t>#</t>
  </si>
  <si>
    <t>#column5 (V5) in the broad peak file has the most significant log10P value from the narrow peaks that make it up, this would be equivalent to column8 (V8) of the encode peak file.</t>
  </si>
  <si>
    <t>#the broad peak file lacks FE information.  this needs to be extracted from the encode peak file Column7 (V7)</t>
  </si>
  <si>
    <t>#write the data out to file, I usually change the ".encodePeak" extension to a "_ENCODEpeak.bed"</t>
  </si>
  <si>
    <t>#PART2 after intersecting encode and broad, do this on your local machine at least so you get familiar with the manipulations</t>
  </si>
  <si>
    <t>#Read in the intersected file</t>
  </si>
  <si>
    <t>#aDD A COLUMN THAT YOU CAN USE TO SORT THE FILE AFTER FILTERING, SO THAT YOU DONT HAVE TO DOA BEDTOOLS SORT.</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</si>
  <si>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</si>
  <si>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</si>
  <si>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</si>
  <si>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#get rid of extra colums and re-sort the file </t>
  </si>
  <si>
    <t>R script saved as JamesExample.R</t>
  </si>
  <si>
    <t>Base_name</t>
  </si>
  <si>
    <t>_broad_peaks.bed", header=FALSE)</t>
  </si>
  <si>
    <t>_broad_peaks.bed = read.table("</t>
  </si>
  <si>
    <t>_peaks.encodePeak = read.table("</t>
  </si>
  <si>
    <t>_peaks.encodePeak", header=FALSE)</t>
  </si>
  <si>
    <t>_broad_peaks.bed[,c(1:5)]</t>
  </si>
  <si>
    <t xml:space="preserve">_broad_peaks.bed = </t>
  </si>
  <si>
    <t xml:space="preserve">_peaks.encodePeak = </t>
  </si>
  <si>
    <t>_peaks.encodePeak[,c(1:4,7)]</t>
  </si>
  <si>
    <t>write.table(</t>
  </si>
  <si>
    <t>_broad_peaks.bed", sep = "\t", row.names = FALSE, col.names = FALSE, quote = FALSE)</t>
  </si>
  <si>
    <t>_broad_peaks.bed, file = "</t>
  </si>
  <si>
    <t>_peaks_ENCODEpeak.bed", sep = "\t", row.names = FALSE, col.names = FALSE, quote = FALSE)</t>
  </si>
  <si>
    <t>_ENCODEandBROAD.bed", header=FALSE)</t>
  </si>
  <si>
    <t>_ENCODEandBROAD.bed = read.table("</t>
  </si>
  <si>
    <t>_ENCODEandBROAD.bed))</t>
  </si>
  <si>
    <t>_ENCODEandBROAD.bed$ORDER = seq(1:nrow(</t>
  </si>
  <si>
    <t xml:space="preserve">_ENCODEandBROAD.bed = </t>
  </si>
  <si>
    <t>_ENCODEandBROAD.bed[order(</t>
  </si>
  <si>
    <t>_ENCODEandBROAD.bed$V10, decreasing = TRUE),]</t>
  </si>
  <si>
    <t>_ENCODEandBROAD.bed[!duplicated(</t>
  </si>
  <si>
    <t>_ENCODEandBROAD.bed$V4),]</t>
  </si>
  <si>
    <t>_ENCODEandBROAD.bed[,c(1:3,9,10,5,11)]</t>
  </si>
  <si>
    <t>_ENCODEandBROAD.bed$ORDER, decreasing = FALSE),]</t>
  </si>
  <si>
    <t>_ENCODEandBROAD.bed[,1:6]</t>
  </si>
  <si>
    <t>_ENCODEandBROAD.bed, file = "</t>
  </si>
  <si>
    <t>_ENCODEandBROAD.bed", sep = "\t", row.names = FALSE, col.names = FALSE, quote = FALSE)</t>
  </si>
  <si>
    <t>.R</t>
  </si>
  <si>
    <t>New base</t>
  </si>
  <si>
    <t>PART1: 1.R</t>
  </si>
  <si>
    <t># unique mapped reads (bt2)</t>
  </si>
  <si>
    <t>-comments</t>
  </si>
  <si>
    <t>_peaks.encodePeak, file = "</t>
  </si>
  <si>
    <t>_ENCODEandBROAD.bed</t>
  </si>
  <si>
    <t xml:space="preserve">_peaks_ENCODEpeak.bed -wa -wb &gt; </t>
  </si>
  <si>
    <t xml:space="preserve">_broad_peaks.bed -b </t>
  </si>
  <si>
    <t>input</t>
  </si>
  <si>
    <t>q(save = "no")</t>
  </si>
  <si>
    <t>FE &lt;2 and log10p &lt;5</t>
  </si>
  <si>
    <t>Max_wt_noWCE</t>
  </si>
  <si>
    <t>Max_2d_noWCE</t>
  </si>
  <si>
    <t>Max_4d_noWCE</t>
  </si>
  <si>
    <t>Sample(peak called at pE-4</t>
  </si>
  <si>
    <t>#!/bin/bash</t>
  </si>
  <si>
    <t>Max_wt_1</t>
  </si>
  <si>
    <t>Max_wt_2</t>
  </si>
  <si>
    <t>Max_wt_3</t>
  </si>
  <si>
    <t>Max_2d_1</t>
  </si>
  <si>
    <t>Max_2d_2</t>
  </si>
  <si>
    <t>Max_2d_3</t>
  </si>
  <si>
    <t>cMyc_1</t>
  </si>
  <si>
    <t>cMyc_2</t>
  </si>
  <si>
    <t>Nmyc_1</t>
  </si>
  <si>
    <t>Nmyc_2</t>
  </si>
  <si>
    <t>rm</t>
  </si>
  <si>
    <t>bt14</t>
  </si>
  <si>
    <t>bt15</t>
  </si>
  <si>
    <t>bt16</t>
  </si>
  <si>
    <t>1</t>
  </si>
  <si>
    <t>2</t>
  </si>
  <si>
    <t>3</t>
  </si>
  <si>
    <t>4</t>
  </si>
  <si>
    <t>5</t>
  </si>
  <si>
    <t>6</t>
  </si>
  <si>
    <t>10</t>
  </si>
  <si>
    <t>11</t>
  </si>
  <si>
    <t>12</t>
  </si>
  <si>
    <t>13</t>
  </si>
  <si>
    <t>14</t>
  </si>
  <si>
    <t>WCE_wt_1</t>
  </si>
  <si>
    <t>WCE_wt_2</t>
  </si>
  <si>
    <t>WCE_wt_3</t>
  </si>
  <si>
    <t>15</t>
  </si>
  <si>
    <t>16</t>
  </si>
  <si>
    <t>17</t>
  </si>
  <si>
    <t>18</t>
  </si>
  <si>
    <t>19</t>
  </si>
  <si>
    <t>20</t>
  </si>
  <si>
    <t>21</t>
  </si>
  <si>
    <t>bt17</t>
  </si>
  <si>
    <t>bt18</t>
  </si>
  <si>
    <t>bt19</t>
  </si>
  <si>
    <t>bt20</t>
  </si>
  <si>
    <t>bt21</t>
  </si>
  <si>
    <t>Max_4d.merged.bam</t>
  </si>
  <si>
    <t>Max_wt_1.sorted.bam</t>
  </si>
  <si>
    <t>Max_wt_2.sorted.bam</t>
  </si>
  <si>
    <t>Max_wt_3.sorted.bam</t>
  </si>
  <si>
    <t>Max_2d_3.sorted.bam</t>
  </si>
  <si>
    <t>Max_2d_1.sorted.bam</t>
  </si>
  <si>
    <t>Max_2d_2.sorted.bam</t>
  </si>
  <si>
    <t>WCE_wt_3.sorted.bam</t>
  </si>
  <si>
    <t>WCE_wt_1.sorted.bam</t>
  </si>
  <si>
    <t>WCE_wt_2.sorted.bam</t>
  </si>
  <si>
    <t>cMyc_1.sorted.bam</t>
  </si>
  <si>
    <t>cMyc_2.sorted.bam</t>
  </si>
  <si>
    <t>Nmyc_1.sorted.bam</t>
  </si>
  <si>
    <t>Nmyc_2.sorted.bam</t>
  </si>
  <si>
    <t>m1</t>
  </si>
  <si>
    <t>m2</t>
  </si>
  <si>
    <t>m3</t>
  </si>
  <si>
    <t>m4</t>
  </si>
  <si>
    <t>m5</t>
  </si>
  <si>
    <t>m6</t>
  </si>
  <si>
    <t>m7</t>
  </si>
  <si>
    <t>m8</t>
  </si>
  <si>
    <t>m9</t>
  </si>
  <si>
    <t>m10</t>
  </si>
  <si>
    <t>m11</t>
  </si>
  <si>
    <t>m12</t>
  </si>
  <si>
    <t>m13</t>
  </si>
  <si>
    <t>m14</t>
  </si>
  <si>
    <t>m15</t>
  </si>
  <si>
    <t>_pminus4</t>
  </si>
  <si>
    <t>_pminus4_noWCE</t>
  </si>
  <si>
    <t>Max_4d_pminus4</t>
  </si>
  <si>
    <t>Max_2d_pminus4</t>
  </si>
  <si>
    <t>Max_wt_pminus4</t>
  </si>
  <si>
    <t>questions</t>
  </si>
  <si>
    <t>always use broad peaks?</t>
  </si>
  <si>
    <t>Nearest genes?</t>
  </si>
  <si>
    <t xml:space="preserve">normalizing # of input reads </t>
  </si>
  <si>
    <t>Use BED file generated as input for MACS2 callpeak for each condition</t>
  </si>
  <si>
    <t>igvtools count may make bigwig</t>
  </si>
  <si>
    <t>maybe index prior to inputting into IGV</t>
  </si>
  <si>
    <t>will use windowBed -a TSS -b output.bdg    -l 1000bp -r 1500bp</t>
  </si>
  <si>
    <t>Comparing w/ transcription data</t>
  </si>
  <si>
    <t>DO THIS</t>
  </si>
  <si>
    <t>Yes</t>
  </si>
  <si>
    <t>Use galaxy &amp; windowbed</t>
  </si>
  <si>
    <t>Sort ENCODEandBROAD by pValue &amp; take -&gt;</t>
  </si>
  <si>
    <t>MACS2_1</t>
  </si>
  <si>
    <t>MACS2_2</t>
  </si>
  <si>
    <t>Max_wt_10000.merged.bam</t>
  </si>
  <si>
    <t>Max_2d_10000.merged.bam</t>
  </si>
  <si>
    <t>Max_4d_10000.merged.bam</t>
  </si>
  <si>
    <t>_10000</t>
  </si>
  <si>
    <t>in 10000</t>
  </si>
  <si>
    <t>Only point is to figure out the number of tags per treatment</t>
  </si>
  <si>
    <t>time python2.7 /usr/local/macs2/latest/bin/macs2 randsample -t Max_wt_10000.merged.bam -n 2423863</t>
  </si>
  <si>
    <t>time python2.7 /usr/local/macs2/latest/bin/macs2 randsample -t Max_2d_10000.merged.bam -n 2423863</t>
  </si>
  <si>
    <t>time python2.7 /usr/local/macs2/latest/bin/macs2 randsample -t Max_4d_10000.merged.bam -n 2423863</t>
  </si>
  <si>
    <t>out =</t>
  </si>
  <si>
    <t>Max_wt_10000_sub.bed</t>
  </si>
  <si>
    <t>Max_2d_10000_sub.bed</t>
  </si>
  <si>
    <t>Max_4d_10000_sub.bed</t>
  </si>
  <si>
    <t>time python2.7 /usr/local/macs2/latest/bin/macs2 callpeak -t Max_wt_10000_sub.bed -f BED -g mm --keep-dup 1  -n Max_wt_10000_subset_recall -B -p 0.0001 -m 3 100 --broad --broad-cutoff 0.001</t>
  </si>
  <si>
    <t>time python2.7 /usr/local/macs2/latest/bin/macs2 callpeak -t Max_2d_10000_sub.bed -f BED -g mm --keep-dup 1  -n Max_2d_10000_subset_recall -B -p 0.0001 -m 3 100 --broad --broad-cutoff 0.001</t>
  </si>
  <si>
    <t>time python2.7 /usr/local/macs2/latest/bin/macs2 callpeak -t Max_4d_10000_sub.bed -f BED -g mm --keep-dup 1  -n Max_4d_10000_subset_recall -B -p 0.0001 -m 3 100 --broad --broad-cutoff 0.001</t>
  </si>
  <si>
    <t>redo merge &amp; intersect broad &amp; encode.peaks (R_filter1 &amp; 2)</t>
  </si>
  <si>
    <t>load into IGV</t>
  </si>
  <si>
    <t>convert the output .bedgraph to .tdf to load into IGV</t>
  </si>
  <si>
    <t>/usr/local/igvtools/latest/igvtools totdf Max_wt_10000_subset_recall_treat_pileup.bedgraph Max_wt_10000.tdf mm9</t>
  </si>
  <si>
    <t>/usr/local/igvtools/latest/igvtools totdf Max_2d_10000_subset_recall_treat_pileup.bedgraph Max_2d_10000.tdf mm9</t>
  </si>
  <si>
    <t>/usr/local/igvtools/latest/igvtools totdf Max_4d_10000_subset_recall_treat_pileup.bedgraph Max_4d_10000.tdf mm9</t>
  </si>
  <si>
    <t>add 500bp to each side using Galaxy:compute</t>
  </si>
  <si>
    <t>Combine all 3 sets (Galaxy:Operate:Concatenate)</t>
  </si>
  <si>
    <t>Step</t>
  </si>
  <si>
    <t>take a set pValue (or top 5000&amp;10000 peaks from each of 3 noWCE conditions) Galaxy:sort pvalue</t>
  </si>
  <si>
    <t>time python2.7 /usr/local/macs2/latest/bin/macs2 randsample -t Max_wt_10000.merged.bam -n 1</t>
  </si>
  <si>
    <t>mv $.bdg $.bedgraph</t>
  </si>
  <si>
    <t xml:space="preserve">intersect merged peaks w/ each Bam file </t>
  </si>
  <si>
    <t>time python2.7 /usr/local/macs2/latest/bin/macs2 randsample -t Max_2d_10000.merged.bam -n 1</t>
  </si>
  <si>
    <t>time python2.7 /usr/local/macs2/latest/bin/macs2 randsample -t Max_4d_10000.merged.bam -n 1</t>
  </si>
  <si>
    <t>time python2.7 /usr/local/macs2/latest/bin/macs2 randsample -t Max_wt_5000.merged.bam -n 1</t>
  </si>
  <si>
    <t>time python2.7 /usr/local/macs2/latest/bin/macs2 randsample -t Max_2d_5000.merged.bam -n 1</t>
  </si>
  <si>
    <t>time python2.7 /usr/local/macs2/latest/bin/macs2 randsample -t Max_4d_5000.merged.bam -n 1</t>
  </si>
  <si>
    <t>macs2 randsample on BAMs &amp; use -n (tag# for the limiting condition) &lt;- in table on macs2outputs</t>
  </si>
  <si>
    <t>bedSort &amp; bedMerge to get combined possible peak location</t>
  </si>
  <si>
    <t>/usr/local/bedtools/latest/bin/bedtools sort -i Cat_wt_2d_4d_5000_window.bed &gt; Max_wt2d4d_5000.sort.bed</t>
  </si>
  <si>
    <t>/usr/local/bedtools/latest/bin/bedtools merge -i Max_wt2d4d_5000.sort.bed &gt; Max_wt2d4d_5000.merged.bed</t>
  </si>
  <si>
    <t>/usr/local/bedtools/latest/bin/bedtools merge -i Max_wt2d4d_10000.sort.bed &gt; Max_wt2d4d_10000.merged.bed</t>
  </si>
  <si>
    <t>/usr/local/bedtools/latest/bin/bedtools sort -i Cat_wt2d4d_10000_windowC.bed &gt; Max_wt2d4d_10000.sort.bed</t>
  </si>
  <si>
    <t>/usr/local/bedtools/latest/bin/bedtools intersect -abam Max_wt.merged.bam -b Max_wt2d4d_10000.merged.bed &gt; Max_wt_10000.merged.bam</t>
  </si>
  <si>
    <t>/usr/local/bedtools/latest/bin/bedtools intersect -abam Max_2d.merged.bam -b Max_wt2d4d_10000.merged.bed &gt; Max_2d_10000.merged.bam</t>
  </si>
  <si>
    <t>/usr/local/bedtools/latest/bin/bedtools intersect -abam Max_4d.merged.bam -b Max_wt2d4d_10000.merged.bed &gt; Max_4d_10000.merged.bam</t>
  </si>
  <si>
    <t>/usr/local/bedtools/latest/bin/bedtools intersect -abam Max_wt.merged.bam -b Max_wt2d4d_5000.merged.bed &gt; Max_wt_5000.merged.bam</t>
  </si>
  <si>
    <t>/usr/local/bedtools/latest/bin/bedtools intersect -abam Max_2d.merged.bam -b Max_wt2d4d_5000.merged.bed &gt; Max_2d_5000.merged.bam</t>
  </si>
  <si>
    <t>/usr/local/bedtools/latest/bin/bedtools intersect -abam Max_4d.merged.bam -b Max_wt2d4d_5000.merged.bed &gt; Max_4d_5000.merged.bam</t>
  </si>
  <si>
    <t>time python2.7 /usr/local/macs2/latest/bin/macs2 callpeak -t Max_wt_5000_sub.bed -f BED -g mm --keep-dup 1  -n Max_wt_5000_subset_recall -B -p 0.0001 -m 3 100 --broad --broad-cutoff 0.001</t>
  </si>
  <si>
    <t>time python2.7 /usr/local/macs2/latest/bin/macs2 callpeak -t Max_2d_5000_sub.bed -f BED -g mm --keep-dup 1  -n Max_2d_5000_subset_recall -B -p 0.0001 -m 3 100 --broad --broad-cutoff 0.001</t>
  </si>
  <si>
    <t>time python2.7 /usr/local/macs2/latest/bin/macs2 callpeak -t Max_4d_5000_sub.bed -f BED -g mm --keep-dup 1  -n Max_4d_5000_subset_recall -B -p 0.0001 -m 3 100 --broad --broad-cutoff 0.001</t>
  </si>
  <si>
    <r>
      <t xml:space="preserve">(run with -n 1 first to get the limiting tag#) --&gt; </t>
    </r>
    <r>
      <rPr>
        <b/>
        <sz val="10"/>
        <color theme="1"/>
        <rFont val="Courier"/>
      </rPr>
      <t>limiting # OVER --&gt;</t>
    </r>
  </si>
  <si>
    <t>mv</t>
  </si>
  <si>
    <t>OUTPUT</t>
  </si>
  <si>
    <t>New_Name</t>
  </si>
  <si>
    <t>Max_wt_5000_sub.bed</t>
  </si>
  <si>
    <t>Max_2d_5000_sub.bed</t>
  </si>
  <si>
    <t>Max_4d_5000_sub.bed</t>
  </si>
  <si>
    <t>total tags in 10k</t>
  </si>
  <si>
    <t>total tags in 10k+window</t>
  </si>
  <si>
    <t>time python2.7 /usr/local/macs2/latest/bin/macs2 randsample -t Max_wt_10000.merged.bam -n 2687108</t>
  </si>
  <si>
    <t>time python2.7 /usr/local/macs2/latest/bin/macs2 randsample -t Max_2d_10000.merged.bam -n 2687108</t>
  </si>
  <si>
    <t>time python2.7 /usr/local/macs2/latest/bin/macs2 randsample -t Max_4d_10000.merged.bam -n 2687108</t>
  </si>
  <si>
    <t>total tags in 5k+window</t>
  </si>
  <si>
    <r>
      <t xml:space="preserve">time python2.7 /usr/local/macs2/latest/bin/macs2 randsample -t Max_wt_5000.merged.bam -n </t>
    </r>
    <r>
      <rPr>
        <sz val="10"/>
        <color theme="1"/>
        <rFont val="Courier"/>
        <family val="2"/>
      </rPr>
      <t>2277081</t>
    </r>
  </si>
  <si>
    <r>
      <t xml:space="preserve">time python2.7 /usr/local/macs2/latest/bin/macs2 randsample -t Max_2d_5000.merged.bam -n </t>
    </r>
    <r>
      <rPr>
        <sz val="10"/>
        <color theme="1"/>
        <rFont val="Courier"/>
        <family val="2"/>
      </rPr>
      <t>2277081</t>
    </r>
  </si>
  <si>
    <r>
      <t xml:space="preserve">time python2.7 /usr/local/macs2/latest/bin/macs2 randsample -t Max_4d_5000.merged.bam -n </t>
    </r>
    <r>
      <rPr>
        <sz val="10"/>
        <color theme="1"/>
        <rFont val="Courier"/>
        <family val="2"/>
      </rPr>
      <t>2277081</t>
    </r>
  </si>
  <si>
    <t>macs_bed.sh</t>
  </si>
  <si>
    <t>/usr/local/igvtools/latest/igvtools totdf Max_wt_5000_subset_recall_treat_pileup.bedgraph Max_wt_5000.tdf mm9</t>
  </si>
  <si>
    <t>/usr/local/igvtools/latest/igvtools totdf Max_2d_5000_subset_recall_treat_pileup.bedgraph Max_2d_5000.tdf mm9</t>
  </si>
  <si>
    <t>/usr/local/igvtools/latest/igvtools totdf Max_4d_5000_subset_recall_treat_pileup.bedgraph Max_4d_5000.tdf mm9</t>
  </si>
  <si>
    <t>toTDF.sh</t>
  </si>
  <si>
    <t>randsamp.sh.o4970881</t>
  </si>
  <si>
    <t>randsamp1.sh.o4970882</t>
  </si>
  <si>
    <t>randsamp2.sh.o4970884</t>
  </si>
  <si>
    <t>randsamp3.sh.o4970885</t>
  </si>
  <si>
    <t>randsamp4.sh.o4970886</t>
  </si>
  <si>
    <t>randsamp5.sh.o4970887</t>
  </si>
  <si>
    <t>5kpeaks:</t>
  </si>
  <si>
    <t>10kpeaks:</t>
  </si>
  <si>
    <t>broad_peaks</t>
  </si>
  <si>
    <t>9397</t>
  </si>
  <si>
    <t>9627</t>
  </si>
  <si>
    <t>Max_2d_10k</t>
  </si>
  <si>
    <t>16.R</t>
  </si>
  <si>
    <t xml:space="preserve">/usr/local/R/3.0.2/bin/R CMD BATCH </t>
  </si>
  <si>
    <t xml:space="preserve">R CMD BATCH  </t>
  </si>
  <si>
    <t xml:space="preserve">bedtools intersect -a </t>
  </si>
  <si>
    <r>
      <t xml:space="preserve"># after writing out the bed files, you </t>
    </r>
    <r>
      <rPr>
        <sz val="10"/>
        <color theme="1"/>
        <rFont val="Courier"/>
        <family val="2"/>
      </rPr>
      <t>may</t>
    </r>
    <r>
      <rPr>
        <sz val="10"/>
        <color theme="1"/>
        <rFont val="Courier"/>
        <family val="2"/>
      </rPr>
      <t xml:space="preserve"> have to execute a dos2unix on the files to make them again compatible with bedtools.</t>
    </r>
  </si>
  <si>
    <t>log10p &lt;5</t>
  </si>
  <si>
    <t>5k peaks</t>
  </si>
  <si>
    <t>10k peaks</t>
  </si>
  <si>
    <t>Continue w p &gt; 4</t>
  </si>
  <si>
    <t>27093</t>
  </si>
  <si>
    <t>14739</t>
  </si>
  <si>
    <t>14201</t>
  </si>
  <si>
    <t>log10p &lt;4</t>
  </si>
  <si>
    <t>29166</t>
  </si>
  <si>
    <t>19999</t>
  </si>
  <si>
    <t>27804</t>
  </si>
  <si>
    <t>bedtools intersect -a Max_2d_10k_broad_peaks.bed -b Max_2d_10k_peaks_ENCODEpeak.bed -wa -wb &gt; Max_2d_10k_ENCODEandBROAD.bed</t>
  </si>
  <si>
    <t>INTERSECT #</t>
  </si>
  <si>
    <t>%</t>
  </si>
  <si>
    <t>Max_wt vs Max_2d</t>
  </si>
  <si>
    <t>Max_wt vs Max_4d</t>
  </si>
  <si>
    <t>Max_2d vs Max_4d</t>
  </si>
  <si>
    <t>Max_wt vs K4me3_wt</t>
  </si>
  <si>
    <t>K4me3_wt vs K4me3_2d</t>
  </si>
  <si>
    <t>K4me3_wt vs K4me3_4d</t>
  </si>
  <si>
    <t>K4me3_2d vs K4me3_4d</t>
  </si>
  <si>
    <t>Max_2d vs K4me3_2d</t>
  </si>
  <si>
    <t>Max_4d vs K4me3_4d</t>
  </si>
  <si>
    <t>Max_wt vs cMyc</t>
  </si>
  <si>
    <t>Max_2d vs cMyc</t>
  </si>
  <si>
    <t>Max_4d vs cMyc</t>
  </si>
  <si>
    <t>cMyc vs K4me3_wt</t>
  </si>
  <si>
    <t>Max_wt vs nMyc</t>
  </si>
  <si>
    <t>Max_2d vs nMyc</t>
  </si>
  <si>
    <t>Max_4d vs nMyc</t>
  </si>
  <si>
    <t>nMyc vs K4me3_wt</t>
  </si>
  <si>
    <r>
      <t>take a set pValue</t>
    </r>
    <r>
      <rPr>
        <sz val="10"/>
        <color theme="1"/>
        <rFont val="Courier"/>
        <family val="2"/>
      </rPr>
      <t xml:space="preserve"> (p&gt;4)</t>
    </r>
  </si>
  <si>
    <t>Combine all 3 sets (Unix:cat)</t>
  </si>
  <si>
    <t>add 500bp to each side of coords(Unix)</t>
  </si>
  <si>
    <t>filter out &lt;0 coords created by step 3</t>
  </si>
  <si>
    <r>
      <rPr>
        <sz val="10"/>
        <color theme="1"/>
        <rFont val="Courier"/>
        <family val="2"/>
      </rPr>
      <t xml:space="preserve">awk </t>
    </r>
    <r>
      <rPr>
        <sz val="10"/>
        <color theme="1"/>
        <rFont val="Courier"/>
        <family val="2"/>
      </rPr>
      <t>'$2&gt;0' MAX_p4_window.bed &gt; MAX_p4_filter.bed</t>
    </r>
  </si>
  <si>
    <t>/usr/local/bedtools/latest/bin/bedtools sort -i MAX_p4_filtercolumn.bed &gt; MAX_p4.sort.bed</t>
  </si>
  <si>
    <t>bedMerge to get combined possible peak location</t>
  </si>
  <si>
    <t>bedSort</t>
  </si>
  <si>
    <r>
      <t xml:space="preserve">awk </t>
    </r>
    <r>
      <rPr>
        <sz val="10"/>
        <color theme="1"/>
        <rFont val="Courier"/>
        <family val="2"/>
      </rPr>
      <t xml:space="preserve">'{print $1,$2-500,$3+500}' </t>
    </r>
    <r>
      <rPr>
        <sz val="10"/>
        <color theme="1"/>
        <rFont val="Courier"/>
        <family val="2"/>
      </rPr>
      <t>MAX_p4.sort.bed</t>
    </r>
    <r>
      <rPr>
        <sz val="10"/>
        <color theme="1"/>
        <rFont val="Courier"/>
        <family val="2"/>
      </rPr>
      <t xml:space="preserve"> &gt; MAX_p4_window.bed</t>
    </r>
  </si>
  <si>
    <t>fix spaces to tabs</t>
  </si>
  <si>
    <t>sed 's/  */\t/g' MAX_p4_filter.bed &gt; MAX_p4_tabbed.bed</t>
  </si>
  <si>
    <t>BASENAME ----&gt;</t>
  </si>
  <si>
    <t>MAX_p4</t>
  </si>
  <si>
    <t>/usr/local/bedtools/latest/bin/bedtools merge -i MAX_p4_tabbed.bed &gt; MAX_p4.merged.bed</t>
  </si>
  <si>
    <t>Max_wt_p4_sub.bed</t>
  </si>
  <si>
    <t>Max_2d_p4_sub.bed</t>
  </si>
  <si>
    <t>Max_4d_p4_sub.bed</t>
  </si>
  <si>
    <t>time python2.7 /usr/local/macs2/latest/bin/macs2 randsample -t Max_wt_p4.merged.bam -n 1</t>
  </si>
  <si>
    <t>time python2.7 /usr/local/macs2/latest/bin/macs2 randsample -t Max_2d_p4.merged.bam -n 1</t>
  </si>
  <si>
    <t>time python2.7 /usr/local/macs2/latest/bin/macs2 randsample -t Max_4d_p4.merged.bam -n 1</t>
  </si>
  <si>
    <t>read# in peaks</t>
  </si>
  <si>
    <t>randsamp output</t>
  </si>
  <si>
    <t>time python2.7 /usr/local/macs2/latest/bin/macs2 callpeak -t Max_wt_p4_sub.bed -f BED -g mm --keep-dup 1  -n Max_wt_p4_subset_recall -B -p 0.0001 -m 3 100 --broad --broad-cutoff 0.001</t>
  </si>
  <si>
    <t>time python2.7 /usr/local/macs2/latest/bin/macs2 callpeak -t Max_2d_p4_sub.bed -f BED -g mm --keep-dup 1  -n Max_2d_p4_subset_recall -B -p 0.0001 -m 3 100 --broad --broad-cutoff 0.001</t>
  </si>
  <si>
    <t>time python2.7 /usr/local/macs2/latest/bin/macs2 callpeak -t Max_4d_p4_sub.bed -f BED -g mm --keep-dup 1  -n Max_4d_p4_subset_recall -B -p 0.0001 -m 3 100 --broad --broad-cutoff 0.001</t>
  </si>
  <si>
    <t>/usr/local/igvtools/latest/igvtools totdf Max_wt_p4_subset_recall_treat_pileup.bedgraph Max_wt_p4.tdf mm9</t>
  </si>
  <si>
    <t>/usr/local/igvtools/latest/igvtools totdf Max_2d_p4_subset_recall_treat_pileup.bedgraph Max_2d_p4.tdf mm9</t>
  </si>
  <si>
    <t>/usr/local/igvtools/latest/igvtools totdf Max_4d_p4_subset_recall_treat_pileup.bedgraph Max_4d_p4.tdf mm9</t>
  </si>
  <si>
    <t>rand1.sh.o5040932</t>
  </si>
  <si>
    <t>rand2.sh.o5040934</t>
  </si>
  <si>
    <t>rand3.sh.o5040936</t>
  </si>
  <si>
    <t>Max_wt_p4_subset_recall</t>
  </si>
  <si>
    <r>
      <t>Max_</t>
    </r>
    <r>
      <rPr>
        <sz val="10"/>
        <color theme="1"/>
        <rFont val="Courier"/>
        <family val="2"/>
      </rPr>
      <t>2d</t>
    </r>
    <r>
      <rPr>
        <sz val="10"/>
        <color theme="1"/>
        <rFont val="Courier"/>
      </rPr>
      <t>_p4_subset_recall</t>
    </r>
  </si>
  <si>
    <r>
      <t>Max_</t>
    </r>
    <r>
      <rPr>
        <sz val="10"/>
        <color theme="1"/>
        <rFont val="Courier"/>
        <family val="2"/>
      </rPr>
      <t>4d</t>
    </r>
    <r>
      <rPr>
        <sz val="10"/>
        <color theme="1"/>
        <rFont val="Courier"/>
      </rPr>
      <t>_p4_subset_recall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</si>
</sst>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4" x14ac:knownFonts="1">
    <font>
      <sz val="12"/>
      <color theme="1"/>
      <name val="Calibri"/>
      <family val="2"/>
      <charset val="129"/>
      <scheme val="minor"/>
    </font>
    <font>
      <sz val="10"/>
      <color theme="1"/>
      <name val="Courier"/>
      <family val="2"/>
    </font>
    <font>
      <sz val="10"/>
      <color theme="1"/>
      <name val="Courier"/>
      <family val="2"/>
    </font>
    <font>
      <sz val="10"/>
      <color theme="1"/>
      <name val="Courier"/>
      <family val="2"/>
    </font>
    <font>
      <sz val="12"/>
      <color theme="1"/>
      <name val="Courier"/>
      <family val="2"/>
    </font>
    <font>
      <sz val="12"/>
      <color theme="1"/>
      <name val="Courier"/>
    </font>
    <font>
      <sz val="12"/>
      <color rgb="FF555555"/>
      <name val="Courie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b/>
      <sz val="12"/>
      <color theme="1"/>
      <name val="Calibri"/>
      <scheme val="minor"/>
    </font>
    <font>
      <b/>
      <u/>
      <sz val="12"/>
      <color rgb="FF000000"/>
      <name val="Calibri"/>
      <scheme val="minor"/>
    </font>
    <font>
      <sz val="13"/>
      <color rgb="FF222222"/>
      <name val="Arial"/>
      <family val="2"/>
    </font>
    <font>
      <sz val="13"/>
      <color theme="1"/>
      <name val="Arial"/>
    </font>
    <font>
      <sz val="12"/>
      <color theme="1"/>
      <name val="Calibri"/>
      <family val="2"/>
      <charset val="129"/>
      <scheme val="minor"/>
    </font>
    <font>
      <sz val="10"/>
      <color theme="1"/>
      <name val="Courier"/>
    </font>
    <font>
      <b/>
      <u/>
      <sz val="10"/>
      <color theme="1"/>
      <name val="Courier"/>
    </font>
    <font>
      <sz val="16"/>
      <color rgb="FF222222"/>
      <name val="Arial"/>
      <family val="2"/>
    </font>
    <font>
      <sz val="10"/>
      <color rgb="FF000000"/>
      <name val="Courier"/>
    </font>
    <font>
      <sz val="10"/>
      <color theme="1"/>
      <name val="Calibri"/>
      <family val="2"/>
      <charset val="129"/>
      <scheme val="minor"/>
    </font>
    <font>
      <b/>
      <sz val="10"/>
      <color theme="1"/>
      <name val="Courier"/>
    </font>
    <font>
      <sz val="10"/>
      <name val="Courier"/>
    </font>
    <font>
      <b/>
      <u/>
      <sz val="12"/>
      <color theme="1"/>
      <name val="Courier"/>
    </font>
  </fonts>
  <fills count="9">
    <fill>
      <patternFill patternType="none"/>
    </fill>
    <fill>
      <patternFill patternType="gray125"/>
    </fill>
    <fill>
      <patternFill patternType="solid">
        <fgColor rgb="FFFF6600"/>
        <bgColor indexed="64"/>
      </patternFill>
    </fill>
    <fill>
      <patternFill patternType="solid">
        <fgColor rgb="FFCCFFCC"/>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34998626667073579"/>
        <bgColor indexed="64"/>
      </patternFill>
    </fill>
  </fills>
  <borders count="1">
    <border>
      <left/>
      <right/>
      <top/>
      <bottom/>
      <diagonal/>
    </border>
  </borders>
  <cellStyleXfs count="270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50">
    <xf numFmtId="0" fontId="0" fillId="0" borderId="0" xfId="0"/>
    <xf numFmtId="0" fontId="5" fillId="0" borderId="0" xfId="0" applyFont="1"/>
    <xf numFmtId="0" fontId="6" fillId="0" borderId="0" xfId="0" applyFont="1"/>
    <xf numFmtId="49" fontId="5" fillId="0" borderId="0" xfId="0" applyNumberFormat="1" applyFont="1"/>
    <xf numFmtId="49" fontId="0" fillId="0" borderId="0" xfId="0" applyNumberFormat="1"/>
    <xf numFmtId="0" fontId="0" fillId="0" borderId="0" xfId="0" applyNumberFormat="1"/>
    <xf numFmtId="49" fontId="9" fillId="0" borderId="0" xfId="0" applyNumberFormat="1" applyFont="1"/>
    <xf numFmtId="0" fontId="9" fillId="0" borderId="0" xfId="0" applyNumberFormat="1" applyFont="1"/>
    <xf numFmtId="0" fontId="10" fillId="0" borderId="0" xfId="0" applyFont="1" applyAlignment="1">
      <alignment horizontal="center"/>
    </xf>
    <xf numFmtId="0" fontId="4" fillId="0" borderId="0" xfId="0" applyFont="1"/>
    <xf numFmtId="0" fontId="10" fillId="0" borderId="0" xfId="0" applyFont="1"/>
    <xf numFmtId="0" fontId="9" fillId="0" borderId="0" xfId="0" applyFont="1"/>
    <xf numFmtId="0" fontId="11" fillId="0" borderId="0" xfId="0" applyFont="1"/>
    <xf numFmtId="0" fontId="0" fillId="0" borderId="0" xfId="0" applyNumberFormat="1" applyFont="1"/>
    <xf numFmtId="0" fontId="12" fillId="0" borderId="0" xfId="0" applyFont="1"/>
    <xf numFmtId="164" fontId="10" fillId="0" borderId="0" xfId="0" applyNumberFormat="1" applyFont="1" applyAlignment="1">
      <alignment horizontal="center"/>
    </xf>
    <xf numFmtId="164" fontId="0" fillId="0" borderId="0" xfId="0" applyNumberFormat="1"/>
    <xf numFmtId="164" fontId="12" fillId="0" borderId="0" xfId="0" applyNumberFormat="1" applyFont="1"/>
    <xf numFmtId="164" fontId="10" fillId="0" borderId="0" xfId="0" applyNumberFormat="1" applyFont="1" applyAlignment="1">
      <alignment horizontal="center" wrapText="1"/>
    </xf>
    <xf numFmtId="0" fontId="12" fillId="4" borderId="0" xfId="0" applyFont="1" applyFill="1"/>
    <xf numFmtId="0" fontId="0" fillId="4" borderId="0" xfId="0" applyFill="1"/>
    <xf numFmtId="164" fontId="0" fillId="4" borderId="0" xfId="0" applyNumberFormat="1" applyFill="1"/>
    <xf numFmtId="0" fontId="10" fillId="4" borderId="0" xfId="0" applyFont="1" applyFill="1" applyAlignment="1">
      <alignment horizontal="center"/>
    </xf>
    <xf numFmtId="164" fontId="10" fillId="4" borderId="0" xfId="0" applyNumberFormat="1" applyFont="1" applyFill="1" applyAlignment="1">
      <alignment horizontal="center"/>
    </xf>
    <xf numFmtId="0" fontId="0" fillId="4" borderId="0" xfId="0" applyFont="1" applyFill="1"/>
    <xf numFmtId="0" fontId="9" fillId="4" borderId="0" xfId="0" applyFont="1" applyFill="1"/>
    <xf numFmtId="49" fontId="0" fillId="4" borderId="0" xfId="0" applyNumberFormat="1" applyFont="1" applyFill="1"/>
    <xf numFmtId="49" fontId="9" fillId="4" borderId="0" xfId="0" applyNumberFormat="1" applyFont="1" applyFill="1"/>
    <xf numFmtId="164" fontId="0" fillId="4" borderId="0" xfId="0" applyNumberFormat="1" applyFont="1" applyFill="1"/>
    <xf numFmtId="0" fontId="0" fillId="4" borderId="0" xfId="0" applyNumberFormat="1" applyFont="1" applyFill="1"/>
    <xf numFmtId="49" fontId="0" fillId="4" borderId="0" xfId="0" applyNumberFormat="1" applyFill="1"/>
    <xf numFmtId="0" fontId="0" fillId="4" borderId="0" xfId="0" applyNumberFormat="1" applyFill="1"/>
    <xf numFmtId="0" fontId="0" fillId="0" borderId="0" xfId="0" applyFill="1"/>
    <xf numFmtId="49" fontId="0" fillId="0" borderId="0" xfId="0" applyNumberFormat="1" applyFill="1"/>
    <xf numFmtId="49" fontId="9" fillId="0" borderId="0" xfId="0" applyNumberFormat="1" applyFont="1" applyFill="1"/>
    <xf numFmtId="164" fontId="0" fillId="0" borderId="0" xfId="0" applyNumberFormat="1" applyFill="1"/>
    <xf numFmtId="0" fontId="0" fillId="0" borderId="0" xfId="0" applyNumberFormat="1" applyFont="1" applyFill="1"/>
    <xf numFmtId="0" fontId="0" fillId="2" borderId="0" xfId="0" applyFill="1"/>
    <xf numFmtId="0" fontId="12" fillId="5" borderId="0" xfId="0" applyFont="1" applyFill="1"/>
    <xf numFmtId="0" fontId="0" fillId="5" borderId="0" xfId="0" applyFill="1"/>
    <xf numFmtId="164" fontId="0" fillId="5" borderId="0" xfId="0" applyNumberFormat="1" applyFill="1"/>
    <xf numFmtId="0" fontId="10" fillId="5" borderId="0" xfId="0" applyFont="1" applyFill="1" applyAlignment="1">
      <alignment horizontal="center"/>
    </xf>
    <xf numFmtId="164" fontId="10" fillId="5" borderId="0" xfId="0" applyNumberFormat="1" applyFont="1" applyFill="1" applyAlignment="1">
      <alignment horizontal="center"/>
    </xf>
    <xf numFmtId="0" fontId="0" fillId="5" borderId="0" xfId="0" applyFont="1" applyFill="1"/>
    <xf numFmtId="0" fontId="9" fillId="5" borderId="0" xfId="0" applyFont="1" applyFill="1"/>
    <xf numFmtId="49" fontId="0" fillId="5" borderId="0" xfId="0" applyNumberFormat="1" applyFont="1" applyFill="1"/>
    <xf numFmtId="49" fontId="9" fillId="5" borderId="0" xfId="0" applyNumberFormat="1" applyFont="1" applyFill="1"/>
    <xf numFmtId="164" fontId="0" fillId="5" borderId="0" xfId="0" applyNumberFormat="1" applyFont="1" applyFill="1"/>
    <xf numFmtId="0" fontId="0" fillId="5" borderId="0" xfId="0" applyNumberFormat="1" applyFont="1" applyFill="1"/>
    <xf numFmtId="49" fontId="0" fillId="5" borderId="0" xfId="0" applyNumberFormat="1" applyFill="1"/>
    <xf numFmtId="0" fontId="0" fillId="5" borderId="0" xfId="0" applyNumberFormat="1" applyFill="1"/>
    <xf numFmtId="0" fontId="13" fillId="0" borderId="0" xfId="0" applyFont="1"/>
    <xf numFmtId="0" fontId="14" fillId="0" borderId="0" xfId="0" applyFont="1"/>
    <xf numFmtId="49" fontId="0" fillId="6" borderId="0" xfId="0" applyNumberFormat="1" applyFont="1" applyFill="1"/>
    <xf numFmtId="0" fontId="0" fillId="6" borderId="0" xfId="0" applyFill="1"/>
    <xf numFmtId="49" fontId="9" fillId="6" borderId="0" xfId="0" applyNumberFormat="1" applyFont="1" applyFill="1"/>
    <xf numFmtId="49" fontId="0" fillId="6" borderId="0" xfId="0" applyNumberFormat="1" applyFill="1"/>
    <xf numFmtId="49" fontId="10" fillId="0" borderId="0" xfId="453" applyNumberFormat="1" applyFont="1" applyFill="1" applyAlignment="1">
      <alignment horizontal="center" vertical="center"/>
    </xf>
    <xf numFmtId="0" fontId="15" fillId="0" borderId="0" xfId="453" applyFill="1"/>
    <xf numFmtId="0" fontId="16" fillId="0" borderId="0" xfId="0" applyFont="1"/>
    <xf numFmtId="0" fontId="17" fillId="7" borderId="0" xfId="0" applyFont="1" applyFill="1"/>
    <xf numFmtId="0" fontId="16" fillId="7" borderId="0" xfId="0" applyFont="1" applyFill="1"/>
    <xf numFmtId="0" fontId="16" fillId="0" borderId="0" xfId="0" applyFont="1" applyFill="1"/>
    <xf numFmtId="49" fontId="16" fillId="0" borderId="0" xfId="0" applyNumberFormat="1" applyFont="1"/>
    <xf numFmtId="0" fontId="16" fillId="6" borderId="0" xfId="0" applyFont="1" applyFill="1"/>
    <xf numFmtId="0" fontId="17" fillId="0" borderId="0" xfId="0" applyFont="1" applyFill="1"/>
    <xf numFmtId="0" fontId="16" fillId="8" borderId="0" xfId="0" applyFont="1" applyFill="1"/>
    <xf numFmtId="0" fontId="0" fillId="0" borderId="0" xfId="0" applyFont="1"/>
    <xf numFmtId="0" fontId="10" fillId="2" borderId="0" xfId="0" applyFont="1" applyFill="1"/>
    <xf numFmtId="0" fontId="0" fillId="0" borderId="0" xfId="0" applyNumberFormat="1" applyFill="1"/>
    <xf numFmtId="49" fontId="0" fillId="3" borderId="0" xfId="0" applyNumberFormat="1" applyFill="1"/>
    <xf numFmtId="0" fontId="9" fillId="3" borderId="0" xfId="0" applyFont="1" applyFill="1"/>
    <xf numFmtId="0" fontId="0" fillId="3" borderId="0" xfId="0" applyNumberFormat="1" applyFill="1"/>
    <xf numFmtId="0" fontId="0" fillId="3" borderId="0" xfId="0" applyNumberFormat="1" applyFont="1" applyFill="1"/>
    <xf numFmtId="0" fontId="0" fillId="3" borderId="0" xfId="0" applyFill="1"/>
    <xf numFmtId="0" fontId="10" fillId="3" borderId="0" xfId="0" applyFont="1" applyFill="1"/>
    <xf numFmtId="0" fontId="0" fillId="3" borderId="0" xfId="0" applyFont="1" applyFill="1"/>
    <xf numFmtId="0" fontId="20" fillId="0" borderId="0" xfId="0" applyFont="1" applyFill="1"/>
    <xf numFmtId="0" fontId="19" fillId="4" borderId="0" xfId="0" applyFont="1" applyFill="1"/>
    <xf numFmtId="49" fontId="10" fillId="0" borderId="0" xfId="453" applyNumberFormat="1" applyFont="1" applyFill="1" applyAlignment="1">
      <alignment horizontal="left" vertical="center"/>
    </xf>
    <xf numFmtId="0" fontId="0" fillId="0" borderId="0" xfId="453" applyFont="1" applyFill="1"/>
    <xf numFmtId="0" fontId="3" fillId="0" borderId="0" xfId="0" applyFont="1"/>
    <xf numFmtId="0" fontId="3" fillId="0" borderId="0" xfId="0" applyFont="1" applyAlignment="1">
      <alignment wrapText="1"/>
    </xf>
    <xf numFmtId="0" fontId="17" fillId="0" borderId="0" xfId="0" applyFont="1"/>
    <xf numFmtId="0" fontId="22" fillId="0" borderId="0" xfId="0" applyFont="1"/>
    <xf numFmtId="0" fontId="3" fillId="4" borderId="0" xfId="0" applyFont="1" applyFill="1"/>
    <xf numFmtId="0" fontId="2" fillId="0" borderId="0" xfId="0" applyFont="1"/>
    <xf numFmtId="0" fontId="17" fillId="0" borderId="0" xfId="0" applyNumberFormat="1" applyFont="1" applyAlignment="1">
      <alignment wrapText="1"/>
    </xf>
    <xf numFmtId="0" fontId="3" fillId="0" borderId="0" xfId="0" applyNumberFormat="1" applyFont="1" applyAlignment="1">
      <alignment wrapText="1"/>
    </xf>
    <xf numFmtId="0" fontId="21" fillId="0" borderId="0" xfId="0" applyNumberFormat="1" applyFont="1" applyAlignment="1">
      <alignment wrapText="1"/>
    </xf>
    <xf numFmtId="0" fontId="3" fillId="0" borderId="0" xfId="0" applyNumberFormat="1" applyFont="1" applyFill="1" applyAlignment="1">
      <alignment wrapText="1"/>
    </xf>
    <xf numFmtId="0" fontId="2" fillId="0" borderId="0" xfId="0" applyNumberFormat="1" applyFont="1" applyFill="1" applyAlignment="1">
      <alignment wrapText="1"/>
    </xf>
    <xf numFmtId="0" fontId="2" fillId="0" borderId="0" xfId="0" applyNumberFormat="1" applyFont="1" applyAlignment="1">
      <alignment wrapText="1"/>
    </xf>
    <xf numFmtId="49" fontId="15" fillId="0" borderId="0" xfId="453" applyNumberFormat="1" applyFont="1" applyFill="1" applyAlignment="1">
      <alignment horizontal="center" vertical="center"/>
    </xf>
    <xf numFmtId="0" fontId="15" fillId="0" borderId="0" xfId="453" applyNumberFormat="1" applyFont="1" applyFill="1" applyAlignment="1">
      <alignment horizontal="center" vertical="center"/>
    </xf>
    <xf numFmtId="0" fontId="2" fillId="0" borderId="0" xfId="0" applyFont="1" applyFill="1"/>
    <xf numFmtId="0" fontId="2" fillId="6" borderId="0" xfId="0" applyFont="1" applyFill="1"/>
    <xf numFmtId="0" fontId="2" fillId="4" borderId="0" xfId="0" applyFont="1" applyFill="1"/>
    <xf numFmtId="0" fontId="2" fillId="7" borderId="0" xfId="0" applyFont="1" applyFill="1"/>
    <xf numFmtId="0" fontId="2" fillId="0" borderId="0" xfId="0" applyFont="1" applyAlignment="1">
      <alignment shrinkToFit="1"/>
    </xf>
    <xf numFmtId="0" fontId="2" fillId="2" borderId="0" xfId="0" applyFont="1" applyFill="1" applyAlignment="1">
      <alignment shrinkToFit="1"/>
    </xf>
    <xf numFmtId="0" fontId="2" fillId="3" borderId="0" xfId="0" applyFont="1" applyFill="1" applyAlignment="1">
      <alignment shrinkToFit="1"/>
    </xf>
    <xf numFmtId="0" fontId="16" fillId="0" borderId="0" xfId="0" applyFont="1" applyAlignment="1">
      <alignment shrinkToFit="1"/>
    </xf>
    <xf numFmtId="0" fontId="0" fillId="0" borderId="0" xfId="0" applyAlignment="1">
      <alignment shrinkToFit="1"/>
    </xf>
    <xf numFmtId="0" fontId="2" fillId="0" borderId="0" xfId="0" applyFont="1" applyFill="1" applyAlignment="1">
      <alignment shrinkToFit="1"/>
    </xf>
    <xf numFmtId="0" fontId="16" fillId="0" borderId="0" xfId="0" applyFont="1" applyFill="1" applyAlignment="1">
      <alignment shrinkToFit="1"/>
    </xf>
    <xf numFmtId="0" fontId="16" fillId="4" borderId="0" xfId="0" applyFont="1" applyFill="1" applyAlignment="1">
      <alignment shrinkToFit="1"/>
    </xf>
    <xf numFmtId="0" fontId="16" fillId="2" borderId="0" xfId="0" applyFont="1" applyFill="1" applyAlignment="1">
      <alignment shrinkToFit="1"/>
    </xf>
    <xf numFmtId="0" fontId="18" fillId="0" borderId="0" xfId="0" applyFont="1" applyAlignment="1">
      <alignment shrinkToFit="1"/>
    </xf>
    <xf numFmtId="0" fontId="16" fillId="3" borderId="0" xfId="0" applyFont="1" applyFill="1" applyAlignment="1">
      <alignment shrinkToFit="1"/>
    </xf>
    <xf numFmtId="0" fontId="16" fillId="0" borderId="0" xfId="0" applyFont="1" applyAlignment="1"/>
    <xf numFmtId="0" fontId="1" fillId="0" borderId="0" xfId="0" applyFont="1"/>
    <xf numFmtId="49" fontId="23" fillId="0" borderId="0" xfId="453" applyNumberFormat="1" applyFont="1" applyFill="1" applyAlignment="1">
      <alignment horizontal="center" vertical="center"/>
    </xf>
    <xf numFmtId="49" fontId="23" fillId="0" borderId="0" xfId="453" applyNumberFormat="1" applyFont="1" applyFill="1" applyAlignment="1">
      <alignment horizontal="left" vertical="center" wrapText="1"/>
    </xf>
    <xf numFmtId="49" fontId="23" fillId="6" borderId="0" xfId="453" applyNumberFormat="1" applyFont="1" applyFill="1" applyAlignment="1">
      <alignment horizontal="center" vertical="center"/>
    </xf>
    <xf numFmtId="49" fontId="23" fillId="0" borderId="0" xfId="453" applyNumberFormat="1" applyFont="1" applyFill="1" applyAlignment="1">
      <alignment horizontal="left" vertical="center"/>
    </xf>
    <xf numFmtId="0" fontId="4" fillId="0" borderId="0" xfId="453" applyFont="1" applyFill="1"/>
    <xf numFmtId="49" fontId="4" fillId="0" borderId="0" xfId="453" applyNumberFormat="1" applyFont="1" applyFill="1" applyAlignment="1">
      <alignment horizontal="center" vertical="center"/>
    </xf>
    <xf numFmtId="0" fontId="4" fillId="6" borderId="0" xfId="453" applyFont="1" applyFill="1"/>
    <xf numFmtId="49" fontId="4" fillId="0" borderId="0" xfId="453" applyNumberFormat="1" applyFont="1" applyFill="1" applyAlignment="1">
      <alignment horizontal="left" vertical="center"/>
    </xf>
    <xf numFmtId="0" fontId="4" fillId="3" borderId="0" xfId="453" applyFont="1" applyFill="1"/>
    <xf numFmtId="0" fontId="23" fillId="0" borderId="0" xfId="453" applyFont="1" applyFill="1"/>
    <xf numFmtId="0" fontId="4" fillId="0" borderId="0" xfId="0" applyFont="1" applyFill="1"/>
    <xf numFmtId="0" fontId="4" fillId="6" borderId="0" xfId="453" applyFont="1" applyFill="1" applyAlignment="1">
      <alignment horizontal="center" vertical="center"/>
    </xf>
    <xf numFmtId="0" fontId="4" fillId="0" borderId="0" xfId="453" applyFont="1" applyFill="1" applyAlignment="1">
      <alignment horizontal="center" vertical="center"/>
    </xf>
    <xf numFmtId="0" fontId="4" fillId="0" borderId="0" xfId="453" applyFont="1"/>
    <xf numFmtId="49" fontId="4" fillId="0" borderId="0" xfId="453" applyNumberFormat="1" applyFont="1" applyAlignment="1">
      <alignment horizontal="center" vertical="center"/>
    </xf>
    <xf numFmtId="0" fontId="4" fillId="0" borderId="0" xfId="453" applyFont="1" applyAlignment="1">
      <alignment horizontal="center" vertical="center"/>
    </xf>
    <xf numFmtId="0" fontId="4" fillId="0" borderId="0" xfId="453" applyFont="1" applyAlignment="1">
      <alignment vertical="center"/>
    </xf>
    <xf numFmtId="1" fontId="4" fillId="0" borderId="0" xfId="453" applyNumberFormat="1" applyFont="1" applyFill="1"/>
    <xf numFmtId="1" fontId="4" fillId="0" borderId="0" xfId="0" applyNumberFormat="1" applyFont="1" applyFill="1"/>
    <xf numFmtId="1" fontId="4" fillId="0" borderId="0" xfId="453" applyNumberFormat="1" applyFont="1" applyFill="1" applyAlignment="1">
      <alignment horizontal="center" vertical="center"/>
    </xf>
    <xf numFmtId="1" fontId="4" fillId="0" borderId="0" xfId="453" applyNumberFormat="1" applyFont="1"/>
    <xf numFmtId="1" fontId="4" fillId="0" borderId="0" xfId="453" applyNumberFormat="1" applyFont="1" applyAlignment="1">
      <alignment horizontal="left" vertical="center"/>
    </xf>
    <xf numFmtId="1" fontId="4" fillId="0" borderId="0" xfId="453" applyNumberFormat="1" applyFont="1" applyAlignment="1">
      <alignment horizontal="center" vertical="center"/>
    </xf>
    <xf numFmtId="0" fontId="4" fillId="7" borderId="0" xfId="453" applyFont="1" applyFill="1"/>
    <xf numFmtId="1" fontId="4" fillId="7" borderId="0" xfId="453" applyNumberFormat="1" applyFont="1" applyFill="1"/>
    <xf numFmtId="1" fontId="4" fillId="7" borderId="0" xfId="0" applyNumberFormat="1" applyFont="1" applyFill="1"/>
    <xf numFmtId="0" fontId="1" fillId="0" borderId="0" xfId="0" applyNumberFormat="1" applyFont="1" applyAlignment="1">
      <alignment wrapText="1"/>
    </xf>
    <xf numFmtId="0" fontId="1" fillId="6" borderId="0" xfId="0" applyNumberFormat="1" applyFont="1" applyFill="1" applyAlignment="1">
      <alignment wrapText="1"/>
    </xf>
    <xf numFmtId="0" fontId="1" fillId="6" borderId="0" xfId="0" applyFont="1" applyFill="1"/>
    <xf numFmtId="0" fontId="11" fillId="4" borderId="0" xfId="0" applyFont="1" applyFill="1"/>
    <xf numFmtId="1" fontId="11" fillId="0" borderId="0" xfId="0" applyNumberFormat="1" applyFont="1"/>
    <xf numFmtId="1" fontId="0" fillId="0" borderId="0" xfId="0" applyNumberFormat="1"/>
    <xf numFmtId="1" fontId="0" fillId="4" borderId="0" xfId="0" applyNumberFormat="1" applyFill="1"/>
    <xf numFmtId="1" fontId="11" fillId="0" borderId="0" xfId="0" applyNumberFormat="1" applyFont="1" applyAlignment="1">
      <alignment horizontal="center"/>
    </xf>
    <xf numFmtId="1" fontId="0" fillId="0" borderId="0" xfId="0" applyNumberFormat="1" applyAlignment="1">
      <alignment horizontal="center"/>
    </xf>
    <xf numFmtId="1" fontId="0" fillId="4" borderId="0" xfId="0" applyNumberFormat="1" applyFill="1" applyAlignment="1">
      <alignment horizontal="center"/>
    </xf>
    <xf numFmtId="0" fontId="19" fillId="0" borderId="0" xfId="0" applyFont="1" applyFill="1"/>
    <xf numFmtId="0" fontId="1" fillId="0" borderId="0" xfId="0" applyFont="1" applyFill="1"/>
  </cellXfs>
  <cellStyles count="270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Normal" xfId="0" builtinId="0"/>
    <cellStyle name="Normal 2" xfId="45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9"/>
  <sheetViews>
    <sheetView workbookViewId="0">
      <selection activeCell="A54" sqref="A54"/>
    </sheetView>
  </sheetViews>
  <sheetFormatPr baseColWidth="10" defaultRowHeight="15" x14ac:dyDescent="0"/>
  <cols>
    <col min="1" max="1" width="55.83203125" style="4" bestFit="1" customWidth="1"/>
    <col min="2" max="2" width="3.33203125" style="4" customWidth="1"/>
    <col min="3" max="3" width="9.83203125" style="5" bestFit="1" customWidth="1"/>
    <col min="4" max="4" width="5.83203125" style="5" customWidth="1"/>
    <col min="5" max="5" width="3.83203125" style="5" customWidth="1"/>
    <col min="6" max="6" width="2.83203125" style="4" bestFit="1" customWidth="1"/>
    <col min="7" max="7" width="4.33203125" style="4" customWidth="1"/>
    <col min="8" max="8" width="6.5" style="4" customWidth="1"/>
    <col min="9" max="9" width="10.83203125" style="4"/>
    <col min="10" max="10" width="80.33203125" style="5" bestFit="1" customWidth="1"/>
    <col min="11" max="11" width="10.83203125" style="4"/>
  </cols>
  <sheetData>
    <row r="1" spans="1:10" s="10" customFormat="1">
      <c r="A1" s="10" t="s">
        <v>35</v>
      </c>
      <c r="C1" s="10" t="s">
        <v>37</v>
      </c>
    </row>
    <row r="2" spans="1:10" s="10" customFormat="1">
      <c r="J2" s="67" t="s">
        <v>167</v>
      </c>
    </row>
    <row r="3" spans="1:10" s="10" customFormat="1">
      <c r="J3" s="67" t="s">
        <v>41</v>
      </c>
    </row>
    <row r="4" spans="1:10">
      <c r="A4" s="4" t="s">
        <v>78</v>
      </c>
      <c r="B4" s="4" t="s">
        <v>182</v>
      </c>
      <c r="C4" s="5" t="s">
        <v>168</v>
      </c>
      <c r="D4" s="5" t="s">
        <v>79</v>
      </c>
      <c r="F4" s="4" t="s">
        <v>80</v>
      </c>
      <c r="H4" s="4" t="s">
        <v>81</v>
      </c>
      <c r="J4" s="13" t="str">
        <f>CONCATENATE(A4," ",C4,D4," ",F4," ",C4,H4)</f>
        <v>bowtie2 -p 4 --local -N 1 --phred33 -x /db/bowtie2/11192013/mm9 Max_wt_1.fastq -S Max_wt_1.sam</v>
      </c>
    </row>
    <row r="5" spans="1:10">
      <c r="A5" s="4" t="s">
        <v>82</v>
      </c>
      <c r="D5" s="5" t="s">
        <v>81</v>
      </c>
      <c r="F5" s="4" t="s">
        <v>83</v>
      </c>
      <c r="H5" s="4" t="s">
        <v>84</v>
      </c>
      <c r="J5" s="13" t="str">
        <f>CONCATENATE(A5," ",C4,D5," ",F5," ",C4,H5)</f>
        <v>samtools view -bS -h -F 4 Max_wt_1.sam &gt; Max_wt_1.bam</v>
      </c>
    </row>
    <row r="6" spans="1:10">
      <c r="A6" s="4" t="s">
        <v>85</v>
      </c>
      <c r="D6" s="5" t="s">
        <v>84</v>
      </c>
      <c r="H6" s="4" t="s">
        <v>86</v>
      </c>
      <c r="J6" s="13" t="str">
        <f>CONCATENATE(A6," ",C4,D6," ",C4,H6)</f>
        <v>samtools sort Max_wt_1.bam Max_wt_1.sorted</v>
      </c>
    </row>
    <row r="7" spans="1:10">
      <c r="C7" s="13"/>
      <c r="J7" s="13" t="s">
        <v>41</v>
      </c>
    </row>
    <row r="8" spans="1:10">
      <c r="C8" s="13"/>
      <c r="G8" s="4" t="s">
        <v>178</v>
      </c>
      <c r="H8" s="4" t="s">
        <v>81</v>
      </c>
      <c r="J8" s="13" t="str">
        <f>CONCATENATE(G8," ",C4,H8)</f>
        <v>rm Max_wt_1.sam</v>
      </c>
    </row>
    <row r="9" spans="1:10">
      <c r="C9" s="13"/>
      <c r="G9" s="4" t="s">
        <v>178</v>
      </c>
      <c r="H9" s="4" t="s">
        <v>84</v>
      </c>
      <c r="J9" s="13" t="str">
        <f>CONCATENATE(G9," ",C4,H9)</f>
        <v>rm Max_wt_1.bam</v>
      </c>
    </row>
    <row r="10" spans="1:10">
      <c r="C10" s="13"/>
      <c r="J10" s="13" t="s">
        <v>112</v>
      </c>
    </row>
    <row r="11" spans="1:10">
      <c r="C11" s="13"/>
      <c r="J11" s="13"/>
    </row>
    <row r="12" spans="1:10" s="10" customFormat="1">
      <c r="J12" s="67" t="s">
        <v>167</v>
      </c>
    </row>
    <row r="13" spans="1:10" s="10" customFormat="1">
      <c r="J13" s="67" t="s">
        <v>41</v>
      </c>
    </row>
    <row r="14" spans="1:10">
      <c r="A14" s="4" t="s">
        <v>78</v>
      </c>
      <c r="B14" s="4" t="s">
        <v>183</v>
      </c>
      <c r="C14" s="5" t="s">
        <v>169</v>
      </c>
      <c r="D14" s="5" t="s">
        <v>79</v>
      </c>
      <c r="F14" s="4" t="s">
        <v>80</v>
      </c>
      <c r="H14" s="4" t="s">
        <v>81</v>
      </c>
      <c r="J14" s="13" t="str">
        <f>CONCATENATE(A14," ",C14,D14," ",F14," ",C14,H14)</f>
        <v>bowtie2 -p 4 --local -N 1 --phred33 -x /db/bowtie2/11192013/mm9 Max_wt_2.fastq -S Max_wt_2.sam</v>
      </c>
    </row>
    <row r="15" spans="1:10">
      <c r="A15" s="4" t="s">
        <v>82</v>
      </c>
      <c r="D15" s="5" t="s">
        <v>81</v>
      </c>
      <c r="F15" s="4" t="s">
        <v>83</v>
      </c>
      <c r="H15" s="4" t="s">
        <v>84</v>
      </c>
      <c r="J15" s="13" t="str">
        <f>CONCATENATE(A15," ",C14,D15," ",F15," ",C14,H15)</f>
        <v>samtools view -bS -h -F 4 Max_wt_2.sam &gt; Max_wt_2.bam</v>
      </c>
    </row>
    <row r="16" spans="1:10">
      <c r="A16" s="4" t="s">
        <v>85</v>
      </c>
      <c r="D16" s="5" t="s">
        <v>84</v>
      </c>
      <c r="H16" s="4" t="s">
        <v>86</v>
      </c>
      <c r="J16" s="13" t="str">
        <f>CONCATENATE(A16," ",C14,D16," ",C14,H16)</f>
        <v>samtools sort Max_wt_2.bam Max_wt_2.sorted</v>
      </c>
    </row>
    <row r="17" spans="1:10">
      <c r="C17" s="13"/>
      <c r="J17" s="13" t="s">
        <v>41</v>
      </c>
    </row>
    <row r="18" spans="1:10">
      <c r="C18" s="13"/>
      <c r="G18" s="4" t="s">
        <v>178</v>
      </c>
      <c r="H18" s="4" t="s">
        <v>81</v>
      </c>
      <c r="J18" s="13" t="str">
        <f>CONCATENATE(G18," ",C14,H18)</f>
        <v>rm Max_wt_2.sam</v>
      </c>
    </row>
    <row r="19" spans="1:10">
      <c r="C19" s="13"/>
      <c r="G19" s="4" t="s">
        <v>178</v>
      </c>
      <c r="H19" s="4" t="s">
        <v>84</v>
      </c>
      <c r="J19" s="13" t="str">
        <f>CONCATENATE(G19," ",C14,H19)</f>
        <v>rm Max_wt_2.bam</v>
      </c>
    </row>
    <row r="20" spans="1:10">
      <c r="C20" s="13"/>
      <c r="J20" s="13" t="s">
        <v>112</v>
      </c>
    </row>
    <row r="22" spans="1:10" s="10" customFormat="1">
      <c r="J22" s="67" t="s">
        <v>167</v>
      </c>
    </row>
    <row r="23" spans="1:10" s="10" customFormat="1">
      <c r="J23" s="67" t="s">
        <v>41</v>
      </c>
    </row>
    <row r="24" spans="1:10">
      <c r="A24" s="4" t="s">
        <v>78</v>
      </c>
      <c r="B24" s="4" t="s">
        <v>184</v>
      </c>
      <c r="C24" s="5" t="s">
        <v>170</v>
      </c>
      <c r="D24" s="5" t="s">
        <v>79</v>
      </c>
      <c r="F24" s="4" t="s">
        <v>80</v>
      </c>
      <c r="H24" s="4" t="s">
        <v>81</v>
      </c>
      <c r="J24" s="13" t="str">
        <f>CONCATENATE(A24," ",C24,D24," ",F24," ",C24,H24)</f>
        <v>bowtie2 -p 4 --local -N 1 --phred33 -x /db/bowtie2/11192013/mm9 Max_wt_3.fastq -S Max_wt_3.sam</v>
      </c>
    </row>
    <row r="25" spans="1:10">
      <c r="A25" s="4" t="s">
        <v>82</v>
      </c>
      <c r="D25" s="5" t="s">
        <v>81</v>
      </c>
      <c r="F25" s="4" t="s">
        <v>83</v>
      </c>
      <c r="H25" s="4" t="s">
        <v>84</v>
      </c>
      <c r="J25" s="13" t="str">
        <f>CONCATENATE(A25," ",C24,D25," ",F25," ",C24,H25)</f>
        <v>samtools view -bS -h -F 4 Max_wt_3.sam &gt; Max_wt_3.bam</v>
      </c>
    </row>
    <row r="26" spans="1:10">
      <c r="A26" s="4" t="s">
        <v>85</v>
      </c>
      <c r="D26" s="5" t="s">
        <v>84</v>
      </c>
      <c r="H26" s="4" t="s">
        <v>86</v>
      </c>
      <c r="J26" s="13" t="str">
        <f>CONCATENATE(A26," ",C24,D26," ",C24,H26)</f>
        <v>samtools sort Max_wt_3.bam Max_wt_3.sorted</v>
      </c>
    </row>
    <row r="27" spans="1:10">
      <c r="C27" s="13"/>
      <c r="J27" s="13" t="s">
        <v>41</v>
      </c>
    </row>
    <row r="28" spans="1:10">
      <c r="C28" s="13"/>
      <c r="G28" s="4" t="s">
        <v>178</v>
      </c>
      <c r="H28" s="4" t="s">
        <v>81</v>
      </c>
      <c r="J28" s="13" t="str">
        <f>CONCATENATE(G28," ",C24,H28)</f>
        <v>rm Max_wt_3.sam</v>
      </c>
    </row>
    <row r="29" spans="1:10">
      <c r="C29" s="13"/>
      <c r="G29" s="4" t="s">
        <v>178</v>
      </c>
      <c r="H29" s="4" t="s">
        <v>84</v>
      </c>
      <c r="J29" s="13" t="str">
        <f>CONCATENATE(G29," ",C24,H29)</f>
        <v>rm Max_wt_3.bam</v>
      </c>
    </row>
    <row r="30" spans="1:10">
      <c r="C30" s="13"/>
      <c r="J30" s="13" t="s">
        <v>112</v>
      </c>
    </row>
    <row r="31" spans="1:10">
      <c r="C31" s="13"/>
      <c r="J31" s="13"/>
    </row>
    <row r="32" spans="1:10" s="10" customFormat="1">
      <c r="J32" s="67" t="s">
        <v>167</v>
      </c>
    </row>
    <row r="33" spans="1:10" s="10" customFormat="1">
      <c r="J33" s="67" t="s">
        <v>41</v>
      </c>
    </row>
    <row r="34" spans="1:10">
      <c r="A34" s="4" t="s">
        <v>78</v>
      </c>
      <c r="B34" s="4" t="s">
        <v>185</v>
      </c>
      <c r="C34" s="5" t="s">
        <v>171</v>
      </c>
      <c r="D34" s="5" t="s">
        <v>79</v>
      </c>
      <c r="F34" s="4" t="s">
        <v>80</v>
      </c>
      <c r="H34" s="4" t="s">
        <v>81</v>
      </c>
      <c r="J34" s="13" t="str">
        <f>CONCATENATE(A34," ",C34,D34," ",F34," ",C34,H34)</f>
        <v>bowtie2 -p 4 --local -N 1 --phred33 -x /db/bowtie2/11192013/mm9 Max_2d_1.fastq -S Max_2d_1.sam</v>
      </c>
    </row>
    <row r="35" spans="1:10">
      <c r="A35" s="4" t="s">
        <v>82</v>
      </c>
      <c r="D35" s="5" t="s">
        <v>81</v>
      </c>
      <c r="F35" s="4" t="s">
        <v>83</v>
      </c>
      <c r="H35" s="4" t="s">
        <v>84</v>
      </c>
      <c r="J35" s="13" t="str">
        <f>CONCATENATE(A35," ",C34,D35," ",F35," ",C34,H35)</f>
        <v>samtools view -bS -h -F 4 Max_2d_1.sam &gt; Max_2d_1.bam</v>
      </c>
    </row>
    <row r="36" spans="1:10">
      <c r="A36" s="4" t="s">
        <v>85</v>
      </c>
      <c r="D36" s="5" t="s">
        <v>84</v>
      </c>
      <c r="H36" s="4" t="s">
        <v>86</v>
      </c>
      <c r="J36" s="13" t="str">
        <f>CONCATENATE(A36," ",C34,D36," ",C34,H36)</f>
        <v>samtools sort Max_2d_1.bam Max_2d_1.sorted</v>
      </c>
    </row>
    <row r="37" spans="1:10">
      <c r="C37" s="13"/>
      <c r="J37" s="13" t="s">
        <v>41</v>
      </c>
    </row>
    <row r="38" spans="1:10">
      <c r="C38" s="13"/>
      <c r="G38" s="4" t="s">
        <v>178</v>
      </c>
      <c r="H38" s="4" t="s">
        <v>81</v>
      </c>
      <c r="J38" s="13" t="str">
        <f>CONCATENATE(G38," ",C34,H38)</f>
        <v>rm Max_2d_1.sam</v>
      </c>
    </row>
    <row r="39" spans="1:10">
      <c r="C39" s="13"/>
      <c r="G39" s="4" t="s">
        <v>178</v>
      </c>
      <c r="H39" s="4" t="s">
        <v>84</v>
      </c>
      <c r="J39" s="13" t="str">
        <f>CONCATENATE(G39," ",C34,H39)</f>
        <v>rm Max_2d_1.bam</v>
      </c>
    </row>
    <row r="40" spans="1:10">
      <c r="C40" s="13"/>
      <c r="J40" s="13" t="s">
        <v>112</v>
      </c>
    </row>
    <row r="41" spans="1:10">
      <c r="C41" s="13"/>
      <c r="J41" s="13"/>
    </row>
    <row r="42" spans="1:10">
      <c r="C42" s="13"/>
      <c r="J42" s="13"/>
    </row>
    <row r="43" spans="1:10" s="10" customFormat="1">
      <c r="J43" s="67" t="s">
        <v>167</v>
      </c>
    </row>
    <row r="44" spans="1:10" s="10" customFormat="1">
      <c r="J44" s="67" t="s">
        <v>41</v>
      </c>
    </row>
    <row r="45" spans="1:10">
      <c r="A45" s="4" t="s">
        <v>78</v>
      </c>
      <c r="B45" s="4" t="s">
        <v>186</v>
      </c>
      <c r="C45" s="5" t="s">
        <v>172</v>
      </c>
      <c r="D45" s="5" t="s">
        <v>79</v>
      </c>
      <c r="F45" s="4" t="s">
        <v>80</v>
      </c>
      <c r="H45" s="4" t="s">
        <v>81</v>
      </c>
      <c r="J45" s="13" t="str">
        <f>CONCATENATE(A45," ",C45,D45," ",F45," ",C45,H45)</f>
        <v>bowtie2 -p 4 --local -N 1 --phred33 -x /db/bowtie2/11192013/mm9 Max_2d_2.fastq -S Max_2d_2.sam</v>
      </c>
    </row>
    <row r="46" spans="1:10">
      <c r="A46" s="4" t="s">
        <v>82</v>
      </c>
      <c r="D46" s="5" t="s">
        <v>81</v>
      </c>
      <c r="F46" s="4" t="s">
        <v>83</v>
      </c>
      <c r="H46" s="4" t="s">
        <v>84</v>
      </c>
      <c r="J46" s="13" t="str">
        <f>CONCATENATE(A46," ",C45,D46," ",F46," ",C45,H46)</f>
        <v>samtools view -bS -h -F 4 Max_2d_2.sam &gt; Max_2d_2.bam</v>
      </c>
    </row>
    <row r="47" spans="1:10">
      <c r="A47" s="4" t="s">
        <v>85</v>
      </c>
      <c r="D47" s="5" t="s">
        <v>84</v>
      </c>
      <c r="H47" s="4" t="s">
        <v>86</v>
      </c>
      <c r="J47" s="13" t="str">
        <f>CONCATENATE(A47," ",C45,D47," ",C45,H47)</f>
        <v>samtools sort Max_2d_2.bam Max_2d_2.sorted</v>
      </c>
    </row>
    <row r="48" spans="1:10">
      <c r="C48" s="13"/>
      <c r="J48" s="13" t="s">
        <v>41</v>
      </c>
    </row>
    <row r="49" spans="1:10">
      <c r="C49" s="13"/>
      <c r="G49" s="4" t="s">
        <v>178</v>
      </c>
      <c r="H49" s="4" t="s">
        <v>81</v>
      </c>
      <c r="J49" s="13" t="str">
        <f>CONCATENATE(G49," ",C45,H49)</f>
        <v>rm Max_2d_2.sam</v>
      </c>
    </row>
    <row r="50" spans="1:10">
      <c r="C50" s="13"/>
      <c r="G50" s="4" t="s">
        <v>178</v>
      </c>
      <c r="H50" s="4" t="s">
        <v>84</v>
      </c>
      <c r="J50" s="13" t="str">
        <f>CONCATENATE(G50," ",C45,H50)</f>
        <v>rm Max_2d_2.bam</v>
      </c>
    </row>
    <row r="51" spans="1:10">
      <c r="C51" s="13"/>
      <c r="J51" s="13" t="s">
        <v>112</v>
      </c>
    </row>
    <row r="52" spans="1:10">
      <c r="C52" s="13"/>
      <c r="J52" s="13"/>
    </row>
    <row r="53" spans="1:10">
      <c r="C53" s="13"/>
      <c r="J53" s="13"/>
    </row>
    <row r="54" spans="1:10">
      <c r="C54" s="13"/>
      <c r="J54" s="13"/>
    </row>
    <row r="55" spans="1:10" s="10" customFormat="1">
      <c r="J55" s="67" t="s">
        <v>167</v>
      </c>
    </row>
    <row r="56" spans="1:10" s="10" customFormat="1">
      <c r="J56" s="67" t="s">
        <v>41</v>
      </c>
    </row>
    <row r="57" spans="1:10">
      <c r="A57" s="4" t="s">
        <v>78</v>
      </c>
      <c r="B57" s="4" t="s">
        <v>187</v>
      </c>
      <c r="C57" s="11" t="s">
        <v>173</v>
      </c>
      <c r="D57" s="5" t="s">
        <v>79</v>
      </c>
      <c r="F57" s="4" t="s">
        <v>80</v>
      </c>
      <c r="H57" s="4" t="s">
        <v>81</v>
      </c>
      <c r="J57" s="13" t="str">
        <f>CONCATENATE(A57," ",C57,D57," ",F57," ",C57,H57)</f>
        <v>bowtie2 -p 4 --local -N 1 --phred33 -x /db/bowtie2/11192013/mm9 Max_2d_3.fastq -S Max_2d_3.sam</v>
      </c>
    </row>
    <row r="58" spans="1:10">
      <c r="A58" s="4" t="s">
        <v>82</v>
      </c>
      <c r="C58" s="11"/>
      <c r="D58" s="5" t="s">
        <v>81</v>
      </c>
      <c r="F58" s="4" t="s">
        <v>83</v>
      </c>
      <c r="H58" s="4" t="s">
        <v>84</v>
      </c>
      <c r="J58" s="13" t="str">
        <f>CONCATENATE(A58," ",C57,D58," ",F58," ",C57,H58)</f>
        <v>samtools view -bS -h -F 4 Max_2d_3.sam &gt; Max_2d_3.bam</v>
      </c>
    </row>
    <row r="59" spans="1:10">
      <c r="A59" s="4" t="s">
        <v>85</v>
      </c>
      <c r="C59" s="11"/>
      <c r="D59" s="5" t="s">
        <v>84</v>
      </c>
      <c r="H59" s="4" t="s">
        <v>86</v>
      </c>
      <c r="J59" s="13" t="str">
        <f>CONCATENATE(A59," ",C57,D59," ",C57,H59)</f>
        <v>samtools sort Max_2d_3.bam Max_2d_3.sorted</v>
      </c>
    </row>
    <row r="60" spans="1:10">
      <c r="C60" s="13"/>
      <c r="J60" s="13" t="s">
        <v>41</v>
      </c>
    </row>
    <row r="61" spans="1:10">
      <c r="C61" s="13"/>
      <c r="G61" s="4" t="s">
        <v>178</v>
      </c>
      <c r="H61" s="4" t="s">
        <v>81</v>
      </c>
      <c r="J61" s="13" t="str">
        <f>CONCATENATE(G61," ",C57,H61)</f>
        <v>rm Max_2d_3.sam</v>
      </c>
    </row>
    <row r="62" spans="1:10">
      <c r="C62" s="13"/>
      <c r="G62" s="4" t="s">
        <v>178</v>
      </c>
      <c r="H62" s="4" t="s">
        <v>84</v>
      </c>
      <c r="J62" s="13" t="str">
        <f>CONCATENATE(G62," ",C57,H62)</f>
        <v>rm Max_2d_3.bam</v>
      </c>
    </row>
    <row r="63" spans="1:10">
      <c r="C63" s="13"/>
      <c r="J63" s="13" t="s">
        <v>112</v>
      </c>
    </row>
    <row r="64" spans="1:10" ht="16" customHeight="1"/>
    <row r="65" spans="1:10" s="10" customFormat="1">
      <c r="J65" s="67" t="s">
        <v>167</v>
      </c>
    </row>
    <row r="66" spans="1:10" s="10" customFormat="1">
      <c r="J66" s="67" t="s">
        <v>41</v>
      </c>
    </row>
    <row r="67" spans="1:10">
      <c r="A67" s="4" t="s">
        <v>78</v>
      </c>
      <c r="B67" s="4" t="s">
        <v>188</v>
      </c>
      <c r="C67" s="11" t="s">
        <v>174</v>
      </c>
      <c r="D67" s="5" t="s">
        <v>79</v>
      </c>
      <c r="F67" s="4" t="s">
        <v>80</v>
      </c>
      <c r="H67" s="4" t="s">
        <v>81</v>
      </c>
      <c r="J67" s="13" t="str">
        <f>CONCATENATE(A67," ",C67,D67," ",F67," ",C67,H67)</f>
        <v>bowtie2 -p 4 --local -N 1 --phred33 -x /db/bowtie2/11192013/mm9 cMyc_1.fastq -S cMyc_1.sam</v>
      </c>
    </row>
    <row r="68" spans="1:10">
      <c r="A68" s="4" t="s">
        <v>82</v>
      </c>
      <c r="C68" s="11"/>
      <c r="D68" s="5" t="s">
        <v>81</v>
      </c>
      <c r="F68" s="4" t="s">
        <v>83</v>
      </c>
      <c r="H68" s="4" t="s">
        <v>84</v>
      </c>
      <c r="J68" s="13" t="str">
        <f>CONCATENATE(A68," ",C67,D68," ",F68," ",C67,H68)</f>
        <v>samtools view -bS -h -F 4 cMyc_1.sam &gt; cMyc_1.bam</v>
      </c>
    </row>
    <row r="69" spans="1:10">
      <c r="A69" s="4" t="s">
        <v>85</v>
      </c>
      <c r="C69" s="11"/>
      <c r="D69" s="5" t="s">
        <v>84</v>
      </c>
      <c r="H69" s="4" t="s">
        <v>86</v>
      </c>
      <c r="J69" s="13" t="str">
        <f>CONCATENATE(A69," ",C67,D69," ",C67,H69)</f>
        <v>samtools sort cMyc_1.bam cMyc_1.sorted</v>
      </c>
    </row>
    <row r="70" spans="1:10">
      <c r="C70" s="13"/>
      <c r="J70" s="13" t="s">
        <v>41</v>
      </c>
    </row>
    <row r="71" spans="1:10">
      <c r="C71" s="13"/>
      <c r="G71" s="4" t="s">
        <v>178</v>
      </c>
      <c r="H71" s="4" t="s">
        <v>81</v>
      </c>
      <c r="J71" s="13" t="str">
        <f>CONCATENATE(G71," ",C67,H71)</f>
        <v>rm cMyc_1.sam</v>
      </c>
    </row>
    <row r="72" spans="1:10">
      <c r="C72" s="13"/>
      <c r="G72" s="4" t="s">
        <v>178</v>
      </c>
      <c r="H72" s="4" t="s">
        <v>84</v>
      </c>
      <c r="J72" s="13" t="str">
        <f>CONCATENATE(G72," ",C67,H72)</f>
        <v>rm cMyc_1.bam</v>
      </c>
    </row>
    <row r="73" spans="1:10">
      <c r="C73" s="13"/>
      <c r="J73" s="13" t="s">
        <v>112</v>
      </c>
    </row>
    <row r="74" spans="1:10">
      <c r="C74" s="13"/>
      <c r="J74" s="13"/>
    </row>
    <row r="75" spans="1:10">
      <c r="C75" s="13"/>
      <c r="J75" s="13"/>
    </row>
    <row r="77" spans="1:10" s="10" customFormat="1">
      <c r="J77" s="67" t="s">
        <v>167</v>
      </c>
    </row>
    <row r="78" spans="1:10" s="10" customFormat="1">
      <c r="J78" s="67" t="s">
        <v>41</v>
      </c>
    </row>
    <row r="79" spans="1:10">
      <c r="A79" s="4" t="s">
        <v>78</v>
      </c>
      <c r="B79" s="4" t="s">
        <v>189</v>
      </c>
      <c r="C79" s="11" t="s">
        <v>175</v>
      </c>
      <c r="D79" s="5" t="s">
        <v>79</v>
      </c>
      <c r="F79" s="4" t="s">
        <v>80</v>
      </c>
      <c r="H79" s="4" t="s">
        <v>81</v>
      </c>
      <c r="J79" s="13" t="str">
        <f>CONCATENATE(A79," ",C79,D79," ",F79," ",C79,H79)</f>
        <v>bowtie2 -p 4 --local -N 1 --phred33 -x /db/bowtie2/11192013/mm9 cMyc_2.fastq -S cMyc_2.sam</v>
      </c>
    </row>
    <row r="80" spans="1:10">
      <c r="A80" s="4" t="s">
        <v>82</v>
      </c>
      <c r="C80" s="11"/>
      <c r="D80" s="5" t="s">
        <v>81</v>
      </c>
      <c r="F80" s="4" t="s">
        <v>83</v>
      </c>
      <c r="H80" s="4" t="s">
        <v>84</v>
      </c>
      <c r="J80" s="13" t="str">
        <f>CONCATENATE(A80," ",C79,D80," ",F80," ",C79,H80)</f>
        <v>samtools view -bS -h -F 4 cMyc_2.sam &gt; cMyc_2.bam</v>
      </c>
    </row>
    <row r="81" spans="1:10">
      <c r="A81" s="4" t="s">
        <v>85</v>
      </c>
      <c r="C81" s="11"/>
      <c r="D81" s="5" t="s">
        <v>84</v>
      </c>
      <c r="H81" s="4" t="s">
        <v>86</v>
      </c>
      <c r="J81" s="13" t="str">
        <f>CONCATENATE(A81," ",C79,D81," ",C79,H81)</f>
        <v>samtools sort cMyc_2.bam cMyc_2.sorted</v>
      </c>
    </row>
    <row r="82" spans="1:10">
      <c r="C82" s="13"/>
      <c r="J82" s="13" t="s">
        <v>41</v>
      </c>
    </row>
    <row r="83" spans="1:10">
      <c r="C83" s="13"/>
      <c r="G83" s="4" t="s">
        <v>178</v>
      </c>
      <c r="H83" s="4" t="s">
        <v>81</v>
      </c>
      <c r="J83" s="13" t="str">
        <f>CONCATENATE(G83," ",C79,H83)</f>
        <v>rm cMyc_2.sam</v>
      </c>
    </row>
    <row r="84" spans="1:10">
      <c r="C84" s="13"/>
      <c r="G84" s="4" t="s">
        <v>178</v>
      </c>
      <c r="H84" s="4" t="s">
        <v>84</v>
      </c>
      <c r="J84" s="13" t="str">
        <f>CONCATENATE(G84," ",C79,H84)</f>
        <v>rm cMyc_2.bam</v>
      </c>
    </row>
    <row r="85" spans="1:10">
      <c r="C85" s="13"/>
      <c r="J85" s="13" t="s">
        <v>112</v>
      </c>
    </row>
    <row r="86" spans="1:10">
      <c r="C86" s="13"/>
      <c r="J86" s="13"/>
    </row>
    <row r="87" spans="1:10">
      <c r="C87" s="13"/>
      <c r="J87" s="13"/>
    </row>
    <row r="88" spans="1:10">
      <c r="C88" s="13"/>
      <c r="J88" s="13"/>
    </row>
    <row r="89" spans="1:10" s="10" customFormat="1">
      <c r="J89" s="67" t="s">
        <v>167</v>
      </c>
    </row>
    <row r="90" spans="1:10" s="10" customFormat="1">
      <c r="J90" s="67" t="s">
        <v>41</v>
      </c>
    </row>
    <row r="91" spans="1:10">
      <c r="A91" s="4" t="s">
        <v>78</v>
      </c>
      <c r="B91" s="4" t="s">
        <v>190</v>
      </c>
      <c r="C91" s="11" t="s">
        <v>176</v>
      </c>
      <c r="D91" s="5" t="s">
        <v>79</v>
      </c>
      <c r="F91" s="4" t="s">
        <v>80</v>
      </c>
      <c r="H91" s="4" t="s">
        <v>81</v>
      </c>
      <c r="J91" s="13" t="str">
        <f>CONCATENATE(A91," ",C91,D91," ",F91," ",C91,H91)</f>
        <v>bowtie2 -p 4 --local -N 1 --phred33 -x /db/bowtie2/11192013/mm9 Nmyc_1.fastq -S Nmyc_1.sam</v>
      </c>
    </row>
    <row r="92" spans="1:10">
      <c r="A92" s="4" t="s">
        <v>82</v>
      </c>
      <c r="C92" s="11"/>
      <c r="D92" s="5" t="s">
        <v>81</v>
      </c>
      <c r="F92" s="4" t="s">
        <v>83</v>
      </c>
      <c r="H92" s="4" t="s">
        <v>84</v>
      </c>
      <c r="J92" s="13" t="str">
        <f>CONCATENATE(A92," ",C91,D92," ",F92," ",C91,H92)</f>
        <v>samtools view -bS -h -F 4 Nmyc_1.sam &gt; Nmyc_1.bam</v>
      </c>
    </row>
    <row r="93" spans="1:10">
      <c r="A93" s="4" t="s">
        <v>85</v>
      </c>
      <c r="C93" s="11"/>
      <c r="D93" s="5" t="s">
        <v>84</v>
      </c>
      <c r="H93" s="4" t="s">
        <v>86</v>
      </c>
      <c r="J93" s="13" t="str">
        <f>CONCATENATE(A93," ",C91,D93," ",C91,H93)</f>
        <v>samtools sort Nmyc_1.bam Nmyc_1.sorted</v>
      </c>
    </row>
    <row r="94" spans="1:10">
      <c r="C94" s="13"/>
      <c r="J94" s="13" t="s">
        <v>41</v>
      </c>
    </row>
    <row r="95" spans="1:10">
      <c r="C95" s="13"/>
      <c r="G95" s="4" t="s">
        <v>178</v>
      </c>
      <c r="H95" s="4" t="s">
        <v>81</v>
      </c>
      <c r="J95" s="13" t="str">
        <f>CONCATENATE(G95," ",C91,H95)</f>
        <v>rm Nmyc_1.sam</v>
      </c>
    </row>
    <row r="96" spans="1:10">
      <c r="C96" s="13"/>
      <c r="G96" s="4" t="s">
        <v>178</v>
      </c>
      <c r="H96" s="4" t="s">
        <v>84</v>
      </c>
      <c r="J96" s="13" t="str">
        <f>CONCATENATE(G96," ",C91,H96)</f>
        <v>rm Nmyc_1.bam</v>
      </c>
    </row>
    <row r="97" spans="1:23">
      <c r="C97" s="13"/>
      <c r="J97" s="13" t="s">
        <v>112</v>
      </c>
    </row>
    <row r="98" spans="1:23">
      <c r="C98" s="13"/>
      <c r="J98" s="13"/>
    </row>
    <row r="100" spans="1:23" s="10" customFormat="1">
      <c r="J100" s="67" t="s">
        <v>167</v>
      </c>
    </row>
    <row r="101" spans="1:23" s="10" customFormat="1">
      <c r="J101" s="67" t="s">
        <v>41</v>
      </c>
    </row>
    <row r="102" spans="1:23">
      <c r="A102" s="4" t="s">
        <v>78</v>
      </c>
      <c r="B102" s="4" t="s">
        <v>191</v>
      </c>
      <c r="C102" s="11" t="s">
        <v>177</v>
      </c>
      <c r="D102" s="5" t="s">
        <v>79</v>
      </c>
      <c r="F102" s="4" t="s">
        <v>80</v>
      </c>
      <c r="H102" s="4" t="s">
        <v>81</v>
      </c>
      <c r="J102" s="13" t="str">
        <f>CONCATENATE(A102," ",C102,D102," ",F102," ",C102,H102)</f>
        <v>bowtie2 -p 4 --local -N 1 --phred33 -x /db/bowtie2/11192013/mm9 Nmyc_2.fastq -S Nmyc_2.sam</v>
      </c>
    </row>
    <row r="103" spans="1:23">
      <c r="A103" s="4" t="s">
        <v>82</v>
      </c>
      <c r="C103" s="11"/>
      <c r="D103" s="5" t="s">
        <v>81</v>
      </c>
      <c r="F103" s="4" t="s">
        <v>83</v>
      </c>
      <c r="H103" s="4" t="s">
        <v>84</v>
      </c>
      <c r="J103" s="13" t="str">
        <f>CONCATENATE(A103," ",C102,D103," ",F103," ",C102,H103)</f>
        <v>samtools view -bS -h -F 4 Nmyc_2.sam &gt; Nmyc_2.bam</v>
      </c>
    </row>
    <row r="104" spans="1:23">
      <c r="A104" s="4" t="s">
        <v>85</v>
      </c>
      <c r="C104" s="11"/>
      <c r="D104" s="5" t="s">
        <v>84</v>
      </c>
      <c r="H104" s="4" t="s">
        <v>86</v>
      </c>
      <c r="J104" s="13" t="str">
        <f>CONCATENATE(A104," ",C102,D104," ",C102,H104)</f>
        <v>samtools sort Nmyc_2.bam Nmyc_2.sorted</v>
      </c>
    </row>
    <row r="105" spans="1:23">
      <c r="C105" s="13"/>
      <c r="J105" s="13" t="s">
        <v>41</v>
      </c>
    </row>
    <row r="106" spans="1:23">
      <c r="C106" s="13"/>
      <c r="G106" s="4" t="s">
        <v>178</v>
      </c>
      <c r="H106" s="4" t="s">
        <v>81</v>
      </c>
      <c r="J106" s="13" t="str">
        <f>CONCATENATE(G106," ",C102,H106)</f>
        <v>rm Nmyc_2.sam</v>
      </c>
    </row>
    <row r="107" spans="1:23">
      <c r="C107" s="13"/>
      <c r="G107" s="4" t="s">
        <v>178</v>
      </c>
      <c r="H107" s="4" t="s">
        <v>84</v>
      </c>
      <c r="J107" s="13" t="str">
        <f>CONCATENATE(G107," ",C102,H107)</f>
        <v>rm Nmyc_2.bam</v>
      </c>
    </row>
    <row r="108" spans="1:23">
      <c r="C108" s="13"/>
      <c r="J108" s="13" t="s">
        <v>112</v>
      </c>
    </row>
    <row r="109" spans="1:23">
      <c r="C109" s="13"/>
      <c r="J109" s="13"/>
    </row>
    <row r="110" spans="1:23">
      <c r="A110" s="75"/>
      <c r="B110" s="75"/>
      <c r="C110" s="75"/>
      <c r="D110" s="75"/>
      <c r="E110" s="75"/>
      <c r="F110" s="75"/>
      <c r="G110" s="75"/>
      <c r="H110" s="75"/>
      <c r="I110" s="75"/>
      <c r="J110" s="76" t="s">
        <v>167</v>
      </c>
    </row>
    <row r="111" spans="1:23">
      <c r="A111" s="75"/>
      <c r="B111" s="75"/>
      <c r="C111" s="75"/>
      <c r="D111" s="75"/>
      <c r="E111" s="75"/>
      <c r="F111" s="75"/>
      <c r="G111" s="75"/>
      <c r="H111" s="75"/>
      <c r="I111" s="75"/>
      <c r="J111" s="76" t="s">
        <v>41</v>
      </c>
    </row>
    <row r="112" spans="1:23">
      <c r="A112" s="70" t="s">
        <v>78</v>
      </c>
      <c r="B112" s="70" t="s">
        <v>192</v>
      </c>
      <c r="C112" s="71" t="s">
        <v>97</v>
      </c>
      <c r="D112" s="72" t="s">
        <v>79</v>
      </c>
      <c r="E112" s="72"/>
      <c r="F112" s="70" t="s">
        <v>80</v>
      </c>
      <c r="G112" s="70"/>
      <c r="H112" s="70" t="s">
        <v>81</v>
      </c>
      <c r="I112" s="70"/>
      <c r="J112" s="73" t="str">
        <f>CONCATENATE(A112," ",C112,D112," ",F112," ",C112,H112)</f>
        <v>bowtie2 -p 4 --local -N 1 --phred33 -x /db/bowtie2/11192013/mm9 Max_4d.fastq -S Max_4d.sam</v>
      </c>
      <c r="K112" s="70"/>
      <c r="L112" s="74"/>
      <c r="M112" s="74"/>
      <c r="N112" s="74"/>
      <c r="O112" s="74"/>
      <c r="P112" s="74"/>
      <c r="Q112" s="74"/>
      <c r="R112" s="74"/>
      <c r="S112" s="74"/>
      <c r="T112" s="74"/>
      <c r="U112" s="74"/>
      <c r="V112" s="74"/>
      <c r="W112" s="74"/>
    </row>
    <row r="113" spans="1:23">
      <c r="A113" s="70" t="s">
        <v>82</v>
      </c>
      <c r="B113" s="70"/>
      <c r="C113" s="71"/>
      <c r="D113" s="72" t="s">
        <v>81</v>
      </c>
      <c r="E113" s="72"/>
      <c r="F113" s="70" t="s">
        <v>83</v>
      </c>
      <c r="G113" s="70"/>
      <c r="H113" s="70" t="s">
        <v>84</v>
      </c>
      <c r="I113" s="70"/>
      <c r="J113" s="73" t="str">
        <f>CONCATENATE(A113," ",C112,D113," ",F113," ",C112,H113)</f>
        <v>samtools view -bS -h -F 4 Max_4d.sam &gt; Max_4d.bam</v>
      </c>
      <c r="K113" s="70"/>
      <c r="L113" s="74"/>
      <c r="M113" s="74"/>
      <c r="N113" s="74"/>
      <c r="O113" s="74"/>
      <c r="P113" s="74"/>
      <c r="Q113" s="74"/>
      <c r="R113" s="74"/>
      <c r="S113" s="74"/>
      <c r="T113" s="74"/>
      <c r="U113" s="74"/>
      <c r="V113" s="74"/>
      <c r="W113" s="74"/>
    </row>
    <row r="114" spans="1:23">
      <c r="A114" s="70" t="s">
        <v>85</v>
      </c>
      <c r="B114" s="70"/>
      <c r="C114" s="71"/>
      <c r="D114" s="72" t="s">
        <v>84</v>
      </c>
      <c r="E114" s="72"/>
      <c r="F114" s="70"/>
      <c r="G114" s="70"/>
      <c r="H114" s="70" t="s">
        <v>86</v>
      </c>
      <c r="I114" s="70"/>
      <c r="J114" s="73" t="str">
        <f>CONCATENATE(A114," ",C112,D114," ",C112,H114)</f>
        <v>samtools sort Max_4d.bam Max_4d.sorted</v>
      </c>
      <c r="K114" s="70"/>
      <c r="L114" s="74"/>
      <c r="M114" s="74"/>
      <c r="N114" s="74"/>
      <c r="O114" s="74"/>
      <c r="P114" s="74"/>
      <c r="Q114" s="74"/>
      <c r="R114" s="74"/>
      <c r="S114" s="74"/>
      <c r="T114" s="74"/>
      <c r="U114" s="74"/>
      <c r="V114" s="74"/>
      <c r="W114" s="74"/>
    </row>
    <row r="115" spans="1:23">
      <c r="A115" s="70"/>
      <c r="B115" s="70"/>
      <c r="C115" s="73"/>
      <c r="D115" s="72"/>
      <c r="E115" s="72"/>
      <c r="F115" s="70"/>
      <c r="G115" s="70"/>
      <c r="H115" s="70"/>
      <c r="I115" s="70"/>
      <c r="J115" s="73" t="s">
        <v>41</v>
      </c>
      <c r="K115" s="70"/>
      <c r="L115" s="74"/>
      <c r="M115" s="74"/>
      <c r="N115" s="74"/>
      <c r="O115" s="74"/>
      <c r="P115" s="74"/>
      <c r="Q115" s="74"/>
      <c r="R115" s="74"/>
      <c r="S115" s="74"/>
      <c r="T115" s="74"/>
      <c r="U115" s="74"/>
      <c r="V115" s="74"/>
      <c r="W115" s="74"/>
    </row>
    <row r="116" spans="1:23">
      <c r="A116" s="70"/>
      <c r="B116" s="70"/>
      <c r="C116" s="73"/>
      <c r="D116" s="72"/>
      <c r="E116" s="72"/>
      <c r="F116" s="70"/>
      <c r="G116" s="70" t="s">
        <v>178</v>
      </c>
      <c r="H116" s="70" t="s">
        <v>81</v>
      </c>
      <c r="I116" s="70"/>
      <c r="J116" s="73" t="str">
        <f>CONCATENATE(G116," ",C112,H116)</f>
        <v>rm Max_4d.sam</v>
      </c>
      <c r="K116" s="70"/>
      <c r="L116" s="74"/>
      <c r="M116" s="74"/>
      <c r="N116" s="74"/>
      <c r="O116" s="74"/>
      <c r="P116" s="74"/>
      <c r="Q116" s="74"/>
      <c r="R116" s="74"/>
      <c r="S116" s="74"/>
      <c r="T116" s="74"/>
      <c r="U116" s="74"/>
      <c r="V116" s="74"/>
      <c r="W116" s="74"/>
    </row>
    <row r="117" spans="1:23">
      <c r="A117" s="70"/>
      <c r="B117" s="70"/>
      <c r="C117" s="73"/>
      <c r="D117" s="72"/>
      <c r="E117" s="72"/>
      <c r="F117" s="70"/>
      <c r="G117" s="70" t="s">
        <v>178</v>
      </c>
      <c r="H117" s="70" t="s">
        <v>84</v>
      </c>
      <c r="I117" s="70"/>
      <c r="J117" s="73" t="str">
        <f>CONCATENATE(G117," ",C112,H117)</f>
        <v>rm Max_4d.bam</v>
      </c>
      <c r="K117" s="70"/>
      <c r="L117" s="74"/>
      <c r="M117" s="74"/>
      <c r="N117" s="74"/>
      <c r="O117" s="74"/>
      <c r="P117" s="74"/>
      <c r="Q117" s="74"/>
      <c r="R117" s="74"/>
      <c r="S117" s="74"/>
      <c r="T117" s="74"/>
      <c r="U117" s="74"/>
      <c r="V117" s="74"/>
      <c r="W117" s="74"/>
    </row>
    <row r="118" spans="1:23">
      <c r="A118" s="70"/>
      <c r="B118" s="70"/>
      <c r="C118" s="73"/>
      <c r="D118" s="72"/>
      <c r="E118" s="72"/>
      <c r="F118" s="70"/>
      <c r="G118" s="70"/>
      <c r="H118" s="70"/>
      <c r="I118" s="70"/>
      <c r="J118" s="73" t="s">
        <v>112</v>
      </c>
      <c r="K118" s="70"/>
      <c r="L118" s="74"/>
      <c r="M118" s="74"/>
      <c r="N118" s="74"/>
      <c r="O118" s="74"/>
      <c r="P118" s="74"/>
      <c r="Q118" s="74"/>
      <c r="R118" s="74"/>
      <c r="S118" s="74"/>
      <c r="T118" s="74"/>
      <c r="U118" s="74"/>
      <c r="V118" s="74"/>
      <c r="W118" s="74"/>
    </row>
    <row r="119" spans="1:23">
      <c r="A119" s="70"/>
      <c r="B119" s="70"/>
      <c r="C119" s="73"/>
      <c r="D119" s="72"/>
      <c r="E119" s="72"/>
      <c r="F119" s="70"/>
      <c r="G119" s="70"/>
      <c r="H119" s="70"/>
      <c r="I119" s="70"/>
      <c r="J119" s="73"/>
      <c r="K119" s="70"/>
      <c r="L119" s="74"/>
      <c r="M119" s="74"/>
      <c r="N119" s="74"/>
      <c r="O119" s="74"/>
      <c r="P119" s="74"/>
      <c r="Q119" s="74"/>
      <c r="R119" s="74"/>
      <c r="S119" s="74"/>
      <c r="T119" s="74"/>
      <c r="U119" s="74"/>
      <c r="V119" s="74"/>
      <c r="W119" s="74"/>
    </row>
    <row r="120" spans="1:23" s="37" customFormat="1">
      <c r="A120" s="70" t="s">
        <v>78</v>
      </c>
      <c r="B120" s="70" t="s">
        <v>196</v>
      </c>
      <c r="C120" s="71" t="s">
        <v>193</v>
      </c>
      <c r="D120" s="72" t="s">
        <v>79</v>
      </c>
      <c r="E120" s="72"/>
      <c r="F120" s="70" t="s">
        <v>80</v>
      </c>
      <c r="G120" s="70"/>
      <c r="H120" s="70" t="s">
        <v>81</v>
      </c>
      <c r="I120" s="70"/>
      <c r="J120" s="73" t="str">
        <f>CONCATENATE(A120," ",C120,D120," ",F120," ",C120,H120)</f>
        <v>bowtie2 -p 4 --local -N 1 --phred33 -x /db/bowtie2/11192013/mm9 WCE_wt_1.fastq -S WCE_wt_1.sam</v>
      </c>
      <c r="K120" s="70"/>
      <c r="L120" s="74"/>
      <c r="M120" s="74"/>
      <c r="N120" s="74"/>
      <c r="O120" s="74"/>
      <c r="P120" s="74"/>
      <c r="Q120" s="74"/>
      <c r="R120" s="74"/>
      <c r="S120" s="74"/>
      <c r="T120" s="74"/>
      <c r="U120" s="74"/>
      <c r="V120" s="74"/>
      <c r="W120" s="74"/>
    </row>
    <row r="121" spans="1:23" s="37" customFormat="1">
      <c r="A121" s="70" t="s">
        <v>82</v>
      </c>
      <c r="B121" s="70"/>
      <c r="C121" s="71"/>
      <c r="D121" s="72" t="s">
        <v>81</v>
      </c>
      <c r="E121" s="72"/>
      <c r="F121" s="70" t="s">
        <v>83</v>
      </c>
      <c r="G121" s="70"/>
      <c r="H121" s="70" t="s">
        <v>84</v>
      </c>
      <c r="I121" s="70"/>
      <c r="J121" s="73" t="str">
        <f>CONCATENATE(A121," ",C120,D121," ",F121," ",C120,H121)</f>
        <v>samtools view -bS -h -F 4 WCE_wt_1.sam &gt; WCE_wt_1.bam</v>
      </c>
      <c r="K121" s="70"/>
      <c r="L121" s="74"/>
      <c r="M121" s="74"/>
      <c r="N121" s="74"/>
      <c r="O121" s="74"/>
      <c r="P121" s="74"/>
      <c r="Q121" s="74"/>
      <c r="R121" s="74"/>
      <c r="S121" s="74"/>
      <c r="T121" s="74"/>
      <c r="U121" s="74"/>
      <c r="V121" s="74"/>
      <c r="W121" s="74"/>
    </row>
    <row r="122" spans="1:23" s="37" customFormat="1">
      <c r="A122" s="70" t="s">
        <v>85</v>
      </c>
      <c r="B122" s="70"/>
      <c r="C122" s="71"/>
      <c r="D122" s="72" t="s">
        <v>84</v>
      </c>
      <c r="E122" s="72"/>
      <c r="F122" s="70"/>
      <c r="G122" s="70"/>
      <c r="H122" s="70" t="s">
        <v>86</v>
      </c>
      <c r="I122" s="70"/>
      <c r="J122" s="73" t="str">
        <f>CONCATENATE(A122," ",C120,D122," ",C120,H122)</f>
        <v>samtools sort WCE_wt_1.bam WCE_wt_1.sorted</v>
      </c>
      <c r="K122" s="70"/>
      <c r="L122" s="74"/>
      <c r="M122" s="74"/>
      <c r="N122" s="74"/>
      <c r="O122" s="74"/>
      <c r="P122" s="74"/>
      <c r="Q122" s="74"/>
      <c r="R122" s="74"/>
      <c r="S122" s="74"/>
      <c r="T122" s="74"/>
      <c r="U122" s="74"/>
      <c r="V122" s="74"/>
      <c r="W122" s="74"/>
    </row>
    <row r="123" spans="1:23" s="37" customFormat="1">
      <c r="A123" s="70"/>
      <c r="B123" s="70"/>
      <c r="C123" s="73"/>
      <c r="D123" s="72"/>
      <c r="E123" s="72"/>
      <c r="F123" s="70"/>
      <c r="G123" s="70"/>
      <c r="H123" s="70"/>
      <c r="I123" s="70"/>
      <c r="J123" s="73" t="s">
        <v>41</v>
      </c>
      <c r="K123" s="70"/>
      <c r="L123" s="74"/>
      <c r="M123" s="74"/>
      <c r="N123" s="74"/>
      <c r="O123" s="74"/>
      <c r="P123" s="74"/>
      <c r="Q123" s="74"/>
      <c r="R123" s="74"/>
      <c r="S123" s="74"/>
      <c r="T123" s="74"/>
      <c r="U123" s="74"/>
      <c r="V123" s="74"/>
      <c r="W123" s="74"/>
    </row>
    <row r="124" spans="1:23" s="37" customFormat="1">
      <c r="A124" s="70"/>
      <c r="B124" s="70"/>
      <c r="C124" s="73"/>
      <c r="D124" s="72"/>
      <c r="E124" s="72"/>
      <c r="F124" s="70"/>
      <c r="G124" s="70" t="s">
        <v>178</v>
      </c>
      <c r="H124" s="70" t="s">
        <v>81</v>
      </c>
      <c r="I124" s="70"/>
      <c r="J124" s="73" t="str">
        <f>CONCATENATE(G124," ",C120,H124)</f>
        <v>rm WCE_wt_1.sam</v>
      </c>
      <c r="K124" s="70"/>
      <c r="L124" s="74"/>
      <c r="M124" s="74"/>
      <c r="N124" s="74"/>
      <c r="O124" s="74"/>
      <c r="P124" s="74"/>
      <c r="Q124" s="74"/>
      <c r="R124" s="74"/>
      <c r="S124" s="74"/>
      <c r="T124" s="74"/>
      <c r="U124" s="74"/>
      <c r="V124" s="74"/>
      <c r="W124" s="74"/>
    </row>
    <row r="125" spans="1:23" s="37" customFormat="1">
      <c r="A125" s="70"/>
      <c r="B125" s="70"/>
      <c r="C125" s="73"/>
      <c r="D125" s="72"/>
      <c r="E125" s="72"/>
      <c r="F125" s="70"/>
      <c r="G125" s="70" t="s">
        <v>178</v>
      </c>
      <c r="H125" s="70" t="s">
        <v>84</v>
      </c>
      <c r="I125" s="70"/>
      <c r="J125" s="73" t="str">
        <f>CONCATENATE(G125," ",C120,H125)</f>
        <v>rm WCE_wt_1.bam</v>
      </c>
      <c r="K125" s="70"/>
      <c r="L125" s="74"/>
      <c r="M125" s="74"/>
      <c r="N125" s="74"/>
      <c r="O125" s="74"/>
      <c r="P125" s="74"/>
      <c r="Q125" s="74"/>
      <c r="R125" s="74"/>
      <c r="S125" s="74"/>
      <c r="T125" s="74"/>
      <c r="U125" s="74"/>
      <c r="V125" s="74"/>
      <c r="W125" s="74"/>
    </row>
    <row r="126" spans="1:23" s="37" customFormat="1">
      <c r="A126" s="70"/>
      <c r="B126" s="70"/>
      <c r="C126" s="73"/>
      <c r="D126" s="72"/>
      <c r="E126" s="72"/>
      <c r="F126" s="70"/>
      <c r="G126" s="70"/>
      <c r="H126" s="70"/>
      <c r="I126" s="70"/>
      <c r="J126" s="73" t="s">
        <v>112</v>
      </c>
      <c r="K126" s="70"/>
      <c r="L126" s="74"/>
      <c r="M126" s="74"/>
      <c r="N126" s="74"/>
      <c r="O126" s="74"/>
      <c r="P126" s="74"/>
      <c r="Q126" s="74"/>
      <c r="R126" s="74"/>
      <c r="S126" s="74"/>
      <c r="T126" s="74"/>
      <c r="U126" s="74"/>
      <c r="V126" s="74"/>
      <c r="W126" s="74"/>
    </row>
    <row r="127" spans="1:23" s="37" customFormat="1">
      <c r="A127" s="70"/>
      <c r="B127" s="70"/>
      <c r="C127" s="73"/>
      <c r="D127" s="72"/>
      <c r="E127" s="72"/>
      <c r="F127" s="70"/>
      <c r="G127" s="70"/>
      <c r="H127" s="70"/>
      <c r="I127" s="70"/>
      <c r="J127" s="73"/>
      <c r="K127" s="70"/>
      <c r="L127" s="74"/>
      <c r="M127" s="74"/>
      <c r="N127" s="74"/>
      <c r="O127" s="74"/>
      <c r="P127" s="74"/>
      <c r="Q127" s="74"/>
      <c r="R127" s="74"/>
      <c r="S127" s="74"/>
      <c r="T127" s="74"/>
      <c r="U127" s="74"/>
      <c r="V127" s="74"/>
      <c r="W127" s="74"/>
    </row>
    <row r="128" spans="1:23" s="37" customFormat="1">
      <c r="A128" s="70"/>
      <c r="B128" s="70"/>
      <c r="C128" s="73"/>
      <c r="D128" s="72"/>
      <c r="E128" s="72"/>
      <c r="F128" s="70"/>
      <c r="G128" s="70"/>
      <c r="H128" s="70"/>
      <c r="I128" s="70"/>
      <c r="J128" s="73"/>
      <c r="K128" s="70"/>
      <c r="L128" s="74"/>
      <c r="M128" s="74"/>
      <c r="N128" s="74"/>
      <c r="O128" s="74"/>
      <c r="P128" s="74"/>
      <c r="Q128" s="74"/>
      <c r="R128" s="74"/>
      <c r="S128" s="74"/>
      <c r="T128" s="74"/>
      <c r="U128" s="74"/>
      <c r="V128" s="74"/>
      <c r="W128" s="74"/>
    </row>
    <row r="129" spans="1:23" s="68" customFormat="1">
      <c r="A129" s="75"/>
      <c r="B129" s="75"/>
      <c r="C129" s="75"/>
      <c r="D129" s="75"/>
      <c r="E129" s="75"/>
      <c r="F129" s="75"/>
      <c r="G129" s="75"/>
      <c r="H129" s="75"/>
      <c r="I129" s="75"/>
      <c r="J129" s="76" t="s">
        <v>167</v>
      </c>
      <c r="K129" s="75"/>
      <c r="L129" s="75"/>
      <c r="M129" s="75"/>
      <c r="N129" s="75"/>
      <c r="O129" s="75"/>
      <c r="P129" s="75"/>
      <c r="Q129" s="75"/>
      <c r="R129" s="75"/>
      <c r="S129" s="75"/>
      <c r="T129" s="75"/>
      <c r="U129" s="75"/>
      <c r="V129" s="75"/>
      <c r="W129" s="75"/>
    </row>
    <row r="130" spans="1:23" s="68" customFormat="1">
      <c r="A130" s="75"/>
      <c r="B130" s="75"/>
      <c r="C130" s="75"/>
      <c r="D130" s="75"/>
      <c r="E130" s="75"/>
      <c r="F130" s="75"/>
      <c r="G130" s="75"/>
      <c r="H130" s="75"/>
      <c r="I130" s="75"/>
      <c r="J130" s="76" t="s">
        <v>41</v>
      </c>
      <c r="K130" s="75"/>
      <c r="L130" s="75"/>
      <c r="M130" s="75"/>
      <c r="N130" s="75"/>
      <c r="O130" s="75"/>
      <c r="P130" s="75"/>
      <c r="Q130" s="75"/>
      <c r="R130" s="75"/>
      <c r="S130" s="75"/>
      <c r="T130" s="75"/>
      <c r="U130" s="75"/>
      <c r="V130" s="75"/>
      <c r="W130" s="75"/>
    </row>
    <row r="131" spans="1:23" s="37" customFormat="1">
      <c r="A131" s="70" t="s">
        <v>78</v>
      </c>
      <c r="B131" s="70" t="s">
        <v>197</v>
      </c>
      <c r="C131" s="71" t="s">
        <v>194</v>
      </c>
      <c r="D131" s="72" t="s">
        <v>79</v>
      </c>
      <c r="E131" s="72"/>
      <c r="F131" s="70" t="s">
        <v>80</v>
      </c>
      <c r="G131" s="70"/>
      <c r="H131" s="70" t="s">
        <v>81</v>
      </c>
      <c r="I131" s="70"/>
      <c r="J131" s="73" t="str">
        <f>CONCATENATE(A131," ",C131,D131," ",F131," ",C131,H131)</f>
        <v>bowtie2 -p 4 --local -N 1 --phred33 -x /db/bowtie2/11192013/mm9 WCE_wt_2.fastq -S WCE_wt_2.sam</v>
      </c>
      <c r="K131" s="70"/>
      <c r="L131" s="74"/>
      <c r="M131" s="74"/>
      <c r="N131" s="74"/>
      <c r="O131" s="74"/>
      <c r="P131" s="74"/>
      <c r="Q131" s="74"/>
      <c r="R131" s="74"/>
      <c r="S131" s="74"/>
      <c r="T131" s="74"/>
      <c r="U131" s="74"/>
      <c r="V131" s="74"/>
      <c r="W131" s="74"/>
    </row>
    <row r="132" spans="1:23" s="37" customFormat="1">
      <c r="A132" s="70" t="s">
        <v>82</v>
      </c>
      <c r="B132" s="70"/>
      <c r="C132" s="71"/>
      <c r="D132" s="72" t="s">
        <v>81</v>
      </c>
      <c r="E132" s="72"/>
      <c r="F132" s="70" t="s">
        <v>83</v>
      </c>
      <c r="G132" s="70"/>
      <c r="H132" s="70" t="s">
        <v>84</v>
      </c>
      <c r="I132" s="70"/>
      <c r="J132" s="73" t="str">
        <f>CONCATENATE(A132," ",C131,D132," ",F132," ",C131,H132)</f>
        <v>samtools view -bS -h -F 4 WCE_wt_2.sam &gt; WCE_wt_2.bam</v>
      </c>
      <c r="K132" s="70"/>
      <c r="L132" s="74"/>
      <c r="M132" s="74"/>
      <c r="N132" s="74"/>
      <c r="O132" s="74"/>
      <c r="P132" s="74"/>
      <c r="Q132" s="74"/>
      <c r="R132" s="74"/>
      <c r="S132" s="74"/>
      <c r="T132" s="74"/>
      <c r="U132" s="74"/>
      <c r="V132" s="74"/>
      <c r="W132" s="74"/>
    </row>
    <row r="133" spans="1:23" s="37" customFormat="1">
      <c r="A133" s="70" t="s">
        <v>85</v>
      </c>
      <c r="B133" s="70"/>
      <c r="C133" s="71"/>
      <c r="D133" s="72" t="s">
        <v>84</v>
      </c>
      <c r="E133" s="72"/>
      <c r="F133" s="70"/>
      <c r="G133" s="70"/>
      <c r="H133" s="70" t="s">
        <v>86</v>
      </c>
      <c r="I133" s="70"/>
      <c r="J133" s="73" t="str">
        <f>CONCATENATE(A133," ",C131,D133," ",C131,H133)</f>
        <v>samtools sort WCE_wt_2.bam WCE_wt_2.sorted</v>
      </c>
      <c r="K133" s="70"/>
      <c r="L133" s="74"/>
      <c r="M133" s="74"/>
      <c r="N133" s="74"/>
      <c r="O133" s="74"/>
      <c r="P133" s="74"/>
      <c r="Q133" s="74"/>
      <c r="R133" s="74"/>
      <c r="S133" s="74"/>
      <c r="T133" s="74"/>
      <c r="U133" s="74"/>
      <c r="V133" s="74"/>
      <c r="W133" s="74"/>
    </row>
    <row r="134" spans="1:23" s="37" customFormat="1">
      <c r="A134" s="70"/>
      <c r="B134" s="70"/>
      <c r="C134" s="73"/>
      <c r="D134" s="72"/>
      <c r="E134" s="72"/>
      <c r="F134" s="70"/>
      <c r="G134" s="70"/>
      <c r="H134" s="70"/>
      <c r="I134" s="70"/>
      <c r="J134" s="73" t="s">
        <v>41</v>
      </c>
      <c r="K134" s="70"/>
      <c r="L134" s="74"/>
      <c r="M134" s="74"/>
      <c r="N134" s="74"/>
      <c r="O134" s="74"/>
      <c r="P134" s="74"/>
      <c r="Q134" s="74"/>
      <c r="R134" s="74"/>
      <c r="S134" s="74"/>
      <c r="T134" s="74"/>
      <c r="U134" s="74"/>
      <c r="V134" s="74"/>
      <c r="W134" s="74"/>
    </row>
    <row r="135" spans="1:23" s="37" customFormat="1">
      <c r="A135" s="70"/>
      <c r="B135" s="70"/>
      <c r="C135" s="73"/>
      <c r="D135" s="72"/>
      <c r="E135" s="72"/>
      <c r="F135" s="70"/>
      <c r="G135" s="70" t="s">
        <v>178</v>
      </c>
      <c r="H135" s="70" t="s">
        <v>81</v>
      </c>
      <c r="I135" s="70"/>
      <c r="J135" s="73" t="str">
        <f>CONCATENATE(G135," ",C131,H135)</f>
        <v>rm WCE_wt_2.sam</v>
      </c>
      <c r="K135" s="70"/>
      <c r="L135" s="74"/>
      <c r="M135" s="74"/>
      <c r="N135" s="74"/>
      <c r="O135" s="74"/>
      <c r="P135" s="74"/>
      <c r="Q135" s="74"/>
      <c r="R135" s="74"/>
      <c r="S135" s="74"/>
      <c r="T135" s="74"/>
      <c r="U135" s="74"/>
      <c r="V135" s="74"/>
      <c r="W135" s="74"/>
    </row>
    <row r="136" spans="1:23" s="37" customFormat="1">
      <c r="A136" s="70"/>
      <c r="B136" s="70"/>
      <c r="C136" s="73"/>
      <c r="D136" s="72"/>
      <c r="E136" s="72"/>
      <c r="F136" s="70"/>
      <c r="G136" s="70" t="s">
        <v>178</v>
      </c>
      <c r="H136" s="70" t="s">
        <v>84</v>
      </c>
      <c r="I136" s="70"/>
      <c r="J136" s="73" t="str">
        <f>CONCATENATE(G136," ",C131,H136)</f>
        <v>rm WCE_wt_2.bam</v>
      </c>
      <c r="K136" s="70"/>
      <c r="L136" s="74"/>
      <c r="M136" s="74"/>
      <c r="N136" s="74"/>
      <c r="O136" s="74"/>
      <c r="P136" s="74"/>
      <c r="Q136" s="74"/>
      <c r="R136" s="74"/>
      <c r="S136" s="74"/>
      <c r="T136" s="74"/>
      <c r="U136" s="74"/>
      <c r="V136" s="74"/>
      <c r="W136" s="74"/>
    </row>
    <row r="137" spans="1:23" s="37" customFormat="1">
      <c r="A137" s="70"/>
      <c r="B137" s="70"/>
      <c r="C137" s="73"/>
      <c r="D137" s="72"/>
      <c r="E137" s="72"/>
      <c r="F137" s="70"/>
      <c r="G137" s="70"/>
      <c r="H137" s="70"/>
      <c r="I137" s="70"/>
      <c r="J137" s="73" t="s">
        <v>112</v>
      </c>
      <c r="K137" s="70"/>
      <c r="L137" s="74"/>
      <c r="M137" s="74"/>
      <c r="N137" s="74"/>
      <c r="O137" s="74"/>
      <c r="P137" s="74"/>
      <c r="Q137" s="74"/>
      <c r="R137" s="74"/>
      <c r="S137" s="74"/>
      <c r="T137" s="74"/>
      <c r="U137" s="74"/>
      <c r="V137" s="74"/>
      <c r="W137" s="74"/>
    </row>
    <row r="138" spans="1:23" s="37" customFormat="1">
      <c r="A138" s="70"/>
      <c r="B138" s="70"/>
      <c r="C138" s="73"/>
      <c r="D138" s="72"/>
      <c r="E138" s="72"/>
      <c r="F138" s="70"/>
      <c r="G138" s="70"/>
      <c r="H138" s="70"/>
      <c r="I138" s="70"/>
      <c r="J138" s="73"/>
      <c r="K138" s="70"/>
      <c r="L138" s="74"/>
      <c r="M138" s="74"/>
      <c r="N138" s="74"/>
      <c r="O138" s="74"/>
      <c r="P138" s="74"/>
      <c r="Q138" s="74"/>
      <c r="R138" s="74"/>
      <c r="S138" s="74"/>
      <c r="T138" s="74"/>
      <c r="U138" s="74"/>
      <c r="V138" s="74"/>
      <c r="W138" s="74"/>
    </row>
    <row r="139" spans="1:23" s="37" customFormat="1">
      <c r="A139" s="70"/>
      <c r="B139" s="70"/>
      <c r="C139" s="72"/>
      <c r="D139" s="72"/>
      <c r="E139" s="72"/>
      <c r="F139" s="70"/>
      <c r="G139" s="70"/>
      <c r="H139" s="70"/>
      <c r="I139" s="70"/>
      <c r="J139" s="72"/>
      <c r="K139" s="70"/>
      <c r="L139" s="74"/>
      <c r="M139" s="74"/>
      <c r="N139" s="74"/>
      <c r="O139" s="74"/>
      <c r="P139" s="74"/>
      <c r="Q139" s="74"/>
      <c r="R139" s="74"/>
      <c r="S139" s="74"/>
      <c r="T139" s="74"/>
      <c r="U139" s="74"/>
      <c r="V139" s="74"/>
      <c r="W139" s="74"/>
    </row>
    <row r="140" spans="1:23" s="68" customFormat="1">
      <c r="A140" s="75"/>
      <c r="B140" s="75"/>
      <c r="C140" s="75"/>
      <c r="D140" s="75"/>
      <c r="E140" s="75"/>
      <c r="F140" s="75"/>
      <c r="G140" s="75"/>
      <c r="H140" s="75"/>
      <c r="I140" s="75"/>
      <c r="J140" s="76" t="s">
        <v>167</v>
      </c>
      <c r="K140" s="75"/>
      <c r="L140" s="75"/>
      <c r="M140" s="75"/>
      <c r="N140" s="75"/>
      <c r="O140" s="75"/>
      <c r="P140" s="75"/>
      <c r="Q140" s="75"/>
      <c r="R140" s="75"/>
      <c r="S140" s="75"/>
      <c r="T140" s="75"/>
      <c r="U140" s="75"/>
      <c r="V140" s="75"/>
      <c r="W140" s="75"/>
    </row>
    <row r="141" spans="1:23" s="68" customFormat="1">
      <c r="A141" s="75"/>
      <c r="B141" s="75"/>
      <c r="C141" s="75"/>
      <c r="D141" s="75"/>
      <c r="E141" s="75"/>
      <c r="F141" s="75"/>
      <c r="G141" s="75"/>
      <c r="H141" s="75"/>
      <c r="I141" s="75"/>
      <c r="J141" s="76" t="s">
        <v>41</v>
      </c>
      <c r="K141" s="75"/>
      <c r="L141" s="75"/>
      <c r="M141" s="75"/>
      <c r="N141" s="75"/>
      <c r="O141" s="75"/>
      <c r="P141" s="75"/>
      <c r="Q141" s="75"/>
      <c r="R141" s="75"/>
      <c r="S141" s="75"/>
      <c r="T141" s="75"/>
      <c r="U141" s="75"/>
      <c r="V141" s="75"/>
      <c r="W141" s="75"/>
    </row>
    <row r="142" spans="1:23" s="37" customFormat="1">
      <c r="A142" s="70" t="s">
        <v>78</v>
      </c>
      <c r="B142" s="70" t="s">
        <v>198</v>
      </c>
      <c r="C142" s="71" t="s">
        <v>195</v>
      </c>
      <c r="D142" s="72" t="s">
        <v>79</v>
      </c>
      <c r="E142" s="72"/>
      <c r="F142" s="70" t="s">
        <v>80</v>
      </c>
      <c r="G142" s="70"/>
      <c r="H142" s="70" t="s">
        <v>81</v>
      </c>
      <c r="I142" s="70"/>
      <c r="J142" s="73" t="str">
        <f>CONCATENATE(A142," ",C142,D142," ",F142," ",C142,H142)</f>
        <v>bowtie2 -p 4 --local -N 1 --phred33 -x /db/bowtie2/11192013/mm9 WCE_wt_3.fastq -S WCE_wt_3.sam</v>
      </c>
      <c r="K142" s="70"/>
      <c r="L142" s="74"/>
      <c r="M142" s="74"/>
      <c r="N142" s="74"/>
      <c r="O142" s="74"/>
      <c r="P142" s="74"/>
      <c r="Q142" s="74"/>
      <c r="R142" s="74"/>
      <c r="S142" s="74"/>
      <c r="T142" s="74"/>
      <c r="U142" s="74"/>
      <c r="V142" s="74"/>
      <c r="W142" s="74"/>
    </row>
    <row r="143" spans="1:23" s="37" customFormat="1">
      <c r="A143" s="70" t="s">
        <v>82</v>
      </c>
      <c r="B143" s="70"/>
      <c r="C143" s="71"/>
      <c r="D143" s="72" t="s">
        <v>81</v>
      </c>
      <c r="E143" s="72"/>
      <c r="F143" s="70" t="s">
        <v>83</v>
      </c>
      <c r="G143" s="70"/>
      <c r="H143" s="70" t="s">
        <v>84</v>
      </c>
      <c r="I143" s="70"/>
      <c r="J143" s="73" t="str">
        <f>CONCATENATE(A143," ",C142,D143," ",F143," ",C142,H143)</f>
        <v>samtools view -bS -h -F 4 WCE_wt_3.sam &gt; WCE_wt_3.bam</v>
      </c>
      <c r="K143" s="70"/>
      <c r="L143" s="74"/>
      <c r="M143" s="74"/>
      <c r="N143" s="74"/>
      <c r="O143" s="74"/>
      <c r="P143" s="74"/>
      <c r="Q143" s="74"/>
      <c r="R143" s="74"/>
      <c r="S143" s="74"/>
      <c r="T143" s="74"/>
      <c r="U143" s="74"/>
      <c r="V143" s="74"/>
      <c r="W143" s="74"/>
    </row>
    <row r="144" spans="1:23" s="37" customFormat="1">
      <c r="A144" s="70" t="s">
        <v>85</v>
      </c>
      <c r="B144" s="70"/>
      <c r="C144" s="71"/>
      <c r="D144" s="72" t="s">
        <v>84</v>
      </c>
      <c r="E144" s="72"/>
      <c r="F144" s="70"/>
      <c r="G144" s="70"/>
      <c r="H144" s="70" t="s">
        <v>86</v>
      </c>
      <c r="I144" s="70"/>
      <c r="J144" s="73" t="str">
        <f>CONCATENATE(A144," ",C142,D144," ",C142,H144)</f>
        <v>samtools sort WCE_wt_3.bam WCE_wt_3.sorted</v>
      </c>
      <c r="K144" s="70"/>
      <c r="L144" s="74"/>
      <c r="M144" s="74"/>
      <c r="N144" s="74"/>
      <c r="O144" s="74"/>
      <c r="P144" s="74"/>
      <c r="Q144" s="74"/>
      <c r="R144" s="74"/>
      <c r="S144" s="74"/>
      <c r="T144" s="74"/>
      <c r="U144" s="74"/>
      <c r="V144" s="74"/>
      <c r="W144" s="74"/>
    </row>
    <row r="145" spans="1:23" s="37" customFormat="1">
      <c r="A145" s="70"/>
      <c r="B145" s="70"/>
      <c r="C145" s="73"/>
      <c r="D145" s="72"/>
      <c r="E145" s="72"/>
      <c r="F145" s="70"/>
      <c r="G145" s="70"/>
      <c r="H145" s="70"/>
      <c r="I145" s="70"/>
      <c r="J145" s="73" t="s">
        <v>41</v>
      </c>
      <c r="K145" s="70"/>
      <c r="L145" s="74"/>
      <c r="M145" s="74"/>
      <c r="N145" s="74"/>
      <c r="O145" s="74"/>
      <c r="P145" s="74"/>
      <c r="Q145" s="74"/>
      <c r="R145" s="74"/>
      <c r="S145" s="74"/>
      <c r="T145" s="74"/>
      <c r="U145" s="74"/>
      <c r="V145" s="74"/>
      <c r="W145" s="74"/>
    </row>
    <row r="146" spans="1:23" s="37" customFormat="1">
      <c r="A146" s="70"/>
      <c r="B146" s="70"/>
      <c r="C146" s="73"/>
      <c r="D146" s="72"/>
      <c r="E146" s="72"/>
      <c r="F146" s="70"/>
      <c r="G146" s="70" t="s">
        <v>178</v>
      </c>
      <c r="H146" s="70" t="s">
        <v>81</v>
      </c>
      <c r="I146" s="70"/>
      <c r="J146" s="73" t="str">
        <f>CONCATENATE(G146," ",C142,H146)</f>
        <v>rm WCE_wt_3.sam</v>
      </c>
      <c r="K146" s="70"/>
      <c r="L146" s="74"/>
      <c r="M146" s="74"/>
      <c r="N146" s="74"/>
      <c r="O146" s="74"/>
      <c r="P146" s="74"/>
      <c r="Q146" s="74"/>
      <c r="R146" s="74"/>
      <c r="S146" s="74"/>
      <c r="T146" s="74"/>
      <c r="U146" s="74"/>
      <c r="V146" s="74"/>
      <c r="W146" s="74"/>
    </row>
    <row r="147" spans="1:23" s="37" customFormat="1">
      <c r="A147" s="70"/>
      <c r="B147" s="70"/>
      <c r="C147" s="73"/>
      <c r="D147" s="72"/>
      <c r="E147" s="72"/>
      <c r="F147" s="70"/>
      <c r="G147" s="70" t="s">
        <v>178</v>
      </c>
      <c r="H147" s="70" t="s">
        <v>84</v>
      </c>
      <c r="I147" s="70"/>
      <c r="J147" s="73" t="str">
        <f>CONCATENATE(G147," ",C142,H147)</f>
        <v>rm WCE_wt_3.bam</v>
      </c>
      <c r="K147" s="70"/>
      <c r="L147" s="74"/>
      <c r="M147" s="74"/>
      <c r="N147" s="74"/>
      <c r="O147" s="74"/>
      <c r="P147" s="74"/>
      <c r="Q147" s="74"/>
      <c r="R147" s="74"/>
      <c r="S147" s="74"/>
      <c r="T147" s="74"/>
      <c r="U147" s="74"/>
      <c r="V147" s="74"/>
      <c r="W147" s="74"/>
    </row>
    <row r="148" spans="1:23" s="37" customFormat="1">
      <c r="A148" s="70"/>
      <c r="B148" s="70"/>
      <c r="C148" s="73"/>
      <c r="D148" s="72"/>
      <c r="E148" s="72"/>
      <c r="F148" s="70"/>
      <c r="G148" s="70"/>
      <c r="H148" s="70"/>
      <c r="I148" s="70"/>
      <c r="J148" s="73" t="s">
        <v>112</v>
      </c>
      <c r="K148" s="70"/>
      <c r="L148" s="74"/>
      <c r="M148" s="74"/>
      <c r="N148" s="74"/>
      <c r="O148" s="74"/>
      <c r="P148" s="74"/>
      <c r="Q148" s="74"/>
      <c r="R148" s="74"/>
      <c r="S148" s="74"/>
      <c r="T148" s="74"/>
      <c r="U148" s="74"/>
      <c r="V148" s="74"/>
      <c r="W148" s="74"/>
    </row>
    <row r="149" spans="1:23" s="32" customFormat="1">
      <c r="A149" s="33"/>
      <c r="B149" s="33"/>
      <c r="C149" s="36"/>
      <c r="D149" s="69"/>
      <c r="E149" s="69"/>
      <c r="F149" s="33"/>
      <c r="G149" s="33"/>
      <c r="H149" s="33"/>
      <c r="I149" s="33"/>
      <c r="J149" s="36"/>
      <c r="K149" s="33"/>
    </row>
    <row r="150" spans="1:23" s="32" customFormat="1">
      <c r="A150" s="70" t="s">
        <v>78</v>
      </c>
      <c r="B150" s="70" t="s">
        <v>199</v>
      </c>
      <c r="C150" s="71" t="s">
        <v>59</v>
      </c>
      <c r="D150" s="72" t="s">
        <v>79</v>
      </c>
      <c r="E150" s="72"/>
      <c r="F150" s="70" t="s">
        <v>80</v>
      </c>
      <c r="G150" s="70"/>
      <c r="H150" s="70" t="s">
        <v>81</v>
      </c>
      <c r="I150" s="70"/>
      <c r="J150" s="73" t="str">
        <f>CONCATENATE(A150," ",C150,D150," ",F150," ",C150,H150)</f>
        <v>bowtie2 -p 4 --local -N 1 --phred33 -x /db/bowtie2/11192013/mm9 WCE_2d_1.fastq -S WCE_2d_1.sam</v>
      </c>
      <c r="K150" s="33"/>
    </row>
    <row r="151" spans="1:23" s="32" customFormat="1">
      <c r="A151" s="70" t="s">
        <v>82</v>
      </c>
      <c r="B151" s="70"/>
      <c r="C151" s="71"/>
      <c r="D151" s="72" t="s">
        <v>81</v>
      </c>
      <c r="E151" s="72"/>
      <c r="F151" s="70" t="s">
        <v>83</v>
      </c>
      <c r="G151" s="70"/>
      <c r="H151" s="70" t="s">
        <v>84</v>
      </c>
      <c r="I151" s="70"/>
      <c r="J151" s="73" t="str">
        <f>CONCATENATE(A151," ",C150,D151," ",F151," ",C150,H151)</f>
        <v>samtools view -bS -h -F 4 WCE_2d_1.sam &gt; WCE_2d_1.bam</v>
      </c>
      <c r="K151" s="33"/>
    </row>
    <row r="152" spans="1:23" s="32" customFormat="1">
      <c r="A152" s="70" t="s">
        <v>85</v>
      </c>
      <c r="B152" s="70"/>
      <c r="C152" s="71"/>
      <c r="D152" s="72" t="s">
        <v>84</v>
      </c>
      <c r="E152" s="72"/>
      <c r="F152" s="70"/>
      <c r="G152" s="70"/>
      <c r="H152" s="70" t="s">
        <v>86</v>
      </c>
      <c r="I152" s="70"/>
      <c r="J152" s="73" t="str">
        <f>CONCATENATE(A152," ",C150,D152," ",C150,H152)</f>
        <v>samtools sort WCE_2d_1.bam WCE_2d_1.sorted</v>
      </c>
      <c r="K152" s="33"/>
    </row>
    <row r="153" spans="1:23" s="32" customFormat="1">
      <c r="A153" s="70"/>
      <c r="B153" s="70"/>
      <c r="C153" s="73"/>
      <c r="D153" s="72"/>
      <c r="E153" s="72"/>
      <c r="F153" s="70"/>
      <c r="G153" s="70"/>
      <c r="H153" s="70"/>
      <c r="I153" s="70"/>
      <c r="J153" s="73" t="s">
        <v>41</v>
      </c>
      <c r="K153" s="33"/>
    </row>
    <row r="154" spans="1:23">
      <c r="A154" s="70"/>
      <c r="B154" s="70"/>
      <c r="C154" s="73"/>
      <c r="D154" s="72"/>
      <c r="E154" s="72"/>
      <c r="F154" s="70"/>
      <c r="G154" s="70" t="s">
        <v>178</v>
      </c>
      <c r="H154" s="70" t="s">
        <v>81</v>
      </c>
      <c r="I154" s="70"/>
      <c r="J154" s="73" t="str">
        <f>CONCATENATE(G154," ",C150,H154)</f>
        <v>rm WCE_2d_1.sam</v>
      </c>
    </row>
    <row r="155" spans="1:23">
      <c r="A155" s="70"/>
      <c r="B155" s="70"/>
      <c r="C155" s="73"/>
      <c r="D155" s="72"/>
      <c r="E155" s="72"/>
      <c r="F155" s="70"/>
      <c r="G155" s="70" t="s">
        <v>178</v>
      </c>
      <c r="H155" s="70" t="s">
        <v>84</v>
      </c>
      <c r="I155" s="70"/>
      <c r="J155" s="73" t="str">
        <f>CONCATENATE(G155," ",C150,H155)</f>
        <v>rm WCE_2d_1.bam</v>
      </c>
    </row>
    <row r="156" spans="1:23">
      <c r="A156" s="70"/>
      <c r="B156" s="70"/>
      <c r="C156" s="73"/>
      <c r="D156" s="72"/>
      <c r="E156" s="72"/>
      <c r="F156" s="70"/>
      <c r="G156" s="70"/>
      <c r="H156" s="70"/>
      <c r="I156" s="70"/>
      <c r="J156" s="73" t="s">
        <v>112</v>
      </c>
    </row>
    <row r="157" spans="1:23">
      <c r="A157" s="70"/>
      <c r="B157" s="70"/>
      <c r="C157" s="73"/>
      <c r="D157" s="72"/>
      <c r="E157" s="72"/>
      <c r="F157" s="70"/>
      <c r="G157" s="70"/>
      <c r="H157" s="70"/>
      <c r="I157" s="70"/>
      <c r="J157" s="73"/>
    </row>
    <row r="158" spans="1:23">
      <c r="A158" s="70"/>
      <c r="B158" s="70"/>
      <c r="C158" s="73"/>
      <c r="D158" s="72"/>
      <c r="E158" s="72"/>
      <c r="F158" s="70"/>
      <c r="G158" s="70"/>
      <c r="H158" s="70"/>
      <c r="I158" s="70"/>
      <c r="J158" s="73"/>
    </row>
    <row r="159" spans="1:23">
      <c r="A159" s="75"/>
      <c r="B159" s="75"/>
      <c r="C159" s="75"/>
      <c r="D159" s="75"/>
      <c r="E159" s="75"/>
      <c r="F159" s="75"/>
      <c r="G159" s="75"/>
      <c r="H159" s="75"/>
      <c r="I159" s="75"/>
      <c r="J159" s="76" t="s">
        <v>167</v>
      </c>
    </row>
    <row r="160" spans="1:23">
      <c r="A160" s="75"/>
      <c r="B160" s="75"/>
      <c r="C160" s="75"/>
      <c r="D160" s="75"/>
      <c r="E160" s="75"/>
      <c r="F160" s="75"/>
      <c r="G160" s="75"/>
      <c r="H160" s="75"/>
      <c r="I160" s="75"/>
      <c r="J160" s="76" t="s">
        <v>41</v>
      </c>
    </row>
    <row r="161" spans="1:10">
      <c r="A161" s="70" t="s">
        <v>78</v>
      </c>
      <c r="B161" s="70" t="s">
        <v>200</v>
      </c>
      <c r="C161" s="71" t="s">
        <v>60</v>
      </c>
      <c r="D161" s="72" t="s">
        <v>79</v>
      </c>
      <c r="E161" s="72"/>
      <c r="F161" s="70" t="s">
        <v>80</v>
      </c>
      <c r="G161" s="70"/>
      <c r="H161" s="70" t="s">
        <v>81</v>
      </c>
      <c r="I161" s="70"/>
      <c r="J161" s="73" t="str">
        <f>CONCATENATE(A161," ",C161,D161," ",F161," ",C161,H161)</f>
        <v>bowtie2 -p 4 --local -N 1 --phred33 -x /db/bowtie2/11192013/mm9 WCE_2d_2.fastq -S WCE_2d_2.sam</v>
      </c>
    </row>
    <row r="162" spans="1:10">
      <c r="A162" s="70" t="s">
        <v>82</v>
      </c>
      <c r="B162" s="70"/>
      <c r="C162" s="71"/>
      <c r="D162" s="72" t="s">
        <v>81</v>
      </c>
      <c r="E162" s="72"/>
      <c r="F162" s="70" t="s">
        <v>83</v>
      </c>
      <c r="G162" s="70"/>
      <c r="H162" s="70" t="s">
        <v>84</v>
      </c>
      <c r="I162" s="70"/>
      <c r="J162" s="73" t="str">
        <f>CONCATENATE(A162," ",C161,D162," ",F162," ",C161,H162)</f>
        <v>samtools view -bS -h -F 4 WCE_2d_2.sam &gt; WCE_2d_2.bam</v>
      </c>
    </row>
    <row r="163" spans="1:10">
      <c r="A163" s="70" t="s">
        <v>85</v>
      </c>
      <c r="B163" s="70"/>
      <c r="C163" s="71"/>
      <c r="D163" s="72" t="s">
        <v>84</v>
      </c>
      <c r="E163" s="72"/>
      <c r="F163" s="70"/>
      <c r="G163" s="70"/>
      <c r="H163" s="70" t="s">
        <v>86</v>
      </c>
      <c r="I163" s="70"/>
      <c r="J163" s="73" t="str">
        <f>CONCATENATE(A163," ",C161,D163," ",C161,H163)</f>
        <v>samtools sort WCE_2d_2.bam WCE_2d_2.sorted</v>
      </c>
    </row>
    <row r="164" spans="1:10">
      <c r="A164" s="70"/>
      <c r="B164" s="70"/>
      <c r="C164" s="73"/>
      <c r="D164" s="72"/>
      <c r="E164" s="72"/>
      <c r="F164" s="70"/>
      <c r="G164" s="70"/>
      <c r="H164" s="70"/>
      <c r="I164" s="70"/>
      <c r="J164" s="73" t="s">
        <v>41</v>
      </c>
    </row>
    <row r="165" spans="1:10">
      <c r="A165" s="70"/>
      <c r="B165" s="70"/>
      <c r="C165" s="73"/>
      <c r="D165" s="72"/>
      <c r="E165" s="72"/>
      <c r="F165" s="70"/>
      <c r="G165" s="70" t="s">
        <v>178</v>
      </c>
      <c r="H165" s="70" t="s">
        <v>81</v>
      </c>
      <c r="I165" s="70"/>
      <c r="J165" s="73" t="str">
        <f>CONCATENATE(G165," ",C161,H165)</f>
        <v>rm WCE_2d_2.sam</v>
      </c>
    </row>
    <row r="166" spans="1:10">
      <c r="A166" s="70"/>
      <c r="B166" s="70"/>
      <c r="C166" s="73"/>
      <c r="D166" s="72"/>
      <c r="E166" s="72"/>
      <c r="F166" s="70"/>
      <c r="G166" s="70" t="s">
        <v>178</v>
      </c>
      <c r="H166" s="70" t="s">
        <v>84</v>
      </c>
      <c r="I166" s="70"/>
      <c r="J166" s="73" t="str">
        <f>CONCATENATE(G166," ",C161,H166)</f>
        <v>rm WCE_2d_2.bam</v>
      </c>
    </row>
    <row r="167" spans="1:10">
      <c r="A167" s="70"/>
      <c r="B167" s="70"/>
      <c r="C167" s="73"/>
      <c r="D167" s="72"/>
      <c r="E167" s="72"/>
      <c r="F167" s="70"/>
      <c r="G167" s="70"/>
      <c r="H167" s="70"/>
      <c r="I167" s="70"/>
      <c r="J167" s="73" t="s">
        <v>112</v>
      </c>
    </row>
    <row r="168" spans="1:10">
      <c r="A168" s="70"/>
      <c r="B168" s="70"/>
      <c r="C168" s="73"/>
      <c r="D168" s="72"/>
      <c r="E168" s="72"/>
      <c r="F168" s="70"/>
      <c r="G168" s="70"/>
      <c r="H168" s="70"/>
      <c r="I168" s="70"/>
      <c r="J168" s="73"/>
    </row>
    <row r="169" spans="1:10">
      <c r="A169" s="70"/>
      <c r="B169" s="70"/>
      <c r="C169" s="72"/>
      <c r="D169" s="72"/>
      <c r="E169" s="72"/>
      <c r="F169" s="70"/>
      <c r="G169" s="70"/>
      <c r="H169" s="70"/>
      <c r="I169" s="70"/>
      <c r="J169" s="72"/>
    </row>
    <row r="170" spans="1:10">
      <c r="A170" s="75"/>
      <c r="B170" s="75"/>
      <c r="C170" s="75"/>
      <c r="D170" s="75"/>
      <c r="E170" s="75"/>
      <c r="F170" s="75"/>
      <c r="G170" s="75"/>
      <c r="H170" s="75"/>
      <c r="I170" s="75"/>
      <c r="J170" s="76" t="s">
        <v>167</v>
      </c>
    </row>
    <row r="171" spans="1:10">
      <c r="A171" s="75"/>
      <c r="B171" s="75"/>
      <c r="C171" s="75"/>
      <c r="D171" s="75"/>
      <c r="E171" s="75"/>
      <c r="F171" s="75"/>
      <c r="G171" s="75"/>
      <c r="H171" s="75"/>
      <c r="I171" s="75"/>
      <c r="J171" s="76" t="s">
        <v>41</v>
      </c>
    </row>
    <row r="172" spans="1:10">
      <c r="A172" s="70" t="s">
        <v>78</v>
      </c>
      <c r="B172" s="70" t="s">
        <v>201</v>
      </c>
      <c r="C172" s="71" t="s">
        <v>61</v>
      </c>
      <c r="D172" s="72" t="s">
        <v>79</v>
      </c>
      <c r="E172" s="72"/>
      <c r="F172" s="70" t="s">
        <v>80</v>
      </c>
      <c r="G172" s="70"/>
      <c r="H172" s="70" t="s">
        <v>81</v>
      </c>
      <c r="I172" s="70"/>
      <c r="J172" s="73" t="str">
        <f>CONCATENATE(A172," ",C172,D172," ",F172," ",C172,H172)</f>
        <v>bowtie2 -p 4 --local -N 1 --phred33 -x /db/bowtie2/11192013/mm9 WCE_2d_3.fastq -S WCE_2d_3.sam</v>
      </c>
    </row>
    <row r="173" spans="1:10">
      <c r="A173" s="70" t="s">
        <v>82</v>
      </c>
      <c r="B173" s="70"/>
      <c r="C173" s="71"/>
      <c r="D173" s="72" t="s">
        <v>81</v>
      </c>
      <c r="E173" s="72"/>
      <c r="F173" s="70" t="s">
        <v>83</v>
      </c>
      <c r="G173" s="70"/>
      <c r="H173" s="70" t="s">
        <v>84</v>
      </c>
      <c r="I173" s="70"/>
      <c r="J173" s="73" t="str">
        <f>CONCATENATE(A173," ",C172,D173," ",F173," ",C172,H173)</f>
        <v>samtools view -bS -h -F 4 WCE_2d_3.sam &gt; WCE_2d_3.bam</v>
      </c>
    </row>
    <row r="174" spans="1:10">
      <c r="A174" s="70" t="s">
        <v>85</v>
      </c>
      <c r="B174" s="70"/>
      <c r="C174" s="71"/>
      <c r="D174" s="72" t="s">
        <v>84</v>
      </c>
      <c r="E174" s="72"/>
      <c r="F174" s="70"/>
      <c r="G174" s="70"/>
      <c r="H174" s="70" t="s">
        <v>86</v>
      </c>
      <c r="I174" s="70"/>
      <c r="J174" s="73" t="str">
        <f>CONCATENATE(A174," ",C172,D174," ",C172,H174)</f>
        <v>samtools sort WCE_2d_3.bam WCE_2d_3.sorted</v>
      </c>
    </row>
    <row r="175" spans="1:10">
      <c r="A175" s="70"/>
      <c r="B175" s="70"/>
      <c r="C175" s="73"/>
      <c r="D175" s="72"/>
      <c r="E175" s="72"/>
      <c r="F175" s="70"/>
      <c r="G175" s="70"/>
      <c r="H175" s="70"/>
      <c r="I175" s="70"/>
      <c r="J175" s="73" t="s">
        <v>41</v>
      </c>
    </row>
    <row r="176" spans="1:10">
      <c r="A176" s="70"/>
      <c r="B176" s="70"/>
      <c r="C176" s="73"/>
      <c r="D176" s="72"/>
      <c r="E176" s="72"/>
      <c r="F176" s="70"/>
      <c r="G176" s="70" t="s">
        <v>178</v>
      </c>
      <c r="H176" s="70" t="s">
        <v>81</v>
      </c>
      <c r="I176" s="70"/>
      <c r="J176" s="73" t="str">
        <f>CONCATENATE(G176," ",C172,H176)</f>
        <v>rm WCE_2d_3.sam</v>
      </c>
    </row>
    <row r="177" spans="1:10">
      <c r="A177" s="70"/>
      <c r="B177" s="70"/>
      <c r="C177" s="73"/>
      <c r="D177" s="72"/>
      <c r="E177" s="72"/>
      <c r="F177" s="70"/>
      <c r="G177" s="70" t="s">
        <v>178</v>
      </c>
      <c r="H177" s="70" t="s">
        <v>84</v>
      </c>
      <c r="I177" s="70"/>
      <c r="J177" s="73" t="str">
        <f>CONCATENATE(G177," ",C172,H177)</f>
        <v>rm WCE_2d_3.bam</v>
      </c>
    </row>
    <row r="178" spans="1:10">
      <c r="A178" s="70"/>
      <c r="B178" s="70"/>
      <c r="C178" s="73"/>
      <c r="D178" s="72"/>
      <c r="E178" s="72"/>
      <c r="F178" s="70"/>
      <c r="G178" s="70"/>
      <c r="H178" s="70"/>
      <c r="I178" s="70"/>
      <c r="J178" s="73" t="s">
        <v>112</v>
      </c>
    </row>
    <row r="179" spans="1:10">
      <c r="A179" s="33"/>
      <c r="B179" s="33"/>
      <c r="C179" s="36"/>
      <c r="D179" s="69"/>
      <c r="E179" s="69"/>
      <c r="F179" s="33"/>
      <c r="G179" s="33"/>
      <c r="H179" s="33"/>
      <c r="I179" s="33"/>
      <c r="J179" s="36"/>
    </row>
    <row r="180" spans="1:10">
      <c r="A180" s="75"/>
      <c r="B180" s="75"/>
      <c r="C180" s="75"/>
      <c r="D180" s="75"/>
      <c r="E180" s="75"/>
      <c r="F180" s="75"/>
      <c r="G180" s="75"/>
      <c r="H180" s="75"/>
      <c r="I180" s="75"/>
      <c r="J180" s="76" t="s">
        <v>167</v>
      </c>
    </row>
    <row r="181" spans="1:10">
      <c r="A181" s="75"/>
      <c r="B181" s="75"/>
      <c r="C181" s="75"/>
      <c r="D181" s="75"/>
      <c r="E181" s="75"/>
      <c r="F181" s="75"/>
      <c r="G181" s="75"/>
      <c r="H181" s="75"/>
      <c r="I181" s="75"/>
      <c r="J181" s="76" t="s">
        <v>41</v>
      </c>
    </row>
    <row r="182" spans="1:10">
      <c r="A182" s="70" t="s">
        <v>78</v>
      </c>
      <c r="B182" s="70" t="s">
        <v>202</v>
      </c>
      <c r="C182" s="71" t="s">
        <v>62</v>
      </c>
      <c r="D182" s="72" t="s">
        <v>79</v>
      </c>
      <c r="E182" s="72"/>
      <c r="F182" s="70" t="s">
        <v>80</v>
      </c>
      <c r="G182" s="70"/>
      <c r="H182" s="70" t="s">
        <v>81</v>
      </c>
      <c r="I182" s="70"/>
      <c r="J182" s="73" t="str">
        <f>CONCATENATE(A182," ",C182,D182," ",F182," ",C182,H182)</f>
        <v>bowtie2 -p 4 --local -N 1 --phred33 -x /db/bowtie2/11192013/mm9 WCE_4d.fastq -S WCE_4d.sam</v>
      </c>
    </row>
    <row r="183" spans="1:10">
      <c r="A183" s="70" t="s">
        <v>82</v>
      </c>
      <c r="B183" s="70"/>
      <c r="C183" s="71"/>
      <c r="D183" s="72" t="s">
        <v>81</v>
      </c>
      <c r="E183" s="72"/>
      <c r="F183" s="70" t="s">
        <v>83</v>
      </c>
      <c r="G183" s="70"/>
      <c r="H183" s="70" t="s">
        <v>84</v>
      </c>
      <c r="I183" s="70"/>
      <c r="J183" s="73" t="str">
        <f>CONCATENATE(A183," ",C182,D183," ",F183," ",C182,H183)</f>
        <v>samtools view -bS -h -F 4 WCE_4d.sam &gt; WCE_4d.bam</v>
      </c>
    </row>
    <row r="184" spans="1:10">
      <c r="A184" s="70" t="s">
        <v>85</v>
      </c>
      <c r="B184" s="70"/>
      <c r="C184" s="71"/>
      <c r="D184" s="72" t="s">
        <v>84</v>
      </c>
      <c r="E184" s="72"/>
      <c r="F184" s="70"/>
      <c r="G184" s="70"/>
      <c r="H184" s="70" t="s">
        <v>86</v>
      </c>
      <c r="I184" s="70"/>
      <c r="J184" s="73" t="str">
        <f>CONCATENATE(A184," ",C182,D184," ",C182,H184)</f>
        <v>samtools sort WCE_4d.bam WCE_4d.sorted</v>
      </c>
    </row>
    <row r="185" spans="1:10">
      <c r="A185" s="70"/>
      <c r="B185" s="70"/>
      <c r="C185" s="73"/>
      <c r="D185" s="72"/>
      <c r="E185" s="72"/>
      <c r="F185" s="70"/>
      <c r="G185" s="70"/>
      <c r="H185" s="70"/>
      <c r="I185" s="70"/>
      <c r="J185" s="73" t="s">
        <v>41</v>
      </c>
    </row>
    <row r="186" spans="1:10">
      <c r="A186" s="70"/>
      <c r="B186" s="70"/>
      <c r="C186" s="73"/>
      <c r="D186" s="72"/>
      <c r="E186" s="72"/>
      <c r="F186" s="70"/>
      <c r="G186" s="70" t="s">
        <v>178</v>
      </c>
      <c r="H186" s="70" t="s">
        <v>81</v>
      </c>
      <c r="I186" s="70"/>
      <c r="J186" s="73" t="str">
        <f>CONCATENATE(G186," ",C182,H186)</f>
        <v>rm WCE_4d.sam</v>
      </c>
    </row>
    <row r="187" spans="1:10">
      <c r="A187" s="70"/>
      <c r="B187" s="70"/>
      <c r="C187" s="73"/>
      <c r="D187" s="72"/>
      <c r="E187" s="72"/>
      <c r="F187" s="70"/>
      <c r="G187" s="70" t="s">
        <v>178</v>
      </c>
      <c r="H187" s="70" t="s">
        <v>84</v>
      </c>
      <c r="I187" s="70"/>
      <c r="J187" s="73" t="str">
        <f>CONCATENATE(G187," ",C182,H187)</f>
        <v>rm WCE_4d.bam</v>
      </c>
    </row>
    <row r="188" spans="1:10">
      <c r="A188" s="70"/>
      <c r="B188" s="70"/>
      <c r="C188" s="73"/>
      <c r="D188" s="72"/>
      <c r="E188" s="72"/>
      <c r="F188" s="70"/>
      <c r="G188" s="70"/>
      <c r="H188" s="70"/>
      <c r="I188" s="70"/>
      <c r="J188" s="73" t="s">
        <v>112</v>
      </c>
    </row>
    <row r="189" spans="1:10">
      <c r="A189" s="33"/>
      <c r="B189" s="33"/>
      <c r="C189" s="36"/>
      <c r="D189" s="69"/>
      <c r="E189" s="69"/>
      <c r="F189" s="33"/>
      <c r="G189" s="33"/>
      <c r="H189" s="33"/>
      <c r="I189" s="33"/>
      <c r="J189" s="36"/>
    </row>
    <row r="190" spans="1:10">
      <c r="A190" s="33"/>
      <c r="B190" s="33"/>
      <c r="C190" s="36"/>
      <c r="D190" s="69"/>
      <c r="E190" s="69"/>
      <c r="F190" s="33"/>
      <c r="G190" s="33"/>
      <c r="H190" s="33"/>
      <c r="I190" s="33"/>
      <c r="J190" s="36"/>
    </row>
    <row r="191" spans="1:10">
      <c r="A191" s="33"/>
      <c r="B191" s="33"/>
      <c r="C191" s="36"/>
      <c r="D191" s="69"/>
      <c r="E191" s="69"/>
      <c r="F191" s="33"/>
      <c r="G191" s="33"/>
      <c r="H191" s="33"/>
      <c r="I191" s="33"/>
      <c r="J191" s="36"/>
    </row>
    <row r="192" spans="1:10">
      <c r="A192" t="s">
        <v>29</v>
      </c>
      <c r="C192" s="5" t="s">
        <v>87</v>
      </c>
      <c r="D192" s="5" t="s">
        <v>53</v>
      </c>
      <c r="J192" s="5" t="str">
        <f t="shared" ref="J192" si="0">CONCATENATE(A192," ",C192,D192)</f>
        <v>qsub -q rcc-30d bt1.sh</v>
      </c>
    </row>
    <row r="193" spans="1:10">
      <c r="A193" t="s">
        <v>29</v>
      </c>
      <c r="C193" s="5" t="s">
        <v>88</v>
      </c>
      <c r="D193" s="5" t="s">
        <v>53</v>
      </c>
      <c r="J193" s="5" t="str">
        <f t="shared" ref="J193:J201" si="1">CONCATENATE(A193," ",C193,D193)</f>
        <v>qsub -q rcc-30d bt2.sh</v>
      </c>
    </row>
    <row r="194" spans="1:10">
      <c r="A194" t="s">
        <v>29</v>
      </c>
      <c r="C194" s="5" t="s">
        <v>89</v>
      </c>
      <c r="D194" s="5" t="s">
        <v>53</v>
      </c>
      <c r="J194" s="5" t="str">
        <f t="shared" si="1"/>
        <v>qsub -q rcc-30d bt3.sh</v>
      </c>
    </row>
    <row r="195" spans="1:10">
      <c r="A195" t="s">
        <v>29</v>
      </c>
      <c r="C195" s="5" t="s">
        <v>90</v>
      </c>
      <c r="D195" s="5" t="s">
        <v>53</v>
      </c>
      <c r="J195" s="5" t="str">
        <f t="shared" si="1"/>
        <v>qsub -q rcc-30d bt4.sh</v>
      </c>
    </row>
    <row r="196" spans="1:10">
      <c r="A196" t="s">
        <v>29</v>
      </c>
      <c r="C196" s="5" t="s">
        <v>91</v>
      </c>
      <c r="D196" s="5" t="s">
        <v>53</v>
      </c>
      <c r="J196" s="5" t="str">
        <f t="shared" si="1"/>
        <v>qsub -q rcc-30d bt5.sh</v>
      </c>
    </row>
    <row r="197" spans="1:10">
      <c r="A197" t="s">
        <v>29</v>
      </c>
      <c r="C197" s="5" t="s">
        <v>92</v>
      </c>
      <c r="D197" s="5" t="s">
        <v>53</v>
      </c>
      <c r="J197" s="5" t="str">
        <f t="shared" si="1"/>
        <v>qsub -q rcc-30d bt6.sh</v>
      </c>
    </row>
    <row r="198" spans="1:10">
      <c r="A198" t="s">
        <v>29</v>
      </c>
      <c r="C198" s="5" t="s">
        <v>93</v>
      </c>
      <c r="D198" s="5" t="s">
        <v>53</v>
      </c>
      <c r="J198" s="5" t="str">
        <f t="shared" si="1"/>
        <v>qsub -q rcc-30d bt10.sh</v>
      </c>
    </row>
    <row r="199" spans="1:10">
      <c r="A199" t="s">
        <v>29</v>
      </c>
      <c r="C199" s="5" t="s">
        <v>94</v>
      </c>
      <c r="D199" s="5" t="s">
        <v>53</v>
      </c>
      <c r="J199" s="5" t="str">
        <f t="shared" si="1"/>
        <v>qsub -q rcc-30d bt11.sh</v>
      </c>
    </row>
    <row r="200" spans="1:10">
      <c r="A200" t="s">
        <v>29</v>
      </c>
      <c r="C200" s="5" t="s">
        <v>95</v>
      </c>
      <c r="D200" s="5" t="s">
        <v>53</v>
      </c>
      <c r="J200" s="5" t="str">
        <f t="shared" si="1"/>
        <v>qsub -q rcc-30d bt12.sh</v>
      </c>
    </row>
    <row r="201" spans="1:10">
      <c r="A201" t="s">
        <v>29</v>
      </c>
      <c r="C201" s="5" t="s">
        <v>96</v>
      </c>
      <c r="D201" s="5" t="s">
        <v>53</v>
      </c>
      <c r="J201" s="5" t="str">
        <f t="shared" si="1"/>
        <v>qsub -q rcc-30d bt13.sh</v>
      </c>
    </row>
    <row r="202" spans="1:10">
      <c r="A202" t="s">
        <v>29</v>
      </c>
      <c r="C202" s="5" t="s">
        <v>179</v>
      </c>
      <c r="D202" s="5" t="s">
        <v>53</v>
      </c>
      <c r="J202" s="5" t="str">
        <f t="shared" ref="J202" si="2">CONCATENATE(A202," ",C202,D202)</f>
        <v>qsub -q rcc-30d bt14.sh</v>
      </c>
    </row>
    <row r="203" spans="1:10">
      <c r="A203" t="s">
        <v>29</v>
      </c>
      <c r="C203" s="5" t="s">
        <v>180</v>
      </c>
      <c r="D203" s="5" t="s">
        <v>53</v>
      </c>
      <c r="J203" s="5" t="str">
        <f t="shared" ref="J203:J209" si="3">CONCATENATE(A203," ",C203,D203)</f>
        <v>qsub -q rcc-30d bt15.sh</v>
      </c>
    </row>
    <row r="204" spans="1:10">
      <c r="A204" t="s">
        <v>29</v>
      </c>
      <c r="C204" s="5" t="s">
        <v>181</v>
      </c>
      <c r="D204" s="5" t="s">
        <v>53</v>
      </c>
      <c r="J204" s="5" t="str">
        <f t="shared" si="3"/>
        <v>qsub -q rcc-30d bt16.sh</v>
      </c>
    </row>
    <row r="205" spans="1:10">
      <c r="A205" t="s">
        <v>29</v>
      </c>
      <c r="C205" s="5" t="s">
        <v>203</v>
      </c>
      <c r="D205" s="5" t="s">
        <v>53</v>
      </c>
      <c r="J205" s="5" t="str">
        <f t="shared" si="3"/>
        <v>qsub -q rcc-30d bt17.sh</v>
      </c>
    </row>
    <row r="206" spans="1:10">
      <c r="A206" t="s">
        <v>29</v>
      </c>
      <c r="C206" s="5" t="s">
        <v>204</v>
      </c>
      <c r="D206" s="5" t="s">
        <v>53</v>
      </c>
      <c r="J206" s="5" t="str">
        <f t="shared" si="3"/>
        <v>qsub -q rcc-30d bt18.sh</v>
      </c>
    </row>
    <row r="207" spans="1:10">
      <c r="A207" t="s">
        <v>29</v>
      </c>
      <c r="C207" s="5" t="s">
        <v>205</v>
      </c>
      <c r="D207" s="5" t="s">
        <v>53</v>
      </c>
      <c r="J207" s="5" t="str">
        <f t="shared" si="3"/>
        <v>qsub -q rcc-30d bt19.sh</v>
      </c>
    </row>
    <row r="208" spans="1:10">
      <c r="A208" t="s">
        <v>29</v>
      </c>
      <c r="C208" s="5" t="s">
        <v>206</v>
      </c>
      <c r="D208" s="5" t="s">
        <v>53</v>
      </c>
      <c r="J208" s="5" t="str">
        <f t="shared" si="3"/>
        <v>qsub -q rcc-30d bt20.sh</v>
      </c>
    </row>
    <row r="209" spans="1:10">
      <c r="A209" t="s">
        <v>29</v>
      </c>
      <c r="C209" s="5" t="s">
        <v>207</v>
      </c>
      <c r="D209" s="5" t="s">
        <v>53</v>
      </c>
      <c r="J209" s="5" t="str">
        <f t="shared" si="3"/>
        <v>qsub -q rcc-30d bt21.sh</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pane ySplit="1" topLeftCell="A2" activePane="bottomLeft" state="frozen"/>
      <selection pane="bottomLeft" activeCell="F29" sqref="F29"/>
    </sheetView>
  </sheetViews>
  <sheetFormatPr baseColWidth="10" defaultRowHeight="13" x14ac:dyDescent="0"/>
  <cols>
    <col min="1" max="1" width="25.1640625" style="125" bestFit="1" customWidth="1"/>
    <col min="2" max="2" width="25" style="125" bestFit="1" customWidth="1"/>
    <col min="3" max="3" width="10.83203125" style="125" bestFit="1" customWidth="1"/>
    <col min="4" max="4" width="12" style="127" bestFit="1" customWidth="1"/>
    <col min="5" max="5" width="10.6640625" style="127" bestFit="1" customWidth="1"/>
    <col min="6" max="6" width="8.1640625" style="127" customWidth="1"/>
    <col min="7" max="7" width="3.1640625" style="123" customWidth="1"/>
    <col min="8" max="10" width="15.1640625" style="127" bestFit="1" customWidth="1"/>
    <col min="11" max="11" width="6.6640625" style="126" customWidth="1"/>
    <col min="12" max="12" width="32.33203125" style="125" customWidth="1"/>
    <col min="13" max="13" width="15.1640625" style="125" bestFit="1" customWidth="1"/>
    <col min="14" max="14" width="15.1640625" style="125" customWidth="1"/>
    <col min="15" max="15" width="15.1640625" style="125" bestFit="1" customWidth="1"/>
    <col min="16" max="16" width="15" style="125" customWidth="1"/>
    <col min="17" max="18" width="9.1640625" style="125" bestFit="1" customWidth="1"/>
    <col min="19" max="19" width="4.1640625" style="125" customWidth="1"/>
    <col min="20" max="20" width="13" style="125" bestFit="1" customWidth="1"/>
    <col min="21" max="16384" width="10.83203125" style="125"/>
  </cols>
  <sheetData>
    <row r="1" spans="1:21" s="112" customFormat="1" ht="43" customHeight="1">
      <c r="A1" s="112" t="s">
        <v>255</v>
      </c>
      <c r="B1" s="113" t="s">
        <v>166</v>
      </c>
      <c r="C1" s="112" t="s">
        <v>76</v>
      </c>
      <c r="D1" s="112" t="s">
        <v>77</v>
      </c>
      <c r="E1" s="112" t="s">
        <v>97</v>
      </c>
      <c r="G1" s="114"/>
      <c r="H1" s="115" t="s">
        <v>163</v>
      </c>
      <c r="I1" s="115" t="s">
        <v>164</v>
      </c>
      <c r="J1" s="112" t="s">
        <v>165</v>
      </c>
      <c r="L1" s="112" t="s">
        <v>256</v>
      </c>
    </row>
    <row r="2" spans="1:21" s="116" customFormat="1">
      <c r="B2" s="116" t="s">
        <v>351</v>
      </c>
      <c r="C2" s="131" t="s">
        <v>348</v>
      </c>
      <c r="D2" s="131" t="s">
        <v>349</v>
      </c>
      <c r="E2" s="131" t="s">
        <v>350</v>
      </c>
      <c r="F2" s="112"/>
      <c r="G2" s="118"/>
      <c r="H2" s="119" t="s">
        <v>352</v>
      </c>
      <c r="I2" s="119" t="s">
        <v>353</v>
      </c>
      <c r="J2" s="117" t="s">
        <v>354</v>
      </c>
      <c r="L2" s="116" t="s">
        <v>254</v>
      </c>
      <c r="O2" s="116" t="s">
        <v>345</v>
      </c>
    </row>
    <row r="3" spans="1:21" s="120" customFormat="1">
      <c r="A3" s="116"/>
      <c r="B3" s="116" t="s">
        <v>344</v>
      </c>
      <c r="C3" s="129">
        <v>23196</v>
      </c>
      <c r="D3" s="129">
        <v>11853</v>
      </c>
      <c r="E3" s="129">
        <v>6572</v>
      </c>
      <c r="F3" s="116"/>
      <c r="G3" s="118"/>
      <c r="H3" s="116">
        <v>26273</v>
      </c>
      <c r="I3" s="116">
        <v>17385</v>
      </c>
      <c r="J3" s="116">
        <v>19749</v>
      </c>
      <c r="K3" s="116"/>
      <c r="L3" s="116" t="s">
        <v>254</v>
      </c>
      <c r="O3" s="120" t="s">
        <v>346</v>
      </c>
    </row>
    <row r="4" spans="1:21" s="120" customFormat="1">
      <c r="A4" s="116"/>
      <c r="B4" s="116" t="s">
        <v>154</v>
      </c>
      <c r="C4" s="129">
        <v>14994340</v>
      </c>
      <c r="D4" s="129">
        <v>12872353</v>
      </c>
      <c r="E4" s="129">
        <v>7053461</v>
      </c>
      <c r="F4" s="116"/>
      <c r="G4" s="118"/>
      <c r="H4" s="116">
        <v>14994340</v>
      </c>
      <c r="I4" s="116">
        <v>12872353</v>
      </c>
      <c r="J4" s="116">
        <v>7053461</v>
      </c>
      <c r="K4" s="116"/>
    </row>
    <row r="5" spans="1:21" s="116" customFormat="1">
      <c r="G5" s="118"/>
      <c r="M5" s="116" t="s">
        <v>261</v>
      </c>
      <c r="N5" s="116" t="s">
        <v>261</v>
      </c>
      <c r="O5" s="116" t="s">
        <v>261</v>
      </c>
    </row>
    <row r="6" spans="1:21" s="116" customFormat="1">
      <c r="B6" s="120" t="s">
        <v>347</v>
      </c>
      <c r="G6" s="118"/>
      <c r="H6" s="116">
        <v>10000</v>
      </c>
      <c r="I6" s="116">
        <v>10000</v>
      </c>
      <c r="J6" s="116">
        <v>10000</v>
      </c>
      <c r="L6" s="116" t="s">
        <v>313</v>
      </c>
      <c r="M6" s="116">
        <v>4176096</v>
      </c>
      <c r="N6" s="116">
        <v>3436155</v>
      </c>
      <c r="O6" s="116">
        <v>2423863</v>
      </c>
    </row>
    <row r="7" spans="1:21" s="116" customFormat="1">
      <c r="B7" s="116" t="s">
        <v>395</v>
      </c>
      <c r="C7" s="116">
        <v>7140483</v>
      </c>
      <c r="D7" s="116">
        <v>5291090</v>
      </c>
      <c r="E7" s="116">
        <v>3572599</v>
      </c>
      <c r="G7" s="118"/>
      <c r="H7" s="116">
        <v>5000</v>
      </c>
      <c r="I7" s="116">
        <v>5000</v>
      </c>
      <c r="J7" s="116">
        <v>5000</v>
      </c>
      <c r="L7" s="116" t="s">
        <v>314</v>
      </c>
      <c r="M7" s="116">
        <v>4765986</v>
      </c>
      <c r="N7" s="116">
        <v>3863430</v>
      </c>
      <c r="O7" s="116">
        <v>2687108</v>
      </c>
    </row>
    <row r="8" spans="1:21" s="116" customFormat="1">
      <c r="G8" s="118"/>
      <c r="L8" s="116" t="s">
        <v>318</v>
      </c>
      <c r="M8" s="116">
        <v>3779589</v>
      </c>
      <c r="N8" s="116">
        <v>3155172</v>
      </c>
      <c r="O8" s="116">
        <v>2277081</v>
      </c>
    </row>
    <row r="9" spans="1:21" s="116" customFormat="1">
      <c r="G9" s="118"/>
    </row>
    <row r="10" spans="1:21" s="116" customFormat="1">
      <c r="A10" s="121"/>
      <c r="B10" s="121"/>
      <c r="C10" s="121"/>
      <c r="G10" s="118"/>
      <c r="L10" s="122" t="s">
        <v>263</v>
      </c>
      <c r="T10" s="122" t="s">
        <v>266</v>
      </c>
      <c r="U10" s="122" t="s">
        <v>267</v>
      </c>
    </row>
    <row r="11" spans="1:21" s="116" customFormat="1">
      <c r="A11" s="135"/>
      <c r="B11" s="136"/>
      <c r="C11" s="136"/>
      <c r="G11" s="118"/>
      <c r="L11" s="122" t="s">
        <v>264</v>
      </c>
      <c r="T11" s="122" t="s">
        <v>266</v>
      </c>
      <c r="U11" s="122" t="s">
        <v>268</v>
      </c>
    </row>
    <row r="12" spans="1:21" s="116" customFormat="1">
      <c r="A12" s="135"/>
      <c r="B12" s="136"/>
      <c r="C12" s="136"/>
      <c r="G12" s="123"/>
      <c r="K12" s="117"/>
      <c r="L12" s="122" t="s">
        <v>265</v>
      </c>
      <c r="T12" s="122" t="s">
        <v>266</v>
      </c>
      <c r="U12" s="122" t="s">
        <v>269</v>
      </c>
    </row>
    <row r="13" spans="1:21" s="116" customFormat="1">
      <c r="B13" s="129"/>
      <c r="C13" s="129"/>
      <c r="D13" s="124"/>
      <c r="E13" s="124"/>
      <c r="F13" s="124"/>
      <c r="G13" s="123"/>
      <c r="H13" s="124"/>
      <c r="I13" s="124"/>
      <c r="J13" s="124"/>
      <c r="K13" s="117"/>
    </row>
    <row r="14" spans="1:21" s="116" customFormat="1">
      <c r="B14" s="129"/>
      <c r="C14" s="129"/>
      <c r="D14" s="124"/>
      <c r="E14" s="124"/>
      <c r="F14" s="124"/>
      <c r="G14" s="123"/>
      <c r="H14" s="124"/>
      <c r="I14" s="124"/>
      <c r="J14" s="124"/>
      <c r="K14" s="117"/>
    </row>
    <row r="15" spans="1:21" s="116" customFormat="1">
      <c r="B15" s="129"/>
      <c r="C15" s="129"/>
      <c r="D15" s="124"/>
      <c r="E15" s="124"/>
      <c r="F15" s="124"/>
      <c r="G15" s="118"/>
      <c r="H15" s="124"/>
      <c r="I15" s="124"/>
      <c r="J15" s="124"/>
    </row>
    <row r="16" spans="1:21" s="116" customFormat="1">
      <c r="B16" s="130"/>
      <c r="C16" s="129"/>
      <c r="G16" s="118"/>
    </row>
    <row r="17" spans="1:12" s="116" customFormat="1">
      <c r="B17" s="130"/>
      <c r="C17" s="129"/>
      <c r="D17" s="122"/>
      <c r="G17" s="123"/>
    </row>
    <row r="18" spans="1:12" s="116" customFormat="1">
      <c r="A18" s="135"/>
      <c r="B18" s="137"/>
      <c r="C18" s="136"/>
      <c r="D18" s="122"/>
      <c r="E18" s="124"/>
      <c r="F18" s="124"/>
      <c r="G18" s="123"/>
      <c r="H18" s="124"/>
      <c r="I18" s="124"/>
      <c r="J18" s="124"/>
    </row>
    <row r="19" spans="1:12">
      <c r="A19" s="135"/>
      <c r="B19" s="136"/>
      <c r="C19" s="137"/>
      <c r="D19" s="122"/>
      <c r="E19" s="124"/>
      <c r="F19" s="124"/>
      <c r="G19" s="118"/>
      <c r="H19" s="124"/>
      <c r="I19" s="124"/>
      <c r="J19" s="124"/>
      <c r="K19" s="116"/>
      <c r="L19" s="116"/>
    </row>
    <row r="20" spans="1:12">
      <c r="A20" s="135"/>
      <c r="B20" s="136"/>
      <c r="C20" s="137"/>
      <c r="D20" s="116"/>
      <c r="E20" s="116"/>
      <c r="F20" s="116"/>
      <c r="G20" s="118"/>
      <c r="H20" s="116"/>
      <c r="I20" s="116"/>
      <c r="J20" s="116"/>
      <c r="K20" s="116"/>
      <c r="L20" s="116"/>
    </row>
    <row r="21" spans="1:12">
      <c r="A21" s="116"/>
      <c r="B21" s="129"/>
      <c r="C21" s="130"/>
      <c r="D21" s="116"/>
      <c r="E21" s="116"/>
      <c r="F21" s="116"/>
      <c r="G21" s="118"/>
      <c r="H21" s="116"/>
      <c r="I21" s="116"/>
      <c r="J21" s="116"/>
      <c r="K21" s="116"/>
      <c r="L21" s="116"/>
    </row>
    <row r="22" spans="1:12" s="116" customFormat="1">
      <c r="B22" s="129"/>
      <c r="C22" s="129"/>
      <c r="G22" s="118"/>
    </row>
    <row r="23" spans="1:12" s="116" customFormat="1">
      <c r="A23" s="135"/>
      <c r="B23" s="136"/>
      <c r="C23" s="136"/>
      <c r="G23" s="118"/>
    </row>
    <row r="24" spans="1:12">
      <c r="A24" s="135"/>
      <c r="B24" s="136"/>
      <c r="C24" s="136"/>
      <c r="D24" s="116"/>
      <c r="E24" s="116"/>
      <c r="F24" s="116"/>
      <c r="G24" s="118"/>
      <c r="H24" s="116"/>
      <c r="I24" s="116"/>
      <c r="J24" s="116"/>
      <c r="K24" s="116"/>
      <c r="L24" s="116"/>
    </row>
    <row r="25" spans="1:12">
      <c r="A25" s="116"/>
      <c r="B25" s="129"/>
      <c r="C25" s="129"/>
      <c r="D25" s="116"/>
      <c r="E25" s="116"/>
      <c r="F25" s="116"/>
      <c r="G25" s="118"/>
      <c r="H25" s="116"/>
      <c r="I25" s="116"/>
      <c r="J25" s="116"/>
      <c r="K25" s="116"/>
      <c r="L25" s="116"/>
    </row>
    <row r="26" spans="1:12">
      <c r="A26" s="135"/>
      <c r="B26" s="136"/>
      <c r="C26" s="136"/>
      <c r="D26" s="116"/>
      <c r="E26" s="116"/>
      <c r="F26" s="116"/>
      <c r="G26" s="118"/>
      <c r="H26" s="116"/>
      <c r="I26" s="116"/>
      <c r="J26" s="116"/>
      <c r="K26" s="125"/>
    </row>
    <row r="27" spans="1:12">
      <c r="A27" s="135"/>
      <c r="B27" s="136"/>
      <c r="C27" s="136"/>
      <c r="D27" s="125"/>
      <c r="E27" s="125"/>
      <c r="F27" s="125"/>
      <c r="G27" s="118"/>
      <c r="H27" s="125"/>
      <c r="I27" s="125"/>
      <c r="J27" s="125"/>
      <c r="K27" s="125"/>
    </row>
    <row r="28" spans="1:12">
      <c r="A28" s="135"/>
      <c r="B28" s="136"/>
      <c r="C28" s="136"/>
      <c r="D28" s="125"/>
      <c r="E28" s="125"/>
      <c r="F28" s="125"/>
      <c r="G28" s="118"/>
      <c r="H28" s="125"/>
      <c r="I28" s="125"/>
      <c r="J28" s="125"/>
      <c r="K28" s="125"/>
    </row>
    <row r="29" spans="1:12">
      <c r="A29" s="116"/>
      <c r="B29" s="132"/>
      <c r="C29" s="129"/>
      <c r="D29" s="125"/>
      <c r="E29" s="125"/>
      <c r="F29" s="125"/>
      <c r="G29" s="118"/>
      <c r="H29" s="125"/>
      <c r="I29" s="125"/>
      <c r="J29" s="125"/>
      <c r="K29" s="125"/>
    </row>
    <row r="30" spans="1:12">
      <c r="A30" s="135"/>
      <c r="B30" s="136"/>
      <c r="C30" s="136"/>
      <c r="D30" s="125"/>
      <c r="E30" s="125"/>
      <c r="F30" s="125"/>
      <c r="G30" s="118"/>
      <c r="H30" s="125"/>
      <c r="I30" s="125"/>
      <c r="J30" s="125"/>
      <c r="K30" s="125"/>
    </row>
    <row r="31" spans="1:12">
      <c r="A31" s="135"/>
      <c r="B31" s="136"/>
      <c r="C31" s="136"/>
      <c r="D31" s="125"/>
      <c r="E31" s="125"/>
      <c r="F31" s="125"/>
      <c r="G31" s="118"/>
      <c r="H31" s="125"/>
      <c r="I31" s="125"/>
      <c r="J31" s="125"/>
      <c r="K31" s="125"/>
    </row>
    <row r="32" spans="1:12">
      <c r="A32" s="135"/>
      <c r="B32" s="136"/>
      <c r="C32" s="136"/>
      <c r="D32" s="125"/>
      <c r="E32" s="125"/>
      <c r="F32" s="125"/>
      <c r="G32" s="118"/>
      <c r="H32" s="125"/>
      <c r="I32" s="125"/>
      <c r="J32" s="125"/>
      <c r="K32" s="125"/>
    </row>
    <row r="33" spans="1:11">
      <c r="A33" s="126"/>
      <c r="B33" s="132"/>
      <c r="C33" s="132"/>
      <c r="D33" s="125"/>
      <c r="E33" s="125"/>
      <c r="F33" s="125"/>
      <c r="G33" s="118"/>
      <c r="H33" s="125"/>
      <c r="I33" s="125"/>
      <c r="J33" s="125"/>
      <c r="K33" s="125"/>
    </row>
    <row r="34" spans="1:11">
      <c r="B34" s="134"/>
      <c r="C34" s="132"/>
      <c r="D34" s="125"/>
      <c r="E34" s="125"/>
      <c r="F34" s="125"/>
      <c r="G34" s="118"/>
      <c r="H34" s="125"/>
      <c r="I34" s="125"/>
      <c r="J34" s="125"/>
      <c r="K34" s="125"/>
    </row>
    <row r="35" spans="1:11">
      <c r="B35" s="132"/>
      <c r="C35" s="132"/>
      <c r="D35" s="125"/>
      <c r="E35" s="125"/>
      <c r="F35" s="125"/>
      <c r="G35" s="118"/>
      <c r="H35" s="125"/>
      <c r="I35" s="125"/>
      <c r="J35" s="125"/>
      <c r="K35" s="125"/>
    </row>
    <row r="36" spans="1:11">
      <c r="B36" s="132"/>
      <c r="C36" s="133"/>
      <c r="D36" s="125"/>
      <c r="E36" s="125"/>
      <c r="F36" s="125"/>
      <c r="G36" s="118"/>
      <c r="H36" s="125"/>
      <c r="I36" s="125"/>
      <c r="J36" s="125"/>
      <c r="K36" s="125"/>
    </row>
    <row r="37" spans="1:11">
      <c r="A37" s="127"/>
      <c r="B37" s="132"/>
      <c r="C37" s="132"/>
      <c r="D37" s="125"/>
      <c r="E37" s="125"/>
      <c r="F37" s="125"/>
      <c r="G37" s="118"/>
      <c r="H37" s="125"/>
      <c r="I37" s="125"/>
      <c r="J37" s="125"/>
      <c r="K37" s="125"/>
    </row>
    <row r="38" spans="1:11">
      <c r="A38" s="127"/>
      <c r="B38" s="132"/>
      <c r="C38" s="132"/>
      <c r="D38" s="125"/>
      <c r="E38" s="125"/>
      <c r="F38" s="125"/>
      <c r="G38" s="118"/>
      <c r="H38" s="125"/>
      <c r="I38" s="125"/>
      <c r="J38" s="125"/>
      <c r="K38" s="125"/>
    </row>
    <row r="39" spans="1:11">
      <c r="A39" s="127"/>
      <c r="B39" s="132"/>
      <c r="C39" s="132"/>
      <c r="D39" s="125"/>
      <c r="E39" s="125"/>
      <c r="F39" s="125"/>
      <c r="G39" s="118"/>
      <c r="H39" s="125"/>
      <c r="I39" s="125"/>
      <c r="J39" s="125"/>
      <c r="K39" s="125"/>
    </row>
    <row r="40" spans="1:11">
      <c r="A40" s="127"/>
      <c r="B40" s="132"/>
      <c r="C40" s="132"/>
      <c r="D40" s="125"/>
      <c r="E40" s="125"/>
      <c r="F40" s="125"/>
      <c r="G40" s="118"/>
      <c r="H40" s="125"/>
      <c r="I40" s="125"/>
      <c r="J40" s="125"/>
      <c r="K40" s="125"/>
    </row>
    <row r="41" spans="1:11">
      <c r="A41" s="127"/>
      <c r="B41" s="132"/>
      <c r="C41" s="132"/>
      <c r="D41" s="125"/>
      <c r="E41" s="125"/>
      <c r="F41" s="125"/>
      <c r="G41" s="118"/>
      <c r="H41" s="125"/>
      <c r="I41" s="125"/>
      <c r="J41" s="125"/>
      <c r="K41" s="125"/>
    </row>
    <row r="42" spans="1:11">
      <c r="A42" s="127"/>
      <c r="B42" s="132"/>
      <c r="C42" s="132"/>
      <c r="D42" s="125"/>
      <c r="E42" s="125"/>
      <c r="F42" s="125"/>
      <c r="G42" s="118"/>
      <c r="H42" s="125"/>
      <c r="I42" s="125"/>
      <c r="J42" s="125"/>
      <c r="K42" s="125"/>
    </row>
    <row r="43" spans="1:11">
      <c r="A43" s="126"/>
      <c r="D43" s="125"/>
      <c r="E43" s="125"/>
      <c r="F43" s="125"/>
      <c r="H43" s="125"/>
      <c r="I43" s="125"/>
      <c r="J43" s="125"/>
    </row>
    <row r="44" spans="1:11">
      <c r="B44" s="128"/>
    </row>
    <row r="46" spans="1:11">
      <c r="C46" s="127"/>
    </row>
  </sheetData>
  <pageMargins left="0.75" right="0.75" top="1" bottom="1" header="0.5" footer="0.5"/>
  <pageSetup orientation="portrait" horizontalDpi="4294967292" verticalDpi="4294967292"/>
  <ignoredErrors>
    <ignoredError sqref="C2:J2" numberStoredAsText="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7"/>
  <sheetViews>
    <sheetView workbookViewId="0">
      <pane ySplit="1" topLeftCell="A14" activePane="bottomLeft" state="frozen"/>
      <selection pane="bottomLeft" activeCell="A30" sqref="A30"/>
    </sheetView>
  </sheetViews>
  <sheetFormatPr baseColWidth="10" defaultRowHeight="15" x14ac:dyDescent="0"/>
  <cols>
    <col min="1" max="1" width="4.83203125" customWidth="1"/>
    <col min="2" max="2" width="51.83203125" bestFit="1" customWidth="1"/>
    <col min="3" max="3" width="24.83203125" bestFit="1" customWidth="1"/>
    <col min="4" max="4" width="3.5" style="4" bestFit="1" customWidth="1"/>
    <col min="5" max="5" width="19.5" bestFit="1" customWidth="1"/>
    <col min="6" max="6" width="23.5" customWidth="1"/>
    <col min="7" max="7" width="2.83203125" bestFit="1" customWidth="1"/>
    <col min="8" max="8" width="9.83203125" bestFit="1" customWidth="1"/>
    <col min="9" max="9" width="11.83203125" bestFit="1" customWidth="1"/>
    <col min="10" max="10" width="25.83203125" bestFit="1" customWidth="1"/>
    <col min="11" max="11" width="7" style="16" bestFit="1" customWidth="1"/>
    <col min="12" max="12" width="19.1640625" bestFit="1" customWidth="1"/>
    <col min="13" max="13" width="7" style="16" bestFit="1" customWidth="1"/>
    <col min="14" max="14" width="24.1640625" style="5" customWidth="1"/>
  </cols>
  <sheetData>
    <row r="1" spans="1:28" ht="30">
      <c r="B1" s="14" t="s">
        <v>35</v>
      </c>
      <c r="C1" s="14" t="s">
        <v>70</v>
      </c>
      <c r="D1" s="14"/>
      <c r="E1" s="14" t="s">
        <v>69</v>
      </c>
      <c r="F1" s="14" t="s">
        <v>75</v>
      </c>
      <c r="G1" s="14"/>
      <c r="H1" s="14" t="s">
        <v>68</v>
      </c>
      <c r="I1" s="14" t="s">
        <v>104</v>
      </c>
      <c r="J1" s="14" t="s">
        <v>75</v>
      </c>
      <c r="K1" s="17" t="s">
        <v>30</v>
      </c>
      <c r="L1" s="8" t="s">
        <v>75</v>
      </c>
      <c r="M1" s="18" t="s">
        <v>102</v>
      </c>
    </row>
    <row r="2" spans="1:28">
      <c r="A2" t="s">
        <v>262</v>
      </c>
      <c r="B2" s="14"/>
      <c r="C2" s="14"/>
      <c r="D2" s="14"/>
      <c r="E2" s="14"/>
      <c r="F2" s="14"/>
      <c r="G2" s="14"/>
      <c r="H2" s="14"/>
      <c r="I2" s="14"/>
      <c r="L2" s="8"/>
      <c r="M2" s="15"/>
    </row>
    <row r="3" spans="1:28" s="39" customFormat="1">
      <c r="A3" s="39" t="s">
        <v>107</v>
      </c>
      <c r="B3" s="38"/>
      <c r="C3" s="38"/>
      <c r="D3" s="38"/>
      <c r="E3" s="38"/>
      <c r="F3" s="38"/>
      <c r="G3" s="38"/>
      <c r="H3" s="38"/>
      <c r="I3" s="38"/>
      <c r="K3" s="40"/>
      <c r="L3" s="49"/>
      <c r="M3" s="41"/>
      <c r="N3" s="42"/>
      <c r="O3" s="39" t="s">
        <v>40</v>
      </c>
    </row>
    <row r="4" spans="1:28" s="39" customFormat="1">
      <c r="A4" s="39" t="s">
        <v>108</v>
      </c>
      <c r="B4" s="38"/>
      <c r="C4" s="38"/>
      <c r="D4" s="38"/>
      <c r="E4" s="38"/>
      <c r="F4" s="38"/>
      <c r="G4" s="38"/>
      <c r="H4" s="38"/>
      <c r="I4" s="38"/>
      <c r="K4" s="40"/>
      <c r="L4" s="49"/>
      <c r="M4" s="41"/>
      <c r="N4" s="42"/>
      <c r="O4" s="39" t="s">
        <v>41</v>
      </c>
    </row>
    <row r="5" spans="1:28" s="43" customFormat="1">
      <c r="B5" s="43" t="s">
        <v>27</v>
      </c>
      <c r="C5" s="44" t="s">
        <v>257</v>
      </c>
      <c r="D5" s="53"/>
      <c r="E5" s="54"/>
      <c r="F5" s="46" t="s">
        <v>28</v>
      </c>
      <c r="G5" s="46" t="s">
        <v>66</v>
      </c>
      <c r="H5" s="44" t="s">
        <v>76</v>
      </c>
      <c r="I5" s="44" t="s">
        <v>260</v>
      </c>
      <c r="J5" s="45" t="s">
        <v>109</v>
      </c>
      <c r="K5" s="47">
        <v>1E-4</v>
      </c>
      <c r="L5" s="45" t="s">
        <v>105</v>
      </c>
      <c r="M5" s="45" t="s">
        <v>103</v>
      </c>
      <c r="N5" s="47">
        <f>K5*10</f>
        <v>1E-3</v>
      </c>
      <c r="O5" s="48" t="str">
        <f>CONCATENATE(B5," ",C5," ",D5," ",E5," ",F5," ",G5," ",H5,I5," ",J5," ",K5," ",L5," ",M5," ",N5)</f>
        <v>time python2.7 /usr/local/macs2/latest/bin/macs2 callpeak -t  Max_wt_10000.merged.bam   -f BAM -g mm --keep-dup 1  -n Max_wt_10000 -B -p 0.0001 -m 3 100 --broad --broad-cutoff 0.001</v>
      </c>
      <c r="P5" s="45"/>
    </row>
    <row r="6" spans="1:28" s="43" customFormat="1">
      <c r="D6" s="53"/>
      <c r="E6" s="55"/>
      <c r="F6" s="46"/>
      <c r="G6" s="46"/>
      <c r="H6" s="45"/>
      <c r="I6" s="45"/>
      <c r="J6" s="45"/>
      <c r="K6" s="47"/>
      <c r="L6" s="45"/>
      <c r="M6" s="45"/>
      <c r="N6" s="47"/>
      <c r="O6" s="48" t="s">
        <v>41</v>
      </c>
      <c r="P6" s="45"/>
    </row>
    <row r="7" spans="1:28" s="43" customFormat="1">
      <c r="D7" s="53"/>
      <c r="E7" s="55"/>
      <c r="F7" s="46"/>
      <c r="G7" s="46"/>
      <c r="H7" s="45"/>
      <c r="I7" s="45"/>
      <c r="J7" s="45"/>
      <c r="K7" s="47"/>
      <c r="L7" s="45"/>
      <c r="M7" s="45"/>
      <c r="N7" s="47"/>
      <c r="O7" s="48"/>
      <c r="P7" s="45"/>
    </row>
    <row r="8" spans="1:28" s="43" customFormat="1">
      <c r="D8" s="53"/>
      <c r="E8" s="55"/>
      <c r="F8" s="46"/>
      <c r="G8" s="46"/>
      <c r="H8" s="45"/>
      <c r="I8" s="45"/>
      <c r="J8" s="39"/>
      <c r="K8" s="40"/>
      <c r="L8" s="49"/>
      <c r="M8" s="41"/>
      <c r="N8" s="42"/>
      <c r="O8" s="39" t="s">
        <v>40</v>
      </c>
      <c r="P8" s="39"/>
      <c r="Q8" s="39"/>
      <c r="R8" s="39"/>
      <c r="S8" s="39"/>
      <c r="T8" s="39"/>
      <c r="U8" s="39"/>
      <c r="V8" s="39"/>
      <c r="W8" s="39"/>
      <c r="X8" s="39"/>
      <c r="Y8" s="39"/>
      <c r="Z8" s="39"/>
      <c r="AA8" s="39"/>
      <c r="AB8" s="39"/>
    </row>
    <row r="9" spans="1:28" s="43" customFormat="1">
      <c r="D9" s="53"/>
      <c r="E9" s="55"/>
      <c r="F9" s="46"/>
      <c r="G9" s="46"/>
      <c r="H9" s="45"/>
      <c r="I9" s="45"/>
      <c r="J9" s="39"/>
      <c r="K9" s="40"/>
      <c r="L9" s="49"/>
      <c r="M9" s="41"/>
      <c r="N9" s="42"/>
      <c r="O9" s="39" t="s">
        <v>41</v>
      </c>
      <c r="P9" s="39"/>
      <c r="Q9" s="39"/>
      <c r="R9" s="39"/>
      <c r="S9" s="39"/>
      <c r="T9" s="39"/>
      <c r="U9" s="39"/>
      <c r="V9" s="39"/>
      <c r="W9" s="39"/>
      <c r="X9" s="39"/>
      <c r="Y9" s="39"/>
      <c r="Z9" s="39"/>
      <c r="AA9" s="39"/>
      <c r="AB9" s="39"/>
    </row>
    <row r="10" spans="1:28" s="39" customFormat="1">
      <c r="B10" s="39" t="s">
        <v>27</v>
      </c>
      <c r="C10" s="44" t="s">
        <v>258</v>
      </c>
      <c r="D10" s="56"/>
      <c r="E10" s="54"/>
      <c r="F10" s="46" t="s">
        <v>28</v>
      </c>
      <c r="G10" s="46" t="s">
        <v>66</v>
      </c>
      <c r="H10" s="44" t="s">
        <v>77</v>
      </c>
      <c r="I10" s="44" t="s">
        <v>260</v>
      </c>
      <c r="J10" s="45" t="s">
        <v>109</v>
      </c>
      <c r="K10" s="47">
        <v>1E-4</v>
      </c>
      <c r="L10" s="45" t="s">
        <v>105</v>
      </c>
      <c r="M10" s="45" t="s">
        <v>103</v>
      </c>
      <c r="N10" s="47">
        <f>K10*10</f>
        <v>1E-3</v>
      </c>
      <c r="O10" s="48" t="str">
        <f>CONCATENATE(B10," ",C10," ",D10," ",E10," ",F10," ",G10," ",H10,I10," ",J10," ",K10," ",L10," ",M10," ",N10)</f>
        <v>time python2.7 /usr/local/macs2/latest/bin/macs2 callpeak -t  Max_2d_10000.merged.bam   -f BAM -g mm --keep-dup 1  -n Max_2d_10000 -B -p 0.0001 -m 3 100 --broad --broad-cutoff 0.001</v>
      </c>
      <c r="P10" s="45"/>
      <c r="Q10" s="43"/>
      <c r="R10" s="43"/>
      <c r="S10" s="43"/>
      <c r="T10" s="43"/>
      <c r="U10" s="43"/>
      <c r="V10" s="43"/>
      <c r="W10" s="43"/>
      <c r="X10" s="43"/>
      <c r="Y10" s="43"/>
      <c r="Z10" s="43"/>
      <c r="AA10" s="43"/>
      <c r="AB10" s="43"/>
    </row>
    <row r="11" spans="1:28" s="39" customFormat="1">
      <c r="C11" s="44"/>
      <c r="D11" s="56"/>
      <c r="E11" s="55"/>
      <c r="F11" s="46"/>
      <c r="G11" s="46"/>
      <c r="H11" s="49"/>
      <c r="I11" s="49"/>
      <c r="J11" s="45"/>
      <c r="K11" s="47"/>
      <c r="L11" s="45"/>
      <c r="M11" s="45"/>
      <c r="N11" s="47"/>
      <c r="O11" s="48" t="s">
        <v>41</v>
      </c>
      <c r="P11" s="45"/>
      <c r="Q11" s="43"/>
      <c r="R11" s="43"/>
      <c r="S11" s="43"/>
      <c r="T11" s="43"/>
      <c r="U11" s="43"/>
      <c r="V11" s="43"/>
      <c r="W11" s="43"/>
      <c r="X11" s="43"/>
      <c r="Y11" s="43"/>
      <c r="Z11" s="43"/>
      <c r="AA11" s="43"/>
      <c r="AB11" s="43"/>
    </row>
    <row r="12" spans="1:28" s="39" customFormat="1">
      <c r="C12" s="44"/>
      <c r="D12" s="56"/>
      <c r="E12" s="55"/>
      <c r="F12" s="46"/>
      <c r="G12" s="46"/>
      <c r="H12" s="49"/>
      <c r="I12" s="49"/>
      <c r="J12" s="49"/>
      <c r="K12" s="40"/>
      <c r="L12" s="49"/>
      <c r="M12" s="49"/>
      <c r="N12" s="40"/>
      <c r="O12" s="50"/>
    </row>
    <row r="13" spans="1:28" s="39" customFormat="1">
      <c r="C13" s="44"/>
      <c r="D13" s="56"/>
      <c r="E13" s="55"/>
      <c r="F13" s="46"/>
      <c r="G13" s="46"/>
      <c r="H13" s="49"/>
      <c r="I13" s="49"/>
      <c r="K13" s="40"/>
      <c r="L13" s="49"/>
      <c r="M13" s="41"/>
      <c r="N13" s="42"/>
      <c r="O13" s="39" t="s">
        <v>40</v>
      </c>
    </row>
    <row r="14" spans="1:28" s="39" customFormat="1">
      <c r="C14" s="44"/>
      <c r="D14" s="56"/>
      <c r="E14" s="55"/>
      <c r="F14" s="46"/>
      <c r="G14" s="46"/>
      <c r="H14" s="49"/>
      <c r="I14" s="49"/>
      <c r="K14" s="40"/>
      <c r="L14" s="49"/>
      <c r="M14" s="41"/>
      <c r="N14" s="42"/>
      <c r="O14" s="39" t="s">
        <v>41</v>
      </c>
    </row>
    <row r="15" spans="1:28" s="39" customFormat="1">
      <c r="B15" s="39" t="s">
        <v>27</v>
      </c>
      <c r="C15" s="39" t="s">
        <v>259</v>
      </c>
      <c r="D15" s="56"/>
      <c r="E15" s="54"/>
      <c r="F15" s="46" t="s">
        <v>28</v>
      </c>
      <c r="G15" s="46" t="s">
        <v>66</v>
      </c>
      <c r="H15" s="44" t="s">
        <v>97</v>
      </c>
      <c r="I15" s="44" t="s">
        <v>260</v>
      </c>
      <c r="J15" s="45" t="s">
        <v>109</v>
      </c>
      <c r="K15" s="47">
        <v>1E-4</v>
      </c>
      <c r="L15" s="45" t="s">
        <v>105</v>
      </c>
      <c r="M15" s="45" t="s">
        <v>103</v>
      </c>
      <c r="N15" s="47">
        <f>K15*10</f>
        <v>1E-3</v>
      </c>
      <c r="O15" s="48" t="str">
        <f>CONCATENATE(B15," ",C15," ",D15," ",E15," ",F15," ",G15," ",H15,I15," ",J15," ",K15," ",L15," ",M15," ",N15)</f>
        <v>time python2.7 /usr/local/macs2/latest/bin/macs2 callpeak -t  Max_4d_10000.merged.bam   -f BAM -g mm --keep-dup 1  -n Max_4d_10000 -B -p 0.0001 -m 3 100 --broad --broad-cutoff 0.001</v>
      </c>
      <c r="P15" s="45"/>
      <c r="Q15" s="43"/>
      <c r="R15" s="43"/>
      <c r="S15" s="43"/>
      <c r="T15" s="43"/>
      <c r="U15" s="43"/>
      <c r="V15" s="43"/>
      <c r="W15" s="43"/>
      <c r="X15" s="43"/>
      <c r="Y15" s="43"/>
      <c r="Z15" s="43"/>
      <c r="AA15" s="43"/>
      <c r="AB15" s="43"/>
    </row>
    <row r="16" spans="1:28" s="39" customFormat="1">
      <c r="D16" s="56"/>
      <c r="E16" s="55"/>
      <c r="F16" s="46"/>
      <c r="G16" s="46"/>
      <c r="H16" s="49"/>
      <c r="I16" s="49"/>
      <c r="J16" s="45"/>
      <c r="K16" s="47"/>
      <c r="L16" s="45"/>
      <c r="M16" s="45"/>
      <c r="N16" s="47"/>
      <c r="O16" s="48" t="s">
        <v>41</v>
      </c>
      <c r="P16" s="45"/>
      <c r="Q16" s="43"/>
      <c r="R16" s="43"/>
      <c r="S16" s="43"/>
      <c r="T16" s="43"/>
      <c r="U16" s="43"/>
      <c r="V16" s="43"/>
      <c r="W16" s="43"/>
      <c r="X16" s="43"/>
      <c r="Y16" s="43"/>
      <c r="Z16" s="43"/>
      <c r="AA16" s="43"/>
      <c r="AB16" s="43"/>
    </row>
    <row r="17" spans="2:28" s="39" customFormat="1">
      <c r="D17" s="56"/>
      <c r="E17" s="55"/>
      <c r="F17" s="46"/>
      <c r="G17" s="46"/>
      <c r="H17" s="49"/>
      <c r="I17" s="49"/>
      <c r="K17" s="40"/>
      <c r="L17" s="49"/>
      <c r="M17" s="49"/>
      <c r="N17" s="40"/>
      <c r="O17" s="48"/>
    </row>
    <row r="18" spans="2:28" s="39" customFormat="1">
      <c r="C18" s="44"/>
      <c r="D18" s="56"/>
      <c r="E18" s="55"/>
      <c r="F18" s="46"/>
      <c r="G18" s="46"/>
      <c r="H18" s="49"/>
      <c r="I18" s="49"/>
      <c r="K18" s="40"/>
      <c r="L18" s="49"/>
      <c r="M18" s="41"/>
      <c r="N18" s="42"/>
      <c r="O18" s="39" t="s">
        <v>40</v>
      </c>
    </row>
    <row r="19" spans="2:28" s="39" customFormat="1">
      <c r="C19" s="44"/>
      <c r="D19" s="56"/>
      <c r="E19" s="55"/>
      <c r="F19" s="46"/>
      <c r="G19" s="46"/>
      <c r="H19" s="49"/>
      <c r="I19" s="49"/>
      <c r="K19" s="40"/>
      <c r="L19" s="49"/>
      <c r="M19" s="41"/>
      <c r="N19" s="42"/>
      <c r="O19" s="39" t="s">
        <v>41</v>
      </c>
    </row>
    <row r="20" spans="2:28" s="39" customFormat="1">
      <c r="B20" s="39" t="s">
        <v>27</v>
      </c>
      <c r="D20" s="56"/>
      <c r="E20" s="54"/>
      <c r="F20" s="46" t="s">
        <v>28</v>
      </c>
      <c r="G20" s="46" t="s">
        <v>66</v>
      </c>
      <c r="H20" s="49"/>
      <c r="I20" s="44" t="s">
        <v>238</v>
      </c>
      <c r="J20" s="45" t="s">
        <v>109</v>
      </c>
      <c r="K20" s="47">
        <v>1E-4</v>
      </c>
      <c r="L20" s="45" t="s">
        <v>105</v>
      </c>
      <c r="M20" s="45" t="s">
        <v>103</v>
      </c>
      <c r="N20" s="47">
        <f>K20*10</f>
        <v>1E-3</v>
      </c>
      <c r="O20" s="48" t="str">
        <f>CONCATENATE(B20," ",C20," ",D20," ",E20," ",F20," ",G20," ",H20,I20," ",J20," ",K20," ",L20," ",M20," ",N20)</f>
        <v>time python2.7 /usr/local/macs2/latest/bin/macs2 callpeak -t     -f BAM -g mm --keep-dup 1  -n _pminus4_noWCE -B -p 0.0001 -m 3 100 --broad --broad-cutoff 0.001</v>
      </c>
      <c r="P20" s="45"/>
      <c r="Q20" s="43"/>
      <c r="R20" s="43"/>
      <c r="S20" s="43"/>
      <c r="T20" s="43"/>
      <c r="U20" s="43"/>
      <c r="V20" s="43"/>
      <c r="W20" s="43"/>
      <c r="X20" s="43"/>
      <c r="Y20" s="43"/>
      <c r="Z20" s="43"/>
      <c r="AA20" s="43"/>
      <c r="AB20" s="43"/>
    </row>
    <row r="21" spans="2:28" s="39" customFormat="1">
      <c r="D21" s="56"/>
      <c r="E21" s="55"/>
      <c r="F21" s="46"/>
      <c r="G21" s="46"/>
      <c r="H21" s="49"/>
      <c r="I21" s="49"/>
      <c r="J21" s="45"/>
      <c r="K21" s="47"/>
      <c r="L21" s="45"/>
      <c r="M21" s="45"/>
      <c r="N21" s="47"/>
      <c r="O21" s="48" t="s">
        <v>41</v>
      </c>
      <c r="P21" s="45"/>
      <c r="Q21" s="43"/>
      <c r="R21" s="43"/>
      <c r="S21" s="43"/>
      <c r="T21" s="43"/>
      <c r="U21" s="43"/>
      <c r="V21" s="43"/>
      <c r="W21" s="43"/>
      <c r="X21" s="43"/>
      <c r="Y21" s="43"/>
      <c r="Z21" s="43"/>
      <c r="AA21" s="43"/>
      <c r="AB21" s="43"/>
    </row>
    <row r="22" spans="2:28" s="39" customFormat="1">
      <c r="D22" s="56"/>
      <c r="E22" s="55"/>
      <c r="F22" s="46"/>
      <c r="G22" s="46"/>
      <c r="H22" s="49"/>
      <c r="I22" s="49"/>
      <c r="K22" s="40"/>
      <c r="L22" s="49"/>
      <c r="M22" s="49"/>
      <c r="N22" s="40"/>
      <c r="O22" s="48"/>
    </row>
    <row r="23" spans="2:28" s="39" customFormat="1">
      <c r="C23" s="44"/>
      <c r="D23" s="56"/>
      <c r="E23" s="55"/>
      <c r="F23" s="46"/>
      <c r="G23" s="46"/>
      <c r="H23" s="49"/>
      <c r="I23" s="49"/>
      <c r="K23" s="40"/>
      <c r="L23" s="49"/>
      <c r="M23" s="41"/>
      <c r="N23" s="42"/>
      <c r="O23" s="39" t="s">
        <v>40</v>
      </c>
    </row>
    <row r="24" spans="2:28" s="39" customFormat="1">
      <c r="C24" s="44"/>
      <c r="D24" s="56"/>
      <c r="E24" s="55"/>
      <c r="F24" s="46"/>
      <c r="G24" s="46"/>
      <c r="H24" s="49"/>
      <c r="I24" s="49"/>
      <c r="K24" s="40"/>
      <c r="L24" s="49"/>
      <c r="M24" s="41"/>
      <c r="N24" s="42"/>
      <c r="O24" s="39" t="s">
        <v>41</v>
      </c>
    </row>
    <row r="25" spans="2:28" s="39" customFormat="1">
      <c r="B25" s="39" t="s">
        <v>27</v>
      </c>
      <c r="D25" s="56"/>
      <c r="E25" s="54"/>
      <c r="F25" s="46" t="s">
        <v>28</v>
      </c>
      <c r="G25" s="46" t="s">
        <v>66</v>
      </c>
      <c r="H25" s="49"/>
      <c r="I25" s="44" t="s">
        <v>238</v>
      </c>
      <c r="J25" s="45" t="s">
        <v>109</v>
      </c>
      <c r="K25" s="47">
        <v>1E-4</v>
      </c>
      <c r="L25" s="45" t="s">
        <v>105</v>
      </c>
      <c r="M25" s="45" t="s">
        <v>103</v>
      </c>
      <c r="N25" s="47">
        <f>K25*10</f>
        <v>1E-3</v>
      </c>
      <c r="O25" s="48" t="str">
        <f>CONCATENATE(B25," ",C25," ",D25," ",E25," ",F25," ",G25," ",H25,I25," ",J25," ",K25," ",L25," ",M25," ",N25)</f>
        <v>time python2.7 /usr/local/macs2/latest/bin/macs2 callpeak -t     -f BAM -g mm --keep-dup 1  -n _pminus4_noWCE -B -p 0.0001 -m 3 100 --broad --broad-cutoff 0.001</v>
      </c>
      <c r="P25" s="45"/>
      <c r="Q25" s="43"/>
      <c r="R25" s="43"/>
      <c r="S25" s="43"/>
      <c r="T25" s="43"/>
      <c r="U25" s="43"/>
      <c r="V25" s="43"/>
      <c r="W25" s="43"/>
      <c r="X25" s="43"/>
      <c r="Y25" s="43"/>
      <c r="Z25" s="43"/>
      <c r="AA25" s="43"/>
      <c r="AB25" s="43"/>
    </row>
    <row r="26" spans="2:28" s="39" customFormat="1">
      <c r="D26" s="49"/>
      <c r="E26" s="46"/>
      <c r="F26" s="46"/>
      <c r="G26" s="46"/>
      <c r="H26" s="49"/>
      <c r="I26" s="49"/>
      <c r="J26" s="45"/>
      <c r="K26" s="47"/>
      <c r="L26" s="45"/>
      <c r="M26" s="45"/>
      <c r="N26" s="47"/>
      <c r="O26" s="48" t="s">
        <v>41</v>
      </c>
      <c r="P26" s="45"/>
      <c r="Q26" s="43"/>
      <c r="R26" s="43"/>
      <c r="S26" s="43"/>
      <c r="T26" s="43"/>
      <c r="U26" s="43"/>
      <c r="V26" s="43"/>
      <c r="W26" s="43"/>
      <c r="X26" s="43"/>
      <c r="Y26" s="43"/>
      <c r="Z26" s="43"/>
      <c r="AA26" s="43"/>
      <c r="AB26" s="43"/>
    </row>
    <row r="27" spans="2:28" s="20" customFormat="1">
      <c r="D27" s="30"/>
      <c r="E27" s="27"/>
      <c r="F27" s="27"/>
      <c r="G27" s="27"/>
      <c r="H27" s="30"/>
      <c r="I27" s="30"/>
      <c r="K27" s="21"/>
      <c r="L27" s="30"/>
      <c r="M27" s="21"/>
      <c r="N27" s="29"/>
    </row>
    <row r="28" spans="2:28" s="20" customFormat="1">
      <c r="B28" s="39"/>
      <c r="C28" s="44"/>
      <c r="D28" s="56"/>
      <c r="E28" s="55"/>
      <c r="F28" s="46"/>
      <c r="G28" s="46"/>
      <c r="H28" s="49"/>
      <c r="I28" s="49"/>
      <c r="J28" s="39"/>
      <c r="K28" s="40"/>
      <c r="L28" s="49"/>
      <c r="M28" s="41"/>
      <c r="N28" s="42"/>
      <c r="O28" s="39" t="s">
        <v>40</v>
      </c>
      <c r="P28" s="39"/>
      <c r="Q28" s="39"/>
      <c r="R28" s="39"/>
      <c r="S28" s="39"/>
      <c r="T28" s="39"/>
      <c r="U28" s="39"/>
      <c r="V28" s="39"/>
      <c r="W28" s="39"/>
    </row>
    <row r="29" spans="2:28" s="20" customFormat="1">
      <c r="B29" s="39"/>
      <c r="C29" s="44"/>
      <c r="D29" s="56"/>
      <c r="E29" s="55"/>
      <c r="F29" s="46"/>
      <c r="G29" s="46"/>
      <c r="H29" s="49"/>
      <c r="I29" s="49"/>
      <c r="J29" s="39"/>
      <c r="K29" s="40"/>
      <c r="L29" s="49"/>
      <c r="M29" s="41"/>
      <c r="N29" s="42"/>
      <c r="O29" s="39" t="s">
        <v>41</v>
      </c>
      <c r="P29" s="39"/>
      <c r="Q29" s="39"/>
      <c r="R29" s="39"/>
      <c r="S29" s="39"/>
      <c r="T29" s="39"/>
      <c r="U29" s="39"/>
      <c r="V29" s="39"/>
      <c r="W29" s="39"/>
    </row>
    <row r="30" spans="2:28" s="20" customFormat="1">
      <c r="B30" s="39" t="s">
        <v>27</v>
      </c>
      <c r="C30" s="39"/>
      <c r="D30" s="56"/>
      <c r="E30" s="54"/>
      <c r="F30" s="46" t="s">
        <v>28</v>
      </c>
      <c r="G30" s="46" t="s">
        <v>66</v>
      </c>
      <c r="H30" s="49"/>
      <c r="I30" s="44" t="s">
        <v>238</v>
      </c>
      <c r="J30" s="45" t="s">
        <v>109</v>
      </c>
      <c r="K30" s="47">
        <v>1E-4</v>
      </c>
      <c r="L30" s="45" t="s">
        <v>105</v>
      </c>
      <c r="M30" s="45" t="s">
        <v>103</v>
      </c>
      <c r="N30" s="47">
        <f>K30*10</f>
        <v>1E-3</v>
      </c>
      <c r="O30" s="48" t="str">
        <f>CONCATENATE(B30," ",C30," ",D30," ",E30," ",F30," ",G30," ",H30,I30," ",J30," ",K30," ",L30," ",M30," ",N30)</f>
        <v>time python2.7 /usr/local/macs2/latest/bin/macs2 callpeak -t     -f BAM -g mm --keep-dup 1  -n _pminus4_noWCE -B -p 0.0001 -m 3 100 --broad --broad-cutoff 0.001</v>
      </c>
      <c r="P30" s="45"/>
      <c r="Q30" s="43"/>
      <c r="R30" s="43"/>
      <c r="S30" s="43"/>
      <c r="T30" s="43"/>
      <c r="U30" s="43"/>
      <c r="V30" s="43"/>
      <c r="W30" s="43"/>
    </row>
    <row r="31" spans="2:28" s="20" customFormat="1">
      <c r="B31" s="39"/>
      <c r="C31" s="39"/>
      <c r="D31" s="49"/>
      <c r="E31" s="46"/>
      <c r="F31" s="46"/>
      <c r="G31" s="46"/>
      <c r="H31" s="49"/>
      <c r="I31" s="49"/>
      <c r="J31" s="45"/>
      <c r="K31" s="47"/>
      <c r="L31" s="45"/>
      <c r="M31" s="45"/>
      <c r="N31" s="47"/>
      <c r="O31" s="48" t="s">
        <v>41</v>
      </c>
      <c r="P31" s="45"/>
      <c r="Q31" s="43"/>
      <c r="R31" s="43"/>
      <c r="S31" s="43"/>
      <c r="T31" s="43"/>
      <c r="U31" s="43"/>
      <c r="V31" s="43"/>
      <c r="W31" s="43"/>
    </row>
    <row r="32" spans="2:28" ht="16">
      <c r="B32" s="51"/>
      <c r="E32" s="6"/>
      <c r="F32" s="6"/>
      <c r="G32" s="6"/>
      <c r="H32" s="4"/>
      <c r="I32" s="4"/>
      <c r="L32" s="4"/>
      <c r="N32" s="13"/>
    </row>
    <row r="33" spans="2:15">
      <c r="B33" t="s">
        <v>29</v>
      </c>
      <c r="C33" t="s">
        <v>222</v>
      </c>
      <c r="D33" s="4" t="s">
        <v>53</v>
      </c>
      <c r="E33" s="7" t="str">
        <f>CONCATENATE(B33," ",C33,D33)</f>
        <v>qsub -q rcc-30d m1.sh</v>
      </c>
      <c r="F33" s="6"/>
      <c r="G33" s="6"/>
      <c r="H33" s="4"/>
      <c r="I33" s="4"/>
      <c r="L33" s="4"/>
    </row>
    <row r="34" spans="2:15">
      <c r="B34" t="s">
        <v>29</v>
      </c>
      <c r="C34" t="s">
        <v>223</v>
      </c>
      <c r="D34" s="4" t="s">
        <v>53</v>
      </c>
      <c r="E34" s="7" t="str">
        <f>CONCATENATE(B34," ",C34,D34)</f>
        <v>qsub -q rcc-30d m2.sh</v>
      </c>
      <c r="F34" s="4"/>
      <c r="G34" s="4"/>
      <c r="H34" s="4"/>
      <c r="I34" s="4"/>
    </row>
    <row r="35" spans="2:15">
      <c r="B35" t="s">
        <v>29</v>
      </c>
      <c r="C35" t="s">
        <v>224</v>
      </c>
      <c r="D35" s="4" t="s">
        <v>53</v>
      </c>
      <c r="E35" s="7" t="str">
        <f>CONCATENATE(B35," ",C35,D35)</f>
        <v>qsub -q rcc-30d m3.sh</v>
      </c>
      <c r="F35" s="4"/>
      <c r="G35" s="4"/>
      <c r="H35" s="4"/>
      <c r="I35" s="4"/>
      <c r="L35" s="4"/>
    </row>
    <row r="36" spans="2:15">
      <c r="B36" t="s">
        <v>29</v>
      </c>
      <c r="C36" t="s">
        <v>225</v>
      </c>
      <c r="D36" s="4" t="s">
        <v>53</v>
      </c>
      <c r="E36" s="7" t="str">
        <f>CONCATENATE(B36," ",C36,D36)</f>
        <v>qsub -q rcc-30d m4.sh</v>
      </c>
      <c r="F36" s="4"/>
      <c r="G36" s="4"/>
      <c r="H36" s="4"/>
      <c r="I36" s="4"/>
      <c r="L36" s="4"/>
    </row>
    <row r="37" spans="2:15">
      <c r="B37" t="s">
        <v>29</v>
      </c>
      <c r="C37" t="s">
        <v>226</v>
      </c>
      <c r="D37" s="4" t="s">
        <v>53</v>
      </c>
      <c r="E37" s="7" t="str">
        <f>CONCATENATE(B37," ",C37,D37)</f>
        <v>qsub -q rcc-30d m5.sh</v>
      </c>
      <c r="F37" s="4"/>
      <c r="G37" s="4"/>
      <c r="H37" s="4"/>
      <c r="I37" s="4"/>
      <c r="L37" s="4"/>
    </row>
    <row r="38" spans="2:15">
      <c r="B38" t="s">
        <v>29</v>
      </c>
      <c r="C38" t="s">
        <v>227</v>
      </c>
      <c r="D38" s="4" t="s">
        <v>53</v>
      </c>
      <c r="E38" s="7" t="str">
        <f t="shared" ref="E38:E47" si="0">CONCATENATE(B38," ",C38,D38)</f>
        <v>qsub -q rcc-30d m6.sh</v>
      </c>
      <c r="F38" s="4"/>
      <c r="G38" s="4"/>
      <c r="H38" s="4"/>
      <c r="I38" s="4"/>
      <c r="L38" s="4"/>
    </row>
    <row r="39" spans="2:15">
      <c r="B39" t="s">
        <v>29</v>
      </c>
      <c r="C39" t="s">
        <v>228</v>
      </c>
      <c r="D39" s="4" t="s">
        <v>53</v>
      </c>
      <c r="E39" s="7" t="str">
        <f t="shared" si="0"/>
        <v>qsub -q rcc-30d m7.sh</v>
      </c>
      <c r="F39" s="4"/>
      <c r="G39" s="4"/>
      <c r="H39" s="4"/>
      <c r="I39" s="4"/>
      <c r="L39" s="4"/>
    </row>
    <row r="40" spans="2:15">
      <c r="B40" t="s">
        <v>29</v>
      </c>
      <c r="C40" t="s">
        <v>229</v>
      </c>
      <c r="D40" s="4" t="s">
        <v>53</v>
      </c>
      <c r="E40" s="7" t="str">
        <f t="shared" si="0"/>
        <v>qsub -q rcc-30d m8.sh</v>
      </c>
      <c r="F40" s="4"/>
      <c r="G40" s="4"/>
      <c r="H40" s="4"/>
      <c r="I40" s="4"/>
      <c r="L40" s="4"/>
    </row>
    <row r="41" spans="2:15">
      <c r="B41" t="s">
        <v>29</v>
      </c>
      <c r="C41" t="s">
        <v>230</v>
      </c>
      <c r="D41" s="4" t="s">
        <v>53</v>
      </c>
      <c r="E41" s="7" t="str">
        <f t="shared" si="0"/>
        <v>qsub -q rcc-30d m9.sh</v>
      </c>
      <c r="F41" s="4"/>
      <c r="G41" s="4"/>
      <c r="H41" s="4"/>
      <c r="I41" s="4"/>
      <c r="L41" s="4"/>
    </row>
    <row r="42" spans="2:15">
      <c r="B42" t="s">
        <v>29</v>
      </c>
      <c r="C42" t="s">
        <v>231</v>
      </c>
      <c r="D42" s="4" t="s">
        <v>53</v>
      </c>
      <c r="E42" s="7" t="str">
        <f t="shared" si="0"/>
        <v>qsub -q rcc-30d m10.sh</v>
      </c>
      <c r="F42" s="4"/>
      <c r="G42" s="4"/>
      <c r="H42" s="4"/>
      <c r="I42" s="4"/>
      <c r="L42" s="4"/>
    </row>
    <row r="43" spans="2:15" s="5" customFormat="1">
      <c r="B43" t="s">
        <v>29</v>
      </c>
      <c r="C43" t="s">
        <v>232</v>
      </c>
      <c r="D43" s="4" t="s">
        <v>53</v>
      </c>
      <c r="E43" s="7" t="str">
        <f t="shared" si="0"/>
        <v>qsub -q rcc-30d m11.sh</v>
      </c>
      <c r="F43" s="4"/>
      <c r="G43" s="4"/>
      <c r="H43" s="4"/>
      <c r="I43" s="4"/>
      <c r="J43"/>
      <c r="K43" s="16"/>
      <c r="L43" s="4"/>
      <c r="M43" s="16"/>
      <c r="O43"/>
    </row>
    <row r="44" spans="2:15" s="5" customFormat="1">
      <c r="B44" t="s">
        <v>29</v>
      </c>
      <c r="C44" t="s">
        <v>233</v>
      </c>
      <c r="D44" s="4" t="s">
        <v>53</v>
      </c>
      <c r="E44" s="7" t="str">
        <f t="shared" si="0"/>
        <v>qsub -q rcc-30d m12.sh</v>
      </c>
      <c r="F44" s="4"/>
      <c r="G44" s="4"/>
      <c r="H44" s="4"/>
      <c r="I44" s="4"/>
      <c r="J44"/>
      <c r="K44" s="16"/>
      <c r="L44" s="4"/>
      <c r="M44" s="16"/>
      <c r="O44"/>
    </row>
    <row r="45" spans="2:15" s="5" customFormat="1">
      <c r="B45" t="s">
        <v>29</v>
      </c>
      <c r="C45" t="s">
        <v>234</v>
      </c>
      <c r="D45" s="4" t="s">
        <v>53</v>
      </c>
      <c r="E45" s="7" t="str">
        <f t="shared" si="0"/>
        <v>qsub -q rcc-30d m13.sh</v>
      </c>
      <c r="F45" s="4"/>
      <c r="G45" s="4"/>
      <c r="H45" s="4"/>
      <c r="I45" s="4"/>
      <c r="J45"/>
      <c r="K45" s="16"/>
      <c r="L45" s="4"/>
      <c r="M45" s="16"/>
      <c r="O45"/>
    </row>
    <row r="46" spans="2:15" s="5" customFormat="1">
      <c r="B46" t="s">
        <v>29</v>
      </c>
      <c r="C46" t="s">
        <v>235</v>
      </c>
      <c r="D46" s="4" t="s">
        <v>53</v>
      </c>
      <c r="E46" s="7" t="str">
        <f t="shared" si="0"/>
        <v>qsub -q rcc-30d m14.sh</v>
      </c>
      <c r="F46" s="4"/>
      <c r="G46" s="4"/>
      <c r="H46" s="4"/>
      <c r="I46" s="4"/>
      <c r="J46"/>
      <c r="K46" s="16"/>
      <c r="L46" s="4"/>
      <c r="M46" s="16"/>
      <c r="O46"/>
    </row>
    <row r="47" spans="2:15" s="5" customFormat="1">
      <c r="B47" t="s">
        <v>29</v>
      </c>
      <c r="C47" t="s">
        <v>236</v>
      </c>
      <c r="D47" s="4" t="s">
        <v>53</v>
      </c>
      <c r="E47" s="7" t="str">
        <f t="shared" si="0"/>
        <v>qsub -q rcc-30d m15.sh</v>
      </c>
      <c r="F47" s="4"/>
      <c r="G47" s="4"/>
      <c r="H47" s="4"/>
      <c r="I47" s="4"/>
      <c r="J47"/>
      <c r="K47" s="16"/>
      <c r="L47" s="4"/>
      <c r="M47" s="16"/>
      <c r="O47"/>
    </row>
    <row r="48" spans="2:15" s="5" customFormat="1">
      <c r="B48"/>
      <c r="C48"/>
      <c r="D48" s="4"/>
      <c r="E48" s="4" t="s">
        <v>41</v>
      </c>
      <c r="F48" s="4"/>
      <c r="G48" s="4"/>
      <c r="H48" s="4"/>
      <c r="I48" s="4"/>
      <c r="J48"/>
      <c r="K48" s="16"/>
      <c r="L48"/>
      <c r="M48" s="16"/>
      <c r="O48"/>
    </row>
    <row r="49" spans="2:15" s="5" customFormat="1">
      <c r="B49"/>
      <c r="C49"/>
      <c r="D49" s="4"/>
      <c r="E49" s="4"/>
      <c r="F49" s="4"/>
      <c r="G49" s="4"/>
      <c r="H49" s="4"/>
      <c r="I49" s="4"/>
      <c r="J49"/>
      <c r="K49" s="16"/>
      <c r="L49"/>
      <c r="M49" s="16"/>
      <c r="O49"/>
    </row>
    <row r="50" spans="2:15" s="5" customFormat="1">
      <c r="B50"/>
      <c r="C50"/>
      <c r="D50" s="4"/>
      <c r="E50" s="4"/>
      <c r="F50" s="4"/>
      <c r="G50" s="4"/>
      <c r="H50" s="4"/>
      <c r="I50" s="4"/>
      <c r="J50"/>
      <c r="K50" s="16"/>
      <c r="L50"/>
      <c r="M50" s="16"/>
      <c r="O50"/>
    </row>
    <row r="51" spans="2:15" s="5" customFormat="1">
      <c r="B51"/>
      <c r="C51"/>
      <c r="D51" s="4"/>
      <c r="E51" s="4"/>
      <c r="F51" s="4"/>
      <c r="G51" s="4"/>
      <c r="H51" s="4"/>
      <c r="I51" s="4"/>
      <c r="J51"/>
      <c r="K51" s="16"/>
      <c r="L51"/>
      <c r="M51" s="16"/>
      <c r="O51"/>
    </row>
    <row r="52" spans="2:15" s="5" customFormat="1">
      <c r="B52"/>
      <c r="C52"/>
      <c r="D52" s="4"/>
      <c r="E52" s="4"/>
      <c r="F52" s="4"/>
      <c r="G52" s="4"/>
      <c r="H52" s="4"/>
      <c r="I52" s="4"/>
      <c r="J52"/>
      <c r="K52" s="16"/>
      <c r="L52"/>
      <c r="M52" s="16"/>
      <c r="O52"/>
    </row>
    <row r="53" spans="2:15" s="5" customFormat="1">
      <c r="B53"/>
      <c r="C53"/>
      <c r="D53" s="4"/>
      <c r="E53" s="4"/>
      <c r="F53" s="4"/>
      <c r="G53" s="4"/>
      <c r="H53" s="4"/>
      <c r="I53" s="4"/>
      <c r="J53"/>
      <c r="K53" s="16"/>
      <c r="L53"/>
      <c r="M53" s="16"/>
      <c r="O53"/>
    </row>
    <row r="54" spans="2:15" s="5" customFormat="1">
      <c r="B54"/>
      <c r="C54"/>
      <c r="D54" s="4"/>
      <c r="E54" s="4"/>
      <c r="F54" s="4"/>
      <c r="G54" s="4"/>
      <c r="H54" s="4"/>
      <c r="I54" s="4"/>
      <c r="J54"/>
      <c r="K54" s="16"/>
      <c r="L54"/>
      <c r="M54" s="16"/>
      <c r="O54"/>
    </row>
    <row r="55" spans="2:15" s="5" customFormat="1">
      <c r="B55"/>
      <c r="C55"/>
      <c r="D55" s="4"/>
      <c r="E55" s="4"/>
      <c r="F55" s="4"/>
      <c r="G55" s="4"/>
      <c r="H55" s="4"/>
      <c r="I55" s="4"/>
      <c r="J55"/>
      <c r="K55" s="16"/>
      <c r="L55"/>
      <c r="M55" s="16"/>
      <c r="O55"/>
    </row>
    <row r="56" spans="2:15" s="5" customFormat="1">
      <c r="B56"/>
      <c r="C56"/>
      <c r="D56" s="4"/>
      <c r="E56" s="4"/>
      <c r="F56" s="4"/>
      <c r="G56" s="4"/>
      <c r="H56" s="4"/>
      <c r="I56" s="4"/>
      <c r="J56"/>
      <c r="K56" s="16"/>
      <c r="L56"/>
      <c r="M56" s="16"/>
      <c r="O56"/>
    </row>
    <row r="57" spans="2:15" s="5" customFormat="1">
      <c r="B57"/>
      <c r="C57"/>
      <c r="D57" s="4"/>
      <c r="E57" s="4"/>
      <c r="F57" s="4"/>
      <c r="G57" s="4"/>
      <c r="H57" s="4"/>
      <c r="I57" s="4"/>
      <c r="J57"/>
      <c r="K57" s="16"/>
      <c r="L57"/>
      <c r="M57" s="16"/>
      <c r="O57"/>
    </row>
    <row r="58" spans="2:15" s="5" customFormat="1">
      <c r="B58"/>
      <c r="C58"/>
      <c r="D58" s="4"/>
      <c r="E58" s="4"/>
      <c r="F58" s="4"/>
      <c r="G58" s="4"/>
      <c r="H58" s="4"/>
      <c r="I58" s="4"/>
      <c r="J58"/>
      <c r="K58" s="16"/>
      <c r="L58"/>
      <c r="M58" s="16"/>
      <c r="O58"/>
    </row>
    <row r="59" spans="2:15">
      <c r="E59" s="4"/>
      <c r="F59" s="4"/>
      <c r="G59" s="4"/>
      <c r="H59" s="4"/>
      <c r="I59" s="4"/>
    </row>
    <row r="60" spans="2:15">
      <c r="E60" s="4"/>
      <c r="F60" s="4"/>
      <c r="G60" s="4"/>
      <c r="H60" s="4"/>
      <c r="I60" s="4"/>
    </row>
    <row r="61" spans="2:15">
      <c r="E61" s="4"/>
      <c r="F61" s="4"/>
      <c r="G61" s="4"/>
      <c r="H61" s="4"/>
      <c r="I61" s="4"/>
    </row>
    <row r="62" spans="2:15">
      <c r="E62" s="4"/>
      <c r="F62" s="4"/>
      <c r="G62" s="4"/>
      <c r="H62" s="4"/>
      <c r="I62" s="4"/>
    </row>
    <row r="63" spans="2:15">
      <c r="E63" s="4"/>
      <c r="F63" s="4"/>
      <c r="G63" s="4"/>
      <c r="H63" s="4"/>
      <c r="I63" s="4"/>
    </row>
    <row r="64" spans="2:15">
      <c r="E64" s="4"/>
      <c r="F64" s="4"/>
      <c r="G64" s="4"/>
      <c r="H64" s="4"/>
      <c r="I64" s="4"/>
    </row>
    <row r="65" spans="5:9">
      <c r="E65" s="4"/>
      <c r="F65" s="4"/>
      <c r="G65" s="4"/>
      <c r="H65" s="4"/>
      <c r="I65" s="4"/>
    </row>
    <row r="66" spans="5:9">
      <c r="E66" s="4"/>
      <c r="F66" s="4"/>
      <c r="G66" s="4"/>
      <c r="H66" s="4"/>
      <c r="I66" s="4"/>
    </row>
    <row r="67" spans="5:9">
      <c r="E67" s="4"/>
      <c r="F67" s="4"/>
      <c r="G67" s="4"/>
      <c r="H67" s="4"/>
      <c r="I67" s="4"/>
    </row>
  </sheetData>
  <dataConsolidate/>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workbookViewId="0">
      <selection activeCell="C16" sqref="C16"/>
    </sheetView>
  </sheetViews>
  <sheetFormatPr baseColWidth="10" defaultRowHeight="12" x14ac:dyDescent="0"/>
  <cols>
    <col min="1" max="1" width="4.83203125" style="81" bestFit="1" customWidth="1"/>
    <col min="2" max="2" width="59.6640625" style="88" customWidth="1"/>
    <col min="3" max="3" width="88.5" style="81" customWidth="1"/>
    <col min="4" max="4" width="24.33203125" style="81" customWidth="1"/>
    <col min="5" max="5" width="28.5" style="81" bestFit="1" customWidth="1"/>
    <col min="6" max="6" width="29.5" style="81" bestFit="1" customWidth="1"/>
    <col min="7" max="7" width="5.5" style="81" bestFit="1" customWidth="1"/>
    <col min="8" max="9" width="10.83203125" style="81"/>
    <col min="10" max="10" width="16.6640625" style="81" customWidth="1"/>
    <col min="11" max="11" width="3.1640625" style="81" bestFit="1" customWidth="1"/>
    <col min="12" max="16384" width="10.83203125" style="81"/>
  </cols>
  <sheetData>
    <row r="1" spans="1:4">
      <c r="B1" s="87" t="s">
        <v>242</v>
      </c>
    </row>
    <row r="2" spans="1:4">
      <c r="B2" s="88" t="s">
        <v>243</v>
      </c>
      <c r="C2" s="81" t="s">
        <v>252</v>
      </c>
    </row>
    <row r="3" spans="1:4">
      <c r="B3" s="88" t="s">
        <v>244</v>
      </c>
      <c r="C3" s="81" t="s">
        <v>253</v>
      </c>
    </row>
    <row r="6" spans="1:4">
      <c r="A6" s="81" t="s">
        <v>281</v>
      </c>
      <c r="B6" s="89" t="s">
        <v>251</v>
      </c>
    </row>
    <row r="7" spans="1:4" ht="24">
      <c r="A7" s="81">
        <v>1</v>
      </c>
      <c r="B7" s="88" t="s">
        <v>282</v>
      </c>
    </row>
    <row r="8" spans="1:4">
      <c r="A8" s="81">
        <v>2</v>
      </c>
      <c r="B8" s="88" t="s">
        <v>280</v>
      </c>
    </row>
    <row r="9" spans="1:4">
      <c r="A9" s="81">
        <v>3</v>
      </c>
      <c r="B9" s="88" t="s">
        <v>279</v>
      </c>
    </row>
    <row r="10" spans="1:4">
      <c r="A10" s="81">
        <v>4</v>
      </c>
      <c r="B10" s="88" t="s">
        <v>292</v>
      </c>
      <c r="C10" s="111" t="s">
        <v>296</v>
      </c>
    </row>
    <row r="11" spans="1:4">
      <c r="C11" s="111" t="s">
        <v>293</v>
      </c>
    </row>
    <row r="12" spans="1:4">
      <c r="C12" s="81" t="s">
        <v>295</v>
      </c>
    </row>
    <row r="13" spans="1:4">
      <c r="C13" s="81" t="s">
        <v>294</v>
      </c>
    </row>
    <row r="16" spans="1:4">
      <c r="A16" s="81">
        <v>5</v>
      </c>
      <c r="B16" s="88" t="s">
        <v>285</v>
      </c>
      <c r="C16" s="81" t="s">
        <v>297</v>
      </c>
      <c r="D16" s="82"/>
    </row>
    <row r="17" spans="1:15">
      <c r="C17" s="81" t="s">
        <v>298</v>
      </c>
      <c r="D17" s="82"/>
    </row>
    <row r="18" spans="1:15">
      <c r="C18" s="81" t="s">
        <v>299</v>
      </c>
      <c r="D18" s="82"/>
    </row>
    <row r="19" spans="1:15">
      <c r="C19" s="81" t="s">
        <v>300</v>
      </c>
      <c r="D19" s="82"/>
    </row>
    <row r="20" spans="1:15">
      <c r="C20" s="81" t="s">
        <v>301</v>
      </c>
      <c r="D20" s="82"/>
    </row>
    <row r="21" spans="1:15">
      <c r="C21" s="81" t="s">
        <v>302</v>
      </c>
      <c r="D21" s="82"/>
    </row>
    <row r="22" spans="1:15">
      <c r="D22" s="82"/>
    </row>
    <row r="23" spans="1:15">
      <c r="D23" s="82"/>
    </row>
    <row r="24" spans="1:15">
      <c r="B24" s="87" t="s">
        <v>245</v>
      </c>
      <c r="C24" s="85" t="s">
        <v>306</v>
      </c>
      <c r="L24" s="83" t="s">
        <v>308</v>
      </c>
      <c r="M24" s="83" t="s">
        <v>309</v>
      </c>
      <c r="O24" s="83" t="s">
        <v>35</v>
      </c>
    </row>
    <row r="25" spans="1:15" ht="24">
      <c r="A25" s="81">
        <v>6</v>
      </c>
      <c r="B25" s="90" t="s">
        <v>291</v>
      </c>
      <c r="C25" s="84" t="s">
        <v>283</v>
      </c>
      <c r="E25" s="81" t="s">
        <v>315</v>
      </c>
      <c r="K25" s="81" t="s">
        <v>307</v>
      </c>
      <c r="L25" s="81" t="s">
        <v>327</v>
      </c>
      <c r="M25" s="81" t="s">
        <v>267</v>
      </c>
      <c r="O25" s="81" t="str">
        <f>CONCATENATE(K25," ",L25," ",M25)</f>
        <v>mv randsamp.sh.o4970881 Max_wt_10000_sub.bed</v>
      </c>
    </row>
    <row r="26" spans="1:15">
      <c r="C26" s="81" t="s">
        <v>286</v>
      </c>
      <c r="E26" s="81" t="s">
        <v>316</v>
      </c>
      <c r="K26" s="81" t="s">
        <v>307</v>
      </c>
      <c r="L26" s="81" t="s">
        <v>328</v>
      </c>
      <c r="M26" s="81" t="s">
        <v>268</v>
      </c>
      <c r="O26" s="81" t="str">
        <f t="shared" ref="O26:O30" si="0">CONCATENATE(K26," ",L26," ",M26)</f>
        <v>mv randsamp1.sh.o4970882 Max_2d_10000_sub.bed</v>
      </c>
    </row>
    <row r="27" spans="1:15">
      <c r="C27" s="81" t="s">
        <v>287</v>
      </c>
      <c r="E27" s="81" t="s">
        <v>317</v>
      </c>
      <c r="K27" s="81" t="s">
        <v>307</v>
      </c>
      <c r="L27" s="81" t="s">
        <v>329</v>
      </c>
      <c r="M27" s="81" t="s">
        <v>269</v>
      </c>
      <c r="O27" s="81" t="str">
        <f t="shared" si="0"/>
        <v>mv randsamp2.sh.o4970884 Max_4d_10000_sub.bed</v>
      </c>
    </row>
    <row r="28" spans="1:15">
      <c r="C28" s="81" t="s">
        <v>288</v>
      </c>
      <c r="E28" s="86" t="s">
        <v>319</v>
      </c>
      <c r="K28" s="81" t="s">
        <v>307</v>
      </c>
      <c r="L28" s="81" t="s">
        <v>330</v>
      </c>
      <c r="M28" s="81" t="s">
        <v>310</v>
      </c>
      <c r="O28" s="81" t="str">
        <f t="shared" si="0"/>
        <v>mv randsamp3.sh.o4970885 Max_wt_5000_sub.bed</v>
      </c>
    </row>
    <row r="29" spans="1:15">
      <c r="C29" s="81" t="s">
        <v>289</v>
      </c>
      <c r="E29" s="86" t="s">
        <v>320</v>
      </c>
      <c r="K29" s="81" t="s">
        <v>307</v>
      </c>
      <c r="L29" s="81" t="s">
        <v>331</v>
      </c>
      <c r="M29" s="81" t="s">
        <v>311</v>
      </c>
      <c r="O29" s="81" t="str">
        <f t="shared" si="0"/>
        <v>mv randsamp4.sh.o4970886 Max_2d_5000_sub.bed</v>
      </c>
    </row>
    <row r="30" spans="1:15">
      <c r="C30" s="81" t="s">
        <v>290</v>
      </c>
      <c r="E30" s="86" t="s">
        <v>321</v>
      </c>
      <c r="K30" s="81" t="s">
        <v>307</v>
      </c>
      <c r="L30" s="81" t="s">
        <v>332</v>
      </c>
      <c r="M30" s="81" t="s">
        <v>312</v>
      </c>
      <c r="O30" s="81" t="str">
        <f t="shared" si="0"/>
        <v>mv randsamp5.sh.o4970887 Max_4d_5000_sub.bed</v>
      </c>
    </row>
    <row r="32" spans="1:15" ht="24">
      <c r="A32" s="81">
        <v>7</v>
      </c>
      <c r="B32" s="90" t="s">
        <v>246</v>
      </c>
      <c r="C32" s="81" t="s">
        <v>270</v>
      </c>
    </row>
    <row r="33" spans="2:3">
      <c r="B33" s="91" t="s">
        <v>322</v>
      </c>
      <c r="C33" s="81" t="s">
        <v>271</v>
      </c>
    </row>
    <row r="34" spans="2:3">
      <c r="B34" s="90"/>
      <c r="C34" s="81" t="s">
        <v>272</v>
      </c>
    </row>
    <row r="35" spans="2:3">
      <c r="B35" s="90"/>
      <c r="C35" s="81" t="s">
        <v>303</v>
      </c>
    </row>
    <row r="36" spans="2:3">
      <c r="B36" s="90"/>
      <c r="C36" s="81" t="s">
        <v>304</v>
      </c>
    </row>
    <row r="37" spans="2:3">
      <c r="B37" s="90"/>
      <c r="C37" s="81" t="s">
        <v>305</v>
      </c>
    </row>
    <row r="38" spans="2:3">
      <c r="B38" s="90"/>
    </row>
    <row r="39" spans="2:3">
      <c r="B39" s="88" t="s">
        <v>284</v>
      </c>
    </row>
    <row r="40" spans="2:3">
      <c r="B40" s="88" t="s">
        <v>275</v>
      </c>
      <c r="C40" s="81" t="s">
        <v>276</v>
      </c>
    </row>
    <row r="41" spans="2:3">
      <c r="B41" s="92" t="s">
        <v>326</v>
      </c>
      <c r="C41" s="81" t="s">
        <v>277</v>
      </c>
    </row>
    <row r="42" spans="2:3">
      <c r="C42" s="81" t="s">
        <v>278</v>
      </c>
    </row>
    <row r="43" spans="2:3">
      <c r="C43" s="81" t="s">
        <v>323</v>
      </c>
    </row>
    <row r="44" spans="2:3">
      <c r="C44" s="81" t="s">
        <v>324</v>
      </c>
    </row>
    <row r="45" spans="2:3">
      <c r="C45" s="81" t="s">
        <v>325</v>
      </c>
    </row>
    <row r="46" spans="2:3">
      <c r="C46" s="86" t="s">
        <v>41</v>
      </c>
    </row>
    <row r="48" spans="2:3" ht="24">
      <c r="B48" s="88" t="s">
        <v>273</v>
      </c>
    </row>
    <row r="49" spans="2:2">
      <c r="B49" s="88" t="s">
        <v>274</v>
      </c>
    </row>
    <row r="56" spans="2:2">
      <c r="B56" s="88" t="s">
        <v>248</v>
      </c>
    </row>
    <row r="57" spans="2:2">
      <c r="B57" s="88" t="s">
        <v>247</v>
      </c>
    </row>
    <row r="59" spans="2:2">
      <c r="B59" s="87" t="s">
        <v>250</v>
      </c>
    </row>
    <row r="60" spans="2:2" ht="24">
      <c r="B60" s="88" t="s">
        <v>249</v>
      </c>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C20" sqref="C20"/>
    </sheetView>
  </sheetViews>
  <sheetFormatPr baseColWidth="10" defaultRowHeight="15" x14ac:dyDescent="0"/>
  <cols>
    <col min="2" max="2" width="24.83203125" bestFit="1" customWidth="1"/>
    <col min="3" max="3" width="21.6640625" bestFit="1" customWidth="1"/>
    <col min="4" max="5" width="15" bestFit="1" customWidth="1"/>
  </cols>
  <sheetData>
    <row r="1" spans="1:6">
      <c r="A1" s="12" t="s">
        <v>333</v>
      </c>
      <c r="B1" s="12"/>
      <c r="C1" s="79" t="s">
        <v>163</v>
      </c>
      <c r="D1" s="79" t="s">
        <v>164</v>
      </c>
      <c r="E1" s="57" t="s">
        <v>165</v>
      </c>
    </row>
    <row r="2" spans="1:6">
      <c r="A2" s="12"/>
      <c r="B2" s="67" t="s">
        <v>335</v>
      </c>
      <c r="C2" s="94">
        <v>9793</v>
      </c>
      <c r="D2" s="93" t="s">
        <v>336</v>
      </c>
      <c r="E2" s="93" t="s">
        <v>337</v>
      </c>
    </row>
    <row r="3" spans="1:6">
      <c r="B3" s="58" t="s">
        <v>162</v>
      </c>
      <c r="C3" s="58"/>
      <c r="D3" s="58"/>
      <c r="E3" s="58"/>
    </row>
    <row r="4" spans="1:6">
      <c r="B4" s="58" t="s">
        <v>110</v>
      </c>
      <c r="C4" s="58"/>
      <c r="D4" s="58"/>
      <c r="E4" s="58"/>
    </row>
    <row r="5" spans="1:6">
      <c r="B5" s="58" t="s">
        <v>154</v>
      </c>
      <c r="C5" s="58">
        <v>2277081</v>
      </c>
      <c r="D5" s="58">
        <v>2277081</v>
      </c>
      <c r="E5" s="58">
        <v>2277081</v>
      </c>
    </row>
    <row r="7" spans="1:6">
      <c r="A7" s="12" t="s">
        <v>334</v>
      </c>
      <c r="B7" s="12"/>
      <c r="C7" s="79" t="s">
        <v>163</v>
      </c>
      <c r="D7" s="79" t="s">
        <v>164</v>
      </c>
      <c r="E7" s="57" t="s">
        <v>165</v>
      </c>
    </row>
    <row r="8" spans="1:6">
      <c r="A8" s="12"/>
      <c r="B8" s="67" t="s">
        <v>335</v>
      </c>
      <c r="C8" s="58">
        <v>17933</v>
      </c>
      <c r="D8" s="58">
        <v>17193</v>
      </c>
      <c r="E8" s="58">
        <v>18290</v>
      </c>
    </row>
    <row r="9" spans="1:6">
      <c r="B9" s="58" t="s">
        <v>162</v>
      </c>
    </row>
    <row r="10" spans="1:6">
      <c r="B10" s="58" t="s">
        <v>110</v>
      </c>
      <c r="C10" s="58"/>
      <c r="D10" s="58"/>
      <c r="E10" s="58"/>
    </row>
    <row r="11" spans="1:6">
      <c r="B11" s="58" t="s">
        <v>154</v>
      </c>
      <c r="C11" s="58">
        <v>2687108</v>
      </c>
      <c r="D11" s="58">
        <v>2687108</v>
      </c>
      <c r="E11" s="58">
        <v>2687108</v>
      </c>
    </row>
    <row r="15" spans="1:6">
      <c r="C15" s="58"/>
      <c r="D15" s="80"/>
      <c r="E15" s="80"/>
      <c r="F15" s="80"/>
    </row>
    <row r="16" spans="1:6">
      <c r="C16" s="80"/>
      <c r="D16" s="58"/>
      <c r="E16" s="58"/>
      <c r="F16" s="58"/>
    </row>
    <row r="17" spans="3:6">
      <c r="C17" s="80"/>
      <c r="D17" s="58"/>
      <c r="E17" s="58"/>
      <c r="F17" s="58"/>
    </row>
    <row r="18" spans="3:6">
      <c r="C18" s="80"/>
      <c r="D18" s="58"/>
      <c r="E18" s="58"/>
      <c r="F18" s="58"/>
    </row>
  </sheetData>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H26" sqref="H26"/>
    </sheetView>
  </sheetViews>
  <sheetFormatPr baseColWidth="10" defaultRowHeight="15" x14ac:dyDescent="0"/>
  <cols>
    <col min="1" max="1" width="21.33203125" style="12" bestFit="1" customWidth="1"/>
    <col min="2" max="2" width="6.83203125" style="146" customWidth="1"/>
    <col min="3" max="3" width="11.5" style="143" bestFit="1" customWidth="1"/>
  </cols>
  <sheetData>
    <row r="1" spans="1:3">
      <c r="B1" s="145" t="s">
        <v>357</v>
      </c>
      <c r="C1" s="142" t="s">
        <v>356</v>
      </c>
    </row>
    <row r="2" spans="1:3">
      <c r="A2" s="12" t="s">
        <v>371</v>
      </c>
      <c r="B2" s="146">
        <v>17.299999999999997</v>
      </c>
      <c r="C2" s="143">
        <v>692</v>
      </c>
    </row>
    <row r="3" spans="1:3" s="20" customFormat="1">
      <c r="A3" s="141" t="s">
        <v>367</v>
      </c>
      <c r="B3" s="147">
        <v>30.25</v>
      </c>
      <c r="C3" s="144">
        <v>1210</v>
      </c>
    </row>
    <row r="4" spans="1:3">
      <c r="A4" s="12" t="s">
        <v>372</v>
      </c>
      <c r="B4" s="146">
        <v>10.725</v>
      </c>
      <c r="C4" s="143">
        <v>429</v>
      </c>
    </row>
    <row r="5" spans="1:3" s="20" customFormat="1">
      <c r="A5" s="141" t="s">
        <v>368</v>
      </c>
      <c r="B5" s="147">
        <v>19.925000000000001</v>
      </c>
      <c r="C5" s="144">
        <v>797</v>
      </c>
    </row>
    <row r="6" spans="1:3">
      <c r="A6" s="12" t="s">
        <v>373</v>
      </c>
      <c r="B6" s="146">
        <v>6.6750000000000007</v>
      </c>
      <c r="C6" s="143">
        <v>267</v>
      </c>
    </row>
    <row r="7" spans="1:3" s="20" customFormat="1">
      <c r="A7" s="141" t="s">
        <v>369</v>
      </c>
      <c r="B7" s="147">
        <v>13.225000000000001</v>
      </c>
      <c r="C7" s="144">
        <v>529</v>
      </c>
    </row>
    <row r="9" spans="1:3" s="20" customFormat="1">
      <c r="A9" s="141" t="s">
        <v>358</v>
      </c>
      <c r="B9" s="147">
        <v>77.406879706900057</v>
      </c>
      <c r="C9" s="144">
        <v>11409</v>
      </c>
    </row>
    <row r="10" spans="1:3">
      <c r="A10" s="12" t="s">
        <v>359</v>
      </c>
      <c r="B10" s="146">
        <v>77.381874515879161</v>
      </c>
      <c r="C10" s="143">
        <v>10989</v>
      </c>
    </row>
    <row r="11" spans="1:3" s="20" customFormat="1">
      <c r="A11" s="141" t="s">
        <v>360</v>
      </c>
      <c r="B11" s="147">
        <v>46.496725582705444</v>
      </c>
      <c r="C11" s="144">
        <v>6603</v>
      </c>
    </row>
    <row r="14" spans="1:3" s="20" customFormat="1">
      <c r="A14" s="141" t="s">
        <v>370</v>
      </c>
      <c r="B14" s="147">
        <v>44</v>
      </c>
      <c r="C14" s="144">
        <v>1760</v>
      </c>
    </row>
    <row r="15" spans="1:3">
      <c r="A15" s="12" t="s">
        <v>374</v>
      </c>
      <c r="B15" s="146">
        <v>23.625</v>
      </c>
      <c r="C15" s="143">
        <v>945</v>
      </c>
    </row>
    <row r="17" spans="1:3" s="20" customFormat="1">
      <c r="A17" s="141" t="s">
        <v>362</v>
      </c>
      <c r="B17" s="147">
        <v>92.851119647709169</v>
      </c>
      <c r="C17" s="144">
        <v>29730</v>
      </c>
    </row>
    <row r="18" spans="1:3">
      <c r="A18" s="12" t="s">
        <v>363</v>
      </c>
      <c r="B18" s="146">
        <v>97.233057387400024</v>
      </c>
      <c r="C18" s="143">
        <v>34649</v>
      </c>
    </row>
    <row r="19" spans="1:3" s="20" customFormat="1">
      <c r="A19" s="141" t="s">
        <v>364</v>
      </c>
      <c r="B19" s="147">
        <v>73.731222086885921</v>
      </c>
      <c r="C19" s="144">
        <v>23608</v>
      </c>
    </row>
    <row r="21" spans="1:3">
      <c r="A21" s="12" t="s">
        <v>361</v>
      </c>
      <c r="B21" s="146">
        <v>79.592514671686416</v>
      </c>
      <c r="C21" s="143">
        <v>21564</v>
      </c>
    </row>
    <row r="22" spans="1:3" s="20" customFormat="1">
      <c r="A22" s="141" t="s">
        <v>365</v>
      </c>
      <c r="B22" s="147">
        <v>57.093425605536332</v>
      </c>
      <c r="C22" s="144">
        <v>8415</v>
      </c>
    </row>
    <row r="23" spans="1:3">
      <c r="A23" s="12" t="s">
        <v>366</v>
      </c>
      <c r="B23" s="146">
        <v>85.261601295683391</v>
      </c>
      <c r="C23" s="143">
        <v>12108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48"/>
  <sheetViews>
    <sheetView topLeftCell="A2" workbookViewId="0">
      <selection activeCell="B24" sqref="B24"/>
    </sheetView>
  </sheetViews>
  <sheetFormatPr baseColWidth="10" defaultRowHeight="13" x14ac:dyDescent="0"/>
  <cols>
    <col min="1" max="1" width="4.83203125" style="1" bestFit="1" customWidth="1"/>
    <col min="2" max="2" width="92.5" style="1" bestFit="1" customWidth="1"/>
    <col min="3" max="3" width="9.6640625" style="1" bestFit="1" customWidth="1"/>
    <col min="4" max="4" width="5.33203125" style="1" customWidth="1"/>
    <col min="5" max="5" width="3.83203125" style="1" bestFit="1" customWidth="1"/>
    <col min="6" max="6" width="20.5" style="1" bestFit="1" customWidth="1"/>
    <col min="7" max="7" width="36" style="1" bestFit="1" customWidth="1"/>
    <col min="8" max="16384" width="10.83203125" style="1"/>
  </cols>
  <sheetData>
    <row r="2" spans="2:7">
      <c r="B2" s="1" t="s">
        <v>18</v>
      </c>
      <c r="C2" s="1" t="s">
        <v>0</v>
      </c>
      <c r="D2" s="3"/>
      <c r="E2" s="1">
        <v>1</v>
      </c>
      <c r="F2" s="9" t="s">
        <v>34</v>
      </c>
      <c r="G2" s="1" t="str">
        <f>CONCATENATE(C2,E2,F2)</f>
        <v>cMyc1.fastq.gz</v>
      </c>
    </row>
    <row r="3" spans="2:7">
      <c r="B3" s="1" t="s">
        <v>20</v>
      </c>
      <c r="C3" s="1" t="s">
        <v>0</v>
      </c>
      <c r="D3" s="3"/>
      <c r="E3" s="1">
        <v>2</v>
      </c>
      <c r="F3" s="9" t="s">
        <v>34</v>
      </c>
      <c r="G3" s="1" t="str">
        <f t="shared" ref="G3:G17" si="0">CONCATENATE(C3,E3,F3)</f>
        <v>cMyc2.fastq.gz</v>
      </c>
    </row>
    <row r="4" spans="2:7">
      <c r="B4" s="1" t="s">
        <v>19</v>
      </c>
      <c r="C4" s="1" t="s">
        <v>1</v>
      </c>
      <c r="D4" s="3"/>
      <c r="E4" s="1">
        <v>1</v>
      </c>
      <c r="F4" s="9" t="s">
        <v>34</v>
      </c>
      <c r="G4" s="1" t="str">
        <f t="shared" si="0"/>
        <v>N-Myc1.fastq.gz</v>
      </c>
    </row>
    <row r="5" spans="2:7">
      <c r="B5" s="1" t="s">
        <v>21</v>
      </c>
      <c r="C5" s="1" t="s">
        <v>1</v>
      </c>
      <c r="D5" s="3"/>
      <c r="E5" s="1">
        <v>2</v>
      </c>
      <c r="F5" s="9" t="s">
        <v>34</v>
      </c>
      <c r="G5" s="1" t="str">
        <f t="shared" si="0"/>
        <v>N-Myc2.fastq.gz</v>
      </c>
    </row>
    <row r="6" spans="2:7">
      <c r="B6" s="1" t="s">
        <v>6</v>
      </c>
      <c r="C6" s="2" t="s">
        <v>4</v>
      </c>
      <c r="D6" s="3"/>
      <c r="E6" s="1">
        <v>1</v>
      </c>
      <c r="F6" s="9" t="s">
        <v>34</v>
      </c>
      <c r="G6" s="1" t="str">
        <f t="shared" si="0"/>
        <v>WCE-Dex1.fastq.gz</v>
      </c>
    </row>
    <row r="7" spans="2:7">
      <c r="B7" s="1" t="s">
        <v>10</v>
      </c>
      <c r="C7" s="2" t="s">
        <v>4</v>
      </c>
      <c r="D7" s="3"/>
      <c r="E7" s="1">
        <v>2</v>
      </c>
      <c r="F7" s="9" t="s">
        <v>34</v>
      </c>
      <c r="G7" s="1" t="str">
        <f t="shared" si="0"/>
        <v>WCE-Dex2.fastq.gz</v>
      </c>
    </row>
    <row r="8" spans="2:7">
      <c r="B8" s="1" t="s">
        <v>14</v>
      </c>
      <c r="C8" s="2" t="s">
        <v>4</v>
      </c>
      <c r="D8" s="3"/>
      <c r="E8" s="1">
        <v>3</v>
      </c>
      <c r="F8" s="9" t="s">
        <v>34</v>
      </c>
      <c r="G8" s="1" t="str">
        <f t="shared" si="0"/>
        <v>WCE-Dex3.fastq.gz</v>
      </c>
    </row>
    <row r="9" spans="2:7">
      <c r="B9" s="1" t="s">
        <v>7</v>
      </c>
      <c r="C9" s="2" t="s">
        <v>5</v>
      </c>
      <c r="D9" s="3"/>
      <c r="E9" s="1">
        <v>1</v>
      </c>
      <c r="F9" s="9" t="s">
        <v>34</v>
      </c>
      <c r="G9" s="1" t="str">
        <f t="shared" si="0"/>
        <v>WCE+Dex1.fastq.gz</v>
      </c>
    </row>
    <row r="10" spans="2:7">
      <c r="B10" s="1" t="s">
        <v>11</v>
      </c>
      <c r="C10" s="2" t="s">
        <v>5</v>
      </c>
      <c r="D10" s="3"/>
      <c r="E10" s="1">
        <v>2</v>
      </c>
      <c r="F10" s="9" t="s">
        <v>34</v>
      </c>
      <c r="G10" s="1" t="str">
        <f t="shared" si="0"/>
        <v>WCE+Dex2.fastq.gz</v>
      </c>
    </row>
    <row r="11" spans="2:7">
      <c r="B11" s="1" t="s">
        <v>15</v>
      </c>
      <c r="C11" s="2" t="s">
        <v>5</v>
      </c>
      <c r="D11" s="3"/>
      <c r="E11" s="1">
        <v>3</v>
      </c>
      <c r="F11" s="9" t="s">
        <v>34</v>
      </c>
      <c r="G11" s="1" t="str">
        <f t="shared" si="0"/>
        <v>WCE+Dex3.fastq.gz</v>
      </c>
    </row>
    <row r="12" spans="2:7">
      <c r="B12" s="1" t="s">
        <v>8</v>
      </c>
      <c r="C12" s="2" t="s">
        <v>2</v>
      </c>
      <c r="D12" s="3"/>
      <c r="E12" s="1">
        <v>1</v>
      </c>
      <c r="F12" s="9" t="s">
        <v>34</v>
      </c>
      <c r="G12" s="1" t="str">
        <f t="shared" si="0"/>
        <v>Max-Dex1.fastq.gz</v>
      </c>
    </row>
    <row r="13" spans="2:7">
      <c r="B13" s="1" t="s">
        <v>12</v>
      </c>
      <c r="C13" s="2" t="s">
        <v>2</v>
      </c>
      <c r="D13" s="3"/>
      <c r="E13" s="1">
        <v>2</v>
      </c>
      <c r="F13" s="9" t="s">
        <v>34</v>
      </c>
      <c r="G13" s="1" t="str">
        <f t="shared" si="0"/>
        <v>Max-Dex2.fastq.gz</v>
      </c>
    </row>
    <row r="14" spans="2:7">
      <c r="B14" s="1" t="s">
        <v>16</v>
      </c>
      <c r="C14" s="2" t="s">
        <v>2</v>
      </c>
      <c r="D14" s="3"/>
      <c r="E14" s="1">
        <v>3</v>
      </c>
      <c r="F14" s="9" t="s">
        <v>34</v>
      </c>
      <c r="G14" s="1" t="str">
        <f t="shared" si="0"/>
        <v>Max-Dex3.fastq.gz</v>
      </c>
    </row>
    <row r="15" spans="2:7">
      <c r="B15" s="1" t="s">
        <v>9</v>
      </c>
      <c r="C15" s="2" t="s">
        <v>3</v>
      </c>
      <c r="D15" s="3"/>
      <c r="E15" s="1">
        <v>1</v>
      </c>
      <c r="F15" s="9" t="s">
        <v>34</v>
      </c>
      <c r="G15" s="1" t="str">
        <f t="shared" si="0"/>
        <v>Max+Dex1.fastq.gz</v>
      </c>
    </row>
    <row r="16" spans="2:7">
      <c r="B16" s="1" t="s">
        <v>13</v>
      </c>
      <c r="C16" s="2" t="s">
        <v>3</v>
      </c>
      <c r="D16" s="3"/>
      <c r="E16" s="1">
        <v>2</v>
      </c>
      <c r="F16" s="9" t="s">
        <v>34</v>
      </c>
      <c r="G16" s="1" t="str">
        <f t="shared" si="0"/>
        <v>Max+Dex2.fastq.gz</v>
      </c>
    </row>
    <row r="17" spans="2:7">
      <c r="B17" s="1" t="s">
        <v>17</v>
      </c>
      <c r="C17" s="2" t="s">
        <v>3</v>
      </c>
      <c r="D17" s="3"/>
      <c r="E17" s="1">
        <v>3</v>
      </c>
      <c r="F17" s="9" t="s">
        <v>34</v>
      </c>
      <c r="G17" s="1" t="str">
        <f t="shared" si="0"/>
        <v>Max+Dex3.fastq.gz</v>
      </c>
    </row>
    <row r="33" spans="1:2">
      <c r="A33" s="1" t="s">
        <v>22</v>
      </c>
      <c r="B33" s="1" t="str">
        <f>CONCATENATE(A33," ",B2," ",G2)</f>
        <v>mv  D2GD1ACXX_s5_0_GSLv2-7_53_SL36313.fastq.gz cMyc1.fastq.gz</v>
      </c>
    </row>
    <row r="34" spans="1:2">
      <c r="A34" s="1" t="s">
        <v>22</v>
      </c>
      <c r="B34" s="1" t="str">
        <f t="shared" ref="B34:B47" si="1">CONCATENATE(A34," ",B3," ",G3)</f>
        <v>mv  D2GD1ACXX_s6_0_GSLv2-7_53_SL36313.fastq.gz cMyc2.fastq.gz</v>
      </c>
    </row>
    <row r="35" spans="1:2">
      <c r="A35" s="1" t="s">
        <v>22</v>
      </c>
      <c r="B35" s="1" t="str">
        <f t="shared" si="1"/>
        <v>mv  D2GD1ACXX_s5_0_GSLv2-7_54_SL36314.fastq.gz N-Myc1.fastq.gz</v>
      </c>
    </row>
    <row r="36" spans="1:2">
      <c r="A36" s="1" t="s">
        <v>22</v>
      </c>
      <c r="B36" s="1" t="str">
        <f t="shared" si="1"/>
        <v>mv  D2GD1ACXX_s6_0_GSLv2-7_54_SL36314.fastq.gz N-Myc2.fastq.gz</v>
      </c>
    </row>
    <row r="37" spans="1:2">
      <c r="A37" s="1" t="s">
        <v>22</v>
      </c>
      <c r="B37" s="1" t="str">
        <f t="shared" si="1"/>
        <v>mv  D1L63ACXX_s3_0_GSLv2-7_61_SL30560.fastq.gz WCE-Dex1.fastq.gz</v>
      </c>
    </row>
    <row r="38" spans="1:2">
      <c r="A38" s="1" t="s">
        <v>22</v>
      </c>
      <c r="B38" s="1" t="str">
        <f t="shared" si="1"/>
        <v>mv  D1M15ACXX_s2_0_GSLv2-7_61_SL30560.fastq.gz WCE-Dex2.fastq.gz</v>
      </c>
    </row>
    <row r="39" spans="1:2">
      <c r="A39" s="1" t="s">
        <v>22</v>
      </c>
      <c r="B39" s="1" t="str">
        <f>CONCATENATE(A39," ",B8," ",G8)</f>
        <v>mv  D1M15ACXX_s3_0_GSLv2-7_61_SL30560.fastq.gz WCE-Dex3.fastq.gz</v>
      </c>
    </row>
    <row r="40" spans="1:2">
      <c r="A40" s="1" t="s">
        <v>22</v>
      </c>
      <c r="B40" s="1" t="str">
        <f t="shared" si="1"/>
        <v>mv  D1L63ACXX_s3_0_GSLv2-7_62_SL30561.fastq.gz WCE+Dex1.fastq.gz</v>
      </c>
    </row>
    <row r="41" spans="1:2">
      <c r="A41" s="1" t="s">
        <v>22</v>
      </c>
      <c r="B41" s="1" t="str">
        <f t="shared" si="1"/>
        <v>mv  D1M15ACXX_s2_0_GSLv2-7_62_SL30561.fastq.gz WCE+Dex2.fastq.gz</v>
      </c>
    </row>
    <row r="42" spans="1:2">
      <c r="A42" s="1" t="s">
        <v>22</v>
      </c>
      <c r="B42" s="1" t="str">
        <f t="shared" si="1"/>
        <v>mv  D1M15ACXX_s3_0_GSLv2-7_62_SL30561.fastq.gz WCE+Dex3.fastq.gz</v>
      </c>
    </row>
    <row r="43" spans="1:2">
      <c r="A43" s="1" t="s">
        <v>22</v>
      </c>
      <c r="B43" s="1" t="str">
        <f t="shared" si="1"/>
        <v>mv  D1L63ACXX_s3_0_GSLv2-7_63_SL30562.fastq.gz Max-Dex1.fastq.gz</v>
      </c>
    </row>
    <row r="44" spans="1:2">
      <c r="A44" s="1" t="s">
        <v>22</v>
      </c>
      <c r="B44" s="1" t="str">
        <f t="shared" si="1"/>
        <v>mv  D1M15ACXX_s2_0_GSLv2-7_63_SL30562.fastq.gz Max-Dex2.fastq.gz</v>
      </c>
    </row>
    <row r="45" spans="1:2">
      <c r="A45" s="1" t="s">
        <v>22</v>
      </c>
      <c r="B45" s="1" t="str">
        <f t="shared" si="1"/>
        <v>mv  D1M15ACXX_s3_0_GSLv2-7_63_SL30562.fastq.gz Max-Dex3.fastq.gz</v>
      </c>
    </row>
    <row r="46" spans="1:2">
      <c r="A46" s="1" t="s">
        <v>22</v>
      </c>
      <c r="B46" s="1" t="str">
        <f>CONCATENATE(A46," ",B15," ",G15)</f>
        <v>mv  D1L63ACXX_s3_0_GSLv2-7_64_SL30563.fastq.gz Max+Dex1.fastq.gz</v>
      </c>
    </row>
    <row r="47" spans="1:2">
      <c r="A47" s="1" t="s">
        <v>22</v>
      </c>
      <c r="B47" s="1" t="str">
        <f t="shared" si="1"/>
        <v>mv  D1M15ACXX_s2_0_GSLv2-7_64_SL30563.fastq.gz Max+Dex2.fastq.gz</v>
      </c>
    </row>
    <row r="48" spans="1:2">
      <c r="A48" s="1" t="s">
        <v>22</v>
      </c>
      <c r="B48" s="1" t="str">
        <f>CONCATENATE(A48," ",B17," ",G17)</f>
        <v>mv  D1M15ACXX_s3_0_GSLv2-7_64_SL30563.fastq.gz Max+Dex3.fastq.gz</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25" sqref="B24:B25"/>
    </sheetView>
  </sheetViews>
  <sheetFormatPr baseColWidth="10" defaultRowHeight="15" x14ac:dyDescent="0"/>
  <cols>
    <col min="1" max="1" width="49.6640625" bestFit="1" customWidth="1"/>
  </cols>
  <sheetData>
    <row r="1" spans="1:1">
      <c r="A1" t="s">
        <v>23</v>
      </c>
    </row>
    <row r="2" spans="1:1">
      <c r="A2" t="s">
        <v>24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workbookViewId="0">
      <selection activeCell="A24" sqref="A24"/>
    </sheetView>
  </sheetViews>
  <sheetFormatPr baseColWidth="10" defaultRowHeight="15" x14ac:dyDescent="0"/>
  <cols>
    <col min="1" max="1" width="14.33203125" bestFit="1" customWidth="1"/>
    <col min="2" max="2" width="19" bestFit="1" customWidth="1"/>
    <col min="3" max="3" width="24.1640625" bestFit="1" customWidth="1"/>
    <col min="4" max="4" width="20" bestFit="1" customWidth="1"/>
    <col min="5" max="5" width="24.1640625" bestFit="1" customWidth="1"/>
    <col min="6" max="6" width="6.1640625" customWidth="1"/>
    <col min="7" max="7" width="111.6640625" customWidth="1"/>
  </cols>
  <sheetData>
    <row r="1" spans="1:7" s="10" customFormat="1">
      <c r="A1" s="10" t="s">
        <v>35</v>
      </c>
      <c r="B1" s="10" t="s">
        <v>36</v>
      </c>
      <c r="C1" s="10" t="s">
        <v>37</v>
      </c>
      <c r="D1" s="10" t="s">
        <v>38</v>
      </c>
      <c r="E1" s="10" t="s">
        <v>39</v>
      </c>
    </row>
    <row r="2" spans="1:7">
      <c r="G2" t="s">
        <v>40</v>
      </c>
    </row>
    <row r="3" spans="1:7">
      <c r="G3" t="s">
        <v>41</v>
      </c>
    </row>
    <row r="4" spans="1:7">
      <c r="A4" t="s">
        <v>25</v>
      </c>
      <c r="B4" s="11" t="s">
        <v>72</v>
      </c>
      <c r="C4" s="11" t="s">
        <v>209</v>
      </c>
      <c r="D4" s="11" t="s">
        <v>210</v>
      </c>
      <c r="E4" s="11" t="s">
        <v>211</v>
      </c>
      <c r="G4" t="str">
        <f>CONCATENATE(A4," ",B4," ",C4," ",D4," ",E4)</f>
        <v>samtools merge Max_wt.merged.bam Max_wt_1.sorted.bam Max_wt_2.sorted.bam Max_wt_3.sorted.bam</v>
      </c>
    </row>
    <row r="5" spans="1:7">
      <c r="G5" t="s">
        <v>41</v>
      </c>
    </row>
    <row r="7" spans="1:7">
      <c r="G7" t="s">
        <v>40</v>
      </c>
    </row>
    <row r="8" spans="1:7">
      <c r="G8" t="s">
        <v>41</v>
      </c>
    </row>
    <row r="9" spans="1:7">
      <c r="A9" t="s">
        <v>25</v>
      </c>
      <c r="B9" s="11" t="s">
        <v>71</v>
      </c>
      <c r="C9" t="s">
        <v>213</v>
      </c>
      <c r="D9" t="s">
        <v>214</v>
      </c>
      <c r="E9" t="s">
        <v>212</v>
      </c>
      <c r="G9" t="str">
        <f>CONCATENATE(A9," ",B9," ",C9," ",D9," ",E9)</f>
        <v>samtools merge Max_2d.merged.bam Max_2d_1.sorted.bam Max_2d_2.sorted.bam Max_2d_3.sorted.bam</v>
      </c>
    </row>
    <row r="10" spans="1:7">
      <c r="G10" t="s">
        <v>41</v>
      </c>
    </row>
    <row r="12" spans="1:7">
      <c r="G12" t="s">
        <v>40</v>
      </c>
    </row>
    <row r="13" spans="1:7">
      <c r="G13" t="s">
        <v>41</v>
      </c>
    </row>
    <row r="14" spans="1:7">
      <c r="A14" t="s">
        <v>25</v>
      </c>
      <c r="B14" t="s">
        <v>45</v>
      </c>
      <c r="C14" t="s">
        <v>46</v>
      </c>
      <c r="D14" t="s">
        <v>47</v>
      </c>
      <c r="E14" t="s">
        <v>48</v>
      </c>
      <c r="G14" t="str">
        <f>CONCATENATE(A14," ",B14," ",C14," ",D14," ",E14)</f>
        <v>samtools merge WCE_2d.merged.bam WCE_2d_1.sorted.bam WCE_2d_2.sorted.bam WCE_2d_3.sorted.bam</v>
      </c>
    </row>
    <row r="15" spans="1:7">
      <c r="G15" t="s">
        <v>41</v>
      </c>
    </row>
    <row r="16" spans="1:7" ht="16" customHeight="1"/>
    <row r="17" spans="1:7">
      <c r="G17" t="s">
        <v>40</v>
      </c>
    </row>
    <row r="18" spans="1:7">
      <c r="G18" t="s">
        <v>41</v>
      </c>
    </row>
    <row r="19" spans="1:7">
      <c r="A19" t="s">
        <v>25</v>
      </c>
      <c r="B19" t="s">
        <v>100</v>
      </c>
      <c r="C19" t="s">
        <v>216</v>
      </c>
      <c r="D19" t="s">
        <v>217</v>
      </c>
      <c r="E19" t="s">
        <v>215</v>
      </c>
      <c r="G19" t="str">
        <f>CONCATENATE(A19," ",B19," ",C19," ",D19," ",E19)</f>
        <v>samtools merge WCE_wt.merged.bam WCE_wt_1.sorted.bam WCE_wt_2.sorted.bam WCE_wt_3.sorted.bam</v>
      </c>
    </row>
    <row r="20" spans="1:7">
      <c r="G20" t="s">
        <v>41</v>
      </c>
    </row>
    <row r="22" spans="1:7">
      <c r="G22" t="s">
        <v>40</v>
      </c>
    </row>
    <row r="23" spans="1:7">
      <c r="G23" t="s">
        <v>41</v>
      </c>
    </row>
    <row r="24" spans="1:7">
      <c r="A24" t="s">
        <v>25</v>
      </c>
      <c r="B24" t="s">
        <v>73</v>
      </c>
      <c r="C24" t="s">
        <v>218</v>
      </c>
      <c r="D24" t="s">
        <v>219</v>
      </c>
      <c r="G24" t="str">
        <f>CONCATENATE(A24," ",B24," ",C24," ",D24," ",E24)</f>
        <v xml:space="preserve">samtools merge cMyc.merged.bam cMyc_1.sorted.bam cMyc_2.sorted.bam </v>
      </c>
    </row>
    <row r="25" spans="1:7">
      <c r="G25" t="s">
        <v>41</v>
      </c>
    </row>
    <row r="26" spans="1:7">
      <c r="D26" s="12"/>
    </row>
    <row r="27" spans="1:7">
      <c r="G27" t="s">
        <v>40</v>
      </c>
    </row>
    <row r="28" spans="1:7">
      <c r="G28" t="s">
        <v>41</v>
      </c>
    </row>
    <row r="29" spans="1:7">
      <c r="A29" t="s">
        <v>25</v>
      </c>
      <c r="B29" t="s">
        <v>74</v>
      </c>
      <c r="C29" t="s">
        <v>220</v>
      </c>
      <c r="D29" t="s">
        <v>221</v>
      </c>
      <c r="G29" t="str">
        <f>CONCATENATE(A29," ",B29," ",C29," ",D29," ",E29)</f>
        <v xml:space="preserve">samtools merge Nmyc.merged.bam Nmyc_1.sorted.bam Nmyc_2.sorted.bam </v>
      </c>
    </row>
    <row r="30" spans="1:7">
      <c r="G30" t="s">
        <v>41</v>
      </c>
    </row>
    <row r="32" spans="1:7">
      <c r="A32" t="s">
        <v>22</v>
      </c>
      <c r="B32" t="s">
        <v>98</v>
      </c>
      <c r="C32" t="s">
        <v>52</v>
      </c>
      <c r="G32" t="str">
        <f>CONCATENATE(A32,C32," ",B32)</f>
        <v>mv WCE_4d.sorted.bam WCE_4d.merged.bam</v>
      </c>
    </row>
    <row r="33" spans="1:7">
      <c r="A33" t="s">
        <v>22</v>
      </c>
      <c r="B33" t="s">
        <v>208</v>
      </c>
      <c r="C33" t="s">
        <v>99</v>
      </c>
      <c r="G33" t="str">
        <f>CONCATENATE(A33,C33," ",B33)</f>
        <v>mv Max_4d.sorted.bam Max_4d.merged.bam</v>
      </c>
    </row>
    <row r="38" spans="1:7">
      <c r="A38" t="s">
        <v>29</v>
      </c>
      <c r="B38" s="5">
        <v>1</v>
      </c>
      <c r="C38" s="5" t="s">
        <v>53</v>
      </c>
      <c r="D38" s="4"/>
      <c r="E38" s="5" t="str">
        <f t="shared" ref="E38:E43" si="0">CONCATENATE(A38," ",B38,C38)</f>
        <v>qsub -q rcc-30d 1.sh</v>
      </c>
    </row>
    <row r="39" spans="1:7">
      <c r="A39" t="s">
        <v>29</v>
      </c>
      <c r="B39" s="5">
        <v>2</v>
      </c>
      <c r="C39" s="5" t="s">
        <v>53</v>
      </c>
      <c r="D39" s="4"/>
      <c r="E39" s="5" t="str">
        <f t="shared" si="0"/>
        <v>qsub -q rcc-30d 2.sh</v>
      </c>
    </row>
    <row r="40" spans="1:7">
      <c r="A40" t="s">
        <v>29</v>
      </c>
      <c r="B40" s="5">
        <v>3</v>
      </c>
      <c r="C40" s="5" t="s">
        <v>53</v>
      </c>
      <c r="D40" s="4"/>
      <c r="E40" s="5" t="str">
        <f t="shared" si="0"/>
        <v>qsub -q rcc-30d 3.sh</v>
      </c>
    </row>
    <row r="41" spans="1:7">
      <c r="A41" t="s">
        <v>29</v>
      </c>
      <c r="B41" s="5">
        <v>4</v>
      </c>
      <c r="C41" s="5" t="s">
        <v>53</v>
      </c>
      <c r="D41" s="4"/>
      <c r="E41" s="5" t="str">
        <f t="shared" si="0"/>
        <v>qsub -q rcc-30d 4.sh</v>
      </c>
    </row>
    <row r="42" spans="1:7">
      <c r="A42" t="s">
        <v>29</v>
      </c>
      <c r="B42" s="5">
        <v>5</v>
      </c>
      <c r="C42" s="5" t="s">
        <v>53</v>
      </c>
      <c r="D42" s="4"/>
      <c r="E42" s="5" t="str">
        <f t="shared" si="0"/>
        <v>qsub -q rcc-30d 5.sh</v>
      </c>
    </row>
    <row r="43" spans="1:7">
      <c r="A43" t="s">
        <v>29</v>
      </c>
      <c r="B43" s="5">
        <v>6</v>
      </c>
      <c r="C43" s="5" t="s">
        <v>53</v>
      </c>
      <c r="D43" s="4"/>
      <c r="E43" s="5" t="str">
        <f t="shared" si="0"/>
        <v>qsub -q rcc-30d 6.sh</v>
      </c>
    </row>
    <row r="48" spans="1:7">
      <c r="C48" s="5"/>
    </row>
    <row r="49" spans="3:7">
      <c r="C49" s="5"/>
      <c r="E49" t="str">
        <f t="shared" ref="E49:E86" si="1">CONCATENATE(C49,D49)</f>
        <v/>
      </c>
    </row>
    <row r="50" spans="3:7">
      <c r="C50" s="5" t="s">
        <v>54</v>
      </c>
      <c r="D50" t="s">
        <v>55</v>
      </c>
      <c r="E50" t="str">
        <f t="shared" si="1"/>
        <v>H3K4me3_un_1.sorted.bam</v>
      </c>
      <c r="G50" t="s">
        <v>42</v>
      </c>
    </row>
    <row r="51" spans="3:7">
      <c r="C51" s="5" t="s">
        <v>54</v>
      </c>
      <c r="E51" t="str">
        <f t="shared" si="1"/>
        <v>H3K4me3_un_1</v>
      </c>
      <c r="G51" t="s">
        <v>54</v>
      </c>
    </row>
    <row r="52" spans="3:7">
      <c r="C52" s="5" t="s">
        <v>54</v>
      </c>
      <c r="E52" t="str">
        <f t="shared" si="1"/>
        <v>H3K4me3_un_1</v>
      </c>
      <c r="G52" t="s">
        <v>54</v>
      </c>
    </row>
    <row r="53" spans="3:7">
      <c r="C53" s="5"/>
      <c r="E53" t="str">
        <f t="shared" si="1"/>
        <v/>
      </c>
      <c r="G53" t="s">
        <v>56</v>
      </c>
    </row>
    <row r="54" spans="3:7">
      <c r="C54" s="5" t="s">
        <v>57</v>
      </c>
      <c r="D54" t="s">
        <v>55</v>
      </c>
      <c r="E54" t="str">
        <f t="shared" si="1"/>
        <v>H3K4me3_un_2.sorted.bam</v>
      </c>
      <c r="G54" t="s">
        <v>43</v>
      </c>
    </row>
    <row r="55" spans="3:7">
      <c r="C55" s="5" t="s">
        <v>57</v>
      </c>
      <c r="E55" t="str">
        <f t="shared" si="1"/>
        <v>H3K4me3_un_2</v>
      </c>
      <c r="G55" t="s">
        <v>57</v>
      </c>
    </row>
    <row r="56" spans="3:7">
      <c r="C56" s="5" t="s">
        <v>57</v>
      </c>
      <c r="E56" t="str">
        <f t="shared" si="1"/>
        <v>H3K4me3_un_2</v>
      </c>
      <c r="G56" t="s">
        <v>57</v>
      </c>
    </row>
    <row r="57" spans="3:7">
      <c r="C57" s="5"/>
      <c r="E57" t="str">
        <f t="shared" si="1"/>
        <v/>
      </c>
      <c r="G57" t="s">
        <v>56</v>
      </c>
    </row>
    <row r="58" spans="3:7">
      <c r="C58" s="5" t="s">
        <v>58</v>
      </c>
      <c r="D58" t="s">
        <v>55</v>
      </c>
      <c r="E58" t="str">
        <f t="shared" si="1"/>
        <v>H3K4me3_un_3.sorted.bam</v>
      </c>
      <c r="G58" t="s">
        <v>44</v>
      </c>
    </row>
    <row r="59" spans="3:7">
      <c r="C59" s="5" t="s">
        <v>58</v>
      </c>
      <c r="E59" t="str">
        <f t="shared" si="1"/>
        <v>H3K4me3_un_3</v>
      </c>
      <c r="G59" t="s">
        <v>58</v>
      </c>
    </row>
    <row r="60" spans="3:7">
      <c r="C60" s="5" t="s">
        <v>58</v>
      </c>
      <c r="E60" t="str">
        <f t="shared" si="1"/>
        <v>H3K4me3_un_3</v>
      </c>
      <c r="G60" t="s">
        <v>58</v>
      </c>
    </row>
    <row r="61" spans="3:7">
      <c r="C61" s="5"/>
      <c r="E61" t="str">
        <f t="shared" si="1"/>
        <v/>
      </c>
      <c r="G61" t="s">
        <v>56</v>
      </c>
    </row>
    <row r="62" spans="3:7">
      <c r="C62" s="5" t="s">
        <v>59</v>
      </c>
      <c r="D62" t="s">
        <v>55</v>
      </c>
      <c r="E62" t="str">
        <f t="shared" si="1"/>
        <v>WCE_2d_1.sorted.bam</v>
      </c>
      <c r="G62" t="s">
        <v>46</v>
      </c>
    </row>
    <row r="63" spans="3:7">
      <c r="C63" s="5" t="s">
        <v>59</v>
      </c>
      <c r="E63" t="str">
        <f t="shared" si="1"/>
        <v>WCE_2d_1</v>
      </c>
      <c r="G63" t="s">
        <v>59</v>
      </c>
    </row>
    <row r="64" spans="3:7">
      <c r="C64" s="5" t="s">
        <v>59</v>
      </c>
      <c r="E64" t="str">
        <f t="shared" si="1"/>
        <v>WCE_2d_1</v>
      </c>
      <c r="G64" t="s">
        <v>59</v>
      </c>
    </row>
    <row r="65" spans="3:7">
      <c r="C65" s="5"/>
      <c r="E65" t="str">
        <f t="shared" si="1"/>
        <v/>
      </c>
      <c r="G65" t="s">
        <v>56</v>
      </c>
    </row>
    <row r="66" spans="3:7">
      <c r="C66" s="5" t="s">
        <v>60</v>
      </c>
      <c r="D66" t="s">
        <v>55</v>
      </c>
      <c r="E66" t="str">
        <f t="shared" si="1"/>
        <v>WCE_2d_2.sorted.bam</v>
      </c>
      <c r="G66" t="s">
        <v>47</v>
      </c>
    </row>
    <row r="67" spans="3:7">
      <c r="C67" s="5" t="s">
        <v>60</v>
      </c>
      <c r="E67" t="str">
        <f t="shared" si="1"/>
        <v>WCE_2d_2</v>
      </c>
      <c r="G67" t="s">
        <v>60</v>
      </c>
    </row>
    <row r="68" spans="3:7">
      <c r="C68" s="5" t="s">
        <v>60</v>
      </c>
      <c r="E68" t="str">
        <f t="shared" si="1"/>
        <v>WCE_2d_2</v>
      </c>
      <c r="G68" t="s">
        <v>60</v>
      </c>
    </row>
    <row r="69" spans="3:7">
      <c r="C69" s="5"/>
      <c r="E69" t="str">
        <f t="shared" si="1"/>
        <v/>
      </c>
      <c r="G69" t="s">
        <v>56</v>
      </c>
    </row>
    <row r="70" spans="3:7">
      <c r="C70" s="5" t="s">
        <v>61</v>
      </c>
      <c r="D70" t="s">
        <v>55</v>
      </c>
      <c r="E70" t="str">
        <f t="shared" si="1"/>
        <v>WCE_2d_3.sorted.bam</v>
      </c>
      <c r="G70" t="s">
        <v>48</v>
      </c>
    </row>
    <row r="71" spans="3:7">
      <c r="C71" s="5" t="s">
        <v>61</v>
      </c>
      <c r="E71" t="str">
        <f t="shared" si="1"/>
        <v>WCE_2d_3</v>
      </c>
      <c r="G71" t="s">
        <v>61</v>
      </c>
    </row>
    <row r="72" spans="3:7">
      <c r="C72" s="5" t="s">
        <v>61</v>
      </c>
      <c r="E72" t="str">
        <f t="shared" si="1"/>
        <v>WCE_2d_3</v>
      </c>
      <c r="G72" t="s">
        <v>61</v>
      </c>
    </row>
    <row r="73" spans="3:7">
      <c r="C73" s="5"/>
      <c r="E73" t="str">
        <f t="shared" si="1"/>
        <v/>
      </c>
      <c r="G73" t="s">
        <v>56</v>
      </c>
    </row>
    <row r="74" spans="3:7">
      <c r="C74" s="5" t="s">
        <v>62</v>
      </c>
      <c r="D74" t="s">
        <v>55</v>
      </c>
      <c r="E74" t="str">
        <f t="shared" si="1"/>
        <v>WCE_4d.sorted.bam</v>
      </c>
      <c r="G74" t="s">
        <v>52</v>
      </c>
    </row>
    <row r="75" spans="3:7">
      <c r="C75" s="5" t="s">
        <v>62</v>
      </c>
      <c r="E75" t="str">
        <f t="shared" si="1"/>
        <v>WCE_4d</v>
      </c>
      <c r="G75" t="s">
        <v>62</v>
      </c>
    </row>
    <row r="76" spans="3:7">
      <c r="C76" s="5" t="s">
        <v>62</v>
      </c>
      <c r="E76" t="str">
        <f t="shared" si="1"/>
        <v>WCE_4d</v>
      </c>
      <c r="G76" t="s">
        <v>62</v>
      </c>
    </row>
    <row r="77" spans="3:7">
      <c r="C77" s="5"/>
      <c r="E77" t="str">
        <f t="shared" si="1"/>
        <v/>
      </c>
      <c r="G77" t="s">
        <v>56</v>
      </c>
    </row>
    <row r="78" spans="3:7">
      <c r="C78" s="5" t="s">
        <v>63</v>
      </c>
      <c r="D78" t="s">
        <v>55</v>
      </c>
      <c r="E78" t="str">
        <f t="shared" si="1"/>
        <v>WCE_un_1.sorted.bam</v>
      </c>
      <c r="G78" t="s">
        <v>49</v>
      </c>
    </row>
    <row r="79" spans="3:7">
      <c r="C79" s="5" t="s">
        <v>63</v>
      </c>
      <c r="E79" t="str">
        <f t="shared" si="1"/>
        <v>WCE_un_1</v>
      </c>
      <c r="G79" t="s">
        <v>63</v>
      </c>
    </row>
    <row r="80" spans="3:7">
      <c r="C80" s="5" t="s">
        <v>63</v>
      </c>
      <c r="E80" t="str">
        <f t="shared" si="1"/>
        <v>WCE_un_1</v>
      </c>
      <c r="G80" t="s">
        <v>63</v>
      </c>
    </row>
    <row r="81" spans="3:7">
      <c r="C81" s="5"/>
      <c r="E81" t="str">
        <f t="shared" si="1"/>
        <v/>
      </c>
      <c r="G81" t="s">
        <v>56</v>
      </c>
    </row>
    <row r="82" spans="3:7">
      <c r="C82" s="5" t="s">
        <v>64</v>
      </c>
      <c r="D82" t="s">
        <v>55</v>
      </c>
      <c r="E82" t="str">
        <f t="shared" si="1"/>
        <v>WCE_un_2.sorted.bam</v>
      </c>
      <c r="G82" t="s">
        <v>50</v>
      </c>
    </row>
    <row r="83" spans="3:7">
      <c r="C83" s="5" t="s">
        <v>64</v>
      </c>
      <c r="E83" t="str">
        <f t="shared" si="1"/>
        <v>WCE_un_2</v>
      </c>
      <c r="G83" t="s">
        <v>64</v>
      </c>
    </row>
    <row r="84" spans="3:7">
      <c r="C84" s="5" t="s">
        <v>64</v>
      </c>
      <c r="E84" t="str">
        <f t="shared" si="1"/>
        <v>WCE_un_2</v>
      </c>
      <c r="G84" t="s">
        <v>64</v>
      </c>
    </row>
    <row r="85" spans="3:7">
      <c r="C85" s="5"/>
      <c r="E85" t="str">
        <f t="shared" si="1"/>
        <v/>
      </c>
      <c r="G85" t="s">
        <v>56</v>
      </c>
    </row>
    <row r="86" spans="3:7">
      <c r="C86" s="5" t="s">
        <v>65</v>
      </c>
      <c r="D86" t="s">
        <v>55</v>
      </c>
      <c r="E86" t="str">
        <f t="shared" si="1"/>
        <v>WCE_un_3.sorted.bam</v>
      </c>
      <c r="G86" t="s">
        <v>51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
  <sheetViews>
    <sheetView workbookViewId="0">
      <pane ySplit="1" topLeftCell="A2" activePane="bottomLeft" state="frozen"/>
      <selection pane="bottomLeft" activeCell="B57" sqref="B57"/>
    </sheetView>
  </sheetViews>
  <sheetFormatPr baseColWidth="10" defaultRowHeight="15" x14ac:dyDescent="0"/>
  <cols>
    <col min="1" max="1" width="4.83203125" customWidth="1"/>
    <col min="2" max="2" width="51.83203125" bestFit="1" customWidth="1"/>
    <col min="3" max="3" width="18.83203125" bestFit="1" customWidth="1"/>
    <col min="4" max="4" width="3.5" style="4" bestFit="1" customWidth="1"/>
    <col min="5" max="5" width="19.5" bestFit="1" customWidth="1"/>
    <col min="6" max="6" width="23.5" customWidth="1"/>
    <col min="7" max="7" width="2.83203125" bestFit="1" customWidth="1"/>
    <col min="8" max="8" width="9.83203125" bestFit="1" customWidth="1"/>
    <col min="9" max="9" width="11.83203125" bestFit="1" customWidth="1"/>
    <col min="10" max="10" width="25.83203125" bestFit="1" customWidth="1"/>
    <col min="11" max="11" width="7" style="16" bestFit="1" customWidth="1"/>
    <col min="12" max="12" width="19.1640625" bestFit="1" customWidth="1"/>
    <col min="13" max="13" width="7" style="16" bestFit="1" customWidth="1"/>
    <col min="14" max="14" width="24.1640625" style="5" customWidth="1"/>
  </cols>
  <sheetData>
    <row r="1" spans="1:15" ht="30">
      <c r="B1" s="14" t="s">
        <v>35</v>
      </c>
      <c r="C1" s="14" t="s">
        <v>70</v>
      </c>
      <c r="D1" s="14"/>
      <c r="E1" s="14" t="s">
        <v>69</v>
      </c>
      <c r="F1" s="14" t="s">
        <v>75</v>
      </c>
      <c r="G1" s="14"/>
      <c r="H1" s="14" t="s">
        <v>68</v>
      </c>
      <c r="I1" s="14" t="s">
        <v>104</v>
      </c>
      <c r="J1" s="14" t="s">
        <v>75</v>
      </c>
      <c r="K1" s="17" t="s">
        <v>30</v>
      </c>
      <c r="L1" s="8" t="s">
        <v>75</v>
      </c>
      <c r="M1" s="18" t="s">
        <v>102</v>
      </c>
    </row>
    <row r="2" spans="1:15">
      <c r="B2" s="14"/>
      <c r="C2" s="14"/>
      <c r="D2" s="14"/>
      <c r="E2" s="14"/>
      <c r="F2" s="14"/>
      <c r="G2" s="14"/>
      <c r="H2" s="14"/>
      <c r="I2" s="14"/>
      <c r="L2" s="8"/>
      <c r="M2" s="15"/>
    </row>
    <row r="3" spans="1:15" s="20" customFormat="1">
      <c r="A3" s="20" t="s">
        <v>106</v>
      </c>
      <c r="B3" s="19"/>
      <c r="C3" s="19"/>
      <c r="D3" s="19"/>
      <c r="E3" s="19"/>
      <c r="F3" s="19"/>
      <c r="G3" s="19"/>
      <c r="H3" s="19"/>
      <c r="I3" s="19"/>
      <c r="K3" s="21"/>
      <c r="L3" s="22"/>
      <c r="M3" s="23"/>
      <c r="N3" s="20" t="s">
        <v>40</v>
      </c>
    </row>
    <row r="4" spans="1:15" s="20" customFormat="1">
      <c r="B4" s="19"/>
      <c r="C4" s="19"/>
      <c r="D4" s="19"/>
      <c r="E4" s="19"/>
      <c r="F4" s="19"/>
      <c r="G4" s="19"/>
      <c r="H4" s="19"/>
      <c r="I4" s="19"/>
      <c r="K4" s="21"/>
      <c r="L4" s="22"/>
      <c r="M4" s="23"/>
      <c r="N4" s="20" t="s">
        <v>41</v>
      </c>
    </row>
    <row r="5" spans="1:15" s="24" customFormat="1">
      <c r="B5" s="24" t="s">
        <v>27</v>
      </c>
      <c r="C5" s="25" t="s">
        <v>72</v>
      </c>
      <c r="D5" s="26" t="s">
        <v>67</v>
      </c>
      <c r="E5" s="20" t="s">
        <v>100</v>
      </c>
      <c r="F5" s="27" t="s">
        <v>28</v>
      </c>
      <c r="G5" s="27" t="s">
        <v>66</v>
      </c>
      <c r="H5" s="25" t="s">
        <v>76</v>
      </c>
      <c r="I5" s="25" t="s">
        <v>237</v>
      </c>
      <c r="J5" s="26" t="s">
        <v>101</v>
      </c>
      <c r="K5" s="28">
        <v>1E-4</v>
      </c>
      <c r="L5" s="26" t="s">
        <v>103</v>
      </c>
      <c r="M5" s="28">
        <f>K5*10</f>
        <v>1E-3</v>
      </c>
      <c r="N5" s="29" t="str">
        <f>CONCATENATE(B5," ",C5," ",D5," ",E5," ",F5," ",G5," ",H5,I5," ",J5," ",K5," ",L5," ",M5)</f>
        <v>time python2.7 /usr/local/macs2/latest/bin/macs2 callpeak -t  Max_wt.merged.bam -c WCE_wt.merged.bam -f BAM -g mm --keep-dup 1  -n Max_wt_pminus4 -B --nomodel --shiftsize 200 -p 0.0001 --broad --broad-cutoff 0.001</v>
      </c>
      <c r="O5" s="26"/>
    </row>
    <row r="6" spans="1:15" s="24" customFormat="1">
      <c r="D6" s="26"/>
      <c r="E6" s="27"/>
      <c r="F6" s="27"/>
      <c r="G6" s="27"/>
      <c r="H6" s="26"/>
      <c r="I6" s="26"/>
      <c r="J6" s="26"/>
      <c r="K6" s="28"/>
      <c r="L6" s="26"/>
      <c r="M6" s="28"/>
      <c r="N6" s="29" t="s">
        <v>41</v>
      </c>
      <c r="O6" s="26"/>
    </row>
    <row r="7" spans="1:15" s="24" customFormat="1">
      <c r="D7" s="26"/>
      <c r="E7" s="27"/>
      <c r="F7" s="27"/>
      <c r="G7" s="27"/>
      <c r="H7" s="26"/>
      <c r="I7" s="26"/>
      <c r="J7" s="26"/>
      <c r="K7" s="28"/>
      <c r="L7" s="26"/>
      <c r="M7" s="28"/>
      <c r="N7" s="29"/>
      <c r="O7" s="26"/>
    </row>
    <row r="8" spans="1:15" s="24" customFormat="1">
      <c r="D8" s="26"/>
      <c r="E8" s="27"/>
      <c r="F8" s="27"/>
      <c r="G8" s="27"/>
      <c r="H8" s="26"/>
      <c r="I8" s="26"/>
      <c r="J8" s="26"/>
      <c r="K8" s="28"/>
      <c r="L8" s="26"/>
      <c r="M8" s="28"/>
      <c r="N8" s="20" t="s">
        <v>40</v>
      </c>
      <c r="O8" s="26"/>
    </row>
    <row r="9" spans="1:15" s="24" customFormat="1">
      <c r="D9" s="26"/>
      <c r="E9" s="27"/>
      <c r="F9" s="27"/>
      <c r="G9" s="27"/>
      <c r="H9" s="26"/>
      <c r="I9" s="26"/>
      <c r="J9" s="26"/>
      <c r="K9" s="28"/>
      <c r="L9" s="26"/>
      <c r="M9" s="28"/>
      <c r="N9" s="20" t="s">
        <v>41</v>
      </c>
      <c r="O9" s="26"/>
    </row>
    <row r="10" spans="1:15" s="20" customFormat="1">
      <c r="B10" s="20" t="s">
        <v>27</v>
      </c>
      <c r="C10" s="25" t="s">
        <v>71</v>
      </c>
      <c r="D10" s="30" t="s">
        <v>67</v>
      </c>
      <c r="E10" s="20" t="s">
        <v>45</v>
      </c>
      <c r="F10" s="27" t="s">
        <v>28</v>
      </c>
      <c r="G10" s="27" t="s">
        <v>66</v>
      </c>
      <c r="H10" s="25" t="s">
        <v>77</v>
      </c>
      <c r="I10" s="25" t="s">
        <v>237</v>
      </c>
      <c r="J10" s="26" t="s">
        <v>101</v>
      </c>
      <c r="K10" s="28">
        <v>1E-4</v>
      </c>
      <c r="L10" s="26" t="s">
        <v>103</v>
      </c>
      <c r="M10" s="28">
        <f>K10*10</f>
        <v>1E-3</v>
      </c>
      <c r="N10" s="29" t="str">
        <f>CONCATENATE(B10," ",C10," ",D10," ",E10," ",F10," ",G10," ",H10,I10," ",J10," ",K10," ",L10," ",M10)</f>
        <v>time python2.7 /usr/local/macs2/latest/bin/macs2 callpeak -t  Max_2d.merged.bam -c WCE_2d.merged.bam -f BAM -g mm --keep-dup 1  -n Max_2d_pminus4 -B --nomodel --shiftsize 200 -p 0.0001 --broad --broad-cutoff 0.001</v>
      </c>
    </row>
    <row r="11" spans="1:15" s="20" customFormat="1">
      <c r="C11" s="25"/>
      <c r="D11" s="30"/>
      <c r="E11" s="27"/>
      <c r="F11" s="27"/>
      <c r="G11" s="27"/>
      <c r="H11" s="30"/>
      <c r="I11" s="30"/>
      <c r="J11" s="30"/>
      <c r="K11" s="21"/>
      <c r="L11" s="30"/>
      <c r="M11" s="21"/>
      <c r="N11" s="29" t="s">
        <v>41</v>
      </c>
    </row>
    <row r="12" spans="1:15" s="20" customFormat="1">
      <c r="C12" s="25"/>
      <c r="D12" s="30"/>
      <c r="E12" s="27"/>
      <c r="F12" s="27"/>
      <c r="G12" s="27"/>
      <c r="H12" s="30"/>
      <c r="I12" s="30"/>
      <c r="J12" s="30"/>
      <c r="K12" s="21"/>
      <c r="L12" s="30"/>
      <c r="M12" s="21"/>
      <c r="N12" s="31"/>
    </row>
    <row r="13" spans="1:15" s="20" customFormat="1">
      <c r="C13" s="25"/>
      <c r="D13" s="30"/>
      <c r="E13" s="27"/>
      <c r="F13" s="27"/>
      <c r="G13" s="27"/>
      <c r="H13" s="30"/>
      <c r="I13" s="30"/>
      <c r="J13" s="30"/>
      <c r="K13" s="21"/>
      <c r="L13" s="30"/>
      <c r="M13" s="21"/>
      <c r="N13" s="20" t="s">
        <v>40</v>
      </c>
    </row>
    <row r="14" spans="1:15" s="20" customFormat="1">
      <c r="C14" s="25"/>
      <c r="D14" s="30"/>
      <c r="E14" s="27"/>
      <c r="F14" s="27"/>
      <c r="G14" s="27"/>
      <c r="H14" s="30"/>
      <c r="I14" s="30"/>
      <c r="J14" s="30"/>
      <c r="K14" s="21"/>
      <c r="L14" s="30"/>
      <c r="M14" s="21"/>
      <c r="N14" s="20" t="s">
        <v>41</v>
      </c>
    </row>
    <row r="15" spans="1:15" s="20" customFormat="1">
      <c r="B15" s="20" t="s">
        <v>27</v>
      </c>
      <c r="C15" s="20" t="s">
        <v>73</v>
      </c>
      <c r="D15" s="30" t="s">
        <v>67</v>
      </c>
      <c r="E15" s="20" t="s">
        <v>100</v>
      </c>
      <c r="F15" s="27" t="s">
        <v>28</v>
      </c>
      <c r="G15" s="27" t="s">
        <v>66</v>
      </c>
      <c r="H15" s="30" t="s">
        <v>0</v>
      </c>
      <c r="I15" s="25" t="s">
        <v>237</v>
      </c>
      <c r="J15" s="26" t="s">
        <v>101</v>
      </c>
      <c r="K15" s="28">
        <v>1E-4</v>
      </c>
      <c r="L15" s="26" t="s">
        <v>103</v>
      </c>
      <c r="M15" s="28">
        <f>K15*10</f>
        <v>1E-3</v>
      </c>
      <c r="N15" s="29" t="str">
        <f>CONCATENATE(B15," ",C15," ",D15," ",E15," ",F15," ",G15," ",H15,I15," ",J15," ",K15," ",L15," ",M15)</f>
        <v>time python2.7 /usr/local/macs2/latest/bin/macs2 callpeak -t  cMyc.merged.bam -c WCE_wt.merged.bam -f BAM -g mm --keep-dup 1  -n cMyc_pminus4 -B --nomodel --shiftsize 200 -p 0.0001 --broad --broad-cutoff 0.001</v>
      </c>
    </row>
    <row r="16" spans="1:15" s="20" customFormat="1">
      <c r="D16" s="30"/>
      <c r="E16" s="27"/>
      <c r="F16" s="27"/>
      <c r="G16" s="27"/>
      <c r="H16" s="30"/>
      <c r="I16" s="30"/>
      <c r="K16" s="21"/>
      <c r="L16" s="30"/>
      <c r="M16" s="21"/>
      <c r="N16" s="29" t="s">
        <v>41</v>
      </c>
    </row>
    <row r="17" spans="1:16" s="20" customFormat="1">
      <c r="D17" s="30"/>
      <c r="E17" s="27"/>
      <c r="F17" s="27"/>
      <c r="G17" s="27"/>
      <c r="H17" s="30"/>
      <c r="I17" s="30"/>
      <c r="K17" s="21"/>
      <c r="L17" s="30"/>
      <c r="M17" s="21"/>
      <c r="N17" s="29"/>
    </row>
    <row r="18" spans="1:16" s="20" customFormat="1">
      <c r="C18" s="25"/>
      <c r="D18" s="30"/>
      <c r="E18" s="27"/>
      <c r="F18" s="27"/>
      <c r="G18" s="27"/>
      <c r="H18" s="30"/>
      <c r="I18" s="30"/>
      <c r="J18" s="30"/>
      <c r="K18" s="21"/>
      <c r="L18" s="30"/>
      <c r="M18" s="21"/>
      <c r="N18" s="20" t="s">
        <v>40</v>
      </c>
    </row>
    <row r="19" spans="1:16" s="20" customFormat="1">
      <c r="C19" s="25"/>
      <c r="D19" s="30"/>
      <c r="E19" s="27"/>
      <c r="F19" s="27"/>
      <c r="G19" s="27"/>
      <c r="H19" s="30"/>
      <c r="I19" s="30"/>
      <c r="J19" s="30"/>
      <c r="K19" s="21"/>
      <c r="L19" s="30"/>
      <c r="M19" s="21"/>
      <c r="N19" s="20" t="s">
        <v>41</v>
      </c>
    </row>
    <row r="20" spans="1:16" s="20" customFormat="1">
      <c r="B20" s="20" t="s">
        <v>27</v>
      </c>
      <c r="C20" s="20" t="s">
        <v>74</v>
      </c>
      <c r="D20" s="30" t="s">
        <v>67</v>
      </c>
      <c r="E20" s="20" t="s">
        <v>100</v>
      </c>
      <c r="F20" s="27" t="s">
        <v>28</v>
      </c>
      <c r="G20" s="27" t="s">
        <v>66</v>
      </c>
      <c r="H20" s="30" t="s">
        <v>26</v>
      </c>
      <c r="I20" s="25" t="s">
        <v>237</v>
      </c>
      <c r="J20" s="26" t="s">
        <v>101</v>
      </c>
      <c r="K20" s="28">
        <v>1E-4</v>
      </c>
      <c r="L20" s="26" t="s">
        <v>103</v>
      </c>
      <c r="M20" s="28">
        <f>K20*10</f>
        <v>1E-3</v>
      </c>
      <c r="N20" s="29" t="str">
        <f>CONCATENATE(B20," ",C20," ",D20," ",E20," ",F20," ",G20," ",H20,I20," ",J20," ",K20," ",L20," ",M20)</f>
        <v>time python2.7 /usr/local/macs2/latest/bin/macs2 callpeak -t  Nmyc.merged.bam -c WCE_wt.merged.bam -f BAM -g mm --keep-dup 1  -n Nmyc_pminus4 -B --nomodel --shiftsize 200 -p 0.0001 --broad --broad-cutoff 0.001</v>
      </c>
    </row>
    <row r="21" spans="1:16" s="20" customFormat="1">
      <c r="D21" s="30"/>
      <c r="E21" s="27"/>
      <c r="F21" s="27"/>
      <c r="G21" s="27"/>
      <c r="H21" s="30"/>
      <c r="I21" s="30"/>
      <c r="K21" s="21"/>
      <c r="L21" s="30"/>
      <c r="M21" s="21"/>
      <c r="N21" s="29" t="s">
        <v>41</v>
      </c>
    </row>
    <row r="22" spans="1:16" s="20" customFormat="1">
      <c r="D22" s="30"/>
      <c r="E22" s="27"/>
      <c r="F22" s="27"/>
      <c r="G22" s="27"/>
      <c r="H22" s="30"/>
      <c r="I22" s="30"/>
      <c r="K22" s="21"/>
      <c r="L22" s="30"/>
      <c r="M22" s="21"/>
      <c r="N22" s="29"/>
    </row>
    <row r="23" spans="1:16" s="20" customFormat="1">
      <c r="C23" s="25"/>
      <c r="D23" s="30"/>
      <c r="E23" s="27"/>
      <c r="F23" s="27"/>
      <c r="G23" s="27"/>
      <c r="H23" s="30"/>
      <c r="I23" s="30"/>
      <c r="J23" s="30"/>
      <c r="K23" s="21"/>
      <c r="L23" s="30"/>
      <c r="M23" s="21"/>
      <c r="N23" s="20" t="s">
        <v>40</v>
      </c>
    </row>
    <row r="24" spans="1:16" s="20" customFormat="1">
      <c r="C24" s="25"/>
      <c r="D24" s="30"/>
      <c r="E24" s="27"/>
      <c r="F24" s="27"/>
      <c r="G24" s="27"/>
      <c r="H24" s="30"/>
      <c r="I24" s="30"/>
      <c r="J24" s="30"/>
      <c r="K24" s="21"/>
      <c r="L24" s="30"/>
      <c r="M24" s="21"/>
      <c r="N24" s="20" t="s">
        <v>41</v>
      </c>
    </row>
    <row r="25" spans="1:16" s="20" customFormat="1">
      <c r="B25" s="20" t="s">
        <v>27</v>
      </c>
      <c r="C25" s="20" t="s">
        <v>208</v>
      </c>
      <c r="D25" s="30" t="s">
        <v>67</v>
      </c>
      <c r="E25" s="20" t="s">
        <v>98</v>
      </c>
      <c r="F25" s="27" t="s">
        <v>28</v>
      </c>
      <c r="G25" s="27" t="s">
        <v>66</v>
      </c>
      <c r="H25" s="30" t="s">
        <v>97</v>
      </c>
      <c r="I25" s="25" t="s">
        <v>237</v>
      </c>
      <c r="J25" s="26" t="s">
        <v>101</v>
      </c>
      <c r="K25" s="28">
        <v>1E-4</v>
      </c>
      <c r="L25" s="26" t="s">
        <v>103</v>
      </c>
      <c r="M25" s="28">
        <f>K25*10</f>
        <v>1E-3</v>
      </c>
      <c r="N25" s="29" t="str">
        <f>CONCATENATE(B25," ",C25," ",D25," ",E25," ",F25," ",G25," ",H25,I25," ",J25," ",K25," ",L25," ",M25)</f>
        <v>time python2.7 /usr/local/macs2/latest/bin/macs2 callpeak -t  Max_4d.merged.bam -c WCE_4d.merged.bam -f BAM -g mm --keep-dup 1  -n Max_4d_pminus4 -B --nomodel --shiftsize 200 -p 0.0001 --broad --broad-cutoff 0.001</v>
      </c>
    </row>
    <row r="26" spans="1:16" s="20" customFormat="1">
      <c r="D26" s="30"/>
      <c r="E26" s="27"/>
      <c r="F26" s="27"/>
      <c r="G26" s="27"/>
      <c r="H26" s="30"/>
      <c r="I26" s="30"/>
      <c r="K26" s="21"/>
      <c r="L26" s="30"/>
      <c r="M26" s="21"/>
      <c r="N26" s="29" t="s">
        <v>41</v>
      </c>
    </row>
    <row r="27" spans="1:16" s="20" customFormat="1">
      <c r="D27" s="30"/>
      <c r="E27" s="27"/>
      <c r="F27" s="27"/>
      <c r="G27" s="27"/>
      <c r="H27" s="30"/>
      <c r="I27" s="30"/>
      <c r="K27" s="21"/>
      <c r="L27" s="30"/>
      <c r="M27" s="21"/>
      <c r="N27" s="29"/>
    </row>
    <row r="28" spans="1:16" s="32" customFormat="1">
      <c r="D28" s="33"/>
      <c r="E28" s="34"/>
      <c r="F28" s="34"/>
      <c r="G28" s="34"/>
      <c r="H28" s="33"/>
      <c r="I28" s="33"/>
      <c r="K28" s="35"/>
      <c r="L28" s="33"/>
      <c r="M28" s="35"/>
      <c r="N28" s="36"/>
    </row>
    <row r="29" spans="1:16">
      <c r="E29" s="6"/>
      <c r="F29" s="6"/>
      <c r="G29" s="6"/>
      <c r="H29" s="4"/>
      <c r="I29" s="4"/>
      <c r="L29" s="4"/>
      <c r="N29" s="13"/>
    </row>
    <row r="30" spans="1:16" s="39" customFormat="1">
      <c r="A30" s="39" t="s">
        <v>107</v>
      </c>
      <c r="B30" s="38"/>
      <c r="C30" s="38"/>
      <c r="D30" s="38"/>
      <c r="E30" s="38"/>
      <c r="F30" s="38"/>
      <c r="G30" s="38"/>
      <c r="H30" s="38"/>
      <c r="I30" s="38"/>
      <c r="K30" s="40"/>
      <c r="L30" s="49"/>
      <c r="M30" s="41"/>
      <c r="N30" s="42"/>
      <c r="O30" s="39" t="s">
        <v>40</v>
      </c>
    </row>
    <row r="31" spans="1:16" s="39" customFormat="1">
      <c r="A31" s="39" t="s">
        <v>108</v>
      </c>
      <c r="B31" s="38"/>
      <c r="C31" s="38"/>
      <c r="D31" s="38"/>
      <c r="E31" s="38"/>
      <c r="F31" s="38"/>
      <c r="G31" s="38"/>
      <c r="H31" s="38"/>
      <c r="I31" s="38"/>
      <c r="K31" s="40"/>
      <c r="L31" s="49"/>
      <c r="M31" s="41"/>
      <c r="N31" s="42"/>
      <c r="O31" s="39" t="s">
        <v>41</v>
      </c>
    </row>
    <row r="32" spans="1:16" s="43" customFormat="1">
      <c r="B32" s="43" t="s">
        <v>27</v>
      </c>
      <c r="C32" s="44" t="s">
        <v>72</v>
      </c>
      <c r="D32" s="53"/>
      <c r="E32" s="54"/>
      <c r="F32" s="46" t="s">
        <v>28</v>
      </c>
      <c r="G32" s="46" t="s">
        <v>66</v>
      </c>
      <c r="H32" s="44" t="s">
        <v>76</v>
      </c>
      <c r="I32" s="44" t="s">
        <v>238</v>
      </c>
      <c r="J32" s="45" t="s">
        <v>109</v>
      </c>
      <c r="K32" s="47">
        <v>1E-4</v>
      </c>
      <c r="L32" s="45" t="s">
        <v>105</v>
      </c>
      <c r="M32" s="45" t="s">
        <v>103</v>
      </c>
      <c r="N32" s="47">
        <f>K32*10</f>
        <v>1E-3</v>
      </c>
      <c r="O32" s="48" t="str">
        <f>CONCATENATE(B32," ",C32," ",D32," ",E32," ",F32," ",G32," ",H32,I32," ",J32," ",K32," ",L32," ",M32," ",N32)</f>
        <v>time python2.7 /usr/local/macs2/latest/bin/macs2 callpeak -t  Max_wt.merged.bam   -f BAM -g mm --keep-dup 1  -n Max_wt_pminus4_noWCE -B -p 0.0001 -m 3 100 --broad --broad-cutoff 0.001</v>
      </c>
      <c r="P32" s="45"/>
    </row>
    <row r="33" spans="2:28" s="43" customFormat="1">
      <c r="D33" s="53"/>
      <c r="E33" s="55"/>
      <c r="F33" s="46"/>
      <c r="G33" s="46"/>
      <c r="H33" s="45"/>
      <c r="I33" s="45"/>
      <c r="J33" s="45"/>
      <c r="K33" s="47"/>
      <c r="L33" s="45"/>
      <c r="M33" s="45"/>
      <c r="N33" s="47"/>
      <c r="O33" s="48" t="s">
        <v>41</v>
      </c>
      <c r="P33" s="45"/>
    </row>
    <row r="34" spans="2:28" s="43" customFormat="1">
      <c r="D34" s="53"/>
      <c r="E34" s="55"/>
      <c r="F34" s="46"/>
      <c r="G34" s="46"/>
      <c r="H34" s="45"/>
      <c r="I34" s="45"/>
      <c r="J34" s="45"/>
      <c r="K34" s="47"/>
      <c r="L34" s="45"/>
      <c r="M34" s="45"/>
      <c r="N34" s="47"/>
      <c r="O34" s="48"/>
      <c r="P34" s="45"/>
    </row>
    <row r="35" spans="2:28" s="43" customFormat="1">
      <c r="D35" s="53"/>
      <c r="E35" s="55"/>
      <c r="F35" s="46"/>
      <c r="G35" s="46"/>
      <c r="H35" s="45"/>
      <c r="I35" s="45"/>
      <c r="J35" s="39"/>
      <c r="K35" s="40"/>
      <c r="L35" s="49"/>
      <c r="M35" s="41"/>
      <c r="N35" s="42"/>
      <c r="O35" s="39" t="s">
        <v>40</v>
      </c>
      <c r="P35" s="39"/>
      <c r="Q35" s="39"/>
      <c r="R35" s="39"/>
      <c r="S35" s="39"/>
      <c r="T35" s="39"/>
      <c r="U35" s="39"/>
      <c r="V35" s="39"/>
      <c r="W35" s="39"/>
      <c r="X35" s="39"/>
      <c r="Y35" s="39"/>
      <c r="Z35" s="39"/>
      <c r="AA35" s="39"/>
      <c r="AB35" s="39"/>
    </row>
    <row r="36" spans="2:28" s="43" customFormat="1">
      <c r="D36" s="53"/>
      <c r="E36" s="55"/>
      <c r="F36" s="46"/>
      <c r="G36" s="46"/>
      <c r="H36" s="45"/>
      <c r="I36" s="45"/>
      <c r="J36" s="39"/>
      <c r="K36" s="40"/>
      <c r="L36" s="49"/>
      <c r="M36" s="41"/>
      <c r="N36" s="42"/>
      <c r="O36" s="39" t="s">
        <v>41</v>
      </c>
      <c r="P36" s="39"/>
      <c r="Q36" s="39"/>
      <c r="R36" s="39"/>
      <c r="S36" s="39"/>
      <c r="T36" s="39"/>
      <c r="U36" s="39"/>
      <c r="V36" s="39"/>
      <c r="W36" s="39"/>
      <c r="X36" s="39"/>
      <c r="Y36" s="39"/>
      <c r="Z36" s="39"/>
      <c r="AA36" s="39"/>
      <c r="AB36" s="39"/>
    </row>
    <row r="37" spans="2:28" s="39" customFormat="1">
      <c r="B37" s="39" t="s">
        <v>27</v>
      </c>
      <c r="C37" s="44" t="s">
        <v>71</v>
      </c>
      <c r="D37" s="56"/>
      <c r="E37" s="54"/>
      <c r="F37" s="46" t="s">
        <v>28</v>
      </c>
      <c r="G37" s="46" t="s">
        <v>66</v>
      </c>
      <c r="H37" s="44" t="s">
        <v>77</v>
      </c>
      <c r="I37" s="44" t="s">
        <v>238</v>
      </c>
      <c r="J37" s="45" t="s">
        <v>109</v>
      </c>
      <c r="K37" s="47">
        <v>1E-4</v>
      </c>
      <c r="L37" s="45" t="s">
        <v>105</v>
      </c>
      <c r="M37" s="45" t="s">
        <v>103</v>
      </c>
      <c r="N37" s="47">
        <f>K37*10</f>
        <v>1E-3</v>
      </c>
      <c r="O37" s="48" t="str">
        <f>CONCATENATE(B37," ",C37," ",D37," ",E37," ",F37," ",G37," ",H37,I37," ",J37," ",K37," ",L37," ",M37," ",N37)</f>
        <v>time python2.7 /usr/local/macs2/latest/bin/macs2 callpeak -t  Max_2d.merged.bam   -f BAM -g mm --keep-dup 1  -n Max_2d_pminus4_noWCE -B -p 0.0001 -m 3 100 --broad --broad-cutoff 0.001</v>
      </c>
      <c r="P37" s="45"/>
      <c r="Q37" s="43"/>
      <c r="R37" s="43"/>
      <c r="S37" s="43"/>
      <c r="T37" s="43"/>
      <c r="U37" s="43"/>
      <c r="V37" s="43"/>
      <c r="W37" s="43"/>
      <c r="X37" s="43"/>
      <c r="Y37" s="43"/>
      <c r="Z37" s="43"/>
      <c r="AA37" s="43"/>
      <c r="AB37" s="43"/>
    </row>
    <row r="38" spans="2:28" s="39" customFormat="1">
      <c r="C38" s="44"/>
      <c r="D38" s="56"/>
      <c r="E38" s="55"/>
      <c r="F38" s="46"/>
      <c r="G38" s="46"/>
      <c r="H38" s="49"/>
      <c r="I38" s="49"/>
      <c r="J38" s="45"/>
      <c r="K38" s="47"/>
      <c r="L38" s="45"/>
      <c r="M38" s="45"/>
      <c r="N38" s="47"/>
      <c r="O38" s="48" t="s">
        <v>41</v>
      </c>
      <c r="P38" s="45"/>
      <c r="Q38" s="43"/>
      <c r="R38" s="43"/>
      <c r="S38" s="43"/>
      <c r="T38" s="43"/>
      <c r="U38" s="43"/>
      <c r="V38" s="43"/>
      <c r="W38" s="43"/>
      <c r="X38" s="43"/>
      <c r="Y38" s="43"/>
      <c r="Z38" s="43"/>
      <c r="AA38" s="43"/>
      <c r="AB38" s="43"/>
    </row>
    <row r="39" spans="2:28" s="39" customFormat="1">
      <c r="C39" s="44"/>
      <c r="D39" s="56"/>
      <c r="E39" s="55"/>
      <c r="F39" s="46"/>
      <c r="G39" s="46"/>
      <c r="H39" s="49"/>
      <c r="I39" s="49"/>
      <c r="J39" s="49"/>
      <c r="K39" s="40"/>
      <c r="L39" s="49"/>
      <c r="M39" s="49"/>
      <c r="N39" s="40"/>
      <c r="O39" s="50"/>
    </row>
    <row r="40" spans="2:28" s="39" customFormat="1">
      <c r="C40" s="44"/>
      <c r="D40" s="56"/>
      <c r="E40" s="55"/>
      <c r="F40" s="46"/>
      <c r="G40" s="46"/>
      <c r="H40" s="49"/>
      <c r="I40" s="49"/>
      <c r="K40" s="40"/>
      <c r="L40" s="49"/>
      <c r="M40" s="41"/>
      <c r="N40" s="42"/>
      <c r="O40" s="39" t="s">
        <v>40</v>
      </c>
    </row>
    <row r="41" spans="2:28" s="39" customFormat="1">
      <c r="C41" s="44"/>
      <c r="D41" s="56"/>
      <c r="E41" s="55"/>
      <c r="F41" s="46"/>
      <c r="G41" s="46"/>
      <c r="H41" s="49"/>
      <c r="I41" s="49"/>
      <c r="K41" s="40"/>
      <c r="L41" s="49"/>
      <c r="M41" s="41"/>
      <c r="N41" s="42"/>
      <c r="O41" s="39" t="s">
        <v>41</v>
      </c>
    </row>
    <row r="42" spans="2:28" s="39" customFormat="1">
      <c r="B42" s="39" t="s">
        <v>27</v>
      </c>
      <c r="C42" s="39" t="s">
        <v>73</v>
      </c>
      <c r="D42" s="56"/>
      <c r="E42" s="54"/>
      <c r="F42" s="46" t="s">
        <v>28</v>
      </c>
      <c r="G42" s="46" t="s">
        <v>66</v>
      </c>
      <c r="H42" s="49" t="s">
        <v>0</v>
      </c>
      <c r="I42" s="44" t="s">
        <v>238</v>
      </c>
      <c r="J42" s="45" t="s">
        <v>109</v>
      </c>
      <c r="K42" s="47">
        <v>1E-4</v>
      </c>
      <c r="L42" s="45" t="s">
        <v>105</v>
      </c>
      <c r="M42" s="45" t="s">
        <v>103</v>
      </c>
      <c r="N42" s="47">
        <f>K42*10</f>
        <v>1E-3</v>
      </c>
      <c r="O42" s="48" t="str">
        <f>CONCATENATE(B42," ",C42," ",D42," ",E42," ",F42," ",G42," ",H42,I42," ",J42," ",K42," ",L42," ",M42," ",N42)</f>
        <v>time python2.7 /usr/local/macs2/latest/bin/macs2 callpeak -t  cMyc.merged.bam   -f BAM -g mm --keep-dup 1  -n cMyc_pminus4_noWCE -B -p 0.0001 -m 3 100 --broad --broad-cutoff 0.001</v>
      </c>
      <c r="P42" s="45"/>
      <c r="Q42" s="43"/>
      <c r="R42" s="43"/>
      <c r="S42" s="43"/>
      <c r="T42" s="43"/>
      <c r="U42" s="43"/>
      <c r="V42" s="43"/>
      <c r="W42" s="43"/>
      <c r="X42" s="43"/>
      <c r="Y42" s="43"/>
      <c r="Z42" s="43"/>
      <c r="AA42" s="43"/>
      <c r="AB42" s="43"/>
    </row>
    <row r="43" spans="2:28" s="39" customFormat="1">
      <c r="D43" s="56"/>
      <c r="E43" s="55"/>
      <c r="F43" s="46"/>
      <c r="G43" s="46"/>
      <c r="H43" s="49"/>
      <c r="I43" s="49"/>
      <c r="J43" s="45"/>
      <c r="K43" s="47"/>
      <c r="L43" s="45"/>
      <c r="M43" s="45"/>
      <c r="N43" s="47"/>
      <c r="O43" s="48" t="s">
        <v>41</v>
      </c>
      <c r="P43" s="45"/>
      <c r="Q43" s="43"/>
      <c r="R43" s="43"/>
      <c r="S43" s="43"/>
      <c r="T43" s="43"/>
      <c r="U43" s="43"/>
      <c r="V43" s="43"/>
      <c r="W43" s="43"/>
      <c r="X43" s="43"/>
      <c r="Y43" s="43"/>
      <c r="Z43" s="43"/>
      <c r="AA43" s="43"/>
      <c r="AB43" s="43"/>
    </row>
    <row r="44" spans="2:28" s="39" customFormat="1">
      <c r="D44" s="56"/>
      <c r="E44" s="55"/>
      <c r="F44" s="46"/>
      <c r="G44" s="46"/>
      <c r="H44" s="49"/>
      <c r="I44" s="49"/>
      <c r="K44" s="40"/>
      <c r="L44" s="49"/>
      <c r="M44" s="49"/>
      <c r="N44" s="40"/>
      <c r="O44" s="48"/>
    </row>
    <row r="45" spans="2:28" s="39" customFormat="1">
      <c r="C45" s="44"/>
      <c r="D45" s="56"/>
      <c r="E45" s="55"/>
      <c r="F45" s="46"/>
      <c r="G45" s="46"/>
      <c r="H45" s="49"/>
      <c r="I45" s="49"/>
      <c r="K45" s="40"/>
      <c r="L45" s="49"/>
      <c r="M45" s="41"/>
      <c r="N45" s="42"/>
      <c r="O45" s="39" t="s">
        <v>40</v>
      </c>
    </row>
    <row r="46" spans="2:28" s="39" customFormat="1">
      <c r="C46" s="44"/>
      <c r="D46" s="56"/>
      <c r="E46" s="55"/>
      <c r="F46" s="46"/>
      <c r="G46" s="46"/>
      <c r="H46" s="49"/>
      <c r="I46" s="49"/>
      <c r="K46" s="40"/>
      <c r="L46" s="49"/>
      <c r="M46" s="41"/>
      <c r="N46" s="42"/>
      <c r="O46" s="39" t="s">
        <v>41</v>
      </c>
    </row>
    <row r="47" spans="2:28" s="39" customFormat="1">
      <c r="B47" s="39" t="s">
        <v>27</v>
      </c>
      <c r="C47" s="39" t="s">
        <v>74</v>
      </c>
      <c r="D47" s="56"/>
      <c r="E47" s="54"/>
      <c r="F47" s="46" t="s">
        <v>28</v>
      </c>
      <c r="G47" s="46" t="s">
        <v>66</v>
      </c>
      <c r="H47" s="49" t="s">
        <v>26</v>
      </c>
      <c r="I47" s="44" t="s">
        <v>238</v>
      </c>
      <c r="J47" s="45" t="s">
        <v>109</v>
      </c>
      <c r="K47" s="47">
        <v>1E-4</v>
      </c>
      <c r="L47" s="45" t="s">
        <v>105</v>
      </c>
      <c r="M47" s="45" t="s">
        <v>103</v>
      </c>
      <c r="N47" s="47">
        <f>K47*10</f>
        <v>1E-3</v>
      </c>
      <c r="O47" s="48" t="str">
        <f>CONCATENATE(B47," ",C47," ",D47," ",E47," ",F47," ",G47," ",H47,I47," ",J47," ",K47," ",L47," ",M47," ",N47)</f>
        <v>time python2.7 /usr/local/macs2/latest/bin/macs2 callpeak -t  Nmyc.merged.bam   -f BAM -g mm --keep-dup 1  -n Nmyc_pminus4_noWCE -B -p 0.0001 -m 3 100 --broad --broad-cutoff 0.001</v>
      </c>
      <c r="P47" s="45"/>
      <c r="Q47" s="43"/>
      <c r="R47" s="43"/>
      <c r="S47" s="43"/>
      <c r="T47" s="43"/>
      <c r="U47" s="43"/>
      <c r="V47" s="43"/>
      <c r="W47" s="43"/>
      <c r="X47" s="43"/>
      <c r="Y47" s="43"/>
      <c r="Z47" s="43"/>
      <c r="AA47" s="43"/>
      <c r="AB47" s="43"/>
    </row>
    <row r="48" spans="2:28" s="39" customFormat="1">
      <c r="D48" s="56"/>
      <c r="E48" s="55"/>
      <c r="F48" s="46"/>
      <c r="G48" s="46"/>
      <c r="H48" s="49"/>
      <c r="I48" s="49"/>
      <c r="J48" s="45"/>
      <c r="K48" s="47"/>
      <c r="L48" s="45"/>
      <c r="M48" s="45"/>
      <c r="N48" s="47"/>
      <c r="O48" s="48" t="s">
        <v>41</v>
      </c>
      <c r="P48" s="45"/>
      <c r="Q48" s="43"/>
      <c r="R48" s="43"/>
      <c r="S48" s="43"/>
      <c r="T48" s="43"/>
      <c r="U48" s="43"/>
      <c r="V48" s="43"/>
      <c r="W48" s="43"/>
      <c r="X48" s="43"/>
      <c r="Y48" s="43"/>
      <c r="Z48" s="43"/>
      <c r="AA48" s="43"/>
      <c r="AB48" s="43"/>
    </row>
    <row r="49" spans="2:28" s="39" customFormat="1">
      <c r="D49" s="56"/>
      <c r="E49" s="55"/>
      <c r="F49" s="46"/>
      <c r="G49" s="46"/>
      <c r="H49" s="49"/>
      <c r="I49" s="49"/>
      <c r="K49" s="40"/>
      <c r="L49" s="49"/>
      <c r="M49" s="49"/>
      <c r="N49" s="40"/>
      <c r="O49" s="48"/>
    </row>
    <row r="50" spans="2:28" s="39" customFormat="1">
      <c r="C50" s="44"/>
      <c r="D50" s="56"/>
      <c r="E50" s="55"/>
      <c r="F50" s="46"/>
      <c r="G50" s="46"/>
      <c r="H50" s="49"/>
      <c r="I50" s="49"/>
      <c r="K50" s="40"/>
      <c r="L50" s="49"/>
      <c r="M50" s="41"/>
      <c r="N50" s="42"/>
      <c r="O50" s="39" t="s">
        <v>40</v>
      </c>
    </row>
    <row r="51" spans="2:28" s="39" customFormat="1">
      <c r="C51" s="44"/>
      <c r="D51" s="56"/>
      <c r="E51" s="55"/>
      <c r="F51" s="46"/>
      <c r="G51" s="46"/>
      <c r="H51" s="49"/>
      <c r="I51" s="49"/>
      <c r="K51" s="40"/>
      <c r="L51" s="49"/>
      <c r="M51" s="41"/>
      <c r="N51" s="42"/>
      <c r="O51" s="39" t="s">
        <v>41</v>
      </c>
    </row>
    <row r="52" spans="2:28" s="39" customFormat="1">
      <c r="B52" s="39" t="s">
        <v>27</v>
      </c>
      <c r="C52" s="39" t="s">
        <v>208</v>
      </c>
      <c r="D52" s="56"/>
      <c r="E52" s="54"/>
      <c r="F52" s="46" t="s">
        <v>28</v>
      </c>
      <c r="G52" s="46" t="s">
        <v>66</v>
      </c>
      <c r="H52" s="49" t="s">
        <v>97</v>
      </c>
      <c r="I52" s="44" t="s">
        <v>238</v>
      </c>
      <c r="J52" s="45" t="s">
        <v>109</v>
      </c>
      <c r="K52" s="47">
        <v>1E-4</v>
      </c>
      <c r="L52" s="45" t="s">
        <v>105</v>
      </c>
      <c r="M52" s="45" t="s">
        <v>103</v>
      </c>
      <c r="N52" s="47">
        <f>K52*10</f>
        <v>1E-3</v>
      </c>
      <c r="O52" s="48" t="str">
        <f>CONCATENATE(B52," ",C52," ",D52," ",E52," ",F52," ",G52," ",H52,I52," ",J52," ",K52," ",L52," ",M52," ",N52)</f>
        <v>time python2.7 /usr/local/macs2/latest/bin/macs2 callpeak -t  Max_4d.merged.bam   -f BAM -g mm --keep-dup 1  -n Max_4d_pminus4_noWCE -B -p 0.0001 -m 3 100 --broad --broad-cutoff 0.001</v>
      </c>
      <c r="P52" s="45"/>
      <c r="Q52" s="43"/>
      <c r="R52" s="43"/>
      <c r="S52" s="43"/>
      <c r="T52" s="43"/>
      <c r="U52" s="43"/>
      <c r="V52" s="43"/>
      <c r="W52" s="43"/>
      <c r="X52" s="43"/>
      <c r="Y52" s="43"/>
      <c r="Z52" s="43"/>
      <c r="AA52" s="43"/>
      <c r="AB52" s="43"/>
    </row>
    <row r="53" spans="2:28" s="39" customFormat="1">
      <c r="D53" s="49"/>
      <c r="E53" s="46"/>
      <c r="F53" s="46"/>
      <c r="G53" s="46"/>
      <c r="H53" s="49"/>
      <c r="I53" s="49"/>
      <c r="J53" s="45"/>
      <c r="K53" s="47"/>
      <c r="L53" s="45"/>
      <c r="M53" s="45"/>
      <c r="N53" s="47"/>
      <c r="O53" s="48" t="s">
        <v>41</v>
      </c>
      <c r="P53" s="45"/>
      <c r="Q53" s="43"/>
      <c r="R53" s="43"/>
      <c r="S53" s="43"/>
      <c r="T53" s="43"/>
      <c r="U53" s="43"/>
      <c r="V53" s="43"/>
      <c r="W53" s="43"/>
      <c r="X53" s="43"/>
      <c r="Y53" s="43"/>
      <c r="Z53" s="43"/>
      <c r="AA53" s="43"/>
      <c r="AB53" s="43"/>
    </row>
    <row r="54" spans="2:28" ht="16">
      <c r="B54" s="52"/>
      <c r="E54" s="6"/>
      <c r="F54" s="6"/>
      <c r="G54" s="6"/>
      <c r="H54" s="4"/>
      <c r="I54" s="4"/>
      <c r="L54" s="4"/>
      <c r="N54" s="13"/>
    </row>
    <row r="55" spans="2:28" ht="16">
      <c r="B55" s="51"/>
      <c r="E55" s="6"/>
      <c r="F55" s="6"/>
      <c r="G55" s="6"/>
      <c r="H55" s="4"/>
      <c r="I55" s="4"/>
      <c r="L55" s="4"/>
      <c r="N55" s="13"/>
    </row>
    <row r="56" spans="2:28" ht="16">
      <c r="B56" s="51"/>
      <c r="E56" s="6"/>
      <c r="F56" s="6"/>
      <c r="G56" s="6"/>
      <c r="H56" s="4"/>
      <c r="I56" s="4"/>
      <c r="L56" s="4"/>
      <c r="N56" s="13"/>
    </row>
    <row r="57" spans="2:28" ht="16">
      <c r="B57" s="51"/>
      <c r="E57" s="6"/>
      <c r="F57" s="6"/>
      <c r="G57" s="6"/>
      <c r="H57" s="4"/>
      <c r="I57" s="4"/>
      <c r="L57" s="4"/>
      <c r="N57" s="13"/>
    </row>
    <row r="58" spans="2:28" ht="16">
      <c r="B58" s="51"/>
      <c r="E58" s="6"/>
      <c r="F58" s="6"/>
      <c r="G58" s="6"/>
      <c r="H58" s="4"/>
      <c r="I58" s="4"/>
      <c r="L58" s="4"/>
      <c r="N58" s="13"/>
    </row>
    <row r="59" spans="2:28" ht="16">
      <c r="B59" s="51"/>
      <c r="E59" s="6"/>
      <c r="F59" s="6"/>
      <c r="G59" s="6"/>
      <c r="H59" s="4"/>
      <c r="I59" s="4"/>
      <c r="L59" s="4"/>
      <c r="N59" s="13"/>
    </row>
    <row r="60" spans="2:28" ht="16">
      <c r="B60" s="51"/>
      <c r="E60" s="6"/>
      <c r="F60" s="6"/>
      <c r="G60" s="6"/>
      <c r="H60" s="4"/>
      <c r="I60" s="4"/>
      <c r="L60" s="4"/>
      <c r="N60" s="13"/>
    </row>
    <row r="61" spans="2:28" ht="16">
      <c r="B61" s="51"/>
      <c r="E61" s="6"/>
      <c r="F61" s="6"/>
      <c r="G61" s="6"/>
      <c r="H61" s="4"/>
      <c r="I61" s="4"/>
      <c r="L61" s="4"/>
      <c r="N61" s="13"/>
    </row>
    <row r="62" spans="2:28" ht="16">
      <c r="B62" s="51"/>
      <c r="E62" s="6"/>
      <c r="F62" s="6"/>
      <c r="G62" s="6"/>
      <c r="H62" s="4"/>
      <c r="I62" s="4"/>
      <c r="L62" s="4"/>
      <c r="N62" s="13"/>
    </row>
    <row r="63" spans="2:28" ht="16">
      <c r="B63" s="51"/>
      <c r="E63" s="6"/>
      <c r="F63" s="6"/>
      <c r="G63" s="6"/>
      <c r="H63" s="4"/>
      <c r="I63" s="4"/>
      <c r="L63" s="4"/>
      <c r="N63" s="13"/>
    </row>
    <row r="64" spans="2:28">
      <c r="B64" t="s">
        <v>29</v>
      </c>
      <c r="C64" t="s">
        <v>222</v>
      </c>
      <c r="D64" s="4" t="s">
        <v>53</v>
      </c>
      <c r="E64" s="7" t="str">
        <f>CONCATENATE(B64," ",C64,D64)</f>
        <v>qsub -q rcc-30d m1.sh</v>
      </c>
      <c r="F64" s="6"/>
      <c r="G64" s="6"/>
      <c r="H64" s="4"/>
      <c r="I64" s="4"/>
      <c r="L64" s="4"/>
    </row>
    <row r="65" spans="2:15">
      <c r="B65" t="s">
        <v>29</v>
      </c>
      <c r="C65" t="s">
        <v>223</v>
      </c>
      <c r="D65" s="4" t="s">
        <v>53</v>
      </c>
      <c r="E65" s="7" t="str">
        <f>CONCATENATE(B65," ",C65,D65)</f>
        <v>qsub -q rcc-30d m2.sh</v>
      </c>
      <c r="F65" s="4"/>
      <c r="G65" s="4"/>
      <c r="H65" s="4"/>
      <c r="I65" s="4"/>
    </row>
    <row r="66" spans="2:15">
      <c r="B66" t="s">
        <v>29</v>
      </c>
      <c r="C66" t="s">
        <v>224</v>
      </c>
      <c r="D66" s="4" t="s">
        <v>53</v>
      </c>
      <c r="E66" s="7" t="str">
        <f>CONCATENATE(B66," ",C66,D66)</f>
        <v>qsub -q rcc-30d m3.sh</v>
      </c>
      <c r="F66" s="4"/>
      <c r="G66" s="4"/>
      <c r="H66" s="4"/>
      <c r="I66" s="4"/>
      <c r="L66" s="4"/>
    </row>
    <row r="67" spans="2:15">
      <c r="B67" t="s">
        <v>29</v>
      </c>
      <c r="C67" t="s">
        <v>225</v>
      </c>
      <c r="D67" s="4" t="s">
        <v>53</v>
      </c>
      <c r="E67" s="7" t="str">
        <f>CONCATENATE(B67," ",C67,D67)</f>
        <v>qsub -q rcc-30d m4.sh</v>
      </c>
      <c r="F67" s="4"/>
      <c r="G67" s="4"/>
      <c r="H67" s="4"/>
      <c r="I67" s="4"/>
      <c r="L67" s="4"/>
    </row>
    <row r="68" spans="2:15">
      <c r="B68" t="s">
        <v>29</v>
      </c>
      <c r="C68" t="s">
        <v>226</v>
      </c>
      <c r="D68" s="4" t="s">
        <v>53</v>
      </c>
      <c r="E68" s="7" t="str">
        <f>CONCATENATE(B68," ",C68,D68)</f>
        <v>qsub -q rcc-30d m5.sh</v>
      </c>
      <c r="F68" s="4"/>
      <c r="G68" s="4"/>
      <c r="H68" s="4"/>
      <c r="I68" s="4"/>
      <c r="L68" s="4"/>
    </row>
    <row r="69" spans="2:15">
      <c r="B69" t="s">
        <v>29</v>
      </c>
      <c r="C69" t="s">
        <v>227</v>
      </c>
      <c r="D69" s="4" t="s">
        <v>53</v>
      </c>
      <c r="E69" s="7" t="str">
        <f t="shared" ref="E69:E78" si="0">CONCATENATE(B69," ",C69,D69)</f>
        <v>qsub -q rcc-30d m6.sh</v>
      </c>
      <c r="F69" s="4"/>
      <c r="G69" s="4"/>
      <c r="H69" s="4"/>
      <c r="I69" s="4"/>
      <c r="L69" s="4"/>
    </row>
    <row r="70" spans="2:15">
      <c r="B70" t="s">
        <v>29</v>
      </c>
      <c r="C70" t="s">
        <v>228</v>
      </c>
      <c r="D70" s="4" t="s">
        <v>53</v>
      </c>
      <c r="E70" s="7" t="str">
        <f t="shared" si="0"/>
        <v>qsub -q rcc-30d m7.sh</v>
      </c>
      <c r="F70" s="4"/>
      <c r="G70" s="4"/>
      <c r="H70" s="4"/>
      <c r="I70" s="4"/>
      <c r="L70" s="4"/>
    </row>
    <row r="71" spans="2:15">
      <c r="B71" t="s">
        <v>29</v>
      </c>
      <c r="C71" t="s">
        <v>229</v>
      </c>
      <c r="D71" s="4" t="s">
        <v>53</v>
      </c>
      <c r="E71" s="7" t="str">
        <f t="shared" si="0"/>
        <v>qsub -q rcc-30d m8.sh</v>
      </c>
      <c r="F71" s="4"/>
      <c r="G71" s="4"/>
      <c r="H71" s="4"/>
      <c r="I71" s="4"/>
      <c r="L71" s="4"/>
    </row>
    <row r="72" spans="2:15">
      <c r="B72" t="s">
        <v>29</v>
      </c>
      <c r="C72" t="s">
        <v>230</v>
      </c>
      <c r="D72" s="4" t="s">
        <v>53</v>
      </c>
      <c r="E72" s="7" t="str">
        <f t="shared" si="0"/>
        <v>qsub -q rcc-30d m9.sh</v>
      </c>
      <c r="F72" s="4"/>
      <c r="G72" s="4"/>
      <c r="H72" s="4"/>
      <c r="I72" s="4"/>
      <c r="L72" s="4"/>
    </row>
    <row r="73" spans="2:15">
      <c r="B73" t="s">
        <v>29</v>
      </c>
      <c r="C73" t="s">
        <v>231</v>
      </c>
      <c r="D73" s="4" t="s">
        <v>53</v>
      </c>
      <c r="E73" s="7" t="str">
        <f t="shared" si="0"/>
        <v>qsub -q rcc-30d m10.sh</v>
      </c>
      <c r="F73" s="4"/>
      <c r="G73" s="4"/>
      <c r="H73" s="4"/>
      <c r="I73" s="4"/>
      <c r="L73" s="4"/>
    </row>
    <row r="74" spans="2:15" s="5" customFormat="1">
      <c r="B74" t="s">
        <v>29</v>
      </c>
      <c r="C74" t="s">
        <v>232</v>
      </c>
      <c r="D74" s="4" t="s">
        <v>53</v>
      </c>
      <c r="E74" s="7" t="str">
        <f t="shared" si="0"/>
        <v>qsub -q rcc-30d m11.sh</v>
      </c>
      <c r="F74" s="4"/>
      <c r="G74" s="4"/>
      <c r="H74" s="4"/>
      <c r="I74" s="4"/>
      <c r="J74"/>
      <c r="K74" s="16"/>
      <c r="L74" s="4"/>
      <c r="M74" s="16"/>
      <c r="O74"/>
    </row>
    <row r="75" spans="2:15" s="5" customFormat="1">
      <c r="B75" t="s">
        <v>29</v>
      </c>
      <c r="C75" t="s">
        <v>233</v>
      </c>
      <c r="D75" s="4" t="s">
        <v>53</v>
      </c>
      <c r="E75" s="7" t="str">
        <f t="shared" si="0"/>
        <v>qsub -q rcc-30d m12.sh</v>
      </c>
      <c r="F75" s="4"/>
      <c r="G75" s="4"/>
      <c r="H75" s="4"/>
      <c r="I75" s="4"/>
      <c r="J75"/>
      <c r="K75" s="16"/>
      <c r="L75" s="4"/>
      <c r="M75" s="16"/>
      <c r="O75"/>
    </row>
    <row r="76" spans="2:15" s="5" customFormat="1">
      <c r="B76" t="s">
        <v>29</v>
      </c>
      <c r="C76" t="s">
        <v>234</v>
      </c>
      <c r="D76" s="4" t="s">
        <v>53</v>
      </c>
      <c r="E76" s="7" t="str">
        <f t="shared" si="0"/>
        <v>qsub -q rcc-30d m13.sh</v>
      </c>
      <c r="F76" s="4"/>
      <c r="G76" s="4"/>
      <c r="H76" s="4"/>
      <c r="I76" s="4"/>
      <c r="J76"/>
      <c r="K76" s="16"/>
      <c r="L76" s="4"/>
      <c r="M76" s="16"/>
      <c r="O76"/>
    </row>
    <row r="77" spans="2:15" s="5" customFormat="1">
      <c r="B77" t="s">
        <v>29</v>
      </c>
      <c r="C77" t="s">
        <v>235</v>
      </c>
      <c r="D77" s="4" t="s">
        <v>53</v>
      </c>
      <c r="E77" s="7" t="str">
        <f t="shared" si="0"/>
        <v>qsub -q rcc-30d m14.sh</v>
      </c>
      <c r="F77" s="4"/>
      <c r="G77" s="4"/>
      <c r="H77" s="4"/>
      <c r="I77" s="4"/>
      <c r="J77"/>
      <c r="K77" s="16"/>
      <c r="L77" s="4"/>
      <c r="M77" s="16"/>
      <c r="O77"/>
    </row>
    <row r="78" spans="2:15" s="5" customFormat="1">
      <c r="B78" t="s">
        <v>29</v>
      </c>
      <c r="C78" t="s">
        <v>236</v>
      </c>
      <c r="D78" s="4" t="s">
        <v>53</v>
      </c>
      <c r="E78" s="7" t="str">
        <f t="shared" si="0"/>
        <v>qsub -q rcc-30d m15.sh</v>
      </c>
      <c r="F78" s="4"/>
      <c r="G78" s="4"/>
      <c r="H78" s="4"/>
      <c r="I78" s="4"/>
      <c r="J78"/>
      <c r="K78" s="16"/>
      <c r="L78" s="4"/>
      <c r="M78" s="16"/>
      <c r="O78"/>
    </row>
    <row r="79" spans="2:15" s="5" customFormat="1">
      <c r="B79"/>
      <c r="C79"/>
      <c r="D79" s="4"/>
      <c r="E79" s="4" t="s">
        <v>41</v>
      </c>
      <c r="F79" s="4"/>
      <c r="G79" s="4"/>
      <c r="H79" s="4"/>
      <c r="I79" s="4"/>
      <c r="J79"/>
      <c r="K79" s="16"/>
      <c r="L79"/>
      <c r="M79" s="16"/>
      <c r="O79"/>
    </row>
    <row r="80" spans="2:15" s="5" customFormat="1">
      <c r="B80"/>
      <c r="C80"/>
      <c r="D80" s="4"/>
      <c r="E80" s="4"/>
      <c r="F80" s="4"/>
      <c r="G80" s="4"/>
      <c r="H80" s="4"/>
      <c r="I80" s="4"/>
      <c r="J80"/>
      <c r="K80" s="16"/>
      <c r="L80"/>
      <c r="M80" s="16"/>
      <c r="O80"/>
    </row>
    <row r="81" spans="2:15" s="5" customFormat="1">
      <c r="B81"/>
      <c r="C81"/>
      <c r="D81" s="4"/>
      <c r="E81" s="4"/>
      <c r="F81" s="4"/>
      <c r="G81" s="4"/>
      <c r="H81" s="4"/>
      <c r="I81" s="4"/>
      <c r="J81"/>
      <c r="K81" s="16"/>
      <c r="L81"/>
      <c r="M81" s="16"/>
      <c r="O81"/>
    </row>
    <row r="82" spans="2:15" s="5" customFormat="1">
      <c r="B82"/>
      <c r="C82"/>
      <c r="D82" s="4"/>
      <c r="E82" s="4"/>
      <c r="F82" s="4"/>
      <c r="G82" s="4"/>
      <c r="H82" s="4"/>
      <c r="I82" s="4"/>
      <c r="J82"/>
      <c r="K82" s="16"/>
      <c r="L82"/>
      <c r="M82" s="16"/>
      <c r="O82"/>
    </row>
    <row r="83" spans="2:15" s="5" customFormat="1">
      <c r="B83"/>
      <c r="C83"/>
      <c r="D83" s="4"/>
      <c r="E83" s="4"/>
      <c r="F83" s="4"/>
      <c r="G83" s="4"/>
      <c r="H83" s="4"/>
      <c r="I83" s="4"/>
      <c r="J83"/>
      <c r="K83" s="16"/>
      <c r="L83"/>
      <c r="M83" s="16"/>
      <c r="O83"/>
    </row>
    <row r="84" spans="2:15" s="5" customFormat="1">
      <c r="B84"/>
      <c r="C84"/>
      <c r="D84" s="4"/>
      <c r="E84" s="4"/>
      <c r="F84" s="4"/>
      <c r="G84" s="4"/>
      <c r="H84" s="4"/>
      <c r="I84" s="4"/>
      <c r="J84"/>
      <c r="K84" s="16"/>
      <c r="L84"/>
      <c r="M84" s="16"/>
      <c r="O84"/>
    </row>
    <row r="85" spans="2:15" s="5" customFormat="1">
      <c r="B85"/>
      <c r="C85"/>
      <c r="D85" s="4"/>
      <c r="E85" s="4"/>
      <c r="F85" s="4"/>
      <c r="G85" s="4"/>
      <c r="H85" s="4"/>
      <c r="I85" s="4"/>
      <c r="J85"/>
      <c r="K85" s="16"/>
      <c r="L85"/>
      <c r="M85" s="16"/>
      <c r="O85"/>
    </row>
    <row r="86" spans="2:15" s="5" customFormat="1">
      <c r="B86"/>
      <c r="C86"/>
      <c r="D86" s="4"/>
      <c r="E86" s="4"/>
      <c r="F86" s="4"/>
      <c r="G86" s="4"/>
      <c r="H86" s="4"/>
      <c r="I86" s="4"/>
      <c r="J86"/>
      <c r="K86" s="16"/>
      <c r="L86"/>
      <c r="M86" s="16"/>
      <c r="O86"/>
    </row>
    <row r="87" spans="2:15" s="5" customFormat="1">
      <c r="B87"/>
      <c r="C87"/>
      <c r="D87" s="4"/>
      <c r="E87" s="4"/>
      <c r="F87" s="4"/>
      <c r="G87" s="4"/>
      <c r="H87" s="4"/>
      <c r="I87" s="4"/>
      <c r="J87"/>
      <c r="K87" s="16"/>
      <c r="L87"/>
      <c r="M87" s="16"/>
      <c r="O87"/>
    </row>
    <row r="88" spans="2:15" s="5" customFormat="1">
      <c r="B88"/>
      <c r="C88"/>
      <c r="D88" s="4"/>
      <c r="E88" s="4"/>
      <c r="F88" s="4"/>
      <c r="G88" s="4"/>
      <c r="H88" s="4"/>
      <c r="I88" s="4"/>
      <c r="J88"/>
      <c r="K88" s="16"/>
      <c r="L88"/>
      <c r="M88" s="16"/>
      <c r="O88"/>
    </row>
    <row r="89" spans="2:15" s="5" customFormat="1">
      <c r="B89"/>
      <c r="C89"/>
      <c r="D89" s="4"/>
      <c r="E89" s="4"/>
      <c r="F89" s="4"/>
      <c r="G89" s="4"/>
      <c r="H89" s="4"/>
      <c r="I89" s="4"/>
      <c r="J89"/>
      <c r="K89" s="16"/>
      <c r="L89"/>
      <c r="M89" s="16"/>
      <c r="O89"/>
    </row>
    <row r="90" spans="2:15">
      <c r="E90" s="4"/>
      <c r="F90" s="4"/>
      <c r="G90" s="4"/>
      <c r="H90" s="4"/>
      <c r="I90" s="4"/>
    </row>
    <row r="91" spans="2:15">
      <c r="E91" s="4"/>
      <c r="F91" s="4"/>
      <c r="G91" s="4"/>
      <c r="H91" s="4"/>
      <c r="I91" s="4"/>
    </row>
    <row r="92" spans="2:15">
      <c r="E92" s="4"/>
      <c r="F92" s="4"/>
      <c r="G92" s="4"/>
      <c r="H92" s="4"/>
      <c r="I92" s="4"/>
    </row>
    <row r="93" spans="2:15">
      <c r="E93" s="4"/>
      <c r="F93" s="4"/>
      <c r="G93" s="4"/>
      <c r="H93" s="4"/>
      <c r="I93" s="4"/>
    </row>
    <row r="94" spans="2:15">
      <c r="E94" s="4"/>
      <c r="F94" s="4"/>
      <c r="G94" s="4"/>
      <c r="H94" s="4"/>
      <c r="I94" s="4"/>
    </row>
    <row r="95" spans="2:15">
      <c r="E95" s="4"/>
      <c r="F95" s="4"/>
      <c r="G95" s="4"/>
      <c r="H95" s="4"/>
      <c r="I95" s="4"/>
    </row>
    <row r="96" spans="2:15">
      <c r="E96" s="4"/>
      <c r="F96" s="4"/>
      <c r="G96" s="4"/>
      <c r="H96" s="4"/>
      <c r="I96" s="4"/>
    </row>
    <row r="97" spans="5:9">
      <c r="E97" s="4"/>
      <c r="F97" s="4"/>
      <c r="G97" s="4"/>
      <c r="H97" s="4"/>
      <c r="I97" s="4"/>
    </row>
    <row r="98" spans="5:9">
      <c r="E98" s="4"/>
      <c r="F98" s="4"/>
      <c r="G98" s="4"/>
      <c r="H98" s="4"/>
      <c r="I98" s="4"/>
    </row>
  </sheetData>
  <dataConsolidate/>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1" sqref="A11"/>
    </sheetView>
  </sheetViews>
  <sheetFormatPr baseColWidth="10" defaultRowHeight="15" x14ac:dyDescent="0"/>
  <cols>
    <col min="1" max="1" width="90.6640625" bestFit="1" customWidth="1"/>
  </cols>
  <sheetData>
    <row r="1" spans="1:1">
      <c r="A1" s="4" t="s">
        <v>32</v>
      </c>
    </row>
    <row r="3" spans="1:1">
      <c r="A3" t="s">
        <v>33</v>
      </c>
    </row>
    <row r="5" spans="1:1">
      <c r="A5" t="s">
        <v>31</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J34" sqref="J34"/>
    </sheetView>
  </sheetViews>
  <sheetFormatPr baseColWidth="10" defaultRowHeight="12" x14ac:dyDescent="0"/>
  <cols>
    <col min="1" max="1" width="2.5" style="59" customWidth="1"/>
    <col min="2" max="2" width="3" style="102" customWidth="1"/>
    <col min="3" max="3" width="4.5" style="62" customWidth="1"/>
    <col min="4" max="5" width="24.5" style="61" bestFit="1" customWidth="1"/>
    <col min="6" max="6" width="3.1640625" style="102" customWidth="1"/>
    <col min="7" max="7" width="3.5" style="102" customWidth="1"/>
    <col min="8" max="9" width="4.33203125" style="102" customWidth="1"/>
    <col min="10" max="10" width="33.83203125" style="102" customWidth="1"/>
    <col min="11" max="16384" width="10.83203125" style="59"/>
  </cols>
  <sheetData>
    <row r="1" spans="1:11">
      <c r="D1" s="60" t="s">
        <v>124</v>
      </c>
      <c r="E1" s="60" t="s">
        <v>152</v>
      </c>
      <c r="J1" s="106" t="s">
        <v>123</v>
      </c>
    </row>
    <row r="2" spans="1:11">
      <c r="D2" s="62"/>
      <c r="E2" s="62"/>
      <c r="J2" s="107" t="s">
        <v>153</v>
      </c>
      <c r="K2" s="63" t="s">
        <v>155</v>
      </c>
    </row>
    <row r="3" spans="1:11">
      <c r="A3" s="65" t="s">
        <v>160</v>
      </c>
      <c r="C3" s="64" t="s">
        <v>339</v>
      </c>
      <c r="D3" s="64" t="s">
        <v>338</v>
      </c>
      <c r="E3" s="64" t="s">
        <v>338</v>
      </c>
      <c r="J3" s="102" t="s">
        <v>111</v>
      </c>
      <c r="K3" s="59" t="s">
        <v>112</v>
      </c>
    </row>
    <row r="4" spans="1:11">
      <c r="A4" s="62">
        <v>1</v>
      </c>
      <c r="B4" s="102" t="s">
        <v>151</v>
      </c>
      <c r="C4" s="62" t="str">
        <f>CONCATENATE(A4,B4)</f>
        <v>1.R</v>
      </c>
      <c r="D4" s="62" t="s">
        <v>241</v>
      </c>
      <c r="E4" s="62" t="s">
        <v>241</v>
      </c>
      <c r="G4" s="102" t="s">
        <v>126</v>
      </c>
      <c r="H4" s="102" t="s">
        <v>125</v>
      </c>
      <c r="J4" s="109" t="str">
        <f>CONCATENATE(E3,G4,D3,H4)</f>
        <v>Max_2d_10k_broad_peaks.bed = read.table("Max_2d_10k_broad_peaks.bed", header=FALSE)</v>
      </c>
      <c r="K4" s="59" t="str">
        <f>J4</f>
        <v>Max_2d_10k_broad_peaks.bed = read.table("Max_2d_10k_broad_peaks.bed", header=FALSE)</v>
      </c>
    </row>
    <row r="5" spans="1:11" ht="14">
      <c r="A5" s="62">
        <v>2</v>
      </c>
      <c r="B5" s="102" t="s">
        <v>151</v>
      </c>
      <c r="C5" s="62" t="str">
        <f t="shared" ref="C5:C14" si="0">CONCATENATE(A5,B5)</f>
        <v>2.R</v>
      </c>
      <c r="D5" s="77" t="s">
        <v>240</v>
      </c>
      <c r="E5" s="77" t="s">
        <v>240</v>
      </c>
      <c r="G5" s="102" t="s">
        <v>127</v>
      </c>
      <c r="H5" s="102" t="s">
        <v>128</v>
      </c>
      <c r="J5" s="109" t="str">
        <f>CONCATENATE(E3,G5,D3,H5)</f>
        <v>Max_2d_10k_peaks.encodePeak = read.table("Max_2d_10k_peaks.encodePeak", header=FALSE)</v>
      </c>
      <c r="K5" s="59" t="str">
        <f>J5</f>
        <v>Max_2d_10k_peaks.encodePeak = read.table("Max_2d_10k_peaks.encodePeak", header=FALSE)</v>
      </c>
    </row>
    <row r="6" spans="1:11">
      <c r="A6" s="62">
        <v>3</v>
      </c>
      <c r="B6" s="102" t="s">
        <v>151</v>
      </c>
      <c r="C6" s="62" t="str">
        <f t="shared" si="0"/>
        <v>3.R</v>
      </c>
      <c r="D6" s="62" t="s">
        <v>239</v>
      </c>
      <c r="E6" s="62" t="s">
        <v>239</v>
      </c>
      <c r="J6" s="102" t="s">
        <v>112</v>
      </c>
      <c r="K6" s="59" t="s">
        <v>112</v>
      </c>
    </row>
    <row r="7" spans="1:11">
      <c r="A7" s="62">
        <v>4</v>
      </c>
      <c r="B7" s="102" t="s">
        <v>151</v>
      </c>
      <c r="C7" s="62" t="str">
        <f t="shared" si="0"/>
        <v>4.R</v>
      </c>
      <c r="D7" s="62" t="s">
        <v>406</v>
      </c>
      <c r="E7" s="62" t="s">
        <v>406</v>
      </c>
      <c r="J7" s="102" t="s">
        <v>113</v>
      </c>
      <c r="K7" s="59" t="s">
        <v>112</v>
      </c>
    </row>
    <row r="8" spans="1:11">
      <c r="A8" s="62">
        <v>5</v>
      </c>
      <c r="B8" s="102" t="s">
        <v>151</v>
      </c>
      <c r="C8" s="62" t="str">
        <f t="shared" si="0"/>
        <v>5.R</v>
      </c>
      <c r="D8" s="149" t="s">
        <v>407</v>
      </c>
      <c r="E8" s="149" t="s">
        <v>407</v>
      </c>
      <c r="G8" s="102" t="s">
        <v>130</v>
      </c>
      <c r="H8" s="102" t="s">
        <v>129</v>
      </c>
      <c r="J8" s="109" t="str">
        <f>CONCATENATE(E3,G8,E3,H8)</f>
        <v>Max_2d_10k_broad_peaks.bed = Max_2d_10k_broad_peaks.bed[,c(1:5)]</v>
      </c>
      <c r="K8" s="59" t="str">
        <f>J8</f>
        <v>Max_2d_10k_broad_peaks.bed = Max_2d_10k_broad_peaks.bed[,c(1:5)]</v>
      </c>
    </row>
    <row r="9" spans="1:11">
      <c r="A9" s="62">
        <v>6</v>
      </c>
      <c r="B9" s="102" t="s">
        <v>151</v>
      </c>
      <c r="C9" s="62" t="str">
        <f t="shared" si="0"/>
        <v>6.R</v>
      </c>
      <c r="D9" s="149" t="s">
        <v>408</v>
      </c>
      <c r="E9" s="149" t="s">
        <v>408</v>
      </c>
      <c r="J9" s="102" t="s">
        <v>112</v>
      </c>
      <c r="K9" s="59" t="s">
        <v>112</v>
      </c>
    </row>
    <row r="10" spans="1:11">
      <c r="A10" s="62">
        <v>7</v>
      </c>
      <c r="B10" s="102" t="s">
        <v>151</v>
      </c>
      <c r="C10" s="62" t="str">
        <f t="shared" si="0"/>
        <v>7.R</v>
      </c>
      <c r="D10" s="62"/>
      <c r="E10" s="62"/>
      <c r="J10" s="102" t="s">
        <v>114</v>
      </c>
      <c r="K10" s="59" t="s">
        <v>112</v>
      </c>
    </row>
    <row r="11" spans="1:11">
      <c r="A11" s="62">
        <v>8</v>
      </c>
      <c r="B11" s="102" t="s">
        <v>151</v>
      </c>
      <c r="C11" s="62" t="str">
        <f t="shared" si="0"/>
        <v>8.R</v>
      </c>
      <c r="D11" s="148"/>
      <c r="E11" s="148"/>
      <c r="G11" s="102" t="s">
        <v>131</v>
      </c>
      <c r="H11" s="102" t="s">
        <v>132</v>
      </c>
      <c r="J11" s="109" t="str">
        <f>CONCATENATE(E3,G11,E3,H11)</f>
        <v>Max_2d_10k_peaks.encodePeak = Max_2d_10k_peaks.encodePeak[,c(1:4,7)]</v>
      </c>
      <c r="K11" s="59" t="str">
        <f>J11</f>
        <v>Max_2d_10k_peaks.encodePeak = Max_2d_10k_peaks.encodePeak[,c(1:4,7)]</v>
      </c>
    </row>
    <row r="12" spans="1:11">
      <c r="A12" s="62">
        <v>9</v>
      </c>
      <c r="B12" s="102" t="s">
        <v>151</v>
      </c>
      <c r="C12" s="62" t="str">
        <f t="shared" si="0"/>
        <v>9.R</v>
      </c>
      <c r="D12" s="62"/>
      <c r="E12" s="62"/>
      <c r="J12" s="102" t="s">
        <v>112</v>
      </c>
      <c r="K12" s="59" t="s">
        <v>112</v>
      </c>
    </row>
    <row r="13" spans="1:11">
      <c r="A13" s="62">
        <v>10</v>
      </c>
      <c r="B13" s="102" t="s">
        <v>151</v>
      </c>
      <c r="C13" s="62" t="str">
        <f t="shared" si="0"/>
        <v>10.R</v>
      </c>
      <c r="D13" s="62"/>
      <c r="E13" s="62"/>
      <c r="J13" s="102" t="s">
        <v>115</v>
      </c>
      <c r="K13" s="59" t="s">
        <v>112</v>
      </c>
    </row>
    <row r="14" spans="1:11" ht="15">
      <c r="A14" s="62">
        <v>11</v>
      </c>
      <c r="B14" s="102" t="s">
        <v>151</v>
      </c>
      <c r="C14" s="62" t="str">
        <f t="shared" si="0"/>
        <v>11.R</v>
      </c>
      <c r="D14" s="32"/>
      <c r="E14" s="32"/>
      <c r="F14" s="102" t="s">
        <v>133</v>
      </c>
      <c r="G14" s="102" t="s">
        <v>135</v>
      </c>
      <c r="H14" s="102" t="s">
        <v>134</v>
      </c>
      <c r="J14" s="109" t="str">
        <f>CONCATENATE(F14,E3,G14,E3,H14)</f>
        <v>write.table(Max_2d_10k_broad_peaks.bed, file = "Max_2d_10k_broad_peaks.bed", sep = "\t", row.names = FALSE, col.names = FALSE, quote = FALSE)</v>
      </c>
      <c r="K14" s="59" t="str">
        <f>J14</f>
        <v>write.table(Max_2d_10k_broad_peaks.bed, file = "Max_2d_10k_broad_peaks.bed", sep = "\t", row.names = FALSE, col.names = FALSE, quote = FALSE)</v>
      </c>
    </row>
    <row r="15" spans="1:11" ht="15">
      <c r="A15" s="62">
        <v>12</v>
      </c>
      <c r="B15" s="102" t="s">
        <v>151</v>
      </c>
      <c r="C15" s="62" t="str">
        <f t="shared" ref="C15:C19" si="1">CONCATENATE(A15,B15)</f>
        <v>12.R</v>
      </c>
      <c r="D15" s="32"/>
      <c r="E15" s="32"/>
      <c r="F15" s="102" t="s">
        <v>133</v>
      </c>
      <c r="G15" s="102" t="s">
        <v>156</v>
      </c>
      <c r="H15" s="102" t="s">
        <v>136</v>
      </c>
      <c r="J15" s="109" t="str">
        <f>CONCATENATE(F15,E3,G15,E3,H15)</f>
        <v>write.table(Max_2d_10k_peaks.encodePeak, file = "Max_2d_10k_peaks_ENCODEpeak.bed", sep = "\t", row.names = FALSE, col.names = FALSE, quote = FALSE)</v>
      </c>
      <c r="K15" s="59" t="str">
        <f>J15</f>
        <v>write.table(Max_2d_10k_peaks.encodePeak, file = "Max_2d_10k_peaks_ENCODEpeak.bed", sep = "\t", row.names = FALSE, col.names = FALSE, quote = FALSE)</v>
      </c>
    </row>
    <row r="16" spans="1:11" ht="15">
      <c r="A16" s="62">
        <v>13</v>
      </c>
      <c r="B16" s="102" t="s">
        <v>151</v>
      </c>
      <c r="C16" s="62" t="str">
        <f t="shared" si="1"/>
        <v>13.R</v>
      </c>
      <c r="D16"/>
      <c r="E16"/>
      <c r="J16" s="102" t="s">
        <v>112</v>
      </c>
      <c r="K16" s="59" t="s">
        <v>112</v>
      </c>
    </row>
    <row r="17" spans="1:11" ht="15">
      <c r="A17" s="62">
        <v>14</v>
      </c>
      <c r="B17" s="102" t="s">
        <v>151</v>
      </c>
      <c r="C17" s="62" t="str">
        <f t="shared" si="1"/>
        <v>14.R</v>
      </c>
      <c r="D17"/>
      <c r="E17"/>
      <c r="J17" s="102" t="s">
        <v>161</v>
      </c>
      <c r="K17" s="59" t="s">
        <v>161</v>
      </c>
    </row>
    <row r="18" spans="1:11" customFormat="1" ht="15">
      <c r="A18" s="62">
        <v>15</v>
      </c>
      <c r="B18" s="102" t="s">
        <v>151</v>
      </c>
      <c r="C18" s="62" t="str">
        <f t="shared" si="1"/>
        <v>15.R</v>
      </c>
      <c r="F18" s="102"/>
      <c r="G18" s="102"/>
      <c r="H18" s="102"/>
      <c r="I18" s="102"/>
      <c r="J18" s="102"/>
    </row>
    <row r="19" spans="1:11" ht="15">
      <c r="A19" s="62">
        <v>16</v>
      </c>
      <c r="B19" s="102" t="s">
        <v>151</v>
      </c>
      <c r="C19" s="62" t="str">
        <f t="shared" si="1"/>
        <v>16.R</v>
      </c>
      <c r="D19"/>
      <c r="E19"/>
      <c r="G19" s="104" t="s">
        <v>341</v>
      </c>
      <c r="I19" s="105"/>
      <c r="K19" s="66" t="str">
        <f>CONCATENATE(G19,C3)</f>
        <v>R CMD BATCH  16.R</v>
      </c>
    </row>
    <row r="20" spans="1:11" ht="15">
      <c r="B20" s="103"/>
      <c r="C20"/>
      <c r="D20"/>
      <c r="E20"/>
      <c r="F20" s="103"/>
      <c r="G20" s="103"/>
      <c r="H20" s="103"/>
      <c r="I20" s="103"/>
      <c r="J20" s="103"/>
    </row>
    <row r="21" spans="1:11">
      <c r="J21" s="100" t="s">
        <v>343</v>
      </c>
    </row>
    <row r="23" spans="1:11">
      <c r="A23" s="99" t="s">
        <v>342</v>
      </c>
      <c r="B23" s="102" t="s">
        <v>159</v>
      </c>
      <c r="C23" s="102" t="s">
        <v>158</v>
      </c>
      <c r="D23" s="102" t="s">
        <v>157</v>
      </c>
      <c r="E23" s="59"/>
      <c r="G23" s="102" t="str">
        <f>CONCATENATE(A23,E3,B23,E3,C23,E3,D23)</f>
        <v>bedtools intersect -a Max_2d_10k_broad_peaks.bed -b Max_2d_10k_peaks_ENCODEpeak.bed -wa -wb &gt; Max_2d_10k_ENCODEandBROAD.bed</v>
      </c>
      <c r="J23" s="110" t="s">
        <v>355</v>
      </c>
    </row>
    <row r="24" spans="1:11" ht="18">
      <c r="J24" s="10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7" sqref="C7"/>
    </sheetView>
  </sheetViews>
  <sheetFormatPr baseColWidth="10" defaultRowHeight="12" x14ac:dyDescent="0"/>
  <cols>
    <col min="1" max="2" width="3.1640625" style="86" bestFit="1" customWidth="1"/>
    <col min="3" max="3" width="5.33203125" style="95" bestFit="1" customWidth="1"/>
    <col min="4" max="5" width="21.33203125" style="98" bestFit="1" customWidth="1"/>
    <col min="6" max="6" width="2.5" style="99" customWidth="1"/>
    <col min="7" max="7" width="3.83203125" style="99" customWidth="1"/>
    <col min="8" max="8" width="3.1640625" style="99" customWidth="1"/>
    <col min="9" max="9" width="3.33203125" style="99" customWidth="1"/>
    <col min="10" max="10" width="32.1640625" style="99" customWidth="1"/>
    <col min="11" max="16384" width="10.83203125" style="86"/>
  </cols>
  <sheetData>
    <row r="1" spans="1:11">
      <c r="D1" s="60" t="s">
        <v>124</v>
      </c>
      <c r="E1" s="60" t="s">
        <v>152</v>
      </c>
      <c r="J1" s="100" t="s">
        <v>116</v>
      </c>
    </row>
    <row r="2" spans="1:11">
      <c r="D2" s="95"/>
      <c r="E2" s="95"/>
      <c r="J2" s="99" t="s">
        <v>112</v>
      </c>
    </row>
    <row r="3" spans="1:11">
      <c r="A3" s="65" t="s">
        <v>160</v>
      </c>
      <c r="C3" s="96" t="s">
        <v>339</v>
      </c>
      <c r="D3" s="96" t="s">
        <v>338</v>
      </c>
      <c r="E3" s="96" t="s">
        <v>338</v>
      </c>
      <c r="J3" s="99" t="s">
        <v>117</v>
      </c>
      <c r="K3" s="86" t="s">
        <v>112</v>
      </c>
    </row>
    <row r="4" spans="1:11">
      <c r="A4" s="95">
        <v>7</v>
      </c>
      <c r="B4" s="86" t="s">
        <v>151</v>
      </c>
      <c r="C4" s="95" t="str">
        <f>CONCATENATE(A4,B4)</f>
        <v>7.R</v>
      </c>
      <c r="D4" s="62" t="s">
        <v>241</v>
      </c>
      <c r="E4" s="62" t="s">
        <v>241</v>
      </c>
      <c r="G4" s="99" t="s">
        <v>138</v>
      </c>
      <c r="H4" s="99" t="s">
        <v>137</v>
      </c>
      <c r="J4" s="101" t="str">
        <f>CONCATENATE(E3,G4,E3,H4)</f>
        <v>Max_2d_10k_ENCODEandBROAD.bed = read.table("Max_2d_10k_ENCODEandBROAD.bed", header=FALSE)</v>
      </c>
      <c r="K4" s="86" t="str">
        <f>J4</f>
        <v>Max_2d_10k_ENCODEandBROAD.bed = read.table("Max_2d_10k_ENCODEandBROAD.bed", header=FALSE)</v>
      </c>
    </row>
    <row r="5" spans="1:11" ht="14">
      <c r="A5" s="95">
        <v>8</v>
      </c>
      <c r="B5" s="86" t="s">
        <v>151</v>
      </c>
      <c r="C5" s="95" t="str">
        <f t="shared" ref="C5:C19" si="0">CONCATENATE(A5,B5)</f>
        <v>8.R</v>
      </c>
      <c r="D5" s="77" t="s">
        <v>240</v>
      </c>
      <c r="E5" s="77" t="s">
        <v>240</v>
      </c>
      <c r="J5" s="99" t="s">
        <v>118</v>
      </c>
      <c r="K5" s="86" t="s">
        <v>112</v>
      </c>
    </row>
    <row r="6" spans="1:11">
      <c r="A6" s="95">
        <v>9</v>
      </c>
      <c r="B6" s="86" t="s">
        <v>151</v>
      </c>
      <c r="C6" s="95" t="str">
        <f t="shared" si="0"/>
        <v>9.R</v>
      </c>
      <c r="D6" s="62" t="s">
        <v>239</v>
      </c>
      <c r="E6" s="62" t="s">
        <v>239</v>
      </c>
      <c r="G6" s="99" t="s">
        <v>140</v>
      </c>
      <c r="H6" s="99" t="s">
        <v>139</v>
      </c>
      <c r="J6" s="101" t="str">
        <f>CONCATENATE(E3,G6,E3,H6)</f>
        <v>Max_2d_10k_ENCODEandBROAD.bed$ORDER = seq(1:nrow(Max_2d_10k_ENCODEandBROAD.bed))</v>
      </c>
      <c r="K6" s="86" t="str">
        <f>J6</f>
        <v>Max_2d_10k_ENCODEandBROAD.bed$ORDER = seq(1:nrow(Max_2d_10k_ENCODEandBROAD.bed))</v>
      </c>
    </row>
    <row r="7" spans="1:11">
      <c r="A7" s="95">
        <v>10</v>
      </c>
      <c r="B7" s="86" t="s">
        <v>151</v>
      </c>
      <c r="C7" s="95" t="str">
        <f t="shared" si="0"/>
        <v>10.R</v>
      </c>
      <c r="D7" s="62" t="s">
        <v>406</v>
      </c>
      <c r="E7" s="62" t="s">
        <v>406</v>
      </c>
      <c r="J7" s="99" t="s">
        <v>119</v>
      </c>
      <c r="K7" s="86" t="s">
        <v>112</v>
      </c>
    </row>
    <row r="8" spans="1:11">
      <c r="A8" s="95">
        <v>11</v>
      </c>
      <c r="B8" s="86" t="s">
        <v>151</v>
      </c>
      <c r="C8" s="95" t="str">
        <f t="shared" si="0"/>
        <v>11.R</v>
      </c>
      <c r="D8" s="149" t="s">
        <v>407</v>
      </c>
      <c r="E8" s="149" t="s">
        <v>407</v>
      </c>
      <c r="J8" s="99" t="s">
        <v>120</v>
      </c>
      <c r="K8" s="86" t="s">
        <v>112</v>
      </c>
    </row>
    <row r="9" spans="1:11">
      <c r="A9" s="95">
        <v>12</v>
      </c>
      <c r="B9" s="86" t="s">
        <v>151</v>
      </c>
      <c r="C9" s="95" t="str">
        <f t="shared" si="0"/>
        <v>12.R</v>
      </c>
      <c r="D9" s="149" t="s">
        <v>408</v>
      </c>
      <c r="E9" s="149" t="s">
        <v>408</v>
      </c>
      <c r="J9" s="99" t="s">
        <v>121</v>
      </c>
      <c r="K9" s="86" t="s">
        <v>112</v>
      </c>
    </row>
    <row r="10" spans="1:11">
      <c r="A10" s="95"/>
      <c r="D10" s="95"/>
      <c r="E10" s="95"/>
      <c r="G10" s="99" t="s">
        <v>141</v>
      </c>
      <c r="H10" s="99" t="s">
        <v>142</v>
      </c>
      <c r="I10" s="99" t="s">
        <v>143</v>
      </c>
      <c r="J10" s="101" t="str">
        <f>CONCATENATE(E3,G10,E3,H10,E3,I10)</f>
        <v>Max_2d_10k_ENCODEandBROAD.bed = Max_2d_10k_ENCODEandBROAD.bed[order(Max_2d_10k_ENCODEandBROAD.bed$V10, decreasing = TRUE),]</v>
      </c>
      <c r="K10" s="86" t="str">
        <f>J10</f>
        <v>Max_2d_10k_ENCODEandBROAD.bed = Max_2d_10k_ENCODEandBROAD.bed[order(Max_2d_10k_ENCODEandBROAD.bed$V10, decreasing = TRUE),]</v>
      </c>
    </row>
    <row r="11" spans="1:11">
      <c r="A11" s="95"/>
      <c r="D11" s="78"/>
      <c r="E11" s="78"/>
      <c r="G11" s="99" t="s">
        <v>141</v>
      </c>
      <c r="H11" s="99" t="s">
        <v>144</v>
      </c>
      <c r="I11" s="99" t="s">
        <v>145</v>
      </c>
      <c r="J11" s="101" t="str">
        <f>CONCATENATE(E3,G11,E3,H11,E3,I11)</f>
        <v>Max_2d_10k_ENCODEandBROAD.bed = Max_2d_10k_ENCODEandBROAD.bed[!duplicated(Max_2d_10k_ENCODEandBROAD.bed$V4),]</v>
      </c>
      <c r="K11" s="86" t="str">
        <f>J11</f>
        <v>Max_2d_10k_ENCODEandBROAD.bed = Max_2d_10k_ENCODEandBROAD.bed[!duplicated(Max_2d_10k_ENCODEandBROAD.bed$V4),]</v>
      </c>
    </row>
    <row r="12" spans="1:11">
      <c r="A12" s="95"/>
      <c r="D12" s="97"/>
      <c r="E12" s="97"/>
      <c r="J12" s="99" t="s">
        <v>122</v>
      </c>
      <c r="K12" s="86" t="s">
        <v>112</v>
      </c>
    </row>
    <row r="13" spans="1:11">
      <c r="A13" s="95"/>
      <c r="D13" s="97"/>
      <c r="E13" s="97"/>
      <c r="G13" s="99" t="s">
        <v>141</v>
      </c>
      <c r="H13" s="99" t="s">
        <v>146</v>
      </c>
      <c r="J13" s="101" t="str">
        <f>CONCATENATE(E3,G13,E3,H13)</f>
        <v>Max_2d_10k_ENCODEandBROAD.bed = Max_2d_10k_ENCODEandBROAD.bed[,c(1:3,9,10,5,11)]</v>
      </c>
      <c r="K13" s="86" t="str">
        <f>J13</f>
        <v>Max_2d_10k_ENCODEandBROAD.bed = Max_2d_10k_ENCODEandBROAD.bed[,c(1:3,9,10,5,11)]</v>
      </c>
    </row>
    <row r="14" spans="1:11">
      <c r="A14" s="95"/>
      <c r="D14" s="86"/>
      <c r="E14" s="86"/>
      <c r="G14" s="99" t="s">
        <v>141</v>
      </c>
      <c r="H14" s="99" t="s">
        <v>142</v>
      </c>
      <c r="I14" s="99" t="s">
        <v>147</v>
      </c>
      <c r="J14" s="101" t="str">
        <f>CONCATENATE(E3,G14,E3,H14,E3,I14)</f>
        <v>Max_2d_10k_ENCODEandBROAD.bed = Max_2d_10k_ENCODEandBROAD.bed[order(Max_2d_10k_ENCODEandBROAD.bed$ORDER, decreasing = FALSE),]</v>
      </c>
      <c r="K14" s="86" t="str">
        <f>J14</f>
        <v>Max_2d_10k_ENCODEandBROAD.bed = Max_2d_10k_ENCODEandBROAD.bed[order(Max_2d_10k_ENCODEandBROAD.bed$ORDER, decreasing = FALSE),]</v>
      </c>
    </row>
    <row r="15" spans="1:11">
      <c r="A15" s="95"/>
      <c r="D15" s="86"/>
      <c r="E15" s="86"/>
      <c r="G15" s="99" t="s">
        <v>141</v>
      </c>
      <c r="H15" s="99" t="s">
        <v>148</v>
      </c>
      <c r="J15" s="101" t="str">
        <f>CONCATENATE(E3,G15,E3,H15)</f>
        <v>Max_2d_10k_ENCODEandBROAD.bed = Max_2d_10k_ENCODEandBROAD.bed[,1:6]</v>
      </c>
      <c r="K15" s="86" t="str">
        <f>J15</f>
        <v>Max_2d_10k_ENCODEandBROAD.bed = Max_2d_10k_ENCODEandBROAD.bed[,1:6]</v>
      </c>
    </row>
    <row r="16" spans="1:11">
      <c r="A16" s="95"/>
      <c r="D16" s="86"/>
      <c r="E16" s="86"/>
      <c r="F16" s="99" t="s">
        <v>133</v>
      </c>
      <c r="G16" s="99" t="s">
        <v>149</v>
      </c>
      <c r="H16" s="99" t="s">
        <v>150</v>
      </c>
      <c r="J16" s="101" t="str">
        <f>CONCATENATE(F16,E3,G16,E3,H16)</f>
        <v>write.table(Max_2d_10k_ENCODEandBROAD.bed, file = "Max_2d_10k_ENCODEandBROAD.bed", sep = "\t", row.names = FALSE, col.names = FALSE, quote = FALSE)</v>
      </c>
      <c r="K16" s="86" t="str">
        <f>J16</f>
        <v>write.table(Max_2d_10k_ENCODEandBROAD.bed, file = "Max_2d_10k_ENCODEandBROAD.bed", sep = "\t", row.names = FALSE, col.names = FALSE, quote = FALSE)</v>
      </c>
    </row>
    <row r="17" spans="1:12">
      <c r="A17" s="95"/>
      <c r="D17" s="86"/>
      <c r="E17" s="86"/>
      <c r="J17" s="102" t="s">
        <v>112</v>
      </c>
      <c r="K17" s="86" t="s">
        <v>112</v>
      </c>
    </row>
    <row r="18" spans="1:12">
      <c r="A18" s="95"/>
      <c r="D18" s="86"/>
      <c r="E18" s="86"/>
      <c r="J18" s="102" t="s">
        <v>161</v>
      </c>
      <c r="K18" s="86" t="s">
        <v>161</v>
      </c>
    </row>
    <row r="19" spans="1:12">
      <c r="A19" s="95"/>
      <c r="D19" s="86"/>
      <c r="E19" s="86"/>
    </row>
    <row r="20" spans="1:12">
      <c r="J20" s="99" t="s">
        <v>340</v>
      </c>
      <c r="K20" s="86">
        <v>11</v>
      </c>
      <c r="L20" s="86" t="str">
        <f>CONCATENATE(J20,K20,".R")</f>
        <v>/usr/local/R/3.0.2/bin/R CMD BATCH 11.R</v>
      </c>
    </row>
    <row r="21" spans="1:12">
      <c r="J21" s="99" t="s">
        <v>340</v>
      </c>
      <c r="K21" s="86">
        <v>12</v>
      </c>
      <c r="L21" s="86" t="str">
        <f t="shared" ref="L21:L25" si="1">CONCATENATE(J21,K21,".R")</f>
        <v>/usr/local/R/3.0.2/bin/R CMD BATCH 12.R</v>
      </c>
    </row>
    <row r="22" spans="1:12">
      <c r="J22" s="99" t="s">
        <v>340</v>
      </c>
      <c r="K22" s="86">
        <v>13</v>
      </c>
      <c r="L22" s="86" t="str">
        <f t="shared" si="1"/>
        <v>/usr/local/R/3.0.2/bin/R CMD BATCH 13.R</v>
      </c>
    </row>
    <row r="23" spans="1:12">
      <c r="J23" s="99" t="s">
        <v>340</v>
      </c>
      <c r="K23" s="86">
        <v>14</v>
      </c>
      <c r="L23" s="86" t="str">
        <f t="shared" si="1"/>
        <v>/usr/local/R/3.0.2/bin/R CMD BATCH 14.R</v>
      </c>
    </row>
    <row r="24" spans="1:12">
      <c r="J24" s="99" t="s">
        <v>340</v>
      </c>
      <c r="K24" s="86">
        <v>15</v>
      </c>
      <c r="L24" s="86" t="str">
        <f t="shared" si="1"/>
        <v>/usr/local/R/3.0.2/bin/R CMD BATCH 15.R</v>
      </c>
    </row>
    <row r="25" spans="1:12">
      <c r="J25" s="99" t="s">
        <v>340</v>
      </c>
      <c r="K25" s="86">
        <v>16</v>
      </c>
      <c r="L25" s="86" t="str">
        <f t="shared" si="1"/>
        <v>/usr/local/R/3.0.2/bin/R CMD BATCH 16.R</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C30" sqref="C30"/>
    </sheetView>
  </sheetViews>
  <sheetFormatPr baseColWidth="10" defaultRowHeight="12" x14ac:dyDescent="0"/>
  <cols>
    <col min="1" max="1" width="4.83203125" style="81" bestFit="1" customWidth="1"/>
    <col min="2" max="2" width="59" style="88" customWidth="1"/>
    <col min="3" max="3" width="102" style="81" customWidth="1"/>
    <col min="4" max="4" width="24.33203125" style="81" customWidth="1"/>
    <col min="5" max="5" width="8.6640625" style="81" customWidth="1"/>
    <col min="6" max="7" width="18.33203125" style="81" bestFit="1" customWidth="1"/>
    <col min="8" max="8" width="34.6640625" style="81" customWidth="1"/>
    <col min="9" max="9" width="10.83203125" style="81"/>
    <col min="10" max="10" width="16.6640625" style="81" customWidth="1"/>
    <col min="11" max="11" width="3.1640625" style="81" bestFit="1" customWidth="1"/>
    <col min="12" max="16384" width="10.83203125" style="81"/>
  </cols>
  <sheetData>
    <row r="1" spans="1:8">
      <c r="B1" s="139" t="s">
        <v>386</v>
      </c>
      <c r="C1" s="140" t="s">
        <v>387</v>
      </c>
    </row>
    <row r="2" spans="1:8">
      <c r="A2" s="81" t="s">
        <v>281</v>
      </c>
      <c r="B2" s="89" t="s">
        <v>251</v>
      </c>
    </row>
    <row r="3" spans="1:8">
      <c r="A3" s="81">
        <v>1</v>
      </c>
      <c r="B3" s="138" t="s">
        <v>375</v>
      </c>
    </row>
    <row r="4" spans="1:8">
      <c r="A4" s="81">
        <v>2</v>
      </c>
      <c r="B4" s="138" t="s">
        <v>376</v>
      </c>
      <c r="C4" s="111" t="str">
        <f>CONCATENATE("cat Max_wt_pminus4_ENCODEandBROAD.bed Max_2d_pminus4_ENCODEandBROAD.bed Max_4d_pminus4_ENCODEandBROAD.bed &gt; ",C1,".bed")</f>
        <v>cat Max_wt_pminus4_ENCODEandBROAD.bed Max_2d_pminus4_ENCODEandBROAD.bed Max_4d_pminus4_ENCODEandBROAD.bed &gt; MAX_p4.bed</v>
      </c>
    </row>
    <row r="5" spans="1:8">
      <c r="A5" s="81">
        <v>3</v>
      </c>
      <c r="B5" s="138" t="s">
        <v>382</v>
      </c>
      <c r="C5" s="111" t="s">
        <v>380</v>
      </c>
    </row>
    <row r="6" spans="1:8">
      <c r="A6" s="81">
        <v>4</v>
      </c>
      <c r="B6" s="138" t="s">
        <v>377</v>
      </c>
      <c r="C6" s="111" t="s">
        <v>383</v>
      </c>
    </row>
    <row r="7" spans="1:8">
      <c r="A7" s="81">
        <v>5</v>
      </c>
      <c r="B7" s="138" t="s">
        <v>378</v>
      </c>
      <c r="C7" s="111" t="s">
        <v>379</v>
      </c>
    </row>
    <row r="8" spans="1:8">
      <c r="A8" s="81">
        <v>6</v>
      </c>
      <c r="B8" s="138" t="s">
        <v>384</v>
      </c>
      <c r="C8" s="111" t="s">
        <v>385</v>
      </c>
    </row>
    <row r="9" spans="1:8">
      <c r="A9" s="81">
        <v>7</v>
      </c>
      <c r="B9" s="138" t="s">
        <v>381</v>
      </c>
      <c r="C9" s="111" t="s">
        <v>388</v>
      </c>
    </row>
    <row r="11" spans="1:8">
      <c r="A11" s="81">
        <v>8</v>
      </c>
      <c r="B11" s="88" t="s">
        <v>285</v>
      </c>
      <c r="C11" s="81" t="str">
        <f>CONCATENATE("/usr/local/bedtools/latest/bin/bedtools intersect -abam Max_wt.merged.bam -b ",$C$1,".merged.bed &gt; Max_wt_p4.merged.bam")</f>
        <v>/usr/local/bedtools/latest/bin/bedtools intersect -abam Max_wt.merged.bam -b MAX_p4.merged.bed &gt; Max_wt_p4.merged.bam</v>
      </c>
      <c r="D11" s="82"/>
    </row>
    <row r="12" spans="1:8">
      <c r="C12" s="81" t="str">
        <f>CONCATENATE("/usr/local/bedtools/latest/bin/bedtools intersect -abam Max_2d.merged.bam -b ",$C$1,".merged.bed &gt; Max_2d_p4.merged.bam")</f>
        <v>/usr/local/bedtools/latest/bin/bedtools intersect -abam Max_2d.merged.bam -b MAX_p4.merged.bed &gt; Max_2d_p4.merged.bam</v>
      </c>
      <c r="D12" s="82"/>
    </row>
    <row r="13" spans="1:8">
      <c r="C13" s="81" t="str">
        <f>CONCATENATE("/usr/local/bedtools/latest/bin/bedtools intersect -abam Max_4d.merged.bam -b ",$C$1,".merged.bed &gt; Max_4d_p4.merged.bam")</f>
        <v>/usr/local/bedtools/latest/bin/bedtools intersect -abam Max_4d.merged.bam -b MAX_p4.merged.bed &gt; Max_4d_p4.merged.bam</v>
      </c>
      <c r="D13" s="82"/>
    </row>
    <row r="14" spans="1:8">
      <c r="D14" s="82"/>
    </row>
    <row r="15" spans="1:8">
      <c r="B15" s="87" t="s">
        <v>245</v>
      </c>
      <c r="C15" s="85" t="s">
        <v>306</v>
      </c>
      <c r="E15" s="83" t="s">
        <v>307</v>
      </c>
      <c r="F15" s="83" t="s">
        <v>309</v>
      </c>
      <c r="G15" s="83" t="s">
        <v>396</v>
      </c>
      <c r="H15" s="83" t="s">
        <v>35</v>
      </c>
    </row>
    <row r="16" spans="1:8" ht="24">
      <c r="A16" s="81">
        <v>6</v>
      </c>
      <c r="B16" s="90" t="s">
        <v>291</v>
      </c>
      <c r="C16" s="84" t="s">
        <v>392</v>
      </c>
      <c r="E16" s="81" t="s">
        <v>307</v>
      </c>
      <c r="F16" s="81" t="s">
        <v>389</v>
      </c>
      <c r="G16" s="81" t="s">
        <v>403</v>
      </c>
      <c r="H16" s="81" t="str">
        <f>CONCATENATE(E16," ",G16," ",F16)</f>
        <v>mv rand1.sh.o5040932 Max_wt_p4_sub.bed</v>
      </c>
    </row>
    <row r="17" spans="1:8">
      <c r="C17" s="84" t="s">
        <v>393</v>
      </c>
      <c r="E17" s="81" t="s">
        <v>307</v>
      </c>
      <c r="F17" s="81" t="s">
        <v>390</v>
      </c>
      <c r="G17" s="81" t="s">
        <v>404</v>
      </c>
      <c r="H17" s="81" t="str">
        <f t="shared" ref="H17:H18" si="0">CONCATENATE(E17," ",G17," ",F17)</f>
        <v>mv rand2.sh.o5040934 Max_2d_p4_sub.bed</v>
      </c>
    </row>
    <row r="18" spans="1:8">
      <c r="C18" s="84" t="s">
        <v>394</v>
      </c>
      <c r="E18" s="81" t="s">
        <v>307</v>
      </c>
      <c r="F18" s="81" t="s">
        <v>391</v>
      </c>
      <c r="G18" s="81" t="s">
        <v>405</v>
      </c>
      <c r="H18" s="81" t="str">
        <f t="shared" si="0"/>
        <v>mv rand3.sh.o5040936 Max_4d_p4_sub.bed</v>
      </c>
    </row>
    <row r="20" spans="1:8" ht="24">
      <c r="A20" s="81">
        <v>7</v>
      </c>
      <c r="B20" s="90" t="s">
        <v>246</v>
      </c>
      <c r="C20" s="81" t="s">
        <v>397</v>
      </c>
    </row>
    <row r="21" spans="1:8">
      <c r="B21" s="91" t="s">
        <v>322</v>
      </c>
      <c r="C21" s="81" t="s">
        <v>398</v>
      </c>
    </row>
    <row r="22" spans="1:8">
      <c r="B22" s="90"/>
      <c r="C22" s="81" t="s">
        <v>399</v>
      </c>
    </row>
    <row r="23" spans="1:8">
      <c r="B23" s="90"/>
    </row>
    <row r="24" spans="1:8">
      <c r="B24" s="88" t="s">
        <v>284</v>
      </c>
    </row>
    <row r="25" spans="1:8">
      <c r="B25" s="88" t="s">
        <v>275</v>
      </c>
      <c r="C25" s="111" t="s">
        <v>400</v>
      </c>
    </row>
    <row r="26" spans="1:8">
      <c r="B26" s="92" t="s">
        <v>326</v>
      </c>
      <c r="C26" s="81" t="s">
        <v>401</v>
      </c>
    </row>
    <row r="27" spans="1:8">
      <c r="C27" s="81" t="s">
        <v>402</v>
      </c>
    </row>
    <row r="28" spans="1:8">
      <c r="C28" s="86" t="s">
        <v>41</v>
      </c>
    </row>
    <row r="30" spans="1:8" ht="24">
      <c r="B30" s="88" t="s">
        <v>273</v>
      </c>
    </row>
    <row r="31" spans="1:8">
      <c r="B31" s="88" t="s">
        <v>274</v>
      </c>
    </row>
    <row r="38" spans="2:2">
      <c r="B38" s="88" t="s">
        <v>248</v>
      </c>
    </row>
    <row r="39" spans="2:2">
      <c r="B39" s="88" t="s">
        <v>247</v>
      </c>
    </row>
    <row r="41" spans="2:2">
      <c r="B41" s="87" t="s">
        <v>250</v>
      </c>
    </row>
    <row r="42" spans="2:2" ht="24">
      <c r="B42" s="88" t="s">
        <v>249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Bowtie2</vt:lpstr>
      <vt:lpstr>rename_files</vt:lpstr>
      <vt:lpstr>forloop</vt:lpstr>
      <vt:lpstr>samtools_merge</vt:lpstr>
      <vt:lpstr>macs2subs_1</vt:lpstr>
      <vt:lpstr>Notes</vt:lpstr>
      <vt:lpstr>R_filter_1</vt:lpstr>
      <vt:lpstr>R_filter_2</vt:lpstr>
      <vt:lpstr>Notes_Kit_WCE</vt:lpstr>
      <vt:lpstr>macs2outputs</vt:lpstr>
      <vt:lpstr>macs2subs_2</vt:lpstr>
      <vt:lpstr>Notes_Kit_noWCE</vt:lpstr>
      <vt:lpstr>macs_reCall</vt:lpstr>
      <vt:lpstr>intersect#</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 Chappell</cp:lastModifiedBy>
  <dcterms:created xsi:type="dcterms:W3CDTF">2013-11-24T16:56:15Z</dcterms:created>
  <dcterms:modified xsi:type="dcterms:W3CDTF">2014-04-10T20:58:36Z</dcterms:modified>
</cp:coreProperties>
</file>