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40" yWindow="0" windowWidth="20340" windowHeight="14440" tabRatio="669" activeTab="2"/>
  </bookViews>
  <sheets>
    <sheet name="gunzip" sheetId="23" r:id="rId1"/>
    <sheet name="Bowtie2" sheetId="12" r:id="rId2"/>
    <sheet name="Bt_mapping_stats" sheetId="24" r:id="rId3"/>
    <sheet name="samtools_merge" sheetId="4" r:id="rId4"/>
    <sheet name="macs2subs" sheetId="17" r:id="rId5"/>
    <sheet name="R_filter_1" sheetId="19" r:id="rId6"/>
    <sheet name="R_filter_2" sheetId="20" r:id="rId7"/>
    <sheet name="macs2out" sheetId="18" r:id="rId8"/>
    <sheet name="Notes_Kit" sheetId="22" r:id="rId9"/>
    <sheet name="files" sheetId="25"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9" i="17" l="1"/>
  <c r="O19" i="17"/>
  <c r="M14" i="17"/>
  <c r="O14" i="17"/>
  <c r="G34" i="4"/>
  <c r="G35" i="4"/>
  <c r="G36" i="4"/>
  <c r="G37" i="4"/>
  <c r="G29" i="4"/>
  <c r="G24" i="4"/>
  <c r="G19" i="4"/>
  <c r="G14" i="4"/>
  <c r="G9" i="4"/>
  <c r="I3" i="25"/>
  <c r="I4" i="25"/>
  <c r="I5" i="25"/>
  <c r="I6" i="25"/>
  <c r="I7" i="25"/>
  <c r="I8" i="25"/>
  <c r="I9" i="25"/>
  <c r="I10" i="25"/>
  <c r="I11" i="25"/>
  <c r="I12" i="25"/>
  <c r="I13" i="25"/>
  <c r="I14" i="25"/>
  <c r="I15" i="25"/>
  <c r="I2" i="25"/>
  <c r="M22" i="22"/>
  <c r="N22" i="22"/>
  <c r="C18" i="22"/>
  <c r="M23" i="22"/>
  <c r="C28" i="22"/>
  <c r="C27" i="22"/>
  <c r="M24" i="22"/>
  <c r="C31" i="22"/>
  <c r="C30" i="22"/>
  <c r="E22" i="22"/>
  <c r="C17" i="22"/>
  <c r="C24" i="22"/>
  <c r="N24" i="22"/>
  <c r="E24" i="22"/>
  <c r="C19" i="22"/>
  <c r="C22" i="22"/>
  <c r="C14" i="22"/>
  <c r="C13" i="22"/>
  <c r="C7" i="20"/>
  <c r="C6" i="20"/>
  <c r="C5" i="20"/>
  <c r="C4" i="20"/>
  <c r="K36" i="19"/>
  <c r="K35" i="19"/>
  <c r="K34" i="19"/>
  <c r="K33" i="19"/>
  <c r="E23" i="22"/>
  <c r="C23" i="22"/>
  <c r="N23" i="22"/>
  <c r="C6" i="19"/>
  <c r="K24" i="19"/>
  <c r="C5" i="19"/>
  <c r="K23" i="19"/>
  <c r="C7" i="19"/>
  <c r="K25" i="19"/>
  <c r="C4" i="19"/>
  <c r="K22" i="19"/>
  <c r="L23" i="20"/>
  <c r="L22" i="20"/>
  <c r="L21" i="20"/>
  <c r="L20" i="20"/>
  <c r="J16" i="20"/>
  <c r="K16" i="20"/>
  <c r="J15" i="20"/>
  <c r="K15" i="20"/>
  <c r="J14" i="20"/>
  <c r="K14" i="20"/>
  <c r="J13" i="20"/>
  <c r="K13" i="20"/>
  <c r="J11" i="20"/>
  <c r="K11" i="20"/>
  <c r="J10" i="20"/>
  <c r="K10" i="20"/>
  <c r="J6" i="20"/>
  <c r="K6" i="20"/>
  <c r="J4" i="20"/>
  <c r="K4" i="20"/>
  <c r="J15" i="19"/>
  <c r="K15" i="19"/>
  <c r="J14" i="19"/>
  <c r="K14" i="19"/>
  <c r="J11" i="19"/>
  <c r="K11" i="19"/>
  <c r="J8" i="19"/>
  <c r="K8" i="19"/>
  <c r="J5" i="19"/>
  <c r="K5" i="19"/>
  <c r="J4" i="19"/>
  <c r="K4" i="19"/>
  <c r="G33" i="4"/>
  <c r="E28" i="17"/>
  <c r="E27" i="17"/>
  <c r="E26" i="17"/>
  <c r="E25" i="17"/>
  <c r="M9" i="17"/>
  <c r="O9" i="17"/>
  <c r="M4" i="17"/>
  <c r="O4" i="17"/>
  <c r="G32" i="4"/>
  <c r="G4" i="4"/>
</calcChain>
</file>

<file path=xl/sharedStrings.xml><?xml version="1.0" encoding="utf-8"?>
<sst xmlns="http://schemas.openxmlformats.org/spreadsheetml/2006/main" count="458" uniqueCount="265">
  <si>
    <t>samtools merge</t>
  </si>
  <si>
    <t>mv</t>
  </si>
  <si>
    <t>qsub -q rcc-30d</t>
  </si>
  <si>
    <t>.sh</t>
  </si>
  <si>
    <t>Output</t>
  </si>
  <si>
    <t>Input1</t>
  </si>
  <si>
    <t>Input2</t>
  </si>
  <si>
    <t>Input3</t>
  </si>
  <si>
    <t>#!/bin/sh</t>
  </si>
  <si>
    <t>cd .</t>
  </si>
  <si>
    <t>Command</t>
  </si>
  <si>
    <t>Input</t>
  </si>
  <si>
    <t>WCE</t>
  </si>
  <si>
    <t>options</t>
  </si>
  <si>
    <t>out_name</t>
  </si>
  <si>
    <t>pName</t>
  </si>
  <si>
    <t>pValue</t>
  </si>
  <si>
    <t>broad pValue</t>
  </si>
  <si>
    <t>E-4</t>
  </si>
  <si>
    <t>-c</t>
  </si>
  <si>
    <t>WCE_wt.merged.bam</t>
  </si>
  <si>
    <t xml:space="preserve">-f BAM -g mm --keep-dup 1 </t>
  </si>
  <si>
    <t>-n</t>
  </si>
  <si>
    <t>-B --nomodel --shiftsize 200 -p</t>
  </si>
  <si>
    <t>--broad --broad-cutoff</t>
  </si>
  <si>
    <t>#!/bin/bash</t>
  </si>
  <si>
    <t>#</t>
  </si>
  <si>
    <t>macs2</t>
  </si>
  <si>
    <t>macs1</t>
  </si>
  <si>
    <t>macs3</t>
  </si>
  <si>
    <t>macs4</t>
  </si>
  <si>
    <t>merge1</t>
  </si>
  <si>
    <t>merge2</t>
  </si>
  <si>
    <t># unique mapped reads (bt2)</t>
  </si>
  <si>
    <t>First MACS</t>
  </si>
  <si>
    <t>2nd MACS</t>
  </si>
  <si>
    <t>Base_name</t>
  </si>
  <si>
    <t>New base</t>
  </si>
  <si>
    <t>R script saved as JamesExample.R</t>
  </si>
  <si>
    <t>PART1: 1.R</t>
  </si>
  <si>
    <t>-comments</t>
  </si>
  <si>
    <t>input</t>
  </si>
  <si>
    <t>#READ IN DATA into R</t>
  </si>
  <si>
    <t>.R</t>
  </si>
  <si>
    <t>_broad_peaks.bed = read.table("</t>
  </si>
  <si>
    <t>_broad_peaks.bed", header=FALSE)</t>
  </si>
  <si>
    <t>_peaks.encodePeak = read.table("</t>
  </si>
  <si>
    <t>_peaks.encodePeak", header=FALSE)</t>
  </si>
  <si>
    <t>#column5 (V5) in the broad peak file has the most significant log10P value from the narrow peaks that make it up, this would be equivalent to column8 (V8) of the encode peak file.</t>
  </si>
  <si>
    <t xml:space="preserve">_broad_peaks.bed = </t>
  </si>
  <si>
    <t>_broad_peaks.bed[,c(1:5)]</t>
  </si>
  <si>
    <t>#the broad peak file lacks FE information.  this needs to be extracted from the encode peak file Column7 (V7)</t>
  </si>
  <si>
    <t xml:space="preserve">_peaks.encodePeak = </t>
  </si>
  <si>
    <t>_peaks.encodePeak[,c(1:4,7)]</t>
  </si>
  <si>
    <t>#write the data out to file, I usually change the ".encodePeak" extension to a "_ENCODEpeak.bed"</t>
  </si>
  <si>
    <t>write.table(</t>
  </si>
  <si>
    <t>_broad_peaks.bed, file = "</t>
  </si>
  <si>
    <t>_broad_peaks.bed", sep = "\t", row.names = FALSE, col.names = FALSE, quote = FALSE)</t>
  </si>
  <si>
    <t>_peaks.encodePeak, file = "</t>
  </si>
  <si>
    <t>_peaks_ENCODEpeak.bed", sep = "\t", row.names = FALSE, col.names = FALSE, quote = FALSE)</t>
  </si>
  <si>
    <t>q(save = "no")</t>
  </si>
  <si>
    <t xml:space="preserve">_broad_peaks.bed -b </t>
  </si>
  <si>
    <t xml:space="preserve">_peaks_ENCODEpeak.bed -wa -wb &gt; </t>
  </si>
  <si>
    <t>_ENCODEandBROAD.bed</t>
  </si>
  <si>
    <t>#PART2 after intersecting encode and broad, do this on your local machine at least so you get familiar with the manipulations</t>
  </si>
  <si>
    <t>#Read in the intersected file</t>
  </si>
  <si>
    <t>_ENCODEandBROAD.bed = read.table("</t>
  </si>
  <si>
    <t>_ENCODEandBROAD.bed", header=FALSE)</t>
  </si>
  <si>
    <t>#aDD A COLUMN THAT YOU CAN USE TO SORT THE FILE AFTER FILTERING, SO THAT YOU DONT HAVE TO DOA BEDTOOLS SORT.</t>
  </si>
  <si>
    <t>_ENCODEandBROAD.bed$ORDER = seq(1:nrow(</t>
  </si>
  <si>
    <t>_ENCODEandBROAD.bed))</t>
  </si>
  <si>
    <t xml:space="preserve">#THE bROAD PEAK NAME in Column4 WILL BE DUPLICATED by the number of narrow peaks that contributed to it, if a broad peak was actually called. </t>
  </si>
  <si>
    <t xml:space="preserve">#You wont lose encode peaks in the braod peak file, they are all there even if they didnt get merged with neighboring peaks </t>
  </si>
  <si>
    <t xml:space="preserve">#sort the file from highest FE to lowest and remove remove duplicates according to the broad peak file name </t>
  </si>
  <si>
    <t xml:space="preserve">_ENCODEandBROAD.bed = </t>
  </si>
  <si>
    <t>_ENCODEandBROAD.bed[order(</t>
  </si>
  <si>
    <t>_ENCODEandBROAD.bed$V10, decreasing = TRUE),]</t>
  </si>
  <si>
    <t>_ENCODEandBROAD.bed[!duplicated(</t>
  </si>
  <si>
    <t>_ENCODEandBROAD.bed$V4),]</t>
  </si>
  <si>
    <t xml:space="preserve">#get rid of extra colums and re-sort the file </t>
  </si>
  <si>
    <t>_ENCODEandBROAD.bed[,c(1:3,9,10,5,11)]</t>
  </si>
  <si>
    <t>_ENCODEandBROAD.bed$ORDER, decreasing = FALSE),]</t>
  </si>
  <si>
    <t>_ENCODEandBROAD.bed[,1:6]</t>
  </si>
  <si>
    <t>_ENCODEandBROAD.bed, file = "</t>
  </si>
  <si>
    <t>_ENCODEandBROAD.bed", sep = "\t", row.names = FALSE, col.names = FALSE, quote = FALSE)</t>
  </si>
  <si>
    <t xml:space="preserve">/usr/local/R/3.0.2/bin/R CMD BATCH </t>
  </si>
  <si>
    <t>Intersect Scripts</t>
  </si>
  <si>
    <t>Run Rscript commands</t>
  </si>
  <si>
    <t xml:space="preserve">time python2.7 /usr/local/macs2/2.0.10.09132012/bin/macs2 callpeak -t </t>
  </si>
  <si>
    <t># after writing out the bed files, you may have to execute a dos2unix on the files to make them again compatible with /usr/local/bedtools.</t>
  </si>
  <si>
    <r>
      <rPr>
        <sz val="10"/>
        <color theme="1"/>
        <rFont val="Courier"/>
        <family val="2"/>
      </rPr>
      <t>/usr/local/bedtools/latest/bin/</t>
    </r>
    <r>
      <rPr>
        <sz val="10"/>
        <color theme="1"/>
        <rFont val="Courier"/>
        <family val="2"/>
      </rPr>
      <t xml:space="preserve">bedtools intersect -a </t>
    </r>
  </si>
  <si>
    <t>questions</t>
  </si>
  <si>
    <t>always use broad peaks?</t>
  </si>
  <si>
    <t>Yes</t>
  </si>
  <si>
    <t>Nearest genes?</t>
  </si>
  <si>
    <t>Use galaxy &amp; windowbed</t>
  </si>
  <si>
    <t>Step</t>
  </si>
  <si>
    <t>DO THIS</t>
  </si>
  <si>
    <t>Combine all 3 sets (Galaxy:Operate:Concatenate)</t>
  </si>
  <si>
    <t>add 500bp to each side using Galaxy:compute</t>
  </si>
  <si>
    <t>bedSort &amp; bedMerge to get combined possible peak location</t>
  </si>
  <si>
    <t xml:space="preserve">intersect merged peaks w/ each Bam file </t>
  </si>
  <si>
    <t xml:space="preserve">normalizing # of input reads </t>
  </si>
  <si>
    <r>
      <t xml:space="preserve">(run with -n 1 first to get the limiting tag#) --&gt; </t>
    </r>
    <r>
      <rPr>
        <b/>
        <sz val="10"/>
        <color theme="1"/>
        <rFont val="Courier"/>
      </rPr>
      <t>limiting # OVER --&gt;</t>
    </r>
  </si>
  <si>
    <t>macs2 randsample on BAMs &amp; use -n (tag# for the limiting condition) &lt;- in table on macs2outputs</t>
  </si>
  <si>
    <t>Use BED file generated as input for MACS2 callpeak for each condition</t>
  </si>
  <si>
    <t>mv $.bdg $.bedgraph</t>
  </si>
  <si>
    <t>convert the output .bedgraph to .tdf to load into IGV</t>
  </si>
  <si>
    <t>toTDF.sh</t>
  </si>
  <si>
    <t>redo merge &amp; intersect broad &amp; encode.peaks (R_filter1 &amp; 2)</t>
  </si>
  <si>
    <t>load into IGV</t>
  </si>
  <si>
    <t>maybe index prior to inputting into IGV</t>
  </si>
  <si>
    <t>igvtools count may make bigwig</t>
  </si>
  <si>
    <t>Comparing w/ transcription data</t>
  </si>
  <si>
    <t>will use windowBed -a TSS -b output.bdg    -l 1000bp -r 1500bp</t>
  </si>
  <si>
    <t>randsamp output</t>
  </si>
  <si>
    <t>min tag#</t>
  </si>
  <si>
    <t>Filter out new (-) coords: Galaxy:filter --&gt; output name</t>
  </si>
  <si>
    <t>input (merged.bam)</t>
  </si>
  <si>
    <t>output (merged.bam)</t>
  </si>
  <si>
    <t>BASENAME</t>
  </si>
  <si>
    <t>with read# normalized WCE</t>
  </si>
  <si>
    <t>cMyc</t>
  </si>
  <si>
    <t>Nmyc</t>
  </si>
  <si>
    <t>cMyc.merged.bam</t>
  </si>
  <si>
    <t>_pMinus2_WCE</t>
  </si>
  <si>
    <r>
      <rPr>
        <sz val="10"/>
        <color theme="1"/>
        <rFont val="Courier"/>
        <family val="2"/>
      </rPr>
      <t>cMyc</t>
    </r>
    <r>
      <rPr>
        <sz val="10"/>
        <color theme="1"/>
        <rFont val="Courier"/>
        <family val="2"/>
      </rPr>
      <t>_pMinus</t>
    </r>
    <r>
      <rPr>
        <sz val="10"/>
        <color theme="1"/>
        <rFont val="Courier"/>
        <family val="2"/>
      </rPr>
      <t>2_WCE</t>
    </r>
  </si>
  <si>
    <t>Nmyc_pMinus2_WCE</t>
  </si>
  <si>
    <t>cMyc_pMinus2_noWCE</t>
  </si>
  <si>
    <t>Nmyc_pMinus2_noWCE</t>
  </si>
  <si>
    <t>4.R</t>
  </si>
  <si>
    <t>8.R</t>
  </si>
  <si>
    <t>log10p &lt;5</t>
  </si>
  <si>
    <t>log10p &lt;9</t>
  </si>
  <si>
    <t>log10p &lt;2</t>
  </si>
  <si>
    <r>
      <t>cMyc</t>
    </r>
    <r>
      <rPr>
        <sz val="10"/>
        <color theme="1"/>
        <rFont val="Courier"/>
        <family val="2"/>
      </rPr>
      <t>.merged.bam</t>
    </r>
  </si>
  <si>
    <r>
      <rPr>
        <sz val="10"/>
        <color theme="1"/>
        <rFont val="Courier"/>
        <family val="2"/>
      </rPr>
      <t>Nmyc</t>
    </r>
    <r>
      <rPr>
        <sz val="10"/>
        <color theme="1"/>
        <rFont val="Courier"/>
        <family val="2"/>
      </rPr>
      <t>.merged.bam</t>
    </r>
  </si>
  <si>
    <r>
      <t>WCE_wt</t>
    </r>
    <r>
      <rPr>
        <sz val="10"/>
        <color theme="1"/>
        <rFont val="Courier"/>
        <family val="2"/>
      </rPr>
      <t>.merged.bam</t>
    </r>
  </si>
  <si>
    <t>-WCE</t>
  </si>
  <si>
    <t>cMyc_WCE</t>
  </si>
  <si>
    <t>Nmyc_WCE</t>
  </si>
  <si>
    <t>cMyc_noWCE</t>
  </si>
  <si>
    <t>Nmyc_noWCE</t>
  </si>
  <si>
    <t>&gt;100k</t>
  </si>
  <si>
    <t>&gt;550k</t>
  </si>
  <si>
    <t>log10p &lt;13</t>
  </si>
  <si>
    <t>combined these peaks to re-call each condition at</t>
  </si>
  <si>
    <t>MYC_combined</t>
  </si>
  <si>
    <t>cMyc_pValueX.merged.bam</t>
  </si>
  <si>
    <t>Nmyc_pValueX.merged.bam</t>
  </si>
  <si>
    <t>WCE_pValueX.merged.bam</t>
  </si>
  <si>
    <r>
      <t>mv cMyc_</t>
    </r>
    <r>
      <rPr>
        <sz val="10"/>
        <color theme="1"/>
        <rFont val="Courier"/>
        <family val="2"/>
      </rPr>
      <t>noWCE_</t>
    </r>
    <r>
      <rPr>
        <sz val="10"/>
        <color theme="1"/>
        <rFont val="Courier"/>
        <family val="2"/>
      </rPr>
      <t xml:space="preserve">treat_pileup.bdg </t>
    </r>
    <r>
      <rPr>
        <sz val="10"/>
        <color theme="1"/>
        <rFont val="Courier"/>
        <family val="2"/>
      </rPr>
      <t>cMyc_noWCE_treat_pileup</t>
    </r>
    <r>
      <rPr>
        <sz val="10"/>
        <color theme="1"/>
        <rFont val="Courier"/>
        <family val="2"/>
      </rPr>
      <t>.bedgraph</t>
    </r>
  </si>
  <si>
    <r>
      <t>mv Nmyc_</t>
    </r>
    <r>
      <rPr>
        <sz val="10"/>
        <color theme="1"/>
        <rFont val="Courier"/>
        <family val="2"/>
      </rPr>
      <t>noWCE_</t>
    </r>
    <r>
      <rPr>
        <sz val="10"/>
        <color theme="1"/>
        <rFont val="Courier"/>
        <family val="2"/>
      </rPr>
      <t>treat_pileup.bdg Nmyc_</t>
    </r>
    <r>
      <rPr>
        <sz val="10"/>
        <color theme="1"/>
        <rFont val="Courier"/>
        <family val="2"/>
      </rPr>
      <t>noWCE_</t>
    </r>
    <r>
      <rPr>
        <sz val="10"/>
        <color theme="1"/>
        <rFont val="Courier"/>
        <family val="2"/>
      </rPr>
      <t>treat_pileup.bedgraph</t>
    </r>
  </si>
  <si>
    <t>mv cMyc_WCE_treat_pileup.bdg cMyc_WCE_treat_pileup.bedgraph</t>
  </si>
  <si>
    <t>mv Nmyc_WCE_treat_pileup.bdg Nmyc_WCE_treat_pileup.bedgraph</t>
  </si>
  <si>
    <r>
      <t>/usr/local/igvtools/latest/igvtools totdf Nmyc_</t>
    </r>
    <r>
      <rPr>
        <sz val="10"/>
        <color theme="1"/>
        <rFont val="Courier"/>
        <family val="2"/>
      </rPr>
      <t>noWCE_</t>
    </r>
    <r>
      <rPr>
        <sz val="10"/>
        <color theme="1"/>
        <rFont val="Courier"/>
        <family val="2"/>
      </rPr>
      <t>treat_pileup.bedgraph Nmyc</t>
    </r>
    <r>
      <rPr>
        <sz val="10"/>
        <color theme="1"/>
        <rFont val="Courier"/>
        <family val="2"/>
      </rPr>
      <t>_noWCE</t>
    </r>
    <r>
      <rPr>
        <sz val="10"/>
        <color theme="1"/>
        <rFont val="Courier"/>
        <family val="2"/>
      </rPr>
      <t>.tdf mm9</t>
    </r>
  </si>
  <si>
    <r>
      <t>/usr/local/igvtools/latest/igvtools totdf cMyc_noWCE</t>
    </r>
    <r>
      <rPr>
        <sz val="10"/>
        <color theme="1"/>
        <rFont val="Courier"/>
        <family val="2"/>
      </rPr>
      <t>_treat_pileup.bedgraph cMyc</t>
    </r>
    <r>
      <rPr>
        <sz val="10"/>
        <color theme="1"/>
        <rFont val="Courier"/>
        <family val="2"/>
      </rPr>
      <t>_noWCE</t>
    </r>
    <r>
      <rPr>
        <sz val="10"/>
        <color theme="1"/>
        <rFont val="Courier"/>
        <family val="2"/>
      </rPr>
      <t>.tdf mm9</t>
    </r>
  </si>
  <si>
    <t>/usr/local/igvtools/latest/igvtools totdf cMyc_WCE_treat_pileup.bedgraph cMyc_WCE.tdf mm9</t>
  </si>
  <si>
    <t>/usr/local/igvtools/latest/igvtools totdf Nmyc_WCE_treat_pileup.bedgraph Nmyc_WCE.tdf mm9</t>
  </si>
  <si>
    <t>cMyc.merged</t>
  </si>
  <si>
    <t>WCE.Merged</t>
  </si>
  <si>
    <t>Nmyc.merged</t>
  </si>
  <si>
    <t>rand1_4.sh.o5013081</t>
  </si>
  <si>
    <t>rand1_5.sh.o5013512</t>
  </si>
  <si>
    <t>rand1_6.sh.o5013518</t>
  </si>
  <si>
    <t>to SORT &amp; filter in Unix commands</t>
  </si>
  <si>
    <t>sort by pValue</t>
  </si>
  <si>
    <t>sort -nrk 6 -t $'\t' filename.bed &gt; filename.Psorted.bed</t>
  </si>
  <si>
    <t>Also took top 4k peaks from here</t>
  </si>
  <si>
    <t>take top 4k</t>
  </si>
  <si>
    <r>
      <t xml:space="preserve">take a set pValue (or top </t>
    </r>
    <r>
      <rPr>
        <sz val="10"/>
        <color theme="1"/>
        <rFont val="Courier"/>
        <family val="2"/>
      </rPr>
      <t># of</t>
    </r>
    <r>
      <rPr>
        <sz val="10"/>
        <color theme="1"/>
        <rFont val="Courier"/>
        <family val="2"/>
      </rPr>
      <t xml:space="preserve"> peaks from each of 3</t>
    </r>
    <r>
      <rPr>
        <sz val="10"/>
        <color theme="1"/>
        <rFont val="Courier"/>
        <family val="2"/>
      </rPr>
      <t xml:space="preserve"> </t>
    </r>
    <r>
      <rPr>
        <sz val="10"/>
        <color theme="1"/>
        <rFont val="Courier"/>
        <family val="2"/>
      </rPr>
      <t>conditions) Galaxy:sort pvalue</t>
    </r>
  </si>
  <si>
    <t>Make gunzip.sh script</t>
  </si>
  <si>
    <t>jobname=`echo $1`</t>
  </si>
  <si>
    <r>
      <t>output=`basename $1 .</t>
    </r>
    <r>
      <rPr>
        <sz val="12"/>
        <color theme="1"/>
        <rFont val="Courier"/>
        <family val="2"/>
      </rPr>
      <t>gz</t>
    </r>
    <r>
      <rPr>
        <sz val="12"/>
        <color theme="1"/>
        <rFont val="Courier"/>
        <family val="2"/>
      </rPr>
      <t>`</t>
    </r>
  </si>
  <si>
    <t>cat &gt; /tmp/tempscript.sh &lt;&lt; EOF</t>
  </si>
  <si>
    <t>#$ -N $1</t>
  </si>
  <si>
    <t>#$ -cwd</t>
  </si>
  <si>
    <t>#$ -j y</t>
  </si>
  <si>
    <t>#$ -S /bin/bash</t>
  </si>
  <si>
    <t>#$ -q rcc-30d</t>
  </si>
  <si>
    <t>#$ -pe thread 4</t>
  </si>
  <si>
    <t>#$ -l mem_total=24g</t>
  </si>
  <si>
    <r>
      <rPr>
        <sz val="12"/>
        <color theme="1"/>
        <rFont val="Courier"/>
        <family val="2"/>
      </rPr>
      <t>gunzip</t>
    </r>
    <r>
      <rPr>
        <sz val="12"/>
        <color theme="1"/>
        <rFont val="Courier"/>
        <family val="2"/>
      </rPr>
      <t xml:space="preserve"> $output.</t>
    </r>
    <r>
      <rPr>
        <sz val="12"/>
        <color theme="1"/>
        <rFont val="Courier"/>
        <family val="2"/>
      </rPr>
      <t>gz</t>
    </r>
  </si>
  <si>
    <t>EOF</t>
  </si>
  <si>
    <t>qsub -q rcc-30d /tmp/tempscript.sh</t>
  </si>
  <si>
    <t>sleep 1</t>
  </si>
  <si>
    <t>rm /tmp/tempscript.sh</t>
  </si>
  <si>
    <t>forloop submit command</t>
  </si>
  <si>
    <r>
      <t>for x in `/bin/ls *.</t>
    </r>
    <r>
      <rPr>
        <sz val="12"/>
        <color theme="1"/>
        <rFont val="Courier"/>
        <family val="2"/>
      </rPr>
      <t>gz</t>
    </r>
    <r>
      <rPr>
        <sz val="12"/>
        <color theme="1"/>
        <rFont val="Courier"/>
        <family val="2"/>
      </rPr>
      <t xml:space="preserve">` ; do bash </t>
    </r>
    <r>
      <rPr>
        <sz val="12"/>
        <color theme="1"/>
        <rFont val="Courier"/>
        <family val="2"/>
      </rPr>
      <t>gunzip</t>
    </r>
    <r>
      <rPr>
        <sz val="12"/>
        <color theme="1"/>
        <rFont val="Courier"/>
        <family val="2"/>
      </rPr>
      <t>.sh $x; done</t>
    </r>
  </si>
  <si>
    <t>output=`basename $1 .fastq`</t>
  </si>
  <si>
    <t>bowtie2 -p 4 --local -N 1 --phred33 /db/bowtie2/11192013/mm9 $output.fastq -S $output.sam</t>
  </si>
  <si>
    <t>samtools view -bS -h -F 4 $output.sam &gt; $output.bam</t>
  </si>
  <si>
    <t>samtools sort $output.bam $output.sorted</t>
  </si>
  <si>
    <t>rm $output.sam</t>
  </si>
  <si>
    <t>for x in `/bin/ls *.fastq` ; do bash BT2sub.sh $x; done</t>
  </si>
  <si>
    <t>Make bt2.sh script</t>
  </si>
  <si>
    <t>rm $output.bam</t>
  </si>
  <si>
    <t>cMyc_1</t>
  </si>
  <si>
    <t>cMyc_2</t>
  </si>
  <si>
    <t>nMyc_1</t>
  </si>
  <si>
    <t>nMyc_2</t>
  </si>
  <si>
    <t>WCE_wt_1</t>
  </si>
  <si>
    <t>WCE_wt_2</t>
  </si>
  <si>
    <t>WCE_wt_3</t>
  </si>
  <si>
    <t>sample -&gt;</t>
  </si>
  <si>
    <t>Galaxy209-[WCE_wt_2.fq].fastqsanger</t>
  </si>
  <si>
    <t>Galaxy208-[WCE_wt_1.fq].fastqsanger</t>
  </si>
  <si>
    <t>Galaxy210-[WCE_wt_3.fq].fastqsanger</t>
  </si>
  <si>
    <t>Galaxy211-[cMyc_1.fq].fastqsanger</t>
  </si>
  <si>
    <t>Galaxy212-[cMyc_2.fq].fastqsanger</t>
  </si>
  <si>
    <t>Galaxy213-[nMyc_1.fq].fastqsanger</t>
  </si>
  <si>
    <t>Galaxy214-[nMyc_2.fq].fastqsanger</t>
  </si>
  <si>
    <t>Galaxy239-[WCE_wt_1.qqt].fastqsanger</t>
  </si>
  <si>
    <t>Galaxy240-[WCE_wt_2.qqt].fastqsanger</t>
  </si>
  <si>
    <t>Galaxy241-[WCE_wt_3.qqt].fastqsanger</t>
  </si>
  <si>
    <t>Galaxy243-[cMyc_2.qqt].fastqsanger</t>
  </si>
  <si>
    <t>Galaxy242-[cMyc_1.qqt].fastqsanger</t>
  </si>
  <si>
    <t>Galaxy245-[nMyc_2.qqt].fastqsanger</t>
  </si>
  <si>
    <t>Galaxy244-[nMyc_1.qqt].fastqsanger</t>
  </si>
  <si>
    <t>WCE_wt_2.fastq</t>
  </si>
  <si>
    <t>WCE_wt_1.fastq</t>
  </si>
  <si>
    <t>WCE_wt_3.fastq</t>
  </si>
  <si>
    <t>cMyc_1.fastq</t>
  </si>
  <si>
    <t>cMyc_2.fastq</t>
  </si>
  <si>
    <t>nMyc_1.fastq</t>
  </si>
  <si>
    <t>nMyc_2.fastq</t>
  </si>
  <si>
    <t>WCE_wt_1.qqt.fastq</t>
  </si>
  <si>
    <t>WCE_wt_2.qqt.fastq</t>
  </si>
  <si>
    <t>WCE_wt_3.qqt.fastq</t>
  </si>
  <si>
    <t>cMyc_2.qqt.fastq</t>
  </si>
  <si>
    <t>cMyc_1.qqt.fastq</t>
  </si>
  <si>
    <t>nMyc_2.qqt.fastq</t>
  </si>
  <si>
    <t>nMyc_1.qqt.fastq</t>
  </si>
  <si>
    <t>cMyc1</t>
  </si>
  <si>
    <t>nMyc.merged.bam</t>
  </si>
  <si>
    <t>cMyc_qqt.merged.bam</t>
  </si>
  <si>
    <t>nMyc_qqt.merged.bam</t>
  </si>
  <si>
    <t>WCE_wt_qqt.merged.bam</t>
  </si>
  <si>
    <t>merge3</t>
  </si>
  <si>
    <t>merge4</t>
  </si>
  <si>
    <t>merge5</t>
  </si>
  <si>
    <t>merge6</t>
  </si>
  <si>
    <t>nMyc</t>
  </si>
  <si>
    <t>cMyc_qqt</t>
  </si>
  <si>
    <t>nMyc_qqt</t>
  </si>
  <si>
    <t>Original Run</t>
  </si>
  <si>
    <t>log10p &lt;3</t>
  </si>
  <si>
    <t>log10p &lt;4</t>
  </si>
  <si>
    <t>log10p &lt;6</t>
  </si>
  <si>
    <t>log10p &lt;7</t>
  </si>
  <si>
    <t>head -4000 filename_Psorted.bed &gt; filename_4kpeaks.bed</t>
  </si>
  <si>
    <t>log10p &lt;8</t>
  </si>
  <si>
    <t># of tags in WCE&amp;noWCE combined</t>
  </si>
  <si>
    <t>nMyc.merged</t>
  </si>
  <si>
    <t>WCE_wt.merged</t>
  </si>
  <si>
    <t>cMyc_qqt.merged</t>
  </si>
  <si>
    <t>nMyc_qqt.merged</t>
  </si>
  <si>
    <t>WCE_wt_qqt.merged</t>
  </si>
  <si>
    <t>dos2unix filename</t>
  </si>
  <si>
    <t>convert</t>
  </si>
  <si>
    <t>groom only</t>
  </si>
  <si>
    <t>% mapped reads</t>
  </si>
  <si>
    <t>groom+fastq_quality_trimmer (qqt 15)</t>
  </si>
  <si>
    <t>groom+fastq_quality_trimmer (qqt 20)</t>
  </si>
  <si>
    <t>groom+fastq_quality_trimmer (qqt 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</si>
</sst>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E+00"/>
  </numFmts>
  <fonts count="29" x14ac:knownFonts="1">
    <font>
      <sz val="12"/>
      <color theme="1"/>
      <name val="Calibri"/>
      <family val="2"/>
      <charset val="129"/>
      <scheme val="minor"/>
    </font>
    <font>
      <sz val="12"/>
      <color theme="1"/>
      <name val="Courier"/>
      <family val="2"/>
    </font>
    <font>
      <sz val="12"/>
      <color theme="1"/>
      <name val="Courier"/>
      <family val="2"/>
    </font>
    <font>
      <sz val="10"/>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sz val="10"/>
      <color theme="1"/>
      <name val="Courier"/>
      <family val="2"/>
    </font>
    <font>
      <sz val="12"/>
      <color theme="1"/>
      <name val="Courier"/>
      <family val="2"/>
    </font>
    <font>
      <sz val="10"/>
      <color theme="1"/>
      <name val="Courier"/>
      <family val="2"/>
    </font>
    <font>
      <sz val="10"/>
      <color theme="1"/>
      <name val="Courier"/>
      <family val="2"/>
    </font>
    <font>
      <u/>
      <sz val="12"/>
      <color theme="10"/>
      <name val="Calibri"/>
      <family val="2"/>
      <scheme val="minor"/>
    </font>
    <font>
      <u/>
      <sz val="12"/>
      <color theme="11"/>
      <name val="Calibri"/>
      <family val="2"/>
      <scheme val="minor"/>
    </font>
    <font>
      <b/>
      <u/>
      <sz val="12"/>
      <color theme="1"/>
      <name val="Calibri"/>
      <scheme val="minor"/>
    </font>
    <font>
      <b/>
      <sz val="12"/>
      <color theme="1"/>
      <name val="Calibri"/>
      <scheme val="minor"/>
    </font>
    <font>
      <sz val="12"/>
      <color theme="1"/>
      <name val="Calibri"/>
      <family val="2"/>
      <charset val="129"/>
      <scheme val="minor"/>
    </font>
    <font>
      <sz val="10"/>
      <color theme="1"/>
      <name val="Courier"/>
    </font>
    <font>
      <b/>
      <u/>
      <sz val="10"/>
      <color rgb="FF000000"/>
      <name val="Courier"/>
    </font>
    <font>
      <b/>
      <u/>
      <sz val="10"/>
      <color theme="1"/>
      <name val="Courier"/>
    </font>
    <font>
      <sz val="10"/>
      <color rgb="FF000000"/>
      <name val="Courier"/>
    </font>
    <font>
      <sz val="10"/>
      <color rgb="FF222222"/>
      <name val="Courier"/>
    </font>
    <font>
      <u/>
      <sz val="12"/>
      <color theme="1"/>
      <name val="Calibri"/>
      <scheme val="minor"/>
    </font>
    <font>
      <b/>
      <sz val="12"/>
      <color theme="1"/>
      <name val="Courier"/>
    </font>
    <font>
      <sz val="12"/>
      <color theme="1"/>
      <name val="Courier"/>
    </font>
    <font>
      <b/>
      <sz val="10"/>
      <color theme="1"/>
      <name val="Courier"/>
    </font>
    <font>
      <sz val="10"/>
      <name val="Courier"/>
    </font>
    <font>
      <b/>
      <u/>
      <sz val="12"/>
      <color theme="1"/>
      <name val="Courier"/>
    </font>
    <font>
      <sz val="12"/>
      <color rgb="FF000000"/>
      <name val="Courier"/>
      <family val="2"/>
    </font>
  </fonts>
  <fills count="15">
    <fill>
      <patternFill patternType="none"/>
    </fill>
    <fill>
      <patternFill patternType="gray125"/>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6600"/>
        <bgColor indexed="64"/>
      </patternFill>
    </fill>
    <fill>
      <patternFill patternType="solid">
        <fgColor theme="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5" tint="0.59999389629810485"/>
        <bgColor indexed="64"/>
      </patternFill>
    </fill>
  </fills>
  <borders count="1">
    <border>
      <left/>
      <right/>
      <top/>
      <bottom/>
      <diagonal/>
    </border>
  </borders>
  <cellStyleXfs count="1624">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6"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10">
    <xf numFmtId="0" fontId="0" fillId="0" borderId="0" xfId="0"/>
    <xf numFmtId="49" fontId="0" fillId="0" borderId="0" xfId="0" applyNumberFormat="1"/>
    <xf numFmtId="0" fontId="0" fillId="0" borderId="0" xfId="0" applyNumberFormat="1"/>
    <xf numFmtId="0" fontId="14" fillId="0" borderId="0" xfId="0" applyFont="1"/>
    <xf numFmtId="0" fontId="0" fillId="4" borderId="0" xfId="0" applyFill="1"/>
    <xf numFmtId="0" fontId="0" fillId="0" borderId="0" xfId="0" applyFont="1"/>
    <xf numFmtId="0" fontId="17" fillId="0" borderId="0" xfId="0" applyFont="1"/>
    <xf numFmtId="0" fontId="18" fillId="0" borderId="0" xfId="0" applyFont="1"/>
    <xf numFmtId="0" fontId="17" fillId="0" borderId="0" xfId="0" applyNumberFormat="1" applyFont="1"/>
    <xf numFmtId="0" fontId="17" fillId="3" borderId="0" xfId="0" applyFont="1" applyFill="1"/>
    <xf numFmtId="0" fontId="18" fillId="3" borderId="0" xfId="0" applyFont="1" applyFill="1"/>
    <xf numFmtId="0" fontId="20" fillId="3" borderId="0" xfId="0" applyFont="1" applyFill="1"/>
    <xf numFmtId="49" fontId="17" fillId="3" borderId="0" xfId="0" applyNumberFormat="1" applyFont="1" applyFill="1"/>
    <xf numFmtId="49" fontId="20" fillId="3" borderId="0" xfId="0" applyNumberFormat="1" applyFont="1" applyFill="1"/>
    <xf numFmtId="0" fontId="17" fillId="3" borderId="0" xfId="0" applyNumberFormat="1" applyFont="1" applyFill="1"/>
    <xf numFmtId="0" fontId="17" fillId="0" borderId="0" xfId="0" applyFont="1" applyFill="1"/>
    <xf numFmtId="49" fontId="17" fillId="0" borderId="0" xfId="0" applyNumberFormat="1" applyFont="1" applyFill="1"/>
    <xf numFmtId="49" fontId="20" fillId="0" borderId="0" xfId="0" applyNumberFormat="1" applyFont="1" applyFill="1"/>
    <xf numFmtId="164" fontId="17" fillId="0" borderId="0" xfId="0" applyNumberFormat="1" applyFont="1" applyFill="1"/>
    <xf numFmtId="0" fontId="17" fillId="0" borderId="0" xfId="0" applyNumberFormat="1" applyFont="1" applyFill="1"/>
    <xf numFmtId="49" fontId="17" fillId="0" borderId="0" xfId="0" applyNumberFormat="1" applyFont="1"/>
    <xf numFmtId="49" fontId="20" fillId="0" borderId="0" xfId="0" applyNumberFormat="1" applyFont="1"/>
    <xf numFmtId="0" fontId="17" fillId="4" borderId="0" xfId="0" applyFont="1" applyFill="1"/>
    <xf numFmtId="0" fontId="21" fillId="0" borderId="0" xfId="0" applyFont="1"/>
    <xf numFmtId="0" fontId="20" fillId="0" borderId="0" xfId="0" applyNumberFormat="1" applyFont="1"/>
    <xf numFmtId="49" fontId="14" fillId="0" borderId="0" xfId="0" applyNumberFormat="1" applyFont="1"/>
    <xf numFmtId="0" fontId="14" fillId="0" borderId="0" xfId="0" applyNumberFormat="1" applyFont="1"/>
    <xf numFmtId="164" fontId="19" fillId="0" borderId="0" xfId="0" applyNumberFormat="1" applyFont="1" applyFill="1" applyAlignment="1">
      <alignment horizontal="center"/>
    </xf>
    <xf numFmtId="0" fontId="19" fillId="0" borderId="0" xfId="0" applyFont="1" applyFill="1" applyAlignment="1">
      <alignment horizontal="center"/>
    </xf>
    <xf numFmtId="0" fontId="18" fillId="0" borderId="0" xfId="0" applyFont="1" applyFill="1"/>
    <xf numFmtId="164" fontId="18" fillId="0" borderId="0" xfId="0" applyNumberFormat="1" applyFont="1" applyFill="1"/>
    <xf numFmtId="164" fontId="19" fillId="0" borderId="0" xfId="0" applyNumberFormat="1" applyFont="1" applyFill="1" applyAlignment="1">
      <alignment horizontal="center" wrapText="1"/>
    </xf>
    <xf numFmtId="0" fontId="21" fillId="0" borderId="0" xfId="0" applyFont="1" applyFill="1"/>
    <xf numFmtId="0" fontId="18" fillId="0" borderId="0" xfId="0" applyFont="1" applyFill="1" applyAlignment="1">
      <alignment shrinkToFit="1"/>
    </xf>
    <xf numFmtId="49" fontId="20" fillId="0" borderId="0" xfId="0" applyNumberFormat="1" applyFont="1" applyFill="1" applyAlignment="1">
      <alignment shrinkToFit="1"/>
    </xf>
    <xf numFmtId="49" fontId="17" fillId="0" borderId="0" xfId="0" applyNumberFormat="1" applyFont="1" applyFill="1" applyAlignment="1">
      <alignment shrinkToFit="1"/>
    </xf>
    <xf numFmtId="0" fontId="17" fillId="0" borderId="0" xfId="0" applyFont="1" applyFill="1" applyAlignment="1">
      <alignment shrinkToFit="1"/>
    </xf>
    <xf numFmtId="1" fontId="14" fillId="0" borderId="0" xfId="0" applyNumberFormat="1" applyFont="1" applyAlignment="1">
      <alignment shrinkToFit="1"/>
    </xf>
    <xf numFmtId="1" fontId="0" fillId="0" borderId="0" xfId="0" applyNumberFormat="1" applyFont="1" applyAlignment="1">
      <alignment shrinkToFit="1"/>
    </xf>
    <xf numFmtId="1" fontId="22" fillId="0" borderId="0" xfId="0" applyNumberFormat="1" applyFont="1" applyAlignment="1">
      <alignment shrinkToFit="1"/>
    </xf>
    <xf numFmtId="1" fontId="0" fillId="0" borderId="0" xfId="0" applyNumberFormat="1" applyAlignment="1">
      <alignment shrinkToFit="1"/>
    </xf>
    <xf numFmtId="0" fontId="23" fillId="0" borderId="0" xfId="0" applyFont="1" applyAlignment="1">
      <alignment wrapText="1"/>
    </xf>
    <xf numFmtId="0" fontId="23" fillId="0" borderId="0" xfId="0" applyFont="1"/>
    <xf numFmtId="0" fontId="24" fillId="0" borderId="0" xfId="0" applyFont="1"/>
    <xf numFmtId="0" fontId="17" fillId="0" borderId="0" xfId="0" applyFont="1" applyAlignment="1">
      <alignment shrinkToFit="1"/>
    </xf>
    <xf numFmtId="0" fontId="19" fillId="6" borderId="0" xfId="0" applyFont="1" applyFill="1"/>
    <xf numFmtId="0" fontId="17" fillId="3" borderId="0" xfId="0" applyFont="1" applyFill="1" applyAlignment="1">
      <alignment shrinkToFit="1"/>
    </xf>
    <xf numFmtId="0" fontId="17" fillId="7" borderId="0" xfId="0" applyFont="1" applyFill="1" applyAlignment="1">
      <alignment shrinkToFit="1"/>
    </xf>
    <xf numFmtId="0" fontId="19" fillId="0" borderId="0" xfId="0" applyFont="1" applyFill="1"/>
    <xf numFmtId="0" fontId="17" fillId="2" borderId="0" xfId="0" applyFont="1" applyFill="1" applyAlignment="1">
      <alignment shrinkToFit="1"/>
    </xf>
    <xf numFmtId="0" fontId="17" fillId="6" borderId="0" xfId="0" applyFont="1" applyFill="1"/>
    <xf numFmtId="49" fontId="23" fillId="0" borderId="0" xfId="475" applyNumberFormat="1" applyFont="1" applyFill="1" applyAlignment="1">
      <alignment horizontal="left" vertical="center"/>
    </xf>
    <xf numFmtId="0" fontId="21" fillId="0" borderId="0" xfId="0" applyFont="1" applyAlignment="1">
      <alignment shrinkToFit="1"/>
    </xf>
    <xf numFmtId="0" fontId="20" fillId="0" borderId="0" xfId="0" applyFont="1"/>
    <xf numFmtId="0" fontId="20" fillId="0" borderId="0" xfId="0" applyFont="1" applyFill="1"/>
    <xf numFmtId="0" fontId="25" fillId="0" borderId="0" xfId="0" applyFont="1"/>
    <xf numFmtId="0" fontId="11" fillId="0" borderId="0" xfId="0" applyFont="1" applyAlignment="1">
      <alignment shrinkToFit="1"/>
    </xf>
    <xf numFmtId="0" fontId="11" fillId="0" borderId="0" xfId="0" applyFont="1"/>
    <xf numFmtId="0" fontId="19" fillId="0" borderId="0" xfId="0" applyNumberFormat="1" applyFont="1" applyAlignment="1">
      <alignment wrapText="1"/>
    </xf>
    <xf numFmtId="0" fontId="11" fillId="0" borderId="0" xfId="0" applyNumberFormat="1" applyFont="1" applyAlignment="1">
      <alignment wrapText="1"/>
    </xf>
    <xf numFmtId="0" fontId="25" fillId="0" borderId="0" xfId="0" applyNumberFormat="1" applyFont="1" applyAlignment="1">
      <alignment wrapText="1"/>
    </xf>
    <xf numFmtId="0" fontId="11" fillId="0" borderId="0" xfId="0" applyFont="1" applyAlignment="1">
      <alignment wrapText="1"/>
    </xf>
    <xf numFmtId="0" fontId="11" fillId="0" borderId="0" xfId="0" applyNumberFormat="1" applyFont="1" applyFill="1" applyAlignment="1">
      <alignment wrapText="1"/>
    </xf>
    <xf numFmtId="0" fontId="26" fillId="0" borderId="0" xfId="0" applyFont="1"/>
    <xf numFmtId="0" fontId="11" fillId="0" borderId="0" xfId="0" applyFont="1" applyFill="1"/>
    <xf numFmtId="0" fontId="19" fillId="0" borderId="0" xfId="0" applyFont="1"/>
    <xf numFmtId="0" fontId="10" fillId="0" borderId="0" xfId="0" applyFont="1"/>
    <xf numFmtId="0" fontId="0" fillId="0" borderId="0" xfId="0" applyFill="1"/>
    <xf numFmtId="0" fontId="8" fillId="0" borderId="0" xfId="0" applyFont="1"/>
    <xf numFmtId="0" fontId="8" fillId="0" borderId="0" xfId="0" applyFont="1" applyAlignment="1">
      <alignment wrapText="1"/>
    </xf>
    <xf numFmtId="0" fontId="9" fillId="0" borderId="0" xfId="0" applyFont="1"/>
    <xf numFmtId="0" fontId="7" fillId="0" borderId="0" xfId="0" applyFont="1"/>
    <xf numFmtId="0" fontId="7" fillId="7" borderId="0" xfId="0" applyFont="1" applyFill="1"/>
    <xf numFmtId="0" fontId="7" fillId="3" borderId="0" xfId="0" applyFont="1" applyFill="1"/>
    <xf numFmtId="49" fontId="7" fillId="0" borderId="0" xfId="0" applyNumberFormat="1" applyFont="1" applyFill="1" applyAlignment="1">
      <alignment wrapText="1"/>
    </xf>
    <xf numFmtId="0" fontId="27" fillId="0" borderId="0" xfId="0" applyFont="1" applyAlignment="1">
      <alignment wrapText="1"/>
    </xf>
    <xf numFmtId="0" fontId="5" fillId="0" borderId="0" xfId="0" applyFont="1"/>
    <xf numFmtId="0" fontId="27" fillId="0" borderId="0" xfId="0" applyFont="1"/>
    <xf numFmtId="49" fontId="23" fillId="9" borderId="0" xfId="475" applyNumberFormat="1" applyFont="1" applyFill="1" applyAlignment="1">
      <alignment horizontal="left" vertical="center"/>
    </xf>
    <xf numFmtId="0" fontId="4" fillId="0" borderId="0" xfId="0" applyNumberFormat="1" applyFont="1" applyAlignment="1">
      <alignment wrapText="1"/>
    </xf>
    <xf numFmtId="49" fontId="6" fillId="0" borderId="0" xfId="0" applyNumberFormat="1" applyFont="1"/>
    <xf numFmtId="49" fontId="3" fillId="0" borderId="0" xfId="0" applyNumberFormat="1" applyFont="1"/>
    <xf numFmtId="49" fontId="27" fillId="0" borderId="0" xfId="0" applyNumberFormat="1" applyFont="1"/>
    <xf numFmtId="49" fontId="28" fillId="0" borderId="0" xfId="0" applyNumberFormat="1" applyFont="1"/>
    <xf numFmtId="0" fontId="0" fillId="0" borderId="0" xfId="0" applyAlignment="1">
      <alignment horizontal="center"/>
    </xf>
    <xf numFmtId="0" fontId="0" fillId="5" borderId="0" xfId="0" applyFill="1" applyAlignment="1">
      <alignment horizontal="center"/>
    </xf>
    <xf numFmtId="0" fontId="15" fillId="10" borderId="0" xfId="0" applyFont="1" applyFill="1" applyAlignment="1">
      <alignment horizontal="center" vertical="center"/>
    </xf>
    <xf numFmtId="0" fontId="14" fillId="10" borderId="0" xfId="0" applyFont="1" applyFill="1" applyAlignment="1">
      <alignment horizontal="center"/>
    </xf>
    <xf numFmtId="0" fontId="0" fillId="2" borderId="0" xfId="0" applyFill="1"/>
    <xf numFmtId="0" fontId="2" fillId="0" borderId="0" xfId="0" applyFont="1"/>
    <xf numFmtId="0" fontId="2" fillId="8" borderId="0" xfId="0" applyFont="1" applyFill="1"/>
    <xf numFmtId="0" fontId="2" fillId="0" borderId="0" xfId="475" applyFont="1" applyFill="1"/>
    <xf numFmtId="0" fontId="2" fillId="0" borderId="0" xfId="475" applyNumberFormat="1" applyFont="1" applyFill="1" applyAlignment="1">
      <alignment horizontal="center" vertical="center"/>
    </xf>
    <xf numFmtId="0" fontId="2" fillId="0" borderId="0" xfId="0" applyFont="1" applyFill="1"/>
    <xf numFmtId="0" fontId="2" fillId="2" borderId="0" xfId="0" applyFont="1" applyFill="1" applyAlignment="1">
      <alignment shrinkToFit="1"/>
    </xf>
    <xf numFmtId="0" fontId="2" fillId="9" borderId="0" xfId="0" applyFont="1" applyFill="1"/>
    <xf numFmtId="0" fontId="2" fillId="0" borderId="0" xfId="475" applyFont="1" applyFill="1" applyAlignment="1">
      <alignment horizontal="center" vertical="center"/>
    </xf>
    <xf numFmtId="0" fontId="2" fillId="0" borderId="0" xfId="0" applyFont="1" applyAlignment="1">
      <alignment wrapText="1"/>
    </xf>
    <xf numFmtId="0" fontId="2" fillId="0" borderId="0" xfId="0" applyFont="1" applyAlignment="1">
      <alignment horizontal="center" vertical="center"/>
    </xf>
    <xf numFmtId="0" fontId="2" fillId="0" borderId="0" xfId="475" applyFont="1" applyFill="1" applyAlignment="1">
      <alignment wrapText="1"/>
    </xf>
    <xf numFmtId="0" fontId="2" fillId="2" borderId="0" xfId="0" applyFont="1" applyFill="1"/>
    <xf numFmtId="0" fontId="2" fillId="2" borderId="0" xfId="475" applyFont="1" applyFill="1" applyAlignment="1">
      <alignment horizontal="center" vertical="center"/>
    </xf>
    <xf numFmtId="0" fontId="0" fillId="12" borderId="0" xfId="0" applyFill="1" applyAlignment="1">
      <alignment horizontal="center" wrapText="1"/>
    </xf>
    <xf numFmtId="0" fontId="0" fillId="12" borderId="0" xfId="0" applyFill="1"/>
    <xf numFmtId="0" fontId="0" fillId="5" borderId="0" xfId="0" applyFill="1"/>
    <xf numFmtId="0" fontId="0" fillId="11" borderId="0" xfId="0" applyFill="1" applyAlignment="1">
      <alignment horizontal="center"/>
    </xf>
    <xf numFmtId="0" fontId="0" fillId="13" borderId="0" xfId="0" applyFill="1" applyAlignment="1">
      <alignment horizontal="center" wrapText="1"/>
    </xf>
    <xf numFmtId="0" fontId="0" fillId="13" borderId="0" xfId="0" applyFill="1"/>
    <xf numFmtId="0" fontId="0" fillId="14" borderId="0" xfId="0" applyFill="1" applyAlignment="1">
      <alignment horizontal="center" wrapText="1"/>
    </xf>
    <xf numFmtId="0" fontId="0" fillId="14" borderId="0" xfId="0" applyFill="1"/>
  </cellXfs>
  <cellStyles count="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Normal" xfId="0" builtinId="0"/>
    <cellStyle name="Normal 2" xfId="47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24" sqref="A24"/>
    </sheetView>
  </sheetViews>
  <sheetFormatPr baseColWidth="10" defaultRowHeight="15" x14ac:dyDescent="0"/>
  <sheetData>
    <row r="1" spans="1:1">
      <c r="A1" s="3" t="s">
        <v>171</v>
      </c>
    </row>
    <row r="3" spans="1:1">
      <c r="A3" s="80" t="s">
        <v>25</v>
      </c>
    </row>
    <row r="4" spans="1:1">
      <c r="A4" s="80" t="s">
        <v>172</v>
      </c>
    </row>
    <row r="5" spans="1:1">
      <c r="A5" s="80" t="s">
        <v>173</v>
      </c>
    </row>
    <row r="6" spans="1:1">
      <c r="A6" s="80" t="s">
        <v>174</v>
      </c>
    </row>
    <row r="7" spans="1:1">
      <c r="A7" s="80" t="s">
        <v>25</v>
      </c>
    </row>
    <row r="8" spans="1:1">
      <c r="A8" s="80" t="s">
        <v>175</v>
      </c>
    </row>
    <row r="9" spans="1:1">
      <c r="A9" s="80" t="s">
        <v>176</v>
      </c>
    </row>
    <row r="10" spans="1:1">
      <c r="A10" s="81" t="s">
        <v>177</v>
      </c>
    </row>
    <row r="11" spans="1:1">
      <c r="A11" s="80" t="s">
        <v>178</v>
      </c>
    </row>
    <row r="12" spans="1:1">
      <c r="A12" s="80" t="s">
        <v>179</v>
      </c>
    </row>
    <row r="13" spans="1:1">
      <c r="A13" s="80" t="s">
        <v>180</v>
      </c>
    </row>
    <row r="14" spans="1:1">
      <c r="A14" s="80" t="s">
        <v>181</v>
      </c>
    </row>
    <row r="15" spans="1:1">
      <c r="A15" s="80" t="s">
        <v>9</v>
      </c>
    </row>
    <row r="16" spans="1:1">
      <c r="A16" s="80" t="s">
        <v>182</v>
      </c>
    </row>
    <row r="17" spans="1:1">
      <c r="A17" s="80" t="s">
        <v>183</v>
      </c>
    </row>
    <row r="18" spans="1:1">
      <c r="A18" s="80" t="s">
        <v>184</v>
      </c>
    </row>
    <row r="19" spans="1:1">
      <c r="A19" s="80" t="s">
        <v>185</v>
      </c>
    </row>
    <row r="20" spans="1:1">
      <c r="A20" s="80" t="s">
        <v>186</v>
      </c>
    </row>
    <row r="21" spans="1:1">
      <c r="A21" s="80"/>
    </row>
    <row r="22" spans="1:1">
      <c r="A22" s="82" t="s">
        <v>187</v>
      </c>
    </row>
    <row r="23" spans="1:1">
      <c r="A23" s="80" t="s">
        <v>188</v>
      </c>
    </row>
    <row r="24" spans="1:1">
      <c r="A24" s="8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workbookViewId="0">
      <selection activeCell="F2" sqref="F2:F15"/>
    </sheetView>
  </sheetViews>
  <sheetFormatPr baseColWidth="10" defaultRowHeight="15" x14ac:dyDescent="0"/>
  <sheetData>
    <row r="2" spans="2:9">
      <c r="B2" t="s">
        <v>205</v>
      </c>
      <c r="F2" s="88" t="s">
        <v>219</v>
      </c>
      <c r="I2" t="str">
        <f>CONCATENATE("mv ",B2," ",F2)</f>
        <v>mv Galaxy209-[WCE_wt_2.fq].fastqsanger WCE_wt_2.fastq</v>
      </c>
    </row>
    <row r="3" spans="2:9">
      <c r="B3" t="s">
        <v>206</v>
      </c>
      <c r="F3" s="88" t="s">
        <v>220</v>
      </c>
      <c r="I3" t="str">
        <f t="shared" ref="I3:I15" si="0">CONCATENATE("mv ",B3," ",F3)</f>
        <v>mv Galaxy208-[WCE_wt_1.fq].fastqsanger WCE_wt_1.fastq</v>
      </c>
    </row>
    <row r="4" spans="2:9">
      <c r="B4" t="s">
        <v>207</v>
      </c>
      <c r="F4" s="88" t="s">
        <v>221</v>
      </c>
      <c r="I4" t="str">
        <f t="shared" si="0"/>
        <v>mv Galaxy210-[WCE_wt_3.fq].fastqsanger WCE_wt_3.fastq</v>
      </c>
    </row>
    <row r="5" spans="2:9">
      <c r="B5" t="s">
        <v>208</v>
      </c>
      <c r="F5" s="88" t="s">
        <v>222</v>
      </c>
      <c r="I5" t="str">
        <f t="shared" si="0"/>
        <v>mv Galaxy211-[cMyc_1.fq].fastqsanger cMyc_1.fastq</v>
      </c>
    </row>
    <row r="6" spans="2:9">
      <c r="B6" t="s">
        <v>209</v>
      </c>
      <c r="F6" s="88" t="s">
        <v>223</v>
      </c>
      <c r="I6" t="str">
        <f t="shared" si="0"/>
        <v>mv Galaxy212-[cMyc_2.fq].fastqsanger cMyc_2.fastq</v>
      </c>
    </row>
    <row r="7" spans="2:9">
      <c r="B7" t="s">
        <v>210</v>
      </c>
      <c r="F7" s="88" t="s">
        <v>224</v>
      </c>
      <c r="I7" t="str">
        <f t="shared" si="0"/>
        <v>mv Galaxy213-[nMyc_1.fq].fastqsanger nMyc_1.fastq</v>
      </c>
    </row>
    <row r="8" spans="2:9">
      <c r="B8" t="s">
        <v>211</v>
      </c>
      <c r="F8" s="88" t="s">
        <v>225</v>
      </c>
      <c r="I8" t="str">
        <f t="shared" si="0"/>
        <v>mv Galaxy214-[nMyc_2.fq].fastqsanger nMyc_2.fastq</v>
      </c>
    </row>
    <row r="9" spans="2:9">
      <c r="B9" t="s">
        <v>212</v>
      </c>
      <c r="F9" s="88" t="s">
        <v>226</v>
      </c>
      <c r="I9" t="str">
        <f t="shared" si="0"/>
        <v>mv Galaxy239-[WCE_wt_1.qqt].fastqsanger WCE_wt_1.qqt.fastq</v>
      </c>
    </row>
    <row r="10" spans="2:9">
      <c r="B10" t="s">
        <v>213</v>
      </c>
      <c r="F10" s="88" t="s">
        <v>227</v>
      </c>
      <c r="I10" t="str">
        <f t="shared" si="0"/>
        <v>mv Galaxy240-[WCE_wt_2.qqt].fastqsanger WCE_wt_2.qqt.fastq</v>
      </c>
    </row>
    <row r="11" spans="2:9">
      <c r="B11" t="s">
        <v>214</v>
      </c>
      <c r="F11" s="88" t="s">
        <v>228</v>
      </c>
      <c r="I11" t="str">
        <f t="shared" si="0"/>
        <v>mv Galaxy241-[WCE_wt_3.qqt].fastqsanger WCE_wt_3.qqt.fastq</v>
      </c>
    </row>
    <row r="12" spans="2:9">
      <c r="B12" t="s">
        <v>215</v>
      </c>
      <c r="F12" s="88" t="s">
        <v>229</v>
      </c>
      <c r="I12" t="str">
        <f t="shared" si="0"/>
        <v>mv Galaxy243-[cMyc_2.qqt].fastqsanger cMyc_2.qqt.fastq</v>
      </c>
    </row>
    <row r="13" spans="2:9">
      <c r="B13" t="s">
        <v>216</v>
      </c>
      <c r="F13" s="88" t="s">
        <v>230</v>
      </c>
      <c r="I13" t="str">
        <f t="shared" si="0"/>
        <v>mv Galaxy242-[cMyc_1.qqt].fastqsanger cMyc_1.qqt.fastq</v>
      </c>
    </row>
    <row r="14" spans="2:9">
      <c r="B14" t="s">
        <v>217</v>
      </c>
      <c r="F14" s="88" t="s">
        <v>231</v>
      </c>
      <c r="I14" t="str">
        <f t="shared" si="0"/>
        <v>mv Galaxy245-[nMyc_2.qqt].fastqsanger nMyc_2.qqt.fastq</v>
      </c>
    </row>
    <row r="15" spans="2:9">
      <c r="B15" t="s">
        <v>218</v>
      </c>
      <c r="F15" s="88" t="s">
        <v>232</v>
      </c>
      <c r="I15" t="str">
        <f t="shared" si="0"/>
        <v>mv Galaxy244-[nMyc_1.qqt].fastqsanger nMyc_1.qqt.fastq</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workbookViewId="0">
      <selection activeCell="A30" sqref="A30"/>
    </sheetView>
  </sheetViews>
  <sheetFormatPr baseColWidth="10" defaultRowHeight="15" x14ac:dyDescent="0"/>
  <cols>
    <col min="1" max="1" width="55.83203125" style="1" bestFit="1" customWidth="1"/>
    <col min="2" max="2" width="3.33203125" style="1" customWidth="1"/>
    <col min="3" max="3" width="14.1640625" style="2" bestFit="1" customWidth="1"/>
    <col min="4" max="4" width="5.83203125" style="2" customWidth="1"/>
    <col min="5" max="5" width="3.83203125" style="2" customWidth="1"/>
    <col min="6" max="6" width="2.83203125" style="1" bestFit="1" customWidth="1"/>
    <col min="7" max="7" width="4.33203125" style="1" customWidth="1"/>
    <col min="8" max="8" width="14.1640625" style="1" bestFit="1" customWidth="1"/>
    <col min="9" max="9" width="2.6640625" style="40" customWidth="1"/>
    <col min="10" max="10" width="10.83203125" style="1"/>
    <col min="11" max="11" width="81.33203125" style="2" customWidth="1"/>
    <col min="12" max="12" width="10.83203125" style="1"/>
  </cols>
  <sheetData>
    <row r="1" spans="1:12">
      <c r="A1" s="3" t="s">
        <v>195</v>
      </c>
    </row>
    <row r="2" spans="1:12">
      <c r="A2" s="3"/>
    </row>
    <row r="3" spans="1:12" s="3" customFormat="1">
      <c r="A3" s="80" t="s">
        <v>25</v>
      </c>
      <c r="B3" s="25"/>
      <c r="C3" s="26"/>
      <c r="D3" s="26"/>
      <c r="E3" s="26"/>
      <c r="F3" s="25"/>
      <c r="G3" s="25"/>
      <c r="H3" s="25"/>
      <c r="I3" s="37"/>
      <c r="J3" s="26"/>
      <c r="K3" s="25"/>
    </row>
    <row r="4" spans="1:12" s="3" customFormat="1">
      <c r="A4" s="80" t="s">
        <v>172</v>
      </c>
      <c r="B4" s="25"/>
      <c r="C4" s="26"/>
      <c r="D4" s="26"/>
      <c r="E4" s="26"/>
      <c r="F4" s="25"/>
      <c r="G4" s="25"/>
      <c r="H4" s="25"/>
      <c r="I4" s="38"/>
      <c r="J4" s="5"/>
      <c r="K4" s="25"/>
    </row>
    <row r="5" spans="1:12" s="3" customFormat="1">
      <c r="A5" s="80" t="s">
        <v>189</v>
      </c>
      <c r="B5" s="25"/>
      <c r="C5" s="26"/>
      <c r="D5" s="26"/>
      <c r="E5" s="26"/>
      <c r="F5" s="25"/>
      <c r="G5" s="25"/>
      <c r="H5" s="25"/>
      <c r="I5" s="39"/>
      <c r="J5" s="5"/>
      <c r="K5" s="25"/>
    </row>
    <row r="6" spans="1:12">
      <c r="A6" s="80" t="s">
        <v>174</v>
      </c>
      <c r="G6" s="2"/>
      <c r="I6" s="38"/>
      <c r="J6" s="2"/>
      <c r="K6" s="1"/>
      <c r="L6"/>
    </row>
    <row r="7" spans="1:12">
      <c r="A7" s="80" t="s">
        <v>25</v>
      </c>
      <c r="G7" s="2"/>
      <c r="I7" s="38"/>
      <c r="J7" s="2"/>
      <c r="K7" s="1"/>
      <c r="L7"/>
    </row>
    <row r="8" spans="1:12">
      <c r="A8" s="80" t="s">
        <v>175</v>
      </c>
      <c r="G8" s="2"/>
      <c r="I8" s="38"/>
      <c r="J8" s="2"/>
      <c r="K8" s="1"/>
      <c r="L8"/>
    </row>
    <row r="9" spans="1:12">
      <c r="A9" s="80" t="s">
        <v>176</v>
      </c>
      <c r="I9" s="38"/>
      <c r="J9" s="2"/>
      <c r="K9" s="1"/>
      <c r="L9"/>
    </row>
    <row r="10" spans="1:12">
      <c r="A10" s="81" t="s">
        <v>177</v>
      </c>
      <c r="I10" s="38"/>
      <c r="J10" s="2"/>
      <c r="K10" s="1"/>
      <c r="L10"/>
    </row>
    <row r="11" spans="1:12">
      <c r="A11" s="80" t="s">
        <v>178</v>
      </c>
      <c r="G11" s="2"/>
      <c r="I11" s="38"/>
      <c r="J11" s="2"/>
      <c r="K11" s="1"/>
      <c r="L11"/>
    </row>
    <row r="12" spans="1:12">
      <c r="A12" s="80" t="s">
        <v>179</v>
      </c>
      <c r="G12" s="2"/>
      <c r="I12" s="38"/>
      <c r="J12" s="5"/>
      <c r="K12" s="1"/>
      <c r="L12"/>
    </row>
    <row r="13" spans="1:12">
      <c r="A13" s="80" t="s">
        <v>180</v>
      </c>
      <c r="G13" s="2"/>
      <c r="I13" s="38"/>
      <c r="J13" s="5"/>
      <c r="K13" s="1"/>
      <c r="L13"/>
    </row>
    <row r="14" spans="1:12">
      <c r="A14" s="80" t="s">
        <v>181</v>
      </c>
      <c r="G14" s="2"/>
      <c r="I14" s="38"/>
      <c r="J14" s="2"/>
      <c r="K14" s="1"/>
      <c r="L14"/>
    </row>
    <row r="15" spans="1:12">
      <c r="A15" s="80" t="s">
        <v>9</v>
      </c>
      <c r="G15" s="2"/>
      <c r="J15" s="2"/>
      <c r="K15" s="1"/>
      <c r="L15"/>
    </row>
    <row r="16" spans="1:12">
      <c r="A16" s="80" t="s">
        <v>190</v>
      </c>
      <c r="G16" s="2"/>
      <c r="J16" s="2"/>
      <c r="K16" s="1"/>
      <c r="L16"/>
    </row>
    <row r="17" spans="1:12">
      <c r="A17" s="80" t="s">
        <v>191</v>
      </c>
      <c r="J17" s="2"/>
      <c r="K17" s="1"/>
      <c r="L17"/>
    </row>
    <row r="18" spans="1:12">
      <c r="A18" s="80" t="s">
        <v>192</v>
      </c>
      <c r="J18" s="2"/>
      <c r="K18" s="1"/>
      <c r="L18"/>
    </row>
    <row r="19" spans="1:12">
      <c r="A19" s="83" t="s">
        <v>193</v>
      </c>
      <c r="G19" s="2"/>
      <c r="J19" s="2"/>
      <c r="K19" s="1"/>
      <c r="L19"/>
    </row>
    <row r="20" spans="1:12">
      <c r="A20" s="83" t="s">
        <v>196</v>
      </c>
      <c r="G20" s="2"/>
      <c r="J20" s="2"/>
      <c r="K20" s="1"/>
      <c r="L20"/>
    </row>
    <row r="21" spans="1:12">
      <c r="A21" s="80" t="s">
        <v>183</v>
      </c>
      <c r="G21" s="2"/>
      <c r="J21" s="5"/>
      <c r="K21" s="1"/>
      <c r="L21"/>
    </row>
    <row r="22" spans="1:12">
      <c r="A22" s="80" t="s">
        <v>184</v>
      </c>
      <c r="G22" s="2"/>
      <c r="J22" s="5"/>
      <c r="K22" s="1"/>
      <c r="L22"/>
    </row>
    <row r="23" spans="1:12">
      <c r="A23" s="80" t="s">
        <v>185</v>
      </c>
      <c r="G23" s="2"/>
      <c r="J23" s="2"/>
      <c r="K23" s="1"/>
      <c r="L23"/>
    </row>
    <row r="24" spans="1:12">
      <c r="A24" s="80" t="s">
        <v>186</v>
      </c>
      <c r="G24" s="2"/>
      <c r="J24" s="2"/>
      <c r="K24" s="1"/>
      <c r="L24"/>
    </row>
    <row r="25" spans="1:12">
      <c r="A25" s="80"/>
      <c r="G25" s="2"/>
      <c r="J25" s="2"/>
      <c r="K25" s="1"/>
      <c r="L25"/>
    </row>
    <row r="26" spans="1:12">
      <c r="A26" s="82" t="s">
        <v>187</v>
      </c>
      <c r="G26" s="2"/>
      <c r="J26" s="2"/>
      <c r="K26" s="1"/>
      <c r="L26"/>
    </row>
    <row r="27" spans="1:12">
      <c r="A27" s="80" t="s">
        <v>194</v>
      </c>
      <c r="J27" s="2"/>
      <c r="K27" s="1"/>
      <c r="L27"/>
    </row>
    <row r="28" spans="1:12">
      <c r="J28" s="2"/>
      <c r="K28" s="1"/>
      <c r="L28"/>
    </row>
    <row r="29" spans="1:12">
      <c r="G29" s="2"/>
      <c r="J29" s="2"/>
      <c r="K29" s="1"/>
      <c r="L29"/>
    </row>
    <row r="30" spans="1:12">
      <c r="G30" s="2"/>
      <c r="J30" s="5"/>
      <c r="K30" s="1"/>
      <c r="L30"/>
    </row>
    <row r="31" spans="1:12">
      <c r="G31" s="2"/>
      <c r="J31" s="5"/>
      <c r="K31" s="1"/>
      <c r="L31"/>
    </row>
    <row r="32" spans="1:12">
      <c r="G32" s="2"/>
      <c r="J32" s="2"/>
      <c r="K32" s="1"/>
      <c r="L32"/>
    </row>
    <row r="33" spans="7:12">
      <c r="G33" s="2"/>
      <c r="J33" s="2"/>
      <c r="K33" s="1"/>
      <c r="L33"/>
    </row>
    <row r="34" spans="7:12">
      <c r="G34" s="2"/>
      <c r="J34" s="2"/>
      <c r="K34" s="1"/>
      <c r="L34"/>
    </row>
    <row r="35" spans="7:12">
      <c r="J35" s="2"/>
      <c r="K35" s="1"/>
      <c r="L35"/>
    </row>
    <row r="36" spans="7:12">
      <c r="J36" s="2"/>
      <c r="K36" s="1"/>
      <c r="L36"/>
    </row>
    <row r="37" spans="7:12">
      <c r="G37" s="2"/>
      <c r="J37" s="2"/>
      <c r="K37" s="1"/>
      <c r="L37"/>
    </row>
    <row r="38" spans="7:12">
      <c r="G38" s="2"/>
      <c r="J38" s="5"/>
      <c r="K38" s="1"/>
      <c r="L38"/>
    </row>
    <row r="39" spans="7:12">
      <c r="G39" s="2"/>
      <c r="J39" s="5"/>
      <c r="K39" s="1"/>
      <c r="L39"/>
    </row>
    <row r="40" spans="7:12">
      <c r="G40" s="2"/>
      <c r="J40" s="2"/>
      <c r="K40" s="1"/>
      <c r="L40"/>
    </row>
    <row r="41" spans="7:12">
      <c r="G41" s="2"/>
      <c r="J41" s="2"/>
      <c r="K41" s="1"/>
      <c r="L41"/>
    </row>
    <row r="42" spans="7:12">
      <c r="G42" s="2"/>
      <c r="J42" s="2"/>
      <c r="K42" s="1"/>
      <c r="L42"/>
    </row>
    <row r="43" spans="7:12">
      <c r="J43" s="2"/>
      <c r="K43" s="1"/>
      <c r="L43"/>
    </row>
    <row r="44" spans="7:12">
      <c r="J44" s="2"/>
      <c r="K44" s="1"/>
      <c r="L44"/>
    </row>
    <row r="45" spans="7:12">
      <c r="G45" s="2"/>
      <c r="J45" s="2"/>
      <c r="K45" s="1"/>
      <c r="L45"/>
    </row>
    <row r="46" spans="7:12">
      <c r="G46" s="2"/>
      <c r="J46" s="5"/>
      <c r="K46" s="1"/>
      <c r="L46"/>
    </row>
    <row r="47" spans="7:12">
      <c r="G47" s="2"/>
      <c r="J47" s="5"/>
      <c r="K47" s="1"/>
      <c r="L47"/>
    </row>
    <row r="48" spans="7:12">
      <c r="G48" s="2"/>
      <c r="J48" s="2"/>
      <c r="K48" s="1"/>
      <c r="L48"/>
    </row>
    <row r="49" spans="1:12">
      <c r="G49" s="2"/>
      <c r="J49" s="2"/>
      <c r="K49" s="1"/>
      <c r="L49"/>
    </row>
    <row r="50" spans="1:12">
      <c r="G50" s="2"/>
      <c r="J50" s="2"/>
      <c r="K50" s="1"/>
      <c r="L50"/>
    </row>
    <row r="51" spans="1:12">
      <c r="J51" s="2"/>
      <c r="K51" s="1"/>
      <c r="L51"/>
    </row>
    <row r="52" spans="1:12">
      <c r="J52" s="2"/>
      <c r="K52" s="1"/>
      <c r="L52"/>
    </row>
    <row r="53" spans="1:12">
      <c r="G53" s="2"/>
      <c r="J53" s="2"/>
      <c r="K53" s="1"/>
      <c r="L53"/>
    </row>
    <row r="54" spans="1:12">
      <c r="G54" s="2"/>
      <c r="J54" s="5"/>
      <c r="K54" s="1"/>
      <c r="L54"/>
    </row>
    <row r="55" spans="1:12">
      <c r="G55" s="2"/>
      <c r="J55" s="5"/>
      <c r="K55" s="1"/>
      <c r="L55"/>
    </row>
    <row r="56" spans="1:12">
      <c r="G56" s="2"/>
      <c r="J56" s="2"/>
      <c r="K56" s="1"/>
      <c r="L56"/>
    </row>
    <row r="57" spans="1:12">
      <c r="G57" s="2"/>
      <c r="J57" s="2"/>
      <c r="K57" s="1"/>
      <c r="L57"/>
    </row>
    <row r="58" spans="1:12">
      <c r="G58" s="2"/>
      <c r="J58" s="2"/>
      <c r="K58" s="1"/>
      <c r="L58"/>
    </row>
    <row r="59" spans="1:12">
      <c r="J59" s="2"/>
      <c r="K59" s="1"/>
      <c r="L59"/>
    </row>
    <row r="60" spans="1:12">
      <c r="J60" s="2"/>
      <c r="K60" s="1"/>
      <c r="L60"/>
    </row>
    <row r="61" spans="1:12" ht="16" customHeight="1">
      <c r="H61" s="2"/>
    </row>
    <row r="63" spans="1:12">
      <c r="A63"/>
    </row>
    <row r="64" spans="1:12">
      <c r="A64"/>
    </row>
    <row r="65" spans="1:1">
      <c r="A65"/>
    </row>
    <row r="66" spans="1:1">
      <c r="A66"/>
    </row>
    <row r="67" spans="1:1">
      <c r="A67"/>
    </row>
    <row r="68" spans="1:1">
      <c r="A68"/>
    </row>
    <row r="69" spans="1:1">
      <c r="A6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F13" sqref="F13"/>
    </sheetView>
  </sheetViews>
  <sheetFormatPr baseColWidth="10" defaultRowHeight="15" x14ac:dyDescent="0"/>
  <cols>
    <col min="1" max="1" width="19" style="84" customWidth="1"/>
  </cols>
  <sheetData>
    <row r="1" spans="1:8">
      <c r="B1" s="105" t="s">
        <v>261</v>
      </c>
      <c r="C1" s="105"/>
      <c r="D1" s="105"/>
      <c r="E1" s="105"/>
      <c r="F1" s="105"/>
      <c r="G1" s="105"/>
      <c r="H1" s="105"/>
    </row>
    <row r="2" spans="1:8">
      <c r="A2" s="86" t="s">
        <v>204</v>
      </c>
      <c r="B2" s="87" t="s">
        <v>197</v>
      </c>
      <c r="C2" s="87" t="s">
        <v>198</v>
      </c>
      <c r="D2" s="87" t="s">
        <v>199</v>
      </c>
      <c r="E2" s="87" t="s">
        <v>200</v>
      </c>
      <c r="F2" s="87" t="s">
        <v>201</v>
      </c>
      <c r="G2" s="87" t="s">
        <v>202</v>
      </c>
      <c r="H2" s="87" t="s">
        <v>203</v>
      </c>
    </row>
    <row r="3" spans="1:8">
      <c r="A3" s="85" t="s">
        <v>260</v>
      </c>
      <c r="B3" s="104">
        <v>36</v>
      </c>
      <c r="C3" s="104">
        <v>36</v>
      </c>
      <c r="D3" s="104">
        <v>42</v>
      </c>
      <c r="E3" s="104">
        <v>42</v>
      </c>
      <c r="F3" s="104">
        <v>32</v>
      </c>
      <c r="G3" s="104">
        <v>32</v>
      </c>
      <c r="H3" s="104">
        <v>31</v>
      </c>
    </row>
    <row r="4" spans="1:8" ht="30">
      <c r="A4" s="102" t="s">
        <v>262</v>
      </c>
      <c r="B4" s="103">
        <v>38</v>
      </c>
      <c r="C4" s="103">
        <v>37</v>
      </c>
      <c r="D4" s="103">
        <v>42</v>
      </c>
      <c r="E4" s="103">
        <v>42</v>
      </c>
      <c r="F4" s="103">
        <v>33</v>
      </c>
      <c r="G4" s="103">
        <v>31</v>
      </c>
      <c r="H4" s="103">
        <v>32</v>
      </c>
    </row>
    <row r="5" spans="1:8" ht="30">
      <c r="A5" s="106" t="s">
        <v>263</v>
      </c>
      <c r="B5" s="107"/>
      <c r="C5" s="107"/>
      <c r="D5" s="107"/>
      <c r="E5" s="107"/>
      <c r="F5" s="107"/>
      <c r="G5" s="107"/>
      <c r="H5" s="107"/>
    </row>
    <row r="6" spans="1:8" ht="30">
      <c r="A6" s="108" t="s">
        <v>264</v>
      </c>
      <c r="B6" s="109"/>
      <c r="C6" s="109"/>
      <c r="D6" s="109"/>
      <c r="E6" s="109"/>
      <c r="F6" s="109"/>
      <c r="G6" s="109"/>
      <c r="H6" s="109"/>
    </row>
  </sheetData>
  <mergeCells count="1">
    <mergeCell ref="B1:H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election activeCell="B14" sqref="B14"/>
    </sheetView>
  </sheetViews>
  <sheetFormatPr baseColWidth="10" defaultRowHeight="15" x14ac:dyDescent="0"/>
  <cols>
    <col min="1" max="1" width="14.33203125" bestFit="1" customWidth="1"/>
    <col min="2" max="2" width="23.1640625" bestFit="1" customWidth="1"/>
    <col min="3" max="3" width="16.1640625" customWidth="1"/>
    <col min="4" max="4" width="13.83203125" bestFit="1" customWidth="1"/>
    <col min="5" max="5" width="9.1640625" customWidth="1"/>
    <col min="6" max="6" width="3.5" bestFit="1" customWidth="1"/>
    <col min="7" max="7" width="111.6640625" customWidth="1"/>
  </cols>
  <sheetData>
    <row r="1" spans="1:7" s="3" customFormat="1">
      <c r="A1" s="3" t="s">
        <v>10</v>
      </c>
      <c r="B1" s="3" t="s">
        <v>4</v>
      </c>
      <c r="C1" s="3" t="s">
        <v>5</v>
      </c>
      <c r="D1" s="3" t="s">
        <v>6</v>
      </c>
      <c r="E1" s="3" t="s">
        <v>7</v>
      </c>
    </row>
    <row r="2" spans="1:7">
      <c r="G2" t="s">
        <v>25</v>
      </c>
    </row>
    <row r="3" spans="1:7">
      <c r="G3" t="s">
        <v>9</v>
      </c>
    </row>
    <row r="4" spans="1:7">
      <c r="A4" t="s">
        <v>0</v>
      </c>
      <c r="B4" t="s">
        <v>124</v>
      </c>
      <c r="C4" s="88" t="s">
        <v>233</v>
      </c>
      <c r="D4" s="88">
        <v>2</v>
      </c>
      <c r="G4" s="67" t="str">
        <f>CONCATENATE(A4," ",B4," ",C4," ",D4," ",E4)</f>
        <v xml:space="preserve">samtools merge cMyc.merged.bam cMyc1 2 </v>
      </c>
    </row>
    <row r="5" spans="1:7">
      <c r="G5" s="67" t="s">
        <v>9</v>
      </c>
    </row>
    <row r="6" spans="1:7">
      <c r="G6" s="67"/>
    </row>
    <row r="7" spans="1:7">
      <c r="G7" t="s">
        <v>25</v>
      </c>
    </row>
    <row r="8" spans="1:7">
      <c r="G8" t="s">
        <v>9</v>
      </c>
    </row>
    <row r="9" spans="1:7">
      <c r="A9" t="s">
        <v>0</v>
      </c>
      <c r="B9" t="s">
        <v>235</v>
      </c>
      <c r="C9" s="88">
        <v>1</v>
      </c>
      <c r="D9" s="88">
        <v>2</v>
      </c>
      <c r="G9" s="67" t="str">
        <f>CONCATENATE(A9," ",B9," ",C9," ",D9," ",E9)</f>
        <v xml:space="preserve">samtools merge cMyc_qqt.merged.bam 1 2 </v>
      </c>
    </row>
    <row r="10" spans="1:7">
      <c r="G10" s="67" t="s">
        <v>9</v>
      </c>
    </row>
    <row r="11" spans="1:7">
      <c r="G11" s="67"/>
    </row>
    <row r="12" spans="1:7">
      <c r="G12" t="s">
        <v>25</v>
      </c>
    </row>
    <row r="13" spans="1:7">
      <c r="G13" t="s">
        <v>9</v>
      </c>
    </row>
    <row r="14" spans="1:7">
      <c r="A14" t="s">
        <v>0</v>
      </c>
      <c r="B14" t="s">
        <v>234</v>
      </c>
      <c r="C14" s="88">
        <v>1</v>
      </c>
      <c r="D14" s="88">
        <v>2</v>
      </c>
      <c r="G14" s="67" t="str">
        <f>CONCATENATE(A14," ",B14," ",C14," ",D14," ",E14)</f>
        <v xml:space="preserve">samtools merge nMyc.merged.bam 1 2 </v>
      </c>
    </row>
    <row r="15" spans="1:7">
      <c r="G15" s="67" t="s">
        <v>9</v>
      </c>
    </row>
    <row r="16" spans="1:7">
      <c r="G16" s="67"/>
    </row>
    <row r="17" spans="1:7">
      <c r="G17" t="s">
        <v>25</v>
      </c>
    </row>
    <row r="18" spans="1:7">
      <c r="G18" t="s">
        <v>9</v>
      </c>
    </row>
    <row r="19" spans="1:7">
      <c r="A19" t="s">
        <v>0</v>
      </c>
      <c r="B19" t="s">
        <v>236</v>
      </c>
      <c r="C19" s="88">
        <v>1</v>
      </c>
      <c r="D19" s="88">
        <v>2</v>
      </c>
      <c r="G19" s="67" t="str">
        <f>CONCATENATE(A19," ",B19," ",C19," ",D19," ",E19)</f>
        <v xml:space="preserve">samtools merge nMyc_qqt.merged.bam 1 2 </v>
      </c>
    </row>
    <row r="20" spans="1:7">
      <c r="G20" s="67" t="s">
        <v>9</v>
      </c>
    </row>
    <row r="21" spans="1:7">
      <c r="G21" s="67"/>
    </row>
    <row r="22" spans="1:7">
      <c r="G22" t="s">
        <v>25</v>
      </c>
    </row>
    <row r="23" spans="1:7">
      <c r="G23" t="s">
        <v>9</v>
      </c>
    </row>
    <row r="24" spans="1:7">
      <c r="A24" t="s">
        <v>0</v>
      </c>
      <c r="B24" t="s">
        <v>20</v>
      </c>
      <c r="C24" s="88">
        <v>1</v>
      </c>
      <c r="D24" s="88">
        <v>2</v>
      </c>
      <c r="E24" s="88">
        <v>3</v>
      </c>
      <c r="G24" s="67" t="str">
        <f>CONCATENATE(A24," ",B24," ",C24," ",D24," ",E24)</f>
        <v>samtools merge WCE_wt.merged.bam 1 2 3</v>
      </c>
    </row>
    <row r="25" spans="1:7">
      <c r="G25" s="67" t="s">
        <v>9</v>
      </c>
    </row>
    <row r="26" spans="1:7">
      <c r="G26" s="67"/>
    </row>
    <row r="27" spans="1:7">
      <c r="G27" t="s">
        <v>25</v>
      </c>
    </row>
    <row r="28" spans="1:7">
      <c r="G28" t="s">
        <v>9</v>
      </c>
    </row>
    <row r="29" spans="1:7">
      <c r="A29" t="s">
        <v>0</v>
      </c>
      <c r="B29" t="s">
        <v>237</v>
      </c>
      <c r="C29" s="88">
        <v>1</v>
      </c>
      <c r="D29" s="88">
        <v>2</v>
      </c>
      <c r="E29" s="88">
        <v>3</v>
      </c>
      <c r="G29" s="67" t="str">
        <f>CONCATENATE(A29," ",B29," ",C29," ",D29," ",E29)</f>
        <v>samtools merge WCE_wt_qqt.merged.bam 1 2 3</v>
      </c>
    </row>
    <row r="30" spans="1:7">
      <c r="G30" s="67" t="s">
        <v>9</v>
      </c>
    </row>
    <row r="31" spans="1:7">
      <c r="G31" s="67"/>
    </row>
    <row r="32" spans="1:7">
      <c r="B32" s="1"/>
      <c r="D32" t="s">
        <v>2</v>
      </c>
      <c r="E32" s="2" t="s">
        <v>31</v>
      </c>
      <c r="F32" s="2" t="s">
        <v>3</v>
      </c>
      <c r="G32" s="2" t="str">
        <f>CONCATENATE(D32," ",E32,F32)</f>
        <v>qsub -q rcc-30d merge1.sh</v>
      </c>
    </row>
    <row r="33" spans="1:7">
      <c r="B33" s="1"/>
      <c r="C33" s="2"/>
      <c r="D33" t="s">
        <v>2</v>
      </c>
      <c r="E33" s="2" t="s">
        <v>32</v>
      </c>
      <c r="F33" s="2" t="s">
        <v>3</v>
      </c>
      <c r="G33" s="2" t="str">
        <f>CONCATENATE(D33," ",E33,F33)</f>
        <v>qsub -q rcc-30d merge2.sh</v>
      </c>
    </row>
    <row r="34" spans="1:7">
      <c r="D34" t="s">
        <v>2</v>
      </c>
      <c r="E34" s="2" t="s">
        <v>238</v>
      </c>
      <c r="F34" s="2" t="s">
        <v>3</v>
      </c>
      <c r="G34" s="2" t="str">
        <f t="shared" ref="G34:G37" si="0">CONCATENATE(D34," ",E34,F34)</f>
        <v>qsub -q rcc-30d merge3.sh</v>
      </c>
    </row>
    <row r="35" spans="1:7">
      <c r="D35" t="s">
        <v>2</v>
      </c>
      <c r="E35" s="2" t="s">
        <v>239</v>
      </c>
      <c r="F35" s="2" t="s">
        <v>3</v>
      </c>
      <c r="G35" s="2" t="str">
        <f t="shared" si="0"/>
        <v>qsub -q rcc-30d merge4.sh</v>
      </c>
    </row>
    <row r="36" spans="1:7">
      <c r="D36" t="s">
        <v>2</v>
      </c>
      <c r="E36" s="2" t="s">
        <v>240</v>
      </c>
      <c r="F36" s="2" t="s">
        <v>3</v>
      </c>
      <c r="G36" s="2" t="str">
        <f t="shared" si="0"/>
        <v>qsub -q rcc-30d merge5.sh</v>
      </c>
    </row>
    <row r="37" spans="1:7">
      <c r="D37" t="s">
        <v>2</v>
      </c>
      <c r="E37" s="2" t="s">
        <v>241</v>
      </c>
      <c r="F37" s="2" t="s">
        <v>3</v>
      </c>
      <c r="G37" s="2" t="str">
        <f t="shared" si="0"/>
        <v>qsub -q rcc-30d merge6.sh</v>
      </c>
    </row>
    <row r="40" spans="1:7" s="4" customFormat="1"/>
    <row r="41" spans="1:7">
      <c r="A41" s="67"/>
    </row>
    <row r="42" spans="1:7">
      <c r="A42" s="67"/>
    </row>
    <row r="43" spans="1:7">
      <c r="A43" s="67"/>
    </row>
    <row r="44" spans="1:7">
      <c r="A44" s="67"/>
    </row>
    <row r="45" spans="1:7">
      <c r="A45" s="67"/>
    </row>
    <row r="46" spans="1:7">
      <c r="A46" s="67"/>
    </row>
    <row r="47" spans="1:7">
      <c r="A47" s="67"/>
    </row>
    <row r="48" spans="1:7">
      <c r="A48" s="67"/>
    </row>
    <row r="49" spans="1:1">
      <c r="A49" s="67"/>
    </row>
    <row r="50" spans="1:1">
      <c r="A50" s="67"/>
    </row>
    <row r="51" spans="1:1">
      <c r="A51" s="67"/>
    </row>
    <row r="52" spans="1:1">
      <c r="A52" s="67"/>
    </row>
    <row r="53" spans="1:1">
      <c r="A53" s="67"/>
    </row>
    <row r="54" spans="1:1">
      <c r="A54" s="67"/>
    </row>
    <row r="55" spans="1:1">
      <c r="A55" s="67"/>
    </row>
  </sheetData>
  <sortState ref="A19:A32">
    <sortCondition ref="A19:A3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C1" workbookViewId="0">
      <pane ySplit="1" topLeftCell="A2" activePane="bottomLeft" state="frozen"/>
      <selection pane="bottomLeft" activeCell="E4" sqref="E4"/>
    </sheetView>
  </sheetViews>
  <sheetFormatPr baseColWidth="10" defaultRowHeight="12" x14ac:dyDescent="0"/>
  <cols>
    <col min="1" max="1" width="6.33203125" style="6" bestFit="1" customWidth="1"/>
    <col min="2" max="2" width="33.5" style="6" bestFit="1" customWidth="1"/>
    <col min="3" max="3" width="22.33203125" style="6" bestFit="1" customWidth="1"/>
    <col min="4" max="4" width="2.33203125" style="35" customWidth="1"/>
    <col min="5" max="5" width="19.5" style="6" bestFit="1" customWidth="1"/>
    <col min="6" max="6" width="5.5" style="36" customWidth="1"/>
    <col min="7" max="7" width="2.83203125" style="6" bestFit="1" customWidth="1"/>
    <col min="8" max="8" width="11.33203125" style="6" bestFit="1" customWidth="1"/>
    <col min="9" max="9" width="15.33203125" style="6" bestFit="1" customWidth="1"/>
    <col min="10" max="10" width="6" style="36" customWidth="1"/>
    <col min="11" max="11" width="7.33203125" style="18" bestFit="1" customWidth="1"/>
    <col min="12" max="12" width="19.1640625" style="15" bestFit="1" customWidth="1"/>
    <col min="13" max="13" width="8.5" style="18" bestFit="1" customWidth="1"/>
    <col min="14" max="14" width="7.33203125" style="19" bestFit="1" customWidth="1"/>
    <col min="15" max="16384" width="10.83203125" style="6"/>
  </cols>
  <sheetData>
    <row r="1" spans="1:16" ht="24">
      <c r="B1" s="7" t="s">
        <v>10</v>
      </c>
      <c r="C1" s="7" t="s">
        <v>11</v>
      </c>
      <c r="D1" s="33"/>
      <c r="E1" s="7" t="s">
        <v>12</v>
      </c>
      <c r="F1" s="33" t="s">
        <v>13</v>
      </c>
      <c r="G1" s="7"/>
      <c r="H1" s="7" t="s">
        <v>14</v>
      </c>
      <c r="I1" s="7" t="s">
        <v>15</v>
      </c>
      <c r="J1" s="33" t="s">
        <v>13</v>
      </c>
      <c r="K1" s="30" t="s">
        <v>16</v>
      </c>
      <c r="L1" s="28" t="s">
        <v>13</v>
      </c>
      <c r="M1" s="31" t="s">
        <v>17</v>
      </c>
    </row>
    <row r="2" spans="1:16" s="9" customFormat="1">
      <c r="A2" s="9" t="s">
        <v>18</v>
      </c>
      <c r="B2" s="29"/>
      <c r="C2" s="10"/>
      <c r="D2" s="33"/>
      <c r="E2" s="10"/>
      <c r="F2" s="33"/>
      <c r="G2" s="29"/>
      <c r="H2" s="10"/>
      <c r="I2" s="10"/>
      <c r="J2" s="36"/>
      <c r="K2" s="18"/>
      <c r="L2" s="28"/>
      <c r="M2" s="27"/>
      <c r="N2" s="27"/>
      <c r="O2" s="9" t="s">
        <v>8</v>
      </c>
    </row>
    <row r="3" spans="1:16" s="9" customFormat="1">
      <c r="A3" s="9" t="s">
        <v>12</v>
      </c>
      <c r="B3" s="29"/>
      <c r="C3" s="10"/>
      <c r="D3" s="33"/>
      <c r="E3" s="10"/>
      <c r="F3" s="33"/>
      <c r="G3" s="29"/>
      <c r="H3" s="10"/>
      <c r="I3" s="10"/>
      <c r="J3" s="36"/>
      <c r="K3" s="18"/>
      <c r="L3" s="28"/>
      <c r="M3" s="27"/>
      <c r="N3" s="27"/>
      <c r="O3" s="9" t="s">
        <v>9</v>
      </c>
    </row>
    <row r="4" spans="1:16" s="9" customFormat="1" ht="15">
      <c r="B4" s="36" t="s">
        <v>88</v>
      </c>
      <c r="C4" t="s">
        <v>124</v>
      </c>
      <c r="D4" s="35" t="s">
        <v>19</v>
      </c>
      <c r="E4" t="s">
        <v>20</v>
      </c>
      <c r="F4" s="34" t="s">
        <v>21</v>
      </c>
      <c r="G4" s="17" t="s">
        <v>22</v>
      </c>
      <c r="H4" s="11" t="s">
        <v>122</v>
      </c>
      <c r="I4" s="11" t="s">
        <v>125</v>
      </c>
      <c r="J4" s="35" t="s">
        <v>23</v>
      </c>
      <c r="K4" s="18">
        <v>0.01</v>
      </c>
      <c r="L4" s="16" t="s">
        <v>24</v>
      </c>
      <c r="M4" s="18">
        <f>K4*10</f>
        <v>0.1</v>
      </c>
      <c r="N4" s="18"/>
      <c r="O4" s="14" t="str">
        <f>CONCATENATE(B4," ",C4," ",D4," ",E4," ",F4," ",G4," ",H4,I4," ",J4," ",K4," ",L4," ",M4)</f>
        <v>time python2.7 /usr/local/macs2/2.0.10.09132012/bin/macs2 callpeak -t  cMyc.merged.bam -c WCE_wt.merged.bam -f BAM -g mm --keep-dup 1  -n cMyc_pMinus2_WCE -B --nomodel --shiftsize 200 -p 0.01 --broad --broad-cutoff 0.1</v>
      </c>
      <c r="P4" s="12"/>
    </row>
    <row r="5" spans="1:16" s="9" customFormat="1">
      <c r="B5" s="36"/>
      <c r="D5" s="35"/>
      <c r="E5" s="13"/>
      <c r="F5" s="34"/>
      <c r="G5" s="17"/>
      <c r="I5" s="12"/>
      <c r="J5" s="35"/>
      <c r="K5" s="18"/>
      <c r="L5" s="16"/>
      <c r="M5" s="18"/>
      <c r="N5" s="18"/>
      <c r="O5" s="14" t="s">
        <v>9</v>
      </c>
      <c r="P5" s="12"/>
    </row>
    <row r="6" spans="1:16" s="9" customFormat="1">
      <c r="B6" s="36"/>
      <c r="D6" s="35"/>
      <c r="E6" s="13"/>
      <c r="F6" s="34"/>
      <c r="G6" s="17"/>
      <c r="I6" s="12"/>
      <c r="J6" s="35"/>
      <c r="K6" s="18"/>
      <c r="L6" s="16"/>
      <c r="M6" s="18"/>
      <c r="N6" s="18"/>
      <c r="O6" s="14"/>
      <c r="P6" s="12"/>
    </row>
    <row r="7" spans="1:16" s="9" customFormat="1">
      <c r="B7" s="36"/>
      <c r="D7" s="35"/>
      <c r="E7" s="13"/>
      <c r="F7" s="34"/>
      <c r="G7" s="17"/>
      <c r="I7" s="12"/>
      <c r="J7" s="35"/>
      <c r="K7" s="18"/>
      <c r="L7" s="16"/>
      <c r="M7" s="18"/>
      <c r="N7" s="18"/>
      <c r="O7" s="9" t="s">
        <v>8</v>
      </c>
      <c r="P7" s="12"/>
    </row>
    <row r="8" spans="1:16" s="9" customFormat="1">
      <c r="B8" s="36"/>
      <c r="D8" s="35"/>
      <c r="E8" s="13"/>
      <c r="F8" s="34"/>
      <c r="G8" s="17"/>
      <c r="I8" s="12"/>
      <c r="J8" s="35"/>
      <c r="K8" s="18"/>
      <c r="L8" s="16"/>
      <c r="M8" s="18"/>
      <c r="N8" s="18"/>
      <c r="O8" s="9" t="s">
        <v>9</v>
      </c>
      <c r="P8" s="12"/>
    </row>
    <row r="9" spans="1:16" s="9" customFormat="1" ht="15">
      <c r="B9" s="36" t="s">
        <v>88</v>
      </c>
      <c r="C9" t="s">
        <v>235</v>
      </c>
      <c r="D9" s="35" t="s">
        <v>19</v>
      </c>
      <c r="E9" t="s">
        <v>237</v>
      </c>
      <c r="F9" s="34" t="s">
        <v>21</v>
      </c>
      <c r="G9" s="17" t="s">
        <v>22</v>
      </c>
      <c r="H9" s="11" t="s">
        <v>123</v>
      </c>
      <c r="I9" s="11" t="s">
        <v>125</v>
      </c>
      <c r="J9" s="35" t="s">
        <v>23</v>
      </c>
      <c r="K9" s="18">
        <v>0.01</v>
      </c>
      <c r="L9" s="16" t="s">
        <v>24</v>
      </c>
      <c r="M9" s="18">
        <f>K9*10</f>
        <v>0.1</v>
      </c>
      <c r="N9" s="18"/>
      <c r="O9" s="14" t="str">
        <f>CONCATENATE(B9," ",C9," ",D9," ",E9," ",F9," ",G9," ",H9,I9," ",J9," ",K9," ",L9," ",M9)</f>
        <v>time python2.7 /usr/local/macs2/2.0.10.09132012/bin/macs2 callpeak -t  cMyc_qqt.merged.bam -c WCE_wt_qqt.merged.bam -f BAM -g mm --keep-dup 1  -n Nmyc_pMinus2_WCE -B --nomodel --shiftsize 200 -p 0.01 --broad --broad-cutoff 0.1</v>
      </c>
    </row>
    <row r="10" spans="1:16" s="9" customFormat="1">
      <c r="B10" s="36"/>
      <c r="C10" s="11"/>
      <c r="D10" s="35"/>
      <c r="E10" s="13"/>
      <c r="F10" s="34"/>
      <c r="G10" s="17"/>
      <c r="H10" s="11"/>
      <c r="I10" s="12"/>
      <c r="J10" s="35"/>
      <c r="K10" s="18"/>
      <c r="L10" s="16"/>
      <c r="M10" s="18"/>
      <c r="N10" s="18"/>
      <c r="O10" s="14" t="s">
        <v>9</v>
      </c>
    </row>
    <row r="11" spans="1:16" s="9" customFormat="1">
      <c r="B11" s="36"/>
      <c r="C11" s="11"/>
      <c r="D11" s="35"/>
      <c r="E11" s="13"/>
      <c r="F11" s="34"/>
      <c r="G11" s="17"/>
      <c r="H11" s="11"/>
      <c r="I11" s="12"/>
      <c r="J11" s="35"/>
      <c r="K11" s="18"/>
      <c r="L11" s="16"/>
      <c r="M11" s="18"/>
      <c r="N11" s="18"/>
      <c r="O11" s="14"/>
    </row>
    <row r="12" spans="1:16" s="9" customFormat="1">
      <c r="B12" s="36"/>
      <c r="D12" s="35"/>
      <c r="E12" s="13"/>
      <c r="F12" s="34"/>
      <c r="G12" s="17"/>
      <c r="I12" s="12"/>
      <c r="J12" s="35"/>
      <c r="K12" s="18"/>
      <c r="L12" s="16"/>
      <c r="M12" s="18"/>
      <c r="N12" s="18"/>
      <c r="O12" s="9" t="s">
        <v>8</v>
      </c>
      <c r="P12" s="12"/>
    </row>
    <row r="13" spans="1:16" s="9" customFormat="1">
      <c r="B13" s="36"/>
      <c r="D13" s="35"/>
      <c r="E13" s="13"/>
      <c r="F13" s="34"/>
      <c r="G13" s="17"/>
      <c r="I13" s="12"/>
      <c r="J13" s="35"/>
      <c r="K13" s="18"/>
      <c r="L13" s="16"/>
      <c r="M13" s="18"/>
      <c r="N13" s="18"/>
      <c r="O13" s="9" t="s">
        <v>9</v>
      </c>
      <c r="P13" s="12"/>
    </row>
    <row r="14" spans="1:16" s="9" customFormat="1" ht="15">
      <c r="B14" s="36" t="s">
        <v>88</v>
      </c>
      <c r="C14" t="s">
        <v>234</v>
      </c>
      <c r="D14" s="35" t="s">
        <v>19</v>
      </c>
      <c r="E14" t="s">
        <v>20</v>
      </c>
      <c r="F14" s="34" t="s">
        <v>21</v>
      </c>
      <c r="G14" s="17" t="s">
        <v>22</v>
      </c>
      <c r="H14" s="11" t="s">
        <v>123</v>
      </c>
      <c r="I14" s="11" t="s">
        <v>125</v>
      </c>
      <c r="J14" s="35" t="s">
        <v>23</v>
      </c>
      <c r="K14" s="18">
        <v>0.01</v>
      </c>
      <c r="L14" s="16" t="s">
        <v>24</v>
      </c>
      <c r="M14" s="18">
        <f>K14*10</f>
        <v>0.1</v>
      </c>
      <c r="N14" s="18"/>
      <c r="O14" s="14" t="str">
        <f>CONCATENATE(B14," ",C14," ",D14," ",E14," ",F14," ",G14," ",H14,I14," ",J14," ",K14," ",L14," ",M14)</f>
        <v>time python2.7 /usr/local/macs2/2.0.10.09132012/bin/macs2 callpeak -t  nMyc.merged.bam -c WCE_wt.merged.bam -f BAM -g mm --keep-dup 1  -n Nmyc_pMinus2_WCE -B --nomodel --shiftsize 200 -p 0.01 --broad --broad-cutoff 0.1</v>
      </c>
    </row>
    <row r="15" spans="1:16" s="9" customFormat="1">
      <c r="B15" s="36"/>
      <c r="C15" s="11"/>
      <c r="D15" s="35"/>
      <c r="E15" s="13"/>
      <c r="F15" s="34"/>
      <c r="G15" s="17"/>
      <c r="H15" s="11"/>
      <c r="I15" s="12"/>
      <c r="J15" s="35"/>
      <c r="K15" s="18"/>
      <c r="L15" s="16"/>
      <c r="M15" s="18"/>
      <c r="N15" s="18"/>
      <c r="O15" s="14" t="s">
        <v>9</v>
      </c>
    </row>
    <row r="16" spans="1:16" s="9" customFormat="1">
      <c r="B16" s="36"/>
      <c r="C16" s="11"/>
      <c r="D16" s="35"/>
      <c r="E16" s="13"/>
      <c r="F16" s="34"/>
      <c r="G16" s="17"/>
      <c r="H16" s="11"/>
      <c r="I16" s="12"/>
      <c r="J16" s="35"/>
      <c r="K16" s="18"/>
      <c r="L16" s="16"/>
      <c r="M16" s="18"/>
      <c r="N16" s="18"/>
      <c r="O16" s="14"/>
    </row>
    <row r="17" spans="2:16" s="9" customFormat="1">
      <c r="B17" s="36"/>
      <c r="D17" s="35"/>
      <c r="E17" s="13"/>
      <c r="F17" s="34"/>
      <c r="G17" s="17"/>
      <c r="I17" s="12"/>
      <c r="J17" s="35"/>
      <c r="K17" s="18"/>
      <c r="L17" s="16"/>
      <c r="M17" s="18"/>
      <c r="N17" s="18"/>
      <c r="O17" s="9" t="s">
        <v>8</v>
      </c>
      <c r="P17" s="12"/>
    </row>
    <row r="18" spans="2:16" s="9" customFormat="1">
      <c r="B18" s="36"/>
      <c r="D18" s="35"/>
      <c r="E18" s="13"/>
      <c r="F18" s="34"/>
      <c r="G18" s="17"/>
      <c r="I18" s="12"/>
      <c r="J18" s="35"/>
      <c r="K18" s="18"/>
      <c r="L18" s="16"/>
      <c r="M18" s="18"/>
      <c r="N18" s="18"/>
      <c r="O18" s="9" t="s">
        <v>9</v>
      </c>
      <c r="P18" s="12"/>
    </row>
    <row r="19" spans="2:16" s="9" customFormat="1" ht="15">
      <c r="B19" s="36" t="s">
        <v>88</v>
      </c>
      <c r="C19" t="s">
        <v>236</v>
      </c>
      <c r="D19" s="35" t="s">
        <v>19</v>
      </c>
      <c r="E19" t="s">
        <v>237</v>
      </c>
      <c r="F19" s="34" t="s">
        <v>21</v>
      </c>
      <c r="G19" s="17" t="s">
        <v>22</v>
      </c>
      <c r="H19" s="11" t="s">
        <v>123</v>
      </c>
      <c r="I19" s="11" t="s">
        <v>125</v>
      </c>
      <c r="J19" s="35" t="s">
        <v>23</v>
      </c>
      <c r="K19" s="18">
        <v>0.01</v>
      </c>
      <c r="L19" s="16" t="s">
        <v>24</v>
      </c>
      <c r="M19" s="18">
        <f>K19*10</f>
        <v>0.1</v>
      </c>
      <c r="N19" s="18"/>
      <c r="O19" s="14" t="str">
        <f>CONCATENATE(B19," ",C19," ",D19," ",E19," ",F19," ",G19," ",H19,I19," ",J19," ",K19," ",L19," ",M19)</f>
        <v>time python2.7 /usr/local/macs2/2.0.10.09132012/bin/macs2 callpeak -t  nMyc_qqt.merged.bam -c WCE_wt_qqt.merged.bam -f BAM -g mm --keep-dup 1  -n Nmyc_pMinus2_WCE -B --nomodel --shiftsize 200 -p 0.01 --broad --broad-cutoff 0.1</v>
      </c>
    </row>
    <row r="20" spans="2:16" s="9" customFormat="1">
      <c r="B20" s="36"/>
      <c r="C20" s="11"/>
      <c r="D20" s="35"/>
      <c r="E20" s="13"/>
      <c r="F20" s="34"/>
      <c r="G20" s="17"/>
      <c r="H20" s="11"/>
      <c r="I20" s="12"/>
      <c r="J20" s="35"/>
      <c r="K20" s="18"/>
      <c r="L20" s="16"/>
      <c r="M20" s="18"/>
      <c r="N20" s="18"/>
      <c r="O20" s="14" t="s">
        <v>9</v>
      </c>
    </row>
    <row r="21" spans="2:16" s="9" customFormat="1">
      <c r="B21" s="36"/>
      <c r="C21" s="11"/>
      <c r="D21" s="35"/>
      <c r="E21" s="13"/>
      <c r="F21" s="34"/>
      <c r="G21" s="17"/>
      <c r="H21" s="11"/>
      <c r="I21" s="12"/>
      <c r="J21" s="35"/>
      <c r="K21" s="18"/>
      <c r="L21" s="16"/>
      <c r="M21" s="18"/>
      <c r="N21" s="18"/>
      <c r="O21" s="14"/>
    </row>
    <row r="22" spans="2:16" s="9" customFormat="1">
      <c r="B22" s="36"/>
      <c r="C22" s="11"/>
      <c r="D22" s="35"/>
      <c r="E22" s="13"/>
      <c r="F22" s="34"/>
      <c r="G22" s="17"/>
      <c r="H22" s="11"/>
      <c r="I22" s="12"/>
      <c r="J22" s="35"/>
      <c r="K22" s="18"/>
      <c r="L22" s="16"/>
      <c r="M22" s="18"/>
      <c r="N22" s="18"/>
      <c r="O22" s="14"/>
    </row>
    <row r="23" spans="2:16">
      <c r="B23" s="32"/>
      <c r="E23" s="21"/>
      <c r="F23" s="34"/>
      <c r="G23" s="21"/>
      <c r="H23" s="20"/>
      <c r="I23" s="20"/>
      <c r="L23" s="16"/>
    </row>
    <row r="24" spans="2:16" ht="15">
      <c r="B24" s="23"/>
      <c r="E24" s="21"/>
      <c r="F24" s="34"/>
      <c r="G24" s="21"/>
      <c r="H24" s="20"/>
      <c r="I24"/>
      <c r="L24" s="16"/>
    </row>
    <row r="25" spans="2:16" ht="15">
      <c r="B25" s="6" t="s">
        <v>2</v>
      </c>
      <c r="C25" s="6" t="s">
        <v>28</v>
      </c>
      <c r="D25" s="35" t="s">
        <v>3</v>
      </c>
      <c r="E25" s="24" t="str">
        <f>CONCATENATE(B25," ",C25,D25)</f>
        <v>qsub -q rcc-30d macs1.sh</v>
      </c>
      <c r="F25" s="34"/>
      <c r="G25" s="21"/>
      <c r="H25" s="20"/>
      <c r="I25"/>
      <c r="L25" s="16"/>
    </row>
    <row r="26" spans="2:16" ht="15">
      <c r="B26" s="6" t="s">
        <v>2</v>
      </c>
      <c r="C26" s="6" t="s">
        <v>27</v>
      </c>
      <c r="D26" s="35" t="s">
        <v>3</v>
      </c>
      <c r="E26" s="24" t="str">
        <f>CONCATENATE(B26," ",C26,D26)</f>
        <v>qsub -q rcc-30d macs2.sh</v>
      </c>
      <c r="F26" s="35"/>
      <c r="G26" s="20"/>
      <c r="H26" s="20"/>
      <c r="I26"/>
    </row>
    <row r="27" spans="2:16" ht="15">
      <c r="B27" s="6" t="s">
        <v>2</v>
      </c>
      <c r="C27" s="6" t="s">
        <v>29</v>
      </c>
      <c r="D27" s="35" t="s">
        <v>3</v>
      </c>
      <c r="E27" s="24" t="str">
        <f>CONCATENATE(B27," ",C27,D27)</f>
        <v>qsub -q rcc-30d macs3.sh</v>
      </c>
      <c r="F27" s="35"/>
      <c r="G27" s="20"/>
      <c r="H27" s="20"/>
      <c r="I27"/>
      <c r="L27" s="16"/>
    </row>
    <row r="28" spans="2:16" ht="15">
      <c r="B28" s="6" t="s">
        <v>2</v>
      </c>
      <c r="C28" s="6" t="s">
        <v>30</v>
      </c>
      <c r="D28" s="35" t="s">
        <v>3</v>
      </c>
      <c r="E28" s="24" t="str">
        <f>CONCATENATE(B28," ",C28,D28)</f>
        <v>qsub -q rcc-30d macs4.sh</v>
      </c>
      <c r="F28" s="35"/>
      <c r="G28" s="20"/>
      <c r="H28" s="20"/>
      <c r="I28"/>
      <c r="L28" s="16"/>
    </row>
    <row r="29" spans="2:16" ht="15">
      <c r="B29" s="36"/>
      <c r="C29" s="18"/>
      <c r="D29" s="16"/>
      <c r="E29" s="18"/>
      <c r="F29" s="19"/>
      <c r="I29"/>
      <c r="J29" s="6"/>
      <c r="K29" s="6"/>
      <c r="L29" s="6"/>
      <c r="M29" s="6"/>
      <c r="N29" s="6"/>
    </row>
    <row r="30" spans="2:16" ht="15">
      <c r="B30" s="36"/>
      <c r="C30" s="18"/>
      <c r="D30" s="16"/>
      <c r="E30" s="18"/>
      <c r="F30" s="19"/>
      <c r="I30"/>
      <c r="J30" s="6"/>
      <c r="K30" s="6"/>
      <c r="L30" s="6"/>
      <c r="M30" s="6"/>
      <c r="N30" s="6"/>
    </row>
    <row r="31" spans="2:16" s="8" customFormat="1" ht="15">
      <c r="B31" s="6"/>
      <c r="C31" s="6"/>
      <c r="D31" s="35"/>
      <c r="E31" s="20"/>
      <c r="F31" s="35"/>
      <c r="G31" s="20"/>
      <c r="H31" s="20"/>
      <c r="I31"/>
      <c r="J31" s="36"/>
      <c r="K31" s="18"/>
      <c r="L31" s="15"/>
      <c r="M31" s="18"/>
      <c r="N31" s="19"/>
      <c r="O31" s="6"/>
    </row>
    <row r="32" spans="2:16" s="8" customFormat="1" ht="15">
      <c r="B32" s="6"/>
      <c r="C32" s="6"/>
      <c r="D32" s="35"/>
      <c r="E32" s="20"/>
      <c r="F32" s="35"/>
      <c r="G32" s="20"/>
      <c r="H32" s="20"/>
      <c r="I32"/>
      <c r="J32" s="36"/>
      <c r="K32" s="18"/>
      <c r="L32" s="15"/>
      <c r="M32" s="18"/>
      <c r="N32" s="19"/>
      <c r="O32" s="6"/>
    </row>
    <row r="33" spans="2:15" s="8" customFormat="1" ht="15">
      <c r="B33" s="6"/>
      <c r="C33" s="6"/>
      <c r="D33" s="35"/>
      <c r="E33" s="20"/>
      <c r="F33" s="35"/>
      <c r="G33" s="20"/>
      <c r="H33" s="20"/>
      <c r="I33"/>
      <c r="J33" s="36"/>
      <c r="K33" s="18"/>
      <c r="L33" s="15"/>
      <c r="M33" s="18"/>
      <c r="N33" s="19"/>
      <c r="O33" s="6"/>
    </row>
    <row r="34" spans="2:15" s="8" customFormat="1" ht="15">
      <c r="B34" s="6"/>
      <c r="C34" s="6"/>
      <c r="D34" s="35"/>
      <c r="E34" s="20"/>
      <c r="F34" s="35"/>
      <c r="G34" s="20"/>
      <c r="H34" s="20"/>
      <c r="I34"/>
      <c r="J34" s="36"/>
      <c r="K34" s="18"/>
      <c r="L34" s="15"/>
      <c r="M34" s="18"/>
      <c r="N34" s="19"/>
      <c r="O34" s="6"/>
    </row>
    <row r="35" spans="2:15" s="8" customFormat="1" ht="15">
      <c r="B35" s="6"/>
      <c r="C35" s="6"/>
      <c r="D35" s="35"/>
      <c r="E35" s="20"/>
      <c r="F35" s="35"/>
      <c r="G35" s="20"/>
      <c r="H35" s="20"/>
      <c r="I35"/>
      <c r="J35" s="36"/>
      <c r="K35" s="18"/>
      <c r="L35" s="15"/>
      <c r="M35" s="18"/>
      <c r="N35" s="19"/>
      <c r="O35" s="6"/>
    </row>
    <row r="36" spans="2:15" s="8" customFormat="1" ht="15">
      <c r="B36" s="6"/>
      <c r="C36" s="6"/>
      <c r="D36" s="35"/>
      <c r="E36" s="20"/>
      <c r="F36" s="35"/>
      <c r="G36" s="20"/>
      <c r="H36" s="20"/>
      <c r="I36"/>
      <c r="J36" s="36"/>
      <c r="K36" s="18"/>
      <c r="L36" s="15"/>
      <c r="M36" s="18"/>
      <c r="N36" s="19"/>
      <c r="O36" s="6"/>
    </row>
    <row r="37" spans="2:15" s="8" customFormat="1" ht="15">
      <c r="B37" s="6"/>
      <c r="C37" s="6"/>
      <c r="D37" s="35"/>
      <c r="E37" s="20"/>
      <c r="F37" s="35"/>
      <c r="G37" s="20"/>
      <c r="H37" s="20"/>
      <c r="I37"/>
      <c r="J37" s="36"/>
      <c r="K37" s="18"/>
      <c r="L37" s="15"/>
      <c r="M37" s="18"/>
      <c r="N37" s="19"/>
      <c r="O37" s="6"/>
    </row>
    <row r="38" spans="2:15" s="8" customFormat="1" ht="15">
      <c r="B38" s="6"/>
      <c r="C38" s="6"/>
      <c r="D38" s="35"/>
      <c r="E38" s="20"/>
      <c r="F38" s="35"/>
      <c r="G38" s="20"/>
      <c r="H38" s="20"/>
      <c r="I38"/>
      <c r="J38" s="36"/>
      <c r="K38" s="18"/>
      <c r="L38" s="15"/>
      <c r="M38" s="18"/>
      <c r="N38" s="19"/>
      <c r="O38" s="6"/>
    </row>
    <row r="39" spans="2:15" s="8" customFormat="1">
      <c r="B39" s="6"/>
      <c r="C39" s="6"/>
      <c r="D39" s="35"/>
      <c r="E39" s="20"/>
      <c r="F39" s="35"/>
      <c r="G39" s="20"/>
      <c r="H39" s="20"/>
      <c r="J39" s="36"/>
      <c r="K39" s="18"/>
      <c r="L39" s="15"/>
      <c r="M39" s="18"/>
      <c r="N39" s="19"/>
      <c r="O39" s="6"/>
    </row>
    <row r="40" spans="2:15" s="8" customFormat="1">
      <c r="B40" s="6"/>
      <c r="C40" s="6"/>
      <c r="D40" s="35"/>
      <c r="E40" s="20"/>
      <c r="F40" s="35"/>
      <c r="G40" s="20"/>
      <c r="H40" s="20"/>
      <c r="J40" s="36"/>
      <c r="K40" s="18"/>
      <c r="L40" s="15"/>
      <c r="M40" s="18"/>
      <c r="N40" s="19"/>
      <c r="O40" s="6"/>
    </row>
    <row r="41" spans="2:15">
      <c r="E41" s="20"/>
      <c r="F41" s="35"/>
      <c r="G41" s="20"/>
      <c r="H41" s="20"/>
    </row>
    <row r="42" spans="2:15">
      <c r="E42" s="20"/>
      <c r="F42" s="35"/>
      <c r="G42" s="20"/>
      <c r="H42" s="20"/>
    </row>
    <row r="43" spans="2:15">
      <c r="E43" s="20"/>
      <c r="F43" s="35"/>
      <c r="G43" s="20"/>
      <c r="H43" s="20"/>
    </row>
    <row r="44" spans="2:15">
      <c r="E44" s="20"/>
      <c r="F44" s="35"/>
      <c r="G44" s="20"/>
      <c r="H44" s="20"/>
    </row>
    <row r="45" spans="2:15">
      <c r="E45" s="20"/>
      <c r="F45" s="35"/>
      <c r="G45" s="20"/>
      <c r="H45" s="20"/>
      <c r="I45" s="20"/>
    </row>
    <row r="46" spans="2:15">
      <c r="E46" s="20"/>
      <c r="F46" s="35"/>
      <c r="G46" s="20"/>
      <c r="H46" s="20"/>
      <c r="I46" s="20"/>
    </row>
    <row r="47" spans="2:15">
      <c r="E47" s="20"/>
      <c r="F47" s="35"/>
      <c r="G47" s="20"/>
      <c r="H47" s="20"/>
      <c r="I47" s="20"/>
    </row>
    <row r="48" spans="2:15">
      <c r="E48" s="20"/>
      <c r="F48" s="35"/>
      <c r="G48" s="20"/>
      <c r="H48" s="20"/>
      <c r="I48" s="20"/>
    </row>
    <row r="49" spans="5:9">
      <c r="E49" s="20"/>
      <c r="F49" s="35"/>
      <c r="G49" s="20"/>
      <c r="H49" s="20"/>
      <c r="I49" s="20"/>
    </row>
  </sheetData>
  <dataConsolid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H1" workbookViewId="0">
      <selection activeCell="K33" sqref="K33:K37"/>
    </sheetView>
  </sheetViews>
  <sheetFormatPr baseColWidth="10" defaultRowHeight="12" x14ac:dyDescent="0"/>
  <cols>
    <col min="1" max="1" width="2.5" style="6" customWidth="1"/>
    <col min="2" max="2" width="3" style="44" customWidth="1"/>
    <col min="3" max="3" width="4.5" style="15" customWidth="1"/>
    <col min="4" max="4" width="32.33203125" style="50" customWidth="1"/>
    <col min="5" max="5" width="25.5" style="50" bestFit="1" customWidth="1"/>
    <col min="6" max="6" width="3.33203125" style="44" customWidth="1"/>
    <col min="7" max="7" width="21.83203125" style="44" customWidth="1"/>
    <col min="8" max="9" width="4.33203125" style="44" customWidth="1"/>
    <col min="10" max="10" width="25.83203125" style="44" customWidth="1"/>
    <col min="11" max="11" width="149.5" style="6" bestFit="1" customWidth="1"/>
    <col min="12" max="16384" width="10.83203125" style="6"/>
  </cols>
  <sheetData>
    <row r="1" spans="1:11">
      <c r="D1" s="45" t="s">
        <v>36</v>
      </c>
      <c r="E1" s="45" t="s">
        <v>37</v>
      </c>
      <c r="J1" s="46" t="s">
        <v>38</v>
      </c>
    </row>
    <row r="2" spans="1:11">
      <c r="D2" s="15"/>
      <c r="E2" s="15"/>
      <c r="J2" s="47" t="s">
        <v>39</v>
      </c>
      <c r="K2" s="20" t="s">
        <v>40</v>
      </c>
    </row>
    <row r="3" spans="1:11">
      <c r="A3" s="48" t="s">
        <v>41</v>
      </c>
      <c r="C3" s="22" t="s">
        <v>130</v>
      </c>
      <c r="D3" s="22" t="s">
        <v>129</v>
      </c>
      <c r="E3" s="22" t="s">
        <v>129</v>
      </c>
      <c r="J3" s="44" t="s">
        <v>42</v>
      </c>
      <c r="K3" s="66" t="s">
        <v>26</v>
      </c>
    </row>
    <row r="4" spans="1:11">
      <c r="A4" s="15">
        <v>1</v>
      </c>
      <c r="B4" s="44" t="s">
        <v>43</v>
      </c>
      <c r="C4" s="15" t="str">
        <f>CONCATENATE(A4,B4)</f>
        <v>1.R</v>
      </c>
      <c r="D4" s="71" t="s">
        <v>126</v>
      </c>
      <c r="E4" s="71" t="s">
        <v>126</v>
      </c>
      <c r="G4" s="44" t="s">
        <v>44</v>
      </c>
      <c r="H4" s="44" t="s">
        <v>45</v>
      </c>
      <c r="J4" s="49" t="str">
        <f>CONCATENATE(E3,G4,D3,H4)</f>
        <v>Nmyc_pMinus2_noWCE_broad_peaks.bed = read.table("Nmyc_pMinus2_noWCE_broad_peaks.bed", header=FALSE)</v>
      </c>
      <c r="K4" s="6" t="str">
        <f>J4</f>
        <v>Nmyc_pMinus2_noWCE_broad_peaks.bed = read.table("Nmyc_pMinus2_noWCE_broad_peaks.bed", header=FALSE)</v>
      </c>
    </row>
    <row r="5" spans="1:11">
      <c r="A5" s="15">
        <v>2</v>
      </c>
      <c r="B5" s="44" t="s">
        <v>43</v>
      </c>
      <c r="C5" s="15" t="str">
        <f t="shared" ref="C5:C7" si="0">CONCATENATE(A5,B5)</f>
        <v>2.R</v>
      </c>
      <c r="D5" s="71" t="s">
        <v>127</v>
      </c>
      <c r="E5" s="71" t="s">
        <v>127</v>
      </c>
      <c r="G5" s="44" t="s">
        <v>46</v>
      </c>
      <c r="H5" s="44" t="s">
        <v>47</v>
      </c>
      <c r="J5" s="49" t="str">
        <f>CONCATENATE(E3,G5,D3,H5)</f>
        <v>Nmyc_pMinus2_noWCE_peaks.encodePeak = read.table("Nmyc_pMinus2_noWCE_peaks.encodePeak", header=FALSE)</v>
      </c>
      <c r="K5" s="6" t="str">
        <f>J5</f>
        <v>Nmyc_pMinus2_noWCE_peaks.encodePeak = read.table("Nmyc_pMinus2_noWCE_peaks.encodePeak", header=FALSE)</v>
      </c>
    </row>
    <row r="6" spans="1:11">
      <c r="A6" s="15">
        <v>3</v>
      </c>
      <c r="B6" s="44" t="s">
        <v>43</v>
      </c>
      <c r="C6" s="15" t="str">
        <f t="shared" si="0"/>
        <v>3.R</v>
      </c>
      <c r="D6" s="71" t="s">
        <v>128</v>
      </c>
      <c r="E6" s="71" t="s">
        <v>128</v>
      </c>
      <c r="J6" s="44" t="s">
        <v>26</v>
      </c>
      <c r="K6" s="6" t="s">
        <v>26</v>
      </c>
    </row>
    <row r="7" spans="1:11">
      <c r="A7" s="15">
        <v>4</v>
      </c>
      <c r="B7" s="44" t="s">
        <v>43</v>
      </c>
      <c r="C7" s="15" t="str">
        <f t="shared" si="0"/>
        <v>4.R</v>
      </c>
      <c r="D7" s="71" t="s">
        <v>129</v>
      </c>
      <c r="E7" s="71" t="s">
        <v>129</v>
      </c>
      <c r="J7" s="44" t="s">
        <v>48</v>
      </c>
      <c r="K7" s="6" t="s">
        <v>26</v>
      </c>
    </row>
    <row r="8" spans="1:11">
      <c r="A8" s="15"/>
      <c r="D8" s="53"/>
      <c r="E8" s="53"/>
      <c r="G8" s="44" t="s">
        <v>49</v>
      </c>
      <c r="H8" s="44" t="s">
        <v>50</v>
      </c>
      <c r="J8" s="49" t="str">
        <f>CONCATENATE(E3,G8,E3,H8)</f>
        <v>Nmyc_pMinus2_noWCE_broad_peaks.bed = Nmyc_pMinus2_noWCE_broad_peaks.bed[,c(1:5)]</v>
      </c>
      <c r="K8" s="6" t="str">
        <f>J8</f>
        <v>Nmyc_pMinus2_noWCE_broad_peaks.bed = Nmyc_pMinus2_noWCE_broad_peaks.bed[,c(1:5)]</v>
      </c>
    </row>
    <row r="9" spans="1:11">
      <c r="A9" s="15"/>
      <c r="D9" s="53"/>
      <c r="E9" s="53"/>
      <c r="J9" s="44" t="s">
        <v>26</v>
      </c>
      <c r="K9" s="6" t="s">
        <v>26</v>
      </c>
    </row>
    <row r="10" spans="1:11">
      <c r="C10" s="6"/>
      <c r="D10" s="6"/>
      <c r="E10" s="6"/>
      <c r="J10" s="44" t="s">
        <v>51</v>
      </c>
      <c r="K10" s="6" t="s">
        <v>26</v>
      </c>
    </row>
    <row r="11" spans="1:11">
      <c r="D11" s="54"/>
      <c r="E11" s="54"/>
      <c r="G11" s="44" t="s">
        <v>52</v>
      </c>
      <c r="H11" s="44" t="s">
        <v>53</v>
      </c>
      <c r="J11" s="49" t="str">
        <f>CONCATENATE(E3,G11,E3,H11)</f>
        <v>Nmyc_pMinus2_noWCE_peaks.encodePeak = Nmyc_pMinus2_noWCE_peaks.encodePeak[,c(1:4,7)]</v>
      </c>
      <c r="K11" s="6" t="str">
        <f>J11</f>
        <v>Nmyc_pMinus2_noWCE_peaks.encodePeak = Nmyc_pMinus2_noWCE_peaks.encodePeak[,c(1:4,7)]</v>
      </c>
    </row>
    <row r="12" spans="1:11">
      <c r="J12" s="44" t="s">
        <v>26</v>
      </c>
      <c r="K12" s="6" t="s">
        <v>26</v>
      </c>
    </row>
    <row r="13" spans="1:11">
      <c r="E13" s="6"/>
      <c r="J13" s="44" t="s">
        <v>54</v>
      </c>
      <c r="K13" s="6" t="s">
        <v>26</v>
      </c>
    </row>
    <row r="14" spans="1:11">
      <c r="F14" s="44" t="s">
        <v>55</v>
      </c>
      <c r="G14" s="44" t="s">
        <v>56</v>
      </c>
      <c r="H14" s="44" t="s">
        <v>57</v>
      </c>
      <c r="J14" s="49" t="str">
        <f>CONCATENATE(F14,E3,G14,E3,H14)</f>
        <v>write.table(Nmyc_pMinus2_noWCE_broad_peaks.bed, file = "Nmyc_pMinus2_noWCE_broad_peaks.bed", sep = "\t", row.names = FALSE, col.names = FALSE, quote = FALSE)</v>
      </c>
      <c r="K14" s="6" t="str">
        <f>J14</f>
        <v>write.table(Nmyc_pMinus2_noWCE_broad_peaks.bed, file = "Nmyc_pMinus2_noWCE_broad_peaks.bed", sep = "\t", row.names = FALSE, col.names = FALSE, quote = FALSE)</v>
      </c>
    </row>
    <row r="15" spans="1:11">
      <c r="F15" s="44" t="s">
        <v>55</v>
      </c>
      <c r="G15" s="44" t="s">
        <v>58</v>
      </c>
      <c r="H15" s="44" t="s">
        <v>59</v>
      </c>
      <c r="J15" s="49" t="str">
        <f>CONCATENATE(F15,E3,G15,E3,H15)</f>
        <v>write.table(Nmyc_pMinus2_noWCE_peaks.encodePeak, file = "Nmyc_pMinus2_noWCE_peaks_ENCODEpeak.bed", sep = "\t", row.names = FALSE, col.names = FALSE, quote = FALSE)</v>
      </c>
      <c r="K15" s="6" t="str">
        <f>J15</f>
        <v>write.table(Nmyc_pMinus2_noWCE_peaks.encodePeak, file = "Nmyc_pMinus2_noWCE_peaks_ENCODEpeak.bed", sep = "\t", row.names = FALSE, col.names = FALSE, quote = FALSE)</v>
      </c>
    </row>
    <row r="16" spans="1:11">
      <c r="J16" s="44" t="s">
        <v>26</v>
      </c>
      <c r="K16" s="6" t="s">
        <v>26</v>
      </c>
    </row>
    <row r="17" spans="4:11">
      <c r="J17" s="44" t="s">
        <v>60</v>
      </c>
      <c r="K17" s="6" t="s">
        <v>60</v>
      </c>
    </row>
    <row r="21" spans="4:11">
      <c r="K21" s="55" t="s">
        <v>87</v>
      </c>
    </row>
    <row r="22" spans="4:11">
      <c r="I22" s="44" t="s">
        <v>85</v>
      </c>
      <c r="J22" s="15">
        <v>1</v>
      </c>
      <c r="K22" s="6" t="str">
        <f>CONCATENATE($I$22,C4)</f>
        <v>/usr/local/R/3.0.2/bin/R CMD BATCH 1.R</v>
      </c>
    </row>
    <row r="23" spans="4:11">
      <c r="D23" s="56" t="s">
        <v>90</v>
      </c>
      <c r="E23" s="44" t="s">
        <v>61</v>
      </c>
      <c r="F23" s="44" t="s">
        <v>62</v>
      </c>
      <c r="G23" s="44" t="s">
        <v>63</v>
      </c>
      <c r="H23" s="6"/>
      <c r="I23" s="44" t="s">
        <v>85</v>
      </c>
      <c r="J23" s="15">
        <v>2</v>
      </c>
      <c r="K23" s="6" t="str">
        <f t="shared" ref="K23:K25" si="1">CONCATENATE($I$22,C5)</f>
        <v>/usr/local/R/3.0.2/bin/R CMD BATCH 2.R</v>
      </c>
    </row>
    <row r="24" spans="4:11">
      <c r="I24" s="44" t="s">
        <v>85</v>
      </c>
      <c r="J24" s="15">
        <v>3</v>
      </c>
      <c r="K24" s="6" t="str">
        <f>CONCATENATE($I$22,C6)</f>
        <v>/usr/local/R/3.0.2/bin/R CMD BATCH 3.R</v>
      </c>
    </row>
    <row r="25" spans="4:11">
      <c r="I25" s="44" t="s">
        <v>85</v>
      </c>
      <c r="J25" s="15">
        <v>4</v>
      </c>
      <c r="K25" s="6" t="str">
        <f t="shared" si="1"/>
        <v>/usr/local/R/3.0.2/bin/R CMD BATCH 4.R</v>
      </c>
    </row>
    <row r="26" spans="4:11">
      <c r="I26" s="44" t="s">
        <v>85</v>
      </c>
      <c r="J26" s="15"/>
    </row>
    <row r="27" spans="4:11">
      <c r="I27" s="44" t="s">
        <v>85</v>
      </c>
      <c r="J27" s="15"/>
    </row>
    <row r="28" spans="4:11">
      <c r="J28" s="15"/>
    </row>
    <row r="29" spans="4:11">
      <c r="J29" s="15"/>
    </row>
    <row r="30" spans="4:11">
      <c r="J30" s="15"/>
    </row>
    <row r="31" spans="4:11">
      <c r="J31" s="15"/>
    </row>
    <row r="32" spans="4:11">
      <c r="K32" s="55" t="s">
        <v>86</v>
      </c>
    </row>
    <row r="33" spans="10:11">
      <c r="K33" s="44" t="str">
        <f t="shared" ref="K33:K36" si="2">CONCATENATE($D$23,E4,$E$23,E4,$F$23,E4,$G$23)</f>
        <v>/usr/local/bedtools/latest/bin/bedtools intersect -a cMyc_pMinus2_WCE_broad_peaks.bed -b cMyc_pMinus2_WCE_peaks_ENCODEpeak.bed -wa -wb &gt; cMyc_pMinus2_WCE_ENCODEandBROAD.bed</v>
      </c>
    </row>
    <row r="34" spans="10:11">
      <c r="K34" s="44" t="str">
        <f t="shared" si="2"/>
        <v>/usr/local/bedtools/latest/bin/bedtools intersect -a Nmyc_pMinus2_WCE_broad_peaks.bed -b Nmyc_pMinus2_WCE_peaks_ENCODEpeak.bed -wa -wb &gt; Nmyc_pMinus2_WCE_ENCODEandBROAD.bed</v>
      </c>
    </row>
    <row r="35" spans="10:11">
      <c r="J35" s="52"/>
      <c r="K35" s="44" t="str">
        <f t="shared" si="2"/>
        <v>/usr/local/bedtools/latest/bin/bedtools intersect -a cMyc_pMinus2_noWCE_broad_peaks.bed -b cMyc_pMinus2_noWCE_peaks_ENCODEpeak.bed -wa -wb &gt; cMyc_pMinus2_noWCE_ENCODEandBROAD.bed</v>
      </c>
    </row>
    <row r="36" spans="10:11">
      <c r="K36" s="44" t="str">
        <f t="shared" si="2"/>
        <v>/usr/local/bedtools/latest/bin/bedtools intersect -a Nmyc_pMinus2_noWCE_broad_peaks.bed -b Nmyc_pMinus2_noWCE_peaks_ENCODEpeak.bed -wa -wb &gt; Nmyc_pMinus2_noWCE_ENCODEandBROAD.bed</v>
      </c>
    </row>
    <row r="37" spans="10:11">
      <c r="K37" s="44"/>
    </row>
    <row r="38" spans="10:11">
      <c r="K38" s="44"/>
    </row>
    <row r="39" spans="10:11">
      <c r="K39" s="44"/>
    </row>
    <row r="41" spans="10:11">
      <c r="K41" s="47" t="s">
        <v>89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L20" sqref="L20:L24"/>
    </sheetView>
  </sheetViews>
  <sheetFormatPr baseColWidth="10" defaultRowHeight="12" x14ac:dyDescent="0"/>
  <cols>
    <col min="1" max="2" width="3.1640625" style="6" bestFit="1" customWidth="1"/>
    <col min="3" max="3" width="5.33203125" style="15" bestFit="1" customWidth="1"/>
    <col min="4" max="5" width="25.5" style="50" bestFit="1" customWidth="1"/>
    <col min="6" max="6" width="2.5" style="44" customWidth="1"/>
    <col min="7" max="7" width="3.83203125" style="44" customWidth="1"/>
    <col min="8" max="8" width="3.1640625" style="44" customWidth="1"/>
    <col min="9" max="9" width="3.33203125" style="44" customWidth="1"/>
    <col min="10" max="10" width="21" style="44" customWidth="1"/>
    <col min="11" max="16384" width="10.83203125" style="6"/>
  </cols>
  <sheetData>
    <row r="1" spans="1:11">
      <c r="D1" s="45" t="s">
        <v>36</v>
      </c>
      <c r="E1" s="45" t="s">
        <v>37</v>
      </c>
      <c r="J1" s="47" t="s">
        <v>64</v>
      </c>
    </row>
    <row r="2" spans="1:11">
      <c r="D2" s="15"/>
      <c r="E2" s="15"/>
      <c r="J2" s="44" t="s">
        <v>26</v>
      </c>
    </row>
    <row r="3" spans="1:11">
      <c r="A3" s="48" t="s">
        <v>41</v>
      </c>
      <c r="C3" s="22" t="s">
        <v>131</v>
      </c>
      <c r="D3" s="22" t="s">
        <v>129</v>
      </c>
      <c r="E3" s="22" t="s">
        <v>129</v>
      </c>
      <c r="J3" s="44" t="s">
        <v>65</v>
      </c>
      <c r="K3" s="6" t="s">
        <v>26</v>
      </c>
    </row>
    <row r="4" spans="1:11">
      <c r="A4" s="15">
        <v>5</v>
      </c>
      <c r="B4" s="6" t="s">
        <v>43</v>
      </c>
      <c r="C4" s="15" t="str">
        <f>CONCATENATE(A4,B4)</f>
        <v>5.R</v>
      </c>
      <c r="D4" s="71" t="s">
        <v>126</v>
      </c>
      <c r="E4" s="71" t="s">
        <v>126</v>
      </c>
      <c r="G4" s="44" t="s">
        <v>66</v>
      </c>
      <c r="H4" s="44" t="s">
        <v>67</v>
      </c>
      <c r="J4" s="49" t="str">
        <f>CONCATENATE(E3,G4,E3,H4)</f>
        <v>Nmyc_pMinus2_noWCE_ENCODEandBROAD.bed = read.table("Nmyc_pMinus2_noWCE_ENCODEandBROAD.bed", header=FALSE)</v>
      </c>
      <c r="K4" s="6" t="str">
        <f>J4</f>
        <v>Nmyc_pMinus2_noWCE_ENCODEandBROAD.bed = read.table("Nmyc_pMinus2_noWCE_ENCODEandBROAD.bed", header=FALSE)</v>
      </c>
    </row>
    <row r="5" spans="1:11">
      <c r="A5" s="15">
        <v>6</v>
      </c>
      <c r="B5" s="6" t="s">
        <v>43</v>
      </c>
      <c r="C5" s="15" t="str">
        <f t="shared" ref="C5:C7" si="0">CONCATENATE(A5,B5)</f>
        <v>6.R</v>
      </c>
      <c r="D5" s="71" t="s">
        <v>127</v>
      </c>
      <c r="E5" s="71" t="s">
        <v>127</v>
      </c>
      <c r="J5" s="44" t="s">
        <v>68</v>
      </c>
      <c r="K5" s="6" t="s">
        <v>26</v>
      </c>
    </row>
    <row r="6" spans="1:11">
      <c r="A6" s="15">
        <v>7</v>
      </c>
      <c r="B6" s="6" t="s">
        <v>43</v>
      </c>
      <c r="C6" s="15" t="str">
        <f t="shared" si="0"/>
        <v>7.R</v>
      </c>
      <c r="D6" s="71" t="s">
        <v>128</v>
      </c>
      <c r="E6" s="71" t="s">
        <v>128</v>
      </c>
      <c r="G6" s="44" t="s">
        <v>69</v>
      </c>
      <c r="H6" s="44" t="s">
        <v>70</v>
      </c>
      <c r="J6" s="49" t="str">
        <f>CONCATENATE(E3,G6,E3,H6)</f>
        <v>Nmyc_pMinus2_noWCE_ENCODEandBROAD.bed$ORDER = seq(1:nrow(Nmyc_pMinus2_noWCE_ENCODEandBROAD.bed))</v>
      </c>
      <c r="K6" s="6" t="str">
        <f>J6</f>
        <v>Nmyc_pMinus2_noWCE_ENCODEandBROAD.bed$ORDER = seq(1:nrow(Nmyc_pMinus2_noWCE_ENCODEandBROAD.bed))</v>
      </c>
    </row>
    <row r="7" spans="1:11">
      <c r="A7" s="15">
        <v>8</v>
      </c>
      <c r="B7" s="6" t="s">
        <v>43</v>
      </c>
      <c r="C7" s="15" t="str">
        <f t="shared" si="0"/>
        <v>8.R</v>
      </c>
      <c r="D7" s="71" t="s">
        <v>129</v>
      </c>
      <c r="E7" s="71" t="s">
        <v>129</v>
      </c>
      <c r="J7" s="44" t="s">
        <v>71</v>
      </c>
      <c r="K7" s="6" t="s">
        <v>26</v>
      </c>
    </row>
    <row r="8" spans="1:11">
      <c r="A8" s="15"/>
      <c r="D8" s="53"/>
      <c r="E8" s="53"/>
      <c r="J8" s="44" t="s">
        <v>72</v>
      </c>
      <c r="K8" s="6" t="s">
        <v>26</v>
      </c>
    </row>
    <row r="9" spans="1:11">
      <c r="A9" s="15"/>
      <c r="D9" s="53"/>
      <c r="E9" s="53"/>
      <c r="J9" s="44" t="s">
        <v>73</v>
      </c>
      <c r="K9" s="6" t="s">
        <v>26</v>
      </c>
    </row>
    <row r="10" spans="1:11">
      <c r="A10" s="15"/>
      <c r="D10" s="15"/>
      <c r="E10" s="15"/>
      <c r="G10" s="44" t="s">
        <v>74</v>
      </c>
      <c r="H10" s="44" t="s">
        <v>75</v>
      </c>
      <c r="I10" s="44" t="s">
        <v>76</v>
      </c>
      <c r="J10" s="49" t="str">
        <f>CONCATENATE(E3,G10,E3,H10,E3,I10)</f>
        <v>Nmyc_pMinus2_noWCE_ENCODEandBROAD.bed = Nmyc_pMinus2_noWCE_ENCODEandBROAD.bed[order(Nmyc_pMinus2_noWCE_ENCODEandBROAD.bed$V10, decreasing = TRUE),]</v>
      </c>
      <c r="K10" s="6" t="str">
        <f>J10</f>
        <v>Nmyc_pMinus2_noWCE_ENCODEandBROAD.bed = Nmyc_pMinus2_noWCE_ENCODEandBROAD.bed[order(Nmyc_pMinus2_noWCE_ENCODEandBROAD.bed$V10, decreasing = TRUE),]</v>
      </c>
    </row>
    <row r="11" spans="1:11">
      <c r="A11" s="15"/>
      <c r="D11" s="54"/>
      <c r="E11" s="54"/>
      <c r="G11" s="44" t="s">
        <v>74</v>
      </c>
      <c r="H11" s="44" t="s">
        <v>77</v>
      </c>
      <c r="I11" s="44" t="s">
        <v>78</v>
      </c>
      <c r="J11" s="49" t="str">
        <f>CONCATENATE(E3,G11,E3,H11,E3,I11)</f>
        <v>Nmyc_pMinus2_noWCE_ENCODEandBROAD.bed = Nmyc_pMinus2_noWCE_ENCODEandBROAD.bed[!duplicated(Nmyc_pMinus2_noWCE_ENCODEandBROAD.bed$V4),]</v>
      </c>
      <c r="K11" s="6" t="str">
        <f>J11</f>
        <v>Nmyc_pMinus2_noWCE_ENCODEandBROAD.bed = Nmyc_pMinus2_noWCE_ENCODEandBROAD.bed[!duplicated(Nmyc_pMinus2_noWCE_ENCODEandBROAD.bed$V4),]</v>
      </c>
    </row>
    <row r="12" spans="1:11">
      <c r="A12" s="15"/>
      <c r="D12" s="15"/>
      <c r="E12" s="15"/>
      <c r="J12" s="44" t="s">
        <v>79</v>
      </c>
      <c r="K12" s="6" t="s">
        <v>26</v>
      </c>
    </row>
    <row r="13" spans="1:11">
      <c r="A13" s="15"/>
      <c r="D13" s="15"/>
      <c r="E13" s="15"/>
      <c r="G13" s="44" t="s">
        <v>74</v>
      </c>
      <c r="H13" s="44" t="s">
        <v>80</v>
      </c>
      <c r="J13" s="49" t="str">
        <f>CONCATENATE(E3,G13,E3,H13)</f>
        <v>Nmyc_pMinus2_noWCE_ENCODEandBROAD.bed = Nmyc_pMinus2_noWCE_ENCODEandBROAD.bed[,c(1:3,9,10,5,11)]</v>
      </c>
      <c r="K13" s="6" t="str">
        <f>J13</f>
        <v>Nmyc_pMinus2_noWCE_ENCODEandBROAD.bed = Nmyc_pMinus2_noWCE_ENCODEandBROAD.bed[,c(1:3,9,10,5,11)]</v>
      </c>
    </row>
    <row r="14" spans="1:11">
      <c r="A14" s="15"/>
      <c r="D14" s="6"/>
      <c r="E14" s="6"/>
      <c r="G14" s="44" t="s">
        <v>74</v>
      </c>
      <c r="H14" s="44" t="s">
        <v>75</v>
      </c>
      <c r="I14" s="44" t="s">
        <v>81</v>
      </c>
      <c r="J14" s="49" t="str">
        <f>CONCATENATE(E3,G14,E3,H14,E3,I14)</f>
        <v>Nmyc_pMinus2_noWCE_ENCODEandBROAD.bed = Nmyc_pMinus2_noWCE_ENCODEandBROAD.bed[order(Nmyc_pMinus2_noWCE_ENCODEandBROAD.bed$ORDER, decreasing = FALSE),]</v>
      </c>
      <c r="K14" s="6" t="str">
        <f>J14</f>
        <v>Nmyc_pMinus2_noWCE_ENCODEandBROAD.bed = Nmyc_pMinus2_noWCE_ENCODEandBROAD.bed[order(Nmyc_pMinus2_noWCE_ENCODEandBROAD.bed$ORDER, decreasing = FALSE),]</v>
      </c>
    </row>
    <row r="15" spans="1:11">
      <c r="A15" s="15"/>
      <c r="D15" s="6"/>
      <c r="E15" s="6"/>
      <c r="G15" s="44" t="s">
        <v>74</v>
      </c>
      <c r="H15" s="44" t="s">
        <v>82</v>
      </c>
      <c r="J15" s="49" t="str">
        <f>CONCATENATE(E3,G15,E3,H15)</f>
        <v>Nmyc_pMinus2_noWCE_ENCODEandBROAD.bed = Nmyc_pMinus2_noWCE_ENCODEandBROAD.bed[,1:6]</v>
      </c>
      <c r="K15" s="6" t="str">
        <f>J15</f>
        <v>Nmyc_pMinus2_noWCE_ENCODEandBROAD.bed = Nmyc_pMinus2_noWCE_ENCODEandBROAD.bed[,1:6]</v>
      </c>
    </row>
    <row r="16" spans="1:11">
      <c r="A16" s="15"/>
      <c r="D16" s="6"/>
      <c r="E16" s="6"/>
      <c r="F16" s="44" t="s">
        <v>55</v>
      </c>
      <c r="G16" s="44" t="s">
        <v>83</v>
      </c>
      <c r="H16" s="44" t="s">
        <v>84</v>
      </c>
      <c r="J16" s="49" t="str">
        <f>CONCATENATE(F16,E3,G16,E3,H16)</f>
        <v>write.table(Nmyc_pMinus2_noWCE_ENCODEandBROAD.bed, file = "Nmyc_pMinus2_noWCE_ENCODEandBROAD.bed", sep = "\t", row.names = FALSE, col.names = FALSE, quote = FALSE)</v>
      </c>
      <c r="K16" s="6" t="str">
        <f>J16</f>
        <v>write.table(Nmyc_pMinus2_noWCE_ENCODEandBROAD.bed, file = "Nmyc_pMinus2_noWCE_ENCODEandBROAD.bed", sep = "\t", row.names = FALSE, col.names = FALSE, quote = FALSE)</v>
      </c>
    </row>
    <row r="17" spans="1:12">
      <c r="A17" s="15"/>
      <c r="D17" s="6"/>
      <c r="E17" s="6"/>
      <c r="J17" s="44" t="s">
        <v>26</v>
      </c>
      <c r="K17" s="6" t="s">
        <v>26</v>
      </c>
    </row>
    <row r="18" spans="1:12">
      <c r="A18" s="15"/>
      <c r="D18" s="6"/>
      <c r="E18" s="6"/>
      <c r="J18" s="44" t="s">
        <v>60</v>
      </c>
      <c r="K18" s="6" t="s">
        <v>60</v>
      </c>
    </row>
    <row r="19" spans="1:12">
      <c r="A19" s="15"/>
      <c r="D19" s="6"/>
      <c r="E19" s="6"/>
    </row>
    <row r="20" spans="1:12">
      <c r="J20" s="44" t="s">
        <v>85</v>
      </c>
      <c r="K20" s="6">
        <v>5</v>
      </c>
      <c r="L20" s="6" t="str">
        <f>CONCATENATE(J20,K20,".R")</f>
        <v>/usr/local/R/3.0.2/bin/R CMD BATCH 5.R</v>
      </c>
    </row>
    <row r="21" spans="1:12">
      <c r="J21" s="44" t="s">
        <v>85</v>
      </c>
      <c r="K21" s="6">
        <v>6</v>
      </c>
      <c r="L21" s="6" t="str">
        <f t="shared" ref="L21:L23" si="1">CONCATENATE(J21,K21,".R")</f>
        <v>/usr/local/R/3.0.2/bin/R CMD BATCH 6.R</v>
      </c>
    </row>
    <row r="22" spans="1:12">
      <c r="J22" s="44" t="s">
        <v>85</v>
      </c>
      <c r="K22" s="6">
        <v>7</v>
      </c>
      <c r="L22" s="6" t="str">
        <f t="shared" si="1"/>
        <v>/usr/local/R/3.0.2/bin/R CMD BATCH 7.R</v>
      </c>
    </row>
    <row r="23" spans="1:12">
      <c r="J23" s="44" t="s">
        <v>85</v>
      </c>
      <c r="K23" s="6">
        <v>8</v>
      </c>
      <c r="L23" s="6" t="str">
        <f t="shared" si="1"/>
        <v>/usr/local/R/3.0.2/bin/R CMD BATCH 8.R</v>
      </c>
    </row>
    <row r="24" spans="1:12">
      <c r="J24" s="6"/>
    </row>
    <row r="25" spans="1:12">
      <c r="J25" s="6"/>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12" sqref="A12"/>
    </sheetView>
  </sheetViews>
  <sheetFormatPr baseColWidth="10" defaultRowHeight="13" x14ac:dyDescent="0"/>
  <cols>
    <col min="1" max="1" width="8.5" style="42" customWidth="1"/>
    <col min="2" max="2" width="33.6640625" style="89" bestFit="1" customWidth="1"/>
    <col min="3" max="4" width="14.5" style="89" bestFit="1" customWidth="1"/>
    <col min="5" max="5" width="16.83203125" style="89" bestFit="1" customWidth="1"/>
    <col min="6" max="6" width="13.1640625" style="89" bestFit="1" customWidth="1"/>
    <col min="7" max="8" width="19.1640625" style="89" bestFit="1" customWidth="1"/>
    <col min="9" max="9" width="21.6640625" style="89" bestFit="1" customWidth="1"/>
    <col min="10" max="10" width="2.83203125" style="90" customWidth="1"/>
    <col min="11" max="11" width="60" style="89" bestFit="1" customWidth="1"/>
    <col min="12" max="12" width="67.1640625" style="89" bestFit="1" customWidth="1"/>
    <col min="13" max="16384" width="10.83203125" style="89"/>
  </cols>
  <sheetData>
    <row r="1" spans="1:12" ht="26">
      <c r="A1" s="41" t="s">
        <v>34</v>
      </c>
      <c r="B1" s="42"/>
      <c r="C1" s="78" t="s">
        <v>122</v>
      </c>
      <c r="D1" s="78" t="s">
        <v>242</v>
      </c>
      <c r="F1" s="78" t="s">
        <v>243</v>
      </c>
      <c r="G1" s="78" t="s">
        <v>244</v>
      </c>
      <c r="H1" s="51"/>
      <c r="I1" s="51"/>
    </row>
    <row r="2" spans="1:12">
      <c r="B2" s="91" t="s">
        <v>134</v>
      </c>
      <c r="C2" s="92"/>
      <c r="D2" s="93"/>
      <c r="E2" s="93"/>
      <c r="F2" s="93"/>
      <c r="G2" s="93"/>
      <c r="H2" s="93"/>
      <c r="I2" s="93"/>
      <c r="K2" s="94" t="s">
        <v>146</v>
      </c>
    </row>
    <row r="3" spans="1:12">
      <c r="B3" s="91" t="s">
        <v>246</v>
      </c>
      <c r="C3" s="92"/>
      <c r="D3" s="93"/>
      <c r="E3" s="93"/>
      <c r="F3" s="93"/>
      <c r="G3" s="93"/>
      <c r="H3" s="93"/>
      <c r="I3" s="93"/>
      <c r="K3" s="95" t="s">
        <v>168</v>
      </c>
    </row>
    <row r="4" spans="1:12">
      <c r="B4" s="91" t="s">
        <v>247</v>
      </c>
      <c r="C4" s="92"/>
      <c r="D4" s="93"/>
      <c r="E4" s="93"/>
      <c r="F4" s="93"/>
      <c r="G4" s="93"/>
      <c r="H4" s="93"/>
      <c r="I4" s="93"/>
    </row>
    <row r="5" spans="1:12">
      <c r="B5" s="91" t="s">
        <v>132</v>
      </c>
      <c r="C5" s="96"/>
      <c r="D5" s="93"/>
      <c r="E5" s="93"/>
      <c r="F5" s="93"/>
      <c r="G5" s="93"/>
      <c r="H5" s="93"/>
      <c r="I5" s="93"/>
      <c r="K5" s="77" t="s">
        <v>165</v>
      </c>
    </row>
    <row r="6" spans="1:12">
      <c r="B6" s="91"/>
      <c r="C6" s="96"/>
      <c r="K6" s="89" t="s">
        <v>166</v>
      </c>
      <c r="L6" s="89" t="s">
        <v>167</v>
      </c>
    </row>
    <row r="7" spans="1:12">
      <c r="B7" s="91"/>
      <c r="C7" s="96"/>
      <c r="K7" s="97" t="s">
        <v>169</v>
      </c>
      <c r="L7" s="89" t="s">
        <v>250</v>
      </c>
    </row>
    <row r="8" spans="1:12">
      <c r="B8" s="91"/>
      <c r="C8" s="96"/>
      <c r="K8" s="89" t="s">
        <v>259</v>
      </c>
      <c r="L8" s="89" t="s">
        <v>258</v>
      </c>
    </row>
    <row r="9" spans="1:12">
      <c r="B9" s="91"/>
      <c r="C9" s="96"/>
    </row>
    <row r="10" spans="1:12">
      <c r="B10" s="91" t="s">
        <v>33</v>
      </c>
      <c r="C10" s="98"/>
    </row>
    <row r="14" spans="1:12">
      <c r="C14" s="42" t="s">
        <v>159</v>
      </c>
      <c r="D14" s="42" t="s">
        <v>253</v>
      </c>
      <c r="E14" s="42" t="s">
        <v>254</v>
      </c>
      <c r="F14" s="42"/>
      <c r="G14" s="42" t="s">
        <v>255</v>
      </c>
      <c r="H14" s="42" t="s">
        <v>256</v>
      </c>
      <c r="I14" s="42" t="s">
        <v>257</v>
      </c>
    </row>
    <row r="15" spans="1:12" ht="26">
      <c r="A15" s="41" t="s">
        <v>35</v>
      </c>
      <c r="B15" s="99" t="s">
        <v>252</v>
      </c>
    </row>
    <row r="50" spans="1:12">
      <c r="A50" s="77" t="s">
        <v>245</v>
      </c>
    </row>
    <row r="52" spans="1:12" ht="26">
      <c r="A52" s="41" t="s">
        <v>34</v>
      </c>
      <c r="B52" s="42"/>
      <c r="C52" s="78" t="s">
        <v>139</v>
      </c>
      <c r="D52" s="78" t="s">
        <v>140</v>
      </c>
      <c r="F52" s="51" t="s">
        <v>141</v>
      </c>
      <c r="G52" s="51" t="s">
        <v>142</v>
      </c>
      <c r="H52" s="51"/>
      <c r="I52" s="51"/>
    </row>
    <row r="53" spans="1:12">
      <c r="B53" s="91" t="s">
        <v>134</v>
      </c>
      <c r="C53" s="92">
        <v>5935</v>
      </c>
      <c r="D53" s="89">
        <v>4080</v>
      </c>
      <c r="F53" s="89" t="s">
        <v>144</v>
      </c>
      <c r="G53" s="89" t="s">
        <v>143</v>
      </c>
    </row>
    <row r="54" spans="1:12">
      <c r="B54" s="91" t="s">
        <v>246</v>
      </c>
      <c r="C54" s="92"/>
      <c r="D54" s="100">
        <v>1933</v>
      </c>
    </row>
    <row r="55" spans="1:12">
      <c r="B55" s="91" t="s">
        <v>247</v>
      </c>
      <c r="C55" s="92"/>
      <c r="D55" s="89">
        <v>540</v>
      </c>
    </row>
    <row r="56" spans="1:12">
      <c r="B56" s="91" t="s">
        <v>132</v>
      </c>
      <c r="C56" s="101">
        <v>1972</v>
      </c>
      <c r="D56" s="89">
        <v>226</v>
      </c>
      <c r="F56" s="89">
        <v>17238</v>
      </c>
      <c r="G56" s="89">
        <v>2763</v>
      </c>
    </row>
    <row r="57" spans="1:12">
      <c r="B57" s="91" t="s">
        <v>248</v>
      </c>
      <c r="C57" s="96"/>
      <c r="G57" s="100">
        <v>1841</v>
      </c>
      <c r="H57" s="100"/>
      <c r="I57" s="100"/>
    </row>
    <row r="58" spans="1:12">
      <c r="B58" s="91" t="s">
        <v>249</v>
      </c>
      <c r="C58" s="96"/>
      <c r="G58" s="89">
        <v>1433</v>
      </c>
      <c r="K58" s="94" t="s">
        <v>146</v>
      </c>
    </row>
    <row r="59" spans="1:12">
      <c r="B59" s="91" t="s">
        <v>251</v>
      </c>
      <c r="C59" s="96"/>
      <c r="G59" s="89">
        <v>1347</v>
      </c>
      <c r="K59" s="95" t="s">
        <v>168</v>
      </c>
    </row>
    <row r="60" spans="1:12">
      <c r="B60" s="91" t="s">
        <v>133</v>
      </c>
      <c r="C60" s="96">
        <v>552</v>
      </c>
      <c r="D60" s="89">
        <v>67</v>
      </c>
      <c r="F60" s="89">
        <v>4989</v>
      </c>
      <c r="G60" s="89">
        <v>1113</v>
      </c>
    </row>
    <row r="61" spans="1:12">
      <c r="B61" s="91" t="s">
        <v>145</v>
      </c>
      <c r="C61" s="96"/>
      <c r="F61" s="100">
        <v>2420</v>
      </c>
      <c r="K61" s="77" t="s">
        <v>165</v>
      </c>
    </row>
    <row r="62" spans="1:12">
      <c r="B62" s="91"/>
      <c r="C62" s="96"/>
      <c r="K62" s="89" t="s">
        <v>166</v>
      </c>
      <c r="L62" s="89" t="s">
        <v>167</v>
      </c>
    </row>
    <row r="63" spans="1:12">
      <c r="B63" s="91"/>
      <c r="C63" s="96"/>
      <c r="K63" s="97" t="s">
        <v>169</v>
      </c>
      <c r="L63" s="89" t="s">
        <v>250</v>
      </c>
    </row>
    <row r="64" spans="1:12">
      <c r="B64" s="91"/>
      <c r="C64" s="96"/>
    </row>
    <row r="65" spans="1:5">
      <c r="B65" s="91"/>
      <c r="C65" s="96"/>
    </row>
    <row r="66" spans="1:5">
      <c r="B66" s="91" t="s">
        <v>33</v>
      </c>
      <c r="C66" s="98"/>
    </row>
    <row r="70" spans="1:5">
      <c r="C70" s="75" t="s">
        <v>159</v>
      </c>
      <c r="D70" s="75" t="s">
        <v>161</v>
      </c>
      <c r="E70" s="75" t="s">
        <v>160</v>
      </c>
    </row>
    <row r="71" spans="1:5" ht="26">
      <c r="A71" s="41" t="s">
        <v>35</v>
      </c>
      <c r="B71" s="91" t="s">
        <v>252</v>
      </c>
      <c r="C71" s="89">
        <v>4161623</v>
      </c>
      <c r="D71" s="89">
        <v>2976182</v>
      </c>
      <c r="E71" s="89">
        <v>7872051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topLeftCell="B2" workbookViewId="0">
      <selection activeCell="C49" sqref="C49"/>
    </sheetView>
  </sheetViews>
  <sheetFormatPr baseColWidth="10" defaultRowHeight="12" x14ac:dyDescent="0"/>
  <cols>
    <col min="1" max="1" width="4.83203125" style="57" bestFit="1" customWidth="1"/>
    <col min="2" max="2" width="59.6640625" style="59" customWidth="1"/>
    <col min="3" max="3" width="88.5" style="57" customWidth="1"/>
    <col min="4" max="4" width="21.6640625" style="57" customWidth="1"/>
    <col min="5" max="5" width="28.5" style="57" bestFit="1" customWidth="1"/>
    <col min="6" max="6" width="29.5" style="57" bestFit="1" customWidth="1"/>
    <col min="7" max="7" width="28.83203125" style="57" customWidth="1"/>
    <col min="8" max="8" width="17.33203125" style="57" customWidth="1"/>
    <col min="9" max="9" width="10.83203125" style="57"/>
    <col min="10" max="10" width="11.83203125" style="57" bestFit="1" customWidth="1"/>
    <col min="11" max="11" width="3.1640625" style="57" bestFit="1" customWidth="1"/>
    <col min="12" max="12" width="16.33203125" style="57" bestFit="1" customWidth="1"/>
    <col min="13" max="14" width="25.5" style="57" bestFit="1" customWidth="1"/>
    <col min="15" max="16384" width="10.83203125" style="57"/>
  </cols>
  <sheetData>
    <row r="1" spans="1:8">
      <c r="B1" s="58" t="s">
        <v>91</v>
      </c>
    </row>
    <row r="2" spans="1:8">
      <c r="B2" s="59" t="s">
        <v>92</v>
      </c>
      <c r="C2" s="57" t="s">
        <v>93</v>
      </c>
      <c r="D2" s="15"/>
    </row>
    <row r="3" spans="1:8">
      <c r="B3" s="59" t="s">
        <v>94</v>
      </c>
      <c r="C3" s="57" t="s">
        <v>95</v>
      </c>
      <c r="D3" s="15"/>
    </row>
    <row r="4" spans="1:8">
      <c r="D4" s="15"/>
    </row>
    <row r="5" spans="1:8">
      <c r="D5" s="54"/>
    </row>
    <row r="6" spans="1:8">
      <c r="A6" s="57" t="s">
        <v>96</v>
      </c>
      <c r="B6" s="60" t="s">
        <v>97</v>
      </c>
      <c r="D6" s="54"/>
    </row>
    <row r="7" spans="1:8" ht="24">
      <c r="A7" s="57">
        <v>1</v>
      </c>
      <c r="B7" s="79" t="s">
        <v>170</v>
      </c>
      <c r="C7" s="76" t="s">
        <v>2</v>
      </c>
      <c r="D7" s="54"/>
    </row>
    <row r="8" spans="1:8">
      <c r="A8" s="57">
        <v>2</v>
      </c>
      <c r="B8" s="59" t="s">
        <v>98</v>
      </c>
      <c r="D8" s="54"/>
    </row>
    <row r="9" spans="1:8">
      <c r="A9" s="57">
        <v>3</v>
      </c>
      <c r="B9" s="62" t="s">
        <v>99</v>
      </c>
      <c r="D9" s="54"/>
    </row>
    <row r="10" spans="1:8">
      <c r="B10" s="62" t="s">
        <v>117</v>
      </c>
      <c r="C10" s="72" t="s">
        <v>147</v>
      </c>
      <c r="D10" s="54"/>
    </row>
    <row r="11" spans="1:8">
      <c r="B11" s="62"/>
      <c r="C11" s="72"/>
      <c r="D11" s="54"/>
    </row>
    <row r="12" spans="1:8">
      <c r="B12" s="62"/>
      <c r="D12" s="54"/>
    </row>
    <row r="13" spans="1:8">
      <c r="A13" s="57">
        <v>4</v>
      </c>
      <c r="B13" s="62" t="s">
        <v>100</v>
      </c>
      <c r="C13" s="57" t="str">
        <f>CONCATENATE("/usr/local/bedtools/latest/bin/bedtools sort -i ",C10,".bed &gt; ",C10,".sort.bed")</f>
        <v>/usr/local/bedtools/latest/bin/bedtools sort -i MYC_combined.bed &gt; MYC_combined.sort.bed</v>
      </c>
      <c r="D13" s="54"/>
    </row>
    <row r="14" spans="1:8">
      <c r="C14" s="57" t="str">
        <f>CONCATENATE("/usr/local/bedtools/latest/bin/bedtools merge -i ",C10,".sort.bed &gt; ",C10,".merged.bed")</f>
        <v>/usr/local/bedtools/latest/bin/bedtools merge -i MYC_combined.sort.bed &gt; MYC_combined.merged.bed</v>
      </c>
    </row>
    <row r="16" spans="1:8">
      <c r="F16" s="65" t="s">
        <v>118</v>
      </c>
      <c r="G16" s="65" t="s">
        <v>119</v>
      </c>
      <c r="H16" s="65" t="s">
        <v>120</v>
      </c>
    </row>
    <row r="17" spans="1:17">
      <c r="A17" s="57">
        <v>5</v>
      </c>
      <c r="B17" s="62" t="s">
        <v>101</v>
      </c>
      <c r="C17" s="57" t="str">
        <f>CONCATENATE("/usr/local/bedtools/latest/bin/bedtools intersect -abam ",F17," -b ",$C$10,".merged.bed &gt; ",G17)</f>
        <v>/usr/local/bedtools/latest/bin/bedtools intersect -abam cMyc.merged.bam -b MYC_combined.merged.bed &gt; cMyc_pValueX.merged.bam</v>
      </c>
      <c r="F17" s="73" t="s">
        <v>135</v>
      </c>
      <c r="G17" s="72" t="s">
        <v>148</v>
      </c>
      <c r="H17" s="72" t="s">
        <v>122</v>
      </c>
    </row>
    <row r="18" spans="1:17">
      <c r="C18" s="57" t="str">
        <f>CONCATENATE("/usr/local/bedtools/latest/bin/bedtools intersect -abam ",F18," -b ",$C$10,".merged.bed &gt; ",G18)</f>
        <v>/usr/local/bedtools/latest/bin/bedtools intersect -abam Nmyc.merged.bam -b MYC_combined.merged.bed &gt; Nmyc_pValueX.merged.bam</v>
      </c>
      <c r="F18" s="73" t="s">
        <v>136</v>
      </c>
      <c r="G18" s="72" t="s">
        <v>149</v>
      </c>
      <c r="H18" s="72" t="s">
        <v>123</v>
      </c>
    </row>
    <row r="19" spans="1:17">
      <c r="C19" s="57" t="str">
        <f>CONCATENATE("/usr/local/bedtools/latest/bin/bedtools intersect -abam WCE_wt.merged.bam -b ",$C$10,".merged.bed &gt; ",G19)</f>
        <v>/usr/local/bedtools/latest/bin/bedtools intersect -abam WCE_wt.merged.bam -b MYC_combined.merged.bed &gt; WCE_pValueX.merged.bam</v>
      </c>
      <c r="D19" s="61"/>
      <c r="F19" s="73" t="s">
        <v>137</v>
      </c>
      <c r="G19" s="72" t="s">
        <v>150</v>
      </c>
      <c r="H19" s="72" t="s">
        <v>12</v>
      </c>
    </row>
    <row r="20" spans="1:17">
      <c r="D20" s="61"/>
    </row>
    <row r="21" spans="1:17">
      <c r="B21" s="58" t="s">
        <v>102</v>
      </c>
      <c r="C21" s="64" t="s">
        <v>103</v>
      </c>
      <c r="D21" s="61"/>
      <c r="J21" s="65" t="s">
        <v>116</v>
      </c>
      <c r="L21" s="65" t="s">
        <v>115</v>
      </c>
    </row>
    <row r="22" spans="1:17" ht="25">
      <c r="A22" s="57">
        <v>6</v>
      </c>
      <c r="B22" s="62" t="s">
        <v>104</v>
      </c>
      <c r="C22" s="63" t="str">
        <f>CONCATENATE("time python2.7 /usr/local/macs2/latest/bin/macs2 randsample -t ",G17," -n 1")</f>
        <v>time python2.7 /usr/local/macs2/latest/bin/macs2 randsample -t cMyc_pValueX.merged.bam -n 1</v>
      </c>
      <c r="D22" s="61"/>
      <c r="E22" s="63" t="str">
        <f>CONCATENATE("time python2.7 /usr/local/macs2/latest/bin/macs2 randsample -t ",G17," -n ",$J$22)</f>
        <v>time python2.7 /usr/local/macs2/latest/bin/macs2 randsample -t cMyc_pValueX.merged.bam -n 2976182</v>
      </c>
      <c r="J22" s="43">
        <v>2976182</v>
      </c>
      <c r="K22" s="57" t="s">
        <v>1</v>
      </c>
      <c r="L22" s="57" t="s">
        <v>162</v>
      </c>
      <c r="M22" s="57" t="str">
        <f>CONCATENATE(H17,"_sub.bed")</f>
        <v>cMyc_sub.bed</v>
      </c>
      <c r="N22" s="57" t="str">
        <f>CONCATENATE(K22," ",L22," ",M22)</f>
        <v>mv rand1_4.sh.o5013081 cMyc_sub.bed</v>
      </c>
    </row>
    <row r="23" spans="1:17">
      <c r="C23" s="63" t="str">
        <f>CONCATENATE("time python2.7 /usr/local/macs2/latest/bin/macs2 randsample -t ",G18," -n 1")</f>
        <v>time python2.7 /usr/local/macs2/latest/bin/macs2 randsample -t Nmyc_pValueX.merged.bam -n 1</v>
      </c>
      <c r="E23" s="63" t="str">
        <f>CONCATENATE("time python2.7 /usr/local/macs2/latest/bin/macs2 randsample -t ",G18," -n ",$J$22)</f>
        <v>time python2.7 /usr/local/macs2/latest/bin/macs2 randsample -t Nmyc_pValueX.merged.bam -n 2976182</v>
      </c>
      <c r="K23" s="57" t="s">
        <v>1</v>
      </c>
      <c r="L23" s="57" t="s">
        <v>163</v>
      </c>
      <c r="M23" s="57" t="str">
        <f>CONCATENATE(H18,"_sub.bed")</f>
        <v>Nmyc_sub.bed</v>
      </c>
      <c r="N23" s="57" t="str">
        <f>CONCATENATE(K23," ",L23," ",M23)</f>
        <v>mv rand1_5.sh.o5013512 Nmyc_sub.bed</v>
      </c>
    </row>
    <row r="24" spans="1:17" ht="13">
      <c r="C24" s="63" t="str">
        <f>CONCATENATE("time python2.7 /usr/local/macs2/latest/bin/macs2 randsample -t ",G19," -n 1")</f>
        <v>time python2.7 /usr/local/macs2/latest/bin/macs2 randsample -t WCE_pValueX.merged.bam -n 1</v>
      </c>
      <c r="D24" s="69"/>
      <c r="E24" s="63" t="str">
        <f>CONCATENATE("time python2.7 /usr/local/macs2/latest/bin/macs2 randsample -t ",G19," -n ",$J$22)</f>
        <v>time python2.7 /usr/local/macs2/latest/bin/macs2 randsample -t WCE_pValueX.merged.bam -n 2976182</v>
      </c>
      <c r="F24" s="68"/>
      <c r="G24" s="68"/>
      <c r="H24" s="68"/>
      <c r="I24" s="68"/>
      <c r="J24" s="70"/>
      <c r="K24" s="68" t="s">
        <v>1</v>
      </c>
      <c r="L24" s="68" t="s">
        <v>164</v>
      </c>
      <c r="M24" s="57" t="str">
        <f>CONCATENATE(H19,"_sub.bed")</f>
        <v>WCE_sub.bed</v>
      </c>
      <c r="N24" s="57" t="str">
        <f t="shared" ref="N24" si="0">CONCATENATE(K24," ",L24," ",M24)</f>
        <v>mv rand1_6.sh.o5013518 WCE_sub.bed</v>
      </c>
      <c r="O24" s="68"/>
      <c r="P24" s="68"/>
      <c r="Q24" s="68"/>
    </row>
    <row r="25" spans="1:17">
      <c r="C25" s="63"/>
      <c r="D25" s="68"/>
      <c r="E25" s="63"/>
      <c r="F25" s="68"/>
      <c r="G25" s="68"/>
      <c r="H25" s="68"/>
      <c r="I25" s="68"/>
      <c r="J25" s="68"/>
    </row>
    <row r="26" spans="1:17">
      <c r="I26" s="65"/>
    </row>
    <row r="27" spans="1:17" ht="24">
      <c r="A27" s="57">
        <v>7</v>
      </c>
      <c r="B27" s="62" t="s">
        <v>105</v>
      </c>
      <c r="C27" s="57" t="str">
        <f>CONCATENATE("time python2.7 /usr/local/macs2/latest/bin/macs2 callpeak -t ",M22," -f BED -g mm --keep-dup 1  -n cMyc_noWCE -B -p 0.000001 -m 3 100 --broad --broad-cutoff 0.00001")</f>
        <v>time python2.7 /usr/local/macs2/latest/bin/macs2 callpeak -t cMyc_sub.bed -f BED -g mm --keep-dup 1  -n cMyc_noWCE -B -p 0.000001 -m 3 100 --broad --broad-cutoff 0.00001</v>
      </c>
    </row>
    <row r="28" spans="1:17">
      <c r="B28" s="74" t="s">
        <v>138</v>
      </c>
      <c r="C28" s="57" t="str">
        <f>CONCATENATE("time python2.7 /usr/local/macs2/latest/bin/macs2 callpeak -t ",M23," -f BED -g mm --keep-dup 1  -n Nmyc_noWCE -B -p 0.000001 -m 3 100 --broad --broad-cutoff 0.00001")</f>
        <v>time python2.7 /usr/local/macs2/latest/bin/macs2 callpeak -t Nmyc_sub.bed -f BED -g mm --keep-dup 1  -n Nmyc_noWCE -B -p 0.000001 -m 3 100 --broad --broad-cutoff 0.00001</v>
      </c>
    </row>
    <row r="29" spans="1:17">
      <c r="B29" s="62"/>
    </row>
    <row r="30" spans="1:17">
      <c r="B30" s="62" t="s">
        <v>121</v>
      </c>
      <c r="C30" s="71" t="str">
        <f>CONCATENATE("time python2.7 /usr/local/macs2/latest/bin/macs2 callpeak -t ",M22," -c ", M24," -f BED -g mm --keep-dup 1  -n cMyc_WCE -B --nomodel --shiftsize 200 -p 0.001 --broad --broad-cutoff 0.01")</f>
        <v>time python2.7 /usr/local/macs2/latest/bin/macs2 callpeak -t cMyc_sub.bed -c WCE_sub.bed -f BED -g mm --keep-dup 1  -n cMyc_WCE -B --nomodel --shiftsize 200 -p 0.001 --broad --broad-cutoff 0.01</v>
      </c>
    </row>
    <row r="31" spans="1:17">
      <c r="B31" s="62"/>
      <c r="C31" s="71" t="str">
        <f>CONCATENATE("time python2.7 /usr/local/macs2/latest/bin/macs2 callpeak -t ",M23," -c ", M24," -f BED -g mm --keep-dup 1  -n Nmyc_WCE -B --nomodel --shiftsize 200 -p 0.001 --broad --broad-cutoff 0.01")</f>
        <v>time python2.7 /usr/local/macs2/latest/bin/macs2 callpeak -t Nmyc_sub.bed -c WCE_sub.bed -f BED -g mm --keep-dup 1  -n Nmyc_WCE -B --nomodel --shiftsize 200 -p 0.001 --broad --broad-cutoff 0.01</v>
      </c>
    </row>
    <row r="32" spans="1:17">
      <c r="B32" s="62"/>
      <c r="C32" s="68"/>
    </row>
    <row r="33" spans="1:6">
      <c r="B33" s="62"/>
    </row>
    <row r="34" spans="1:6">
      <c r="B34" s="62"/>
    </row>
    <row r="35" spans="1:6">
      <c r="A35" s="57">
        <v>8</v>
      </c>
      <c r="B35" s="59" t="s">
        <v>106</v>
      </c>
      <c r="C35" s="71" t="s">
        <v>151</v>
      </c>
    </row>
    <row r="36" spans="1:6">
      <c r="C36" s="71" t="s">
        <v>152</v>
      </c>
    </row>
    <row r="37" spans="1:6">
      <c r="C37" s="71" t="s">
        <v>153</v>
      </c>
    </row>
    <row r="38" spans="1:6">
      <c r="C38" s="71" t="s">
        <v>154</v>
      </c>
    </row>
    <row r="39" spans="1:6">
      <c r="E39" s="71"/>
      <c r="F39" s="71"/>
    </row>
    <row r="40" spans="1:6">
      <c r="A40" s="57">
        <v>9</v>
      </c>
      <c r="B40" s="59" t="s">
        <v>107</v>
      </c>
      <c r="C40" s="71" t="s">
        <v>156</v>
      </c>
      <c r="E40" s="71"/>
    </row>
    <row r="41" spans="1:6">
      <c r="B41" s="59" t="s">
        <v>108</v>
      </c>
      <c r="C41" s="71" t="s">
        <v>155</v>
      </c>
      <c r="E41" s="71"/>
    </row>
    <row r="42" spans="1:6">
      <c r="C42" s="71" t="s">
        <v>157</v>
      </c>
      <c r="E42" s="71"/>
    </row>
    <row r="43" spans="1:6">
      <c r="C43" s="71" t="s">
        <v>158</v>
      </c>
      <c r="E43" s="71"/>
    </row>
    <row r="44" spans="1:6">
      <c r="E44" s="71"/>
    </row>
    <row r="46" spans="1:6" ht="24">
      <c r="A46" s="57">
        <v>10</v>
      </c>
      <c r="B46" s="59" t="s">
        <v>109</v>
      </c>
    </row>
    <row r="47" spans="1:6">
      <c r="B47" s="59" t="s">
        <v>110</v>
      </c>
    </row>
    <row r="54" spans="2:2">
      <c r="B54" s="59" t="s">
        <v>111</v>
      </c>
    </row>
    <row r="55" spans="2:2">
      <c r="B55" s="59" t="s">
        <v>112</v>
      </c>
    </row>
    <row r="57" spans="2:2">
      <c r="B57" s="58" t="s">
        <v>113</v>
      </c>
    </row>
    <row r="58" spans="2:2" ht="24">
      <c r="B58" s="59" t="s">
        <v>114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gunzip</vt:lpstr>
      <vt:lpstr>Bowtie2</vt:lpstr>
      <vt:lpstr>Bt_mapping_stats</vt:lpstr>
      <vt:lpstr>samtools_merge</vt:lpstr>
      <vt:lpstr>macs2subs</vt:lpstr>
      <vt:lpstr>R_filter_1</vt:lpstr>
      <vt:lpstr>R_filter_2</vt:lpstr>
      <vt:lpstr>macs2out</vt:lpstr>
      <vt:lpstr>Notes_Kit</vt:lpstr>
      <vt:lpstr>files</vt:lpstr>
    </vt:vector>
  </TitlesOfParts>
  <Company>UGA BMB Dalton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Chappell</dc:creator>
  <cp:lastModifiedBy>James Chappell</cp:lastModifiedBy>
  <dcterms:created xsi:type="dcterms:W3CDTF">2013-11-24T16:56:15Z</dcterms:created>
  <dcterms:modified xsi:type="dcterms:W3CDTF">2014-04-24T19:23:00Z</dcterms:modified>
</cp:coreProperties>
</file>