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60" yWindow="0" windowWidth="28780" windowHeight="16280" tabRatio="909" activeTab="5"/>
  </bookViews>
  <sheets>
    <sheet name="1) rename" sheetId="26" r:id="rId1"/>
    <sheet name="2) bowtie" sheetId="23" r:id="rId2"/>
    <sheet name="3)map_stats" sheetId="24" r:id="rId3"/>
    <sheet name="4) merge" sheetId="27" r:id="rId4"/>
    <sheet name="5) macs2" sheetId="17" r:id="rId5"/>
    <sheet name="6) R_filter_1" sheetId="19" r:id="rId6"/>
    <sheet name="7) R_filter_2" sheetId="20" r:id="rId7"/>
    <sheet name="macs2out" sheetId="18" r:id="rId8"/>
    <sheet name="Notes_Kit" sheetId="22" r:id="rId9"/>
    <sheet name="files" sheetId="25"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5" i="19" l="1"/>
  <c r="I3" i="25"/>
  <c r="I4" i="25"/>
  <c r="I5" i="25"/>
  <c r="I6" i="25"/>
  <c r="I7" i="25"/>
  <c r="I8" i="25"/>
  <c r="I9" i="25"/>
  <c r="I10" i="25"/>
  <c r="I11" i="25"/>
  <c r="I12" i="25"/>
  <c r="I13" i="25"/>
  <c r="I14" i="25"/>
  <c r="I15" i="25"/>
  <c r="I2" i="25"/>
  <c r="M22" i="22"/>
  <c r="N22" i="22"/>
  <c r="C18" i="22"/>
  <c r="M23" i="22"/>
  <c r="C28" i="22"/>
  <c r="C27" i="22"/>
  <c r="M24" i="22"/>
  <c r="C31" i="22"/>
  <c r="C30" i="22"/>
  <c r="E22" i="22"/>
  <c r="C17" i="22"/>
  <c r="C24" i="22"/>
  <c r="N24" i="22"/>
  <c r="E24" i="22"/>
  <c r="C19" i="22"/>
  <c r="C22" i="22"/>
  <c r="C14" i="22"/>
  <c r="C13" i="22"/>
  <c r="C7" i="20"/>
  <c r="C6" i="20"/>
  <c r="C5" i="20"/>
  <c r="C4" i="20"/>
  <c r="K36" i="19"/>
  <c r="K35" i="19"/>
  <c r="K34" i="19"/>
  <c r="K33" i="19"/>
  <c r="E23" i="22"/>
  <c r="C23" i="22"/>
  <c r="N23" i="22"/>
  <c r="K24" i="19"/>
  <c r="K23" i="19"/>
  <c r="K25" i="19"/>
  <c r="C4" i="19"/>
  <c r="K22" i="19"/>
  <c r="L23" i="20"/>
  <c r="L22" i="20"/>
  <c r="L21" i="20"/>
  <c r="L20" i="20"/>
  <c r="J16" i="20"/>
  <c r="K16" i="20"/>
  <c r="J15" i="20"/>
  <c r="K15" i="20"/>
  <c r="J14" i="20"/>
  <c r="K14" i="20"/>
  <c r="J13" i="20"/>
  <c r="K13" i="20"/>
  <c r="J11" i="20"/>
  <c r="K11" i="20"/>
  <c r="J10" i="20"/>
  <c r="K10" i="20"/>
  <c r="J6" i="20"/>
  <c r="K6" i="20"/>
  <c r="J4" i="20"/>
  <c r="K4" i="20"/>
  <c r="J15" i="19"/>
  <c r="K15" i="19"/>
  <c r="J14" i="19"/>
  <c r="K14" i="19"/>
  <c r="J11" i="19"/>
  <c r="K11" i="19"/>
  <c r="J8" i="19"/>
  <c r="K8" i="19"/>
  <c r="J5" i="19"/>
  <c r="K5" i="19"/>
  <c r="J4" i="19"/>
  <c r="K4" i="19"/>
</calcChain>
</file>

<file path=xl/sharedStrings.xml><?xml version="1.0" encoding="utf-8"?>
<sst xmlns="http://schemas.openxmlformats.org/spreadsheetml/2006/main" count="306" uniqueCount="222">
  <si>
    <t>mv</t>
  </si>
  <si>
    <t>qsub -q rcc-30d</t>
  </si>
  <si>
    <t>Command</t>
  </si>
  <si>
    <t>WCE</t>
  </si>
  <si>
    <t>pValue</t>
  </si>
  <si>
    <t>#</t>
  </si>
  <si>
    <t>macs2</t>
  </si>
  <si>
    <t># unique mapped reads (bt2)</t>
  </si>
  <si>
    <t>First MACS</t>
  </si>
  <si>
    <t>2nd MACS</t>
  </si>
  <si>
    <t>Base_name</t>
  </si>
  <si>
    <t>New base</t>
  </si>
  <si>
    <t>R script saved as JamesExample.R</t>
  </si>
  <si>
    <t>PART1: 1.R</t>
  </si>
  <si>
    <t>-comments</t>
  </si>
  <si>
    <t>input</t>
  </si>
  <si>
    <t>#READ IN DATA into R</t>
  </si>
  <si>
    <t>.R</t>
  </si>
  <si>
    <t>_broad_peaks.bed = read.table("</t>
  </si>
  <si>
    <t>_broad_peaks.bed", header=FALSE)</t>
  </si>
  <si>
    <t>_peaks.encodePeak = read.table("</t>
  </si>
  <si>
    <t>_peaks.encodePeak", header=FALSE)</t>
  </si>
  <si>
    <t>#column5 (V5) in the broad peak file has the most significant log10P value from the narrow peaks that make it up, this would be equivalent to column8 (V8) of the encode peak file.</t>
  </si>
  <si>
    <t xml:space="preserve">_broad_peaks.bed = </t>
  </si>
  <si>
    <t>_broad_peaks.bed[,c(1:5)]</t>
  </si>
  <si>
    <t>#the broad peak file lacks FE information.  this needs to be extracted from the encode peak file Column7 (V7)</t>
  </si>
  <si>
    <t xml:space="preserve">_peaks.encodePeak = </t>
  </si>
  <si>
    <t>_peaks.encodePeak[,c(1:4,7)]</t>
  </si>
  <si>
    <t>#write the data out to file, I usually change the ".encodePeak" extension to a "_ENCODEpeak.bed"</t>
  </si>
  <si>
    <t>write.table(</t>
  </si>
  <si>
    <t>_broad_peaks.bed, file = "</t>
  </si>
  <si>
    <t>_broad_peaks.bed", sep = "\t", row.names = FALSE, col.names = FALSE, quote = FALSE)</t>
  </si>
  <si>
    <t>_peaks.encodePeak, file = "</t>
  </si>
  <si>
    <t>_peaks_ENCODEpeak.bed", sep = "\t", row.names = FALSE, col.names = FALSE, quote = FALSE)</t>
  </si>
  <si>
    <t>q(save = "no")</t>
  </si>
  <si>
    <t xml:space="preserve">_broad_peaks.bed -b </t>
  </si>
  <si>
    <t xml:space="preserve">_peaks_ENCODEpeak.bed -wa -wb &gt; </t>
  </si>
  <si>
    <t>_ENCODEandBROAD.bed</t>
  </si>
  <si>
    <t>#PART2 after intersecting encode and broad, do this on your local machine at least so you get familiar with the manipulations</t>
  </si>
  <si>
    <t>#Read in the intersected file</t>
  </si>
  <si>
    <t>_ENCODEandBROAD.bed = read.table("</t>
  </si>
  <si>
    <t>_ENCODEandBROAD.bed", header=FALSE)</t>
  </si>
  <si>
    <t>#aDD A COLUMN THAT YOU CAN USE TO SORT THE FILE AFTER FILTERING, SO THAT YOU DONT HAVE TO DOA BEDTOOLS SORT.</t>
  </si>
  <si>
    <t>_ENCODEandBROAD.bed$ORDER = seq(1:nrow(</t>
  </si>
  <si>
    <t>_ENCODEandBROAD.bed))</t>
  </si>
  <si>
    <t xml:space="preserve">#THE bROAD PEAK NAME in Column4 WILL BE DUPLICATED by the number of narrow peaks that contributed to it, if a broad peak was actually called. </t>
  </si>
  <si>
    <t xml:space="preserve">#You wont lose encode peaks in the braod peak file, they are all there even if they didnt get merged with neighboring peaks </t>
  </si>
  <si>
    <t xml:space="preserve">#sort the file from highest FE to lowest and remove remove duplicates according to the broad peak file name </t>
  </si>
  <si>
    <t xml:space="preserve">_ENCODEandBROAD.bed = </t>
  </si>
  <si>
    <t>_ENCODEandBROAD.bed[order(</t>
  </si>
  <si>
    <t>_ENCODEandBROAD.bed$V10, decreasing = TRUE),]</t>
  </si>
  <si>
    <t>_ENCODEandBROAD.bed[!duplicated(</t>
  </si>
  <si>
    <t>_ENCODEandBROAD.bed$V4),]</t>
  </si>
  <si>
    <t xml:space="preserve">#get rid of extra colums and re-sort the file </t>
  </si>
  <si>
    <t>_ENCODEandBROAD.bed[,c(1:3,9,10,5,11)]</t>
  </si>
  <si>
    <t>_ENCODEandBROAD.bed$ORDER, decreasing = FALSE),]</t>
  </si>
  <si>
    <t>_ENCODEandBROAD.bed[,1:6]</t>
  </si>
  <si>
    <t>_ENCODEandBROAD.bed, file = "</t>
  </si>
  <si>
    <t>_ENCODEandBROAD.bed", sep = "\t", row.names = FALSE, col.names = FALSE, quote = FALSE)</t>
  </si>
  <si>
    <t xml:space="preserve">/usr/local/R/3.0.2/bin/R CMD BATCH </t>
  </si>
  <si>
    <t>Intersect Scripts</t>
  </si>
  <si>
    <t>Run Rscript commands</t>
  </si>
  <si>
    <t># after writing out the bed files, you may have to execute a dos2unix on the files to make them again compatible with /usr/local/bedtools.</t>
  </si>
  <si>
    <r>
      <rPr>
        <sz val="10"/>
        <color theme="1"/>
        <rFont val="Courier"/>
        <family val="2"/>
      </rPr>
      <t>/usr/local/bedtools/latest/bin/</t>
    </r>
    <r>
      <rPr>
        <sz val="10"/>
        <color theme="1"/>
        <rFont val="Courier"/>
        <family val="2"/>
      </rPr>
      <t xml:space="preserve">bedtools intersect -a </t>
    </r>
  </si>
  <si>
    <t>questions</t>
  </si>
  <si>
    <t>always use broad peaks?</t>
  </si>
  <si>
    <t>Yes</t>
  </si>
  <si>
    <t>Nearest genes?</t>
  </si>
  <si>
    <t>Use galaxy &amp; windowbed</t>
  </si>
  <si>
    <t>Step</t>
  </si>
  <si>
    <t>DO THIS</t>
  </si>
  <si>
    <t>Combine all 3 sets (Galaxy:Operate:Concatenate)</t>
  </si>
  <si>
    <t>add 500bp to each side using Galaxy:compute</t>
  </si>
  <si>
    <t>bedSort &amp; bedMerge to get combined possible peak location</t>
  </si>
  <si>
    <t xml:space="preserve">intersect merged peaks w/ each Bam file </t>
  </si>
  <si>
    <t xml:space="preserve">normalizing # of input reads </t>
  </si>
  <si>
    <r>
      <t xml:space="preserve">(run with -n 1 first to get the limiting tag#) --&gt; </t>
    </r>
    <r>
      <rPr>
        <b/>
        <sz val="10"/>
        <color theme="1"/>
        <rFont val="Courier"/>
      </rPr>
      <t>limiting # OVER --&gt;</t>
    </r>
  </si>
  <si>
    <t>macs2 randsample on BAMs &amp; use -n (tag# for the limiting condition) &lt;- in table on macs2outputs</t>
  </si>
  <si>
    <t>Use BED file generated as input for MACS2 callpeak for each condition</t>
  </si>
  <si>
    <t>mv $.bdg $.bedgraph</t>
  </si>
  <si>
    <t>convert the output .bedgraph to .tdf to load into IGV</t>
  </si>
  <si>
    <t>toTDF.sh</t>
  </si>
  <si>
    <t>redo merge &amp; intersect broad &amp; encode.peaks (R_filter1 &amp; 2)</t>
  </si>
  <si>
    <t>load into IGV</t>
  </si>
  <si>
    <t>maybe index prior to inputting into IGV</t>
  </si>
  <si>
    <t>igvtools count may make bigwig</t>
  </si>
  <si>
    <t>Comparing w/ transcription data</t>
  </si>
  <si>
    <t>will use windowBed -a TSS -b output.bdg    -l 1000bp -r 1500bp</t>
  </si>
  <si>
    <t>randsamp output</t>
  </si>
  <si>
    <t>min tag#</t>
  </si>
  <si>
    <t>Filter out new (-) coords: Galaxy:filter --&gt; output name</t>
  </si>
  <si>
    <t>input (merged.bam)</t>
  </si>
  <si>
    <t>output (merged.bam)</t>
  </si>
  <si>
    <t>BASENAME</t>
  </si>
  <si>
    <t>with read# normalized WCE</t>
  </si>
  <si>
    <t>cMyc</t>
  </si>
  <si>
    <t>Nmyc</t>
  </si>
  <si>
    <r>
      <rPr>
        <sz val="10"/>
        <color theme="1"/>
        <rFont val="Courier"/>
        <family val="2"/>
      </rPr>
      <t>cMyc</t>
    </r>
    <r>
      <rPr>
        <sz val="10"/>
        <color theme="1"/>
        <rFont val="Courier"/>
        <family val="2"/>
      </rPr>
      <t>_pMinus</t>
    </r>
    <r>
      <rPr>
        <sz val="10"/>
        <color theme="1"/>
        <rFont val="Courier"/>
        <family val="2"/>
      </rPr>
      <t>2_WCE</t>
    </r>
  </si>
  <si>
    <t>Nmyc_pMinus2_WCE</t>
  </si>
  <si>
    <t>cMyc_pMinus2_noWCE</t>
  </si>
  <si>
    <t>Nmyc_pMinus2_noWCE</t>
  </si>
  <si>
    <t>8.R</t>
  </si>
  <si>
    <t>log10p &lt;5</t>
  </si>
  <si>
    <t>log10p &lt;9</t>
  </si>
  <si>
    <t>log10p &lt;2</t>
  </si>
  <si>
    <r>
      <t>cMyc</t>
    </r>
    <r>
      <rPr>
        <sz val="10"/>
        <color theme="1"/>
        <rFont val="Courier"/>
        <family val="2"/>
      </rPr>
      <t>.merged.bam</t>
    </r>
  </si>
  <si>
    <r>
      <rPr>
        <sz val="10"/>
        <color theme="1"/>
        <rFont val="Courier"/>
        <family val="2"/>
      </rPr>
      <t>Nmyc</t>
    </r>
    <r>
      <rPr>
        <sz val="10"/>
        <color theme="1"/>
        <rFont val="Courier"/>
        <family val="2"/>
      </rPr>
      <t>.merged.bam</t>
    </r>
  </si>
  <si>
    <r>
      <t>WCE_wt</t>
    </r>
    <r>
      <rPr>
        <sz val="10"/>
        <color theme="1"/>
        <rFont val="Courier"/>
        <family val="2"/>
      </rPr>
      <t>.merged.bam</t>
    </r>
  </si>
  <si>
    <t>-WCE</t>
  </si>
  <si>
    <t>cMyc_WCE</t>
  </si>
  <si>
    <t>Nmyc_WCE</t>
  </si>
  <si>
    <t>cMyc_noWCE</t>
  </si>
  <si>
    <t>Nmyc_noWCE</t>
  </si>
  <si>
    <t>&gt;100k</t>
  </si>
  <si>
    <t>&gt;550k</t>
  </si>
  <si>
    <t>log10p &lt;13</t>
  </si>
  <si>
    <t>combined these peaks to re-call each condition at</t>
  </si>
  <si>
    <t>MYC_combined</t>
  </si>
  <si>
    <t>cMyc_pValueX.merged.bam</t>
  </si>
  <si>
    <t>Nmyc_pValueX.merged.bam</t>
  </si>
  <si>
    <t>WCE_pValueX.merged.bam</t>
  </si>
  <si>
    <r>
      <t>mv cMyc_</t>
    </r>
    <r>
      <rPr>
        <sz val="10"/>
        <color theme="1"/>
        <rFont val="Courier"/>
        <family val="2"/>
      </rPr>
      <t>noWCE_</t>
    </r>
    <r>
      <rPr>
        <sz val="10"/>
        <color theme="1"/>
        <rFont val="Courier"/>
        <family val="2"/>
      </rPr>
      <t xml:space="preserve">treat_pileup.bdg </t>
    </r>
    <r>
      <rPr>
        <sz val="10"/>
        <color theme="1"/>
        <rFont val="Courier"/>
        <family val="2"/>
      </rPr>
      <t>cMyc_noWCE_treat_pileup</t>
    </r>
    <r>
      <rPr>
        <sz val="10"/>
        <color theme="1"/>
        <rFont val="Courier"/>
        <family val="2"/>
      </rPr>
      <t>.bedgraph</t>
    </r>
  </si>
  <si>
    <r>
      <t>mv Nmyc_</t>
    </r>
    <r>
      <rPr>
        <sz val="10"/>
        <color theme="1"/>
        <rFont val="Courier"/>
        <family val="2"/>
      </rPr>
      <t>noWCE_</t>
    </r>
    <r>
      <rPr>
        <sz val="10"/>
        <color theme="1"/>
        <rFont val="Courier"/>
        <family val="2"/>
      </rPr>
      <t>treat_pileup.bdg Nmyc_</t>
    </r>
    <r>
      <rPr>
        <sz val="10"/>
        <color theme="1"/>
        <rFont val="Courier"/>
        <family val="2"/>
      </rPr>
      <t>noWCE_</t>
    </r>
    <r>
      <rPr>
        <sz val="10"/>
        <color theme="1"/>
        <rFont val="Courier"/>
        <family val="2"/>
      </rPr>
      <t>treat_pileup.bedgraph</t>
    </r>
  </si>
  <si>
    <t>mv cMyc_WCE_treat_pileup.bdg cMyc_WCE_treat_pileup.bedgraph</t>
  </si>
  <si>
    <t>mv Nmyc_WCE_treat_pileup.bdg Nmyc_WCE_treat_pileup.bedgraph</t>
  </si>
  <si>
    <r>
      <t>/usr/local/igvtools/latest/igvtools totdf Nmyc_</t>
    </r>
    <r>
      <rPr>
        <sz val="10"/>
        <color theme="1"/>
        <rFont val="Courier"/>
        <family val="2"/>
      </rPr>
      <t>noWCE_</t>
    </r>
    <r>
      <rPr>
        <sz val="10"/>
        <color theme="1"/>
        <rFont val="Courier"/>
        <family val="2"/>
      </rPr>
      <t>treat_pileup.bedgraph Nmyc</t>
    </r>
    <r>
      <rPr>
        <sz val="10"/>
        <color theme="1"/>
        <rFont val="Courier"/>
        <family val="2"/>
      </rPr>
      <t>_noWCE</t>
    </r>
    <r>
      <rPr>
        <sz val="10"/>
        <color theme="1"/>
        <rFont val="Courier"/>
        <family val="2"/>
      </rPr>
      <t>.tdf mm9</t>
    </r>
  </si>
  <si>
    <r>
      <t>/usr/local/igvtools/latest/igvtools totdf cMyc_noWCE</t>
    </r>
    <r>
      <rPr>
        <sz val="10"/>
        <color theme="1"/>
        <rFont val="Courier"/>
        <family val="2"/>
      </rPr>
      <t>_treat_pileup.bedgraph cMyc</t>
    </r>
    <r>
      <rPr>
        <sz val="10"/>
        <color theme="1"/>
        <rFont val="Courier"/>
        <family val="2"/>
      </rPr>
      <t>_noWCE</t>
    </r>
    <r>
      <rPr>
        <sz val="10"/>
        <color theme="1"/>
        <rFont val="Courier"/>
        <family val="2"/>
      </rPr>
      <t>.tdf mm9</t>
    </r>
  </si>
  <si>
    <t>/usr/local/igvtools/latest/igvtools totdf cMyc_WCE_treat_pileup.bedgraph cMyc_WCE.tdf mm9</t>
  </si>
  <si>
    <t>/usr/local/igvtools/latest/igvtools totdf Nmyc_WCE_treat_pileup.bedgraph Nmyc_WCE.tdf mm9</t>
  </si>
  <si>
    <t>cMyc.merged</t>
  </si>
  <si>
    <t>WCE.Merged</t>
  </si>
  <si>
    <t>Nmyc.merged</t>
  </si>
  <si>
    <t>rand1_4.sh.o5013081</t>
  </si>
  <si>
    <t>rand1_5.sh.o5013512</t>
  </si>
  <si>
    <t>rand1_6.sh.o5013518</t>
  </si>
  <si>
    <t>to SORT &amp; filter in Unix commands</t>
  </si>
  <si>
    <t>sort by pValue</t>
  </si>
  <si>
    <t>sort -nrk 6 -t $'\t' filename.bed &gt; filename.Psorted.bed</t>
  </si>
  <si>
    <t>Also took top 4k peaks from here</t>
  </si>
  <si>
    <t>take top 4k</t>
  </si>
  <si>
    <r>
      <t xml:space="preserve">take a set pValue (or top </t>
    </r>
    <r>
      <rPr>
        <sz val="10"/>
        <color theme="1"/>
        <rFont val="Courier"/>
        <family val="2"/>
      </rPr>
      <t># of</t>
    </r>
    <r>
      <rPr>
        <sz val="10"/>
        <color theme="1"/>
        <rFont val="Courier"/>
        <family val="2"/>
      </rPr>
      <t xml:space="preserve"> peaks from each of 3</t>
    </r>
    <r>
      <rPr>
        <sz val="10"/>
        <color theme="1"/>
        <rFont val="Courier"/>
        <family val="2"/>
      </rPr>
      <t xml:space="preserve"> </t>
    </r>
    <r>
      <rPr>
        <sz val="10"/>
        <color theme="1"/>
        <rFont val="Courier"/>
        <family val="2"/>
      </rPr>
      <t>conditions) Galaxy:sort pvalue</t>
    </r>
  </si>
  <si>
    <t>sample -&gt;</t>
  </si>
  <si>
    <t>Galaxy209-[WCE_wt_2.fq].fastqsanger</t>
  </si>
  <si>
    <t>Galaxy208-[WCE_wt_1.fq].fastqsanger</t>
  </si>
  <si>
    <t>Galaxy210-[WCE_wt_3.fq].fastqsanger</t>
  </si>
  <si>
    <t>Galaxy211-[cMyc_1.fq].fastqsanger</t>
  </si>
  <si>
    <t>Galaxy212-[cMyc_2.fq].fastqsanger</t>
  </si>
  <si>
    <t>Galaxy213-[nMyc_1.fq].fastqsanger</t>
  </si>
  <si>
    <t>Galaxy214-[nMyc_2.fq].fastqsanger</t>
  </si>
  <si>
    <t>Galaxy239-[WCE_wt_1.qqt].fastqsanger</t>
  </si>
  <si>
    <t>Galaxy240-[WCE_wt_2.qqt].fastqsanger</t>
  </si>
  <si>
    <t>Galaxy241-[WCE_wt_3.qqt].fastqsanger</t>
  </si>
  <si>
    <t>Galaxy243-[cMyc_2.qqt].fastqsanger</t>
  </si>
  <si>
    <t>Galaxy242-[cMyc_1.qqt].fastqsanger</t>
  </si>
  <si>
    <t>Galaxy245-[nMyc_2.qqt].fastqsanger</t>
  </si>
  <si>
    <t>Galaxy244-[nMyc_1.qqt].fastqsanger</t>
  </si>
  <si>
    <t>WCE_wt_2.fastq</t>
  </si>
  <si>
    <t>WCE_wt_1.fastq</t>
  </si>
  <si>
    <t>WCE_wt_3.fastq</t>
  </si>
  <si>
    <t>cMyc_1.fastq</t>
  </si>
  <si>
    <t>cMyc_2.fastq</t>
  </si>
  <si>
    <t>nMyc_1.fastq</t>
  </si>
  <si>
    <t>nMyc_2.fastq</t>
  </si>
  <si>
    <t>WCE_wt_1.qqt.fastq</t>
  </si>
  <si>
    <t>WCE_wt_2.qqt.fastq</t>
  </si>
  <si>
    <t>WCE_wt_3.qqt.fastq</t>
  </si>
  <si>
    <t>cMyc_2.qqt.fastq</t>
  </si>
  <si>
    <t>cMyc_1.qqt.fastq</t>
  </si>
  <si>
    <t>nMyc_2.qqt.fastq</t>
  </si>
  <si>
    <t>nMyc_1.qqt.fastq</t>
  </si>
  <si>
    <t>nMyc</t>
  </si>
  <si>
    <t>cMyc_qqt</t>
  </si>
  <si>
    <t>nMyc_qqt</t>
  </si>
  <si>
    <t>Original Run</t>
  </si>
  <si>
    <t>log10p &lt;3</t>
  </si>
  <si>
    <t>log10p &lt;4</t>
  </si>
  <si>
    <t>log10p &lt;6</t>
  </si>
  <si>
    <t>log10p &lt;7</t>
  </si>
  <si>
    <t>head -4000 filename_Psorted.bed &gt; filename_4kpeaks.bed</t>
  </si>
  <si>
    <t>log10p &lt;8</t>
  </si>
  <si>
    <t># of tags in WCE&amp;noWCE combined</t>
  </si>
  <si>
    <t>nMyc.merged</t>
  </si>
  <si>
    <t>WCE_wt.merged</t>
  </si>
  <si>
    <t>cMyc_qqt.merged</t>
  </si>
  <si>
    <t>nMyc_qqt.merged</t>
  </si>
  <si>
    <t>WCE_wt_qqt.merged</t>
  </si>
  <si>
    <t>dos2unix filename</t>
  </si>
  <si>
    <t>convert</t>
  </si>
  <si>
    <t>% mapped reads</t>
  </si>
  <si>
    <t>for x in `/bin/ls *.gz` ; do bash gunzip.sh $x; done</t>
  </si>
  <si>
    <t>b) gunzip:</t>
  </si>
  <si>
    <t>a) backup:</t>
  </si>
  <si>
    <t>for x in `/bin/ls *.gz` ; do bash move.sh $x; done</t>
  </si>
  <si>
    <t>mkdir</t>
  </si>
  <si>
    <t>mkdir ./backup/</t>
  </si>
  <si>
    <t>c) bowtie2:</t>
  </si>
  <si>
    <t>for x in `/bin/ls *.fastq` ; do bash bowtie2.sh $x; done</t>
  </si>
  <si>
    <t>rm *.o* *.e*</t>
  </si>
  <si>
    <t>rm *.e*</t>
  </si>
  <si>
    <t>OR</t>
  </si>
  <si>
    <t>for x in `/bin/ls *.gz` ; do bash mv_gun_bowtie.sh $x; done</t>
  </si>
  <si>
    <t>a) mkdir</t>
  </si>
  <si>
    <t>b) bowtie2</t>
  </si>
  <si>
    <t>a</t>
  </si>
  <si>
    <t>b</t>
  </si>
  <si>
    <t>c</t>
  </si>
  <si>
    <t>x</t>
  </si>
  <si>
    <t>mkdir ./backup/ ; mkdir ./map_stats/</t>
  </si>
  <si>
    <t>run two_bam_merge</t>
  </si>
  <si>
    <t>run three_bam_merge</t>
  </si>
  <si>
    <t>for x in `/bin/ls *_2.bam` ; do bash two_bam_merge.sh $x; done</t>
  </si>
  <si>
    <r>
      <t>for x in `/bin/ls *_2.bam` ; do bash t</t>
    </r>
    <r>
      <rPr>
        <sz val="12"/>
        <color theme="1"/>
        <rFont val="Courier"/>
        <family val="2"/>
        <charset val="204"/>
      </rPr>
      <t>hree</t>
    </r>
    <r>
      <rPr>
        <sz val="12"/>
        <color theme="1"/>
        <rFont val="Courier"/>
        <family val="2"/>
        <charset val="204"/>
      </rPr>
      <t>_bam_merge.sh $x; done</t>
    </r>
  </si>
  <si>
    <t>e-2</t>
  </si>
  <si>
    <t>e-5</t>
  </si>
  <si>
    <t>e-8</t>
  </si>
  <si>
    <t>for x in `/bin/ls *.merged.bam` ; do bash macs2_p2.sh $x; done</t>
  </si>
  <si>
    <t>for x in `/bin/ls *.merged.bam` ; do bash macs2_p5.sh $x; done</t>
  </si>
  <si>
    <t>for x in `/bin/ls *.merged.bam` ; do bash macs2_p8.sh $x; done</t>
  </si>
  <si>
    <t>1.R</t>
  </si>
  <si>
    <t>cMyc_pMinus2_WCE</t>
  </si>
  <si>
    <t>$output</t>
  </si>
  <si>
    <t>do this in unix instead of 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</si>
</sst>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26" x14ac:knownFonts="1">
    <font>
      <sz val="12"/>
      <color theme="1"/>
      <name val="Calibri"/>
      <family val="2"/>
      <charset val="129"/>
      <scheme val="minor"/>
    </font>
    <font>
      <sz val="12"/>
      <color theme="1"/>
      <name val="Courier"/>
      <family val="2"/>
      <charset val="204"/>
    </font>
    <font>
      <sz val="12"/>
      <color theme="1"/>
      <name val="Courier"/>
      <family val="2"/>
      <charset val="204"/>
    </font>
    <font>
      <sz val="12"/>
      <color theme="1"/>
      <name val="Courier"/>
      <family val="2"/>
    </font>
    <font>
      <sz val="10"/>
      <color theme="1"/>
      <name val="Courier"/>
      <family val="2"/>
    </font>
    <font>
      <sz val="10"/>
      <color theme="1"/>
      <name val="Courier"/>
      <family val="2"/>
    </font>
    <font>
      <sz val="10"/>
      <color theme="1"/>
      <name val="Courier"/>
      <family val="2"/>
    </font>
    <font>
      <sz val="10"/>
      <color theme="1"/>
      <name val="Courier"/>
      <family val="2"/>
    </font>
    <font>
      <sz val="10"/>
      <color theme="1"/>
      <name val="Courier"/>
      <family val="2"/>
    </font>
    <font>
      <sz val="12"/>
      <color theme="1"/>
      <name val="Courier"/>
      <family val="2"/>
    </font>
    <font>
      <sz val="10"/>
      <color theme="1"/>
      <name val="Courier"/>
      <family val="2"/>
    </font>
    <font>
      <sz val="10"/>
      <color theme="1"/>
      <name val="Courier"/>
      <family val="2"/>
    </font>
    <font>
      <u/>
      <sz val="12"/>
      <color theme="10"/>
      <name val="Calibri"/>
      <family val="2"/>
      <scheme val="minor"/>
    </font>
    <font>
      <u/>
      <sz val="12"/>
      <color theme="11"/>
      <name val="Calibri"/>
      <family val="2"/>
      <scheme val="minor"/>
    </font>
    <font>
      <b/>
      <u/>
      <sz val="12"/>
      <color theme="1"/>
      <name val="Calibri"/>
      <scheme val="minor"/>
    </font>
    <font>
      <b/>
      <sz val="12"/>
      <color theme="1"/>
      <name val="Calibri"/>
      <scheme val="minor"/>
    </font>
    <font>
      <sz val="12"/>
      <color theme="1"/>
      <name val="Calibri"/>
      <family val="2"/>
      <charset val="129"/>
      <scheme val="minor"/>
    </font>
    <font>
      <sz val="10"/>
      <color theme="1"/>
      <name val="Courier"/>
    </font>
    <font>
      <b/>
      <u/>
      <sz val="10"/>
      <color theme="1"/>
      <name val="Courier"/>
    </font>
    <font>
      <sz val="10"/>
      <color rgb="FF000000"/>
      <name val="Courier"/>
    </font>
    <font>
      <sz val="10"/>
      <color rgb="FF222222"/>
      <name val="Courier"/>
    </font>
    <font>
      <b/>
      <sz val="12"/>
      <color theme="1"/>
      <name val="Courier"/>
    </font>
    <font>
      <sz val="12"/>
      <color theme="1"/>
      <name val="Courier"/>
    </font>
    <font>
      <b/>
      <sz val="10"/>
      <color theme="1"/>
      <name val="Courier"/>
    </font>
    <font>
      <sz val="10"/>
      <name val="Courier"/>
    </font>
    <font>
      <b/>
      <u/>
      <sz val="12"/>
      <color theme="1"/>
      <name val="Courier"/>
    </font>
  </fonts>
  <fills count="12">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6600"/>
        <bgColor indexed="64"/>
      </patternFill>
    </fill>
    <fill>
      <patternFill patternType="solid">
        <fgColor theme="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s>
  <borders count="1">
    <border>
      <left/>
      <right/>
      <top/>
      <bottom/>
      <diagonal/>
    </border>
  </borders>
  <cellStyleXfs count="169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6"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71">
    <xf numFmtId="0" fontId="0" fillId="0" borderId="0" xfId="0"/>
    <xf numFmtId="0" fontId="17" fillId="0" borderId="0" xfId="0" applyFont="1"/>
    <xf numFmtId="0" fontId="17" fillId="0" borderId="0" xfId="0" applyFont="1" applyFill="1"/>
    <xf numFmtId="49" fontId="17" fillId="0" borderId="0" xfId="0" applyNumberFormat="1" applyFont="1"/>
    <xf numFmtId="0" fontId="17" fillId="4" borderId="0" xfId="0" applyFont="1" applyFill="1"/>
    <xf numFmtId="0" fontId="21" fillId="0" borderId="0" xfId="0" applyFont="1" applyAlignment="1">
      <alignment wrapText="1"/>
    </xf>
    <xf numFmtId="0" fontId="21" fillId="0" borderId="0" xfId="0" applyFont="1"/>
    <xf numFmtId="0" fontId="22" fillId="0" borderId="0" xfId="0" applyFont="1"/>
    <xf numFmtId="0" fontId="17" fillId="0" borderId="0" xfId="0" applyFont="1" applyAlignment="1">
      <alignment shrinkToFit="1"/>
    </xf>
    <xf numFmtId="0" fontId="18" fillId="6" borderId="0" xfId="0" applyFont="1" applyFill="1"/>
    <xf numFmtId="0" fontId="17" fillId="3" borderId="0" xfId="0" applyFont="1" applyFill="1" applyAlignment="1">
      <alignment shrinkToFit="1"/>
    </xf>
    <xf numFmtId="0" fontId="17" fillId="7" borderId="0" xfId="0" applyFont="1" applyFill="1" applyAlignment="1">
      <alignment shrinkToFit="1"/>
    </xf>
    <xf numFmtId="0" fontId="18" fillId="0" borderId="0" xfId="0" applyFont="1" applyFill="1"/>
    <xf numFmtId="0" fontId="17" fillId="2" borderId="0" xfId="0" applyFont="1" applyFill="1" applyAlignment="1">
      <alignment shrinkToFit="1"/>
    </xf>
    <xf numFmtId="0" fontId="17" fillId="6" borderId="0" xfId="0" applyFont="1" applyFill="1"/>
    <xf numFmtId="49" fontId="21" fillId="0" borderId="0" xfId="475" applyNumberFormat="1" applyFont="1" applyFill="1" applyAlignment="1">
      <alignment horizontal="left" vertical="center"/>
    </xf>
    <xf numFmtId="0" fontId="20" fillId="0" borderId="0" xfId="0" applyFont="1" applyAlignment="1">
      <alignment shrinkToFit="1"/>
    </xf>
    <xf numFmtId="0" fontId="19" fillId="0" borderId="0" xfId="0" applyFont="1"/>
    <xf numFmtId="0" fontId="19" fillId="0" borderId="0" xfId="0" applyFont="1" applyFill="1"/>
    <xf numFmtId="0" fontId="23" fillId="0" borderId="0" xfId="0" applyFont="1"/>
    <xf numFmtId="0" fontId="11" fillId="0" borderId="0" xfId="0" applyFont="1" applyAlignment="1">
      <alignment shrinkToFit="1"/>
    </xf>
    <xf numFmtId="0" fontId="11" fillId="0" borderId="0" xfId="0" applyFont="1"/>
    <xf numFmtId="0" fontId="18" fillId="0" borderId="0" xfId="0" applyNumberFormat="1" applyFont="1" applyAlignment="1">
      <alignment wrapText="1"/>
    </xf>
    <xf numFmtId="0" fontId="11" fillId="0" borderId="0" xfId="0" applyNumberFormat="1" applyFont="1" applyAlignment="1">
      <alignment wrapText="1"/>
    </xf>
    <xf numFmtId="0" fontId="23" fillId="0" borderId="0" xfId="0" applyNumberFormat="1" applyFont="1" applyAlignment="1">
      <alignment wrapText="1"/>
    </xf>
    <xf numFmtId="0" fontId="11" fillId="0" borderId="0" xfId="0" applyFont="1" applyAlignment="1">
      <alignment wrapText="1"/>
    </xf>
    <xf numFmtId="0" fontId="11" fillId="0" borderId="0" xfId="0" applyNumberFormat="1" applyFont="1" applyFill="1" applyAlignment="1">
      <alignment wrapText="1"/>
    </xf>
    <xf numFmtId="0" fontId="24" fillId="0" borderId="0" xfId="0" applyFont="1"/>
    <xf numFmtId="0" fontId="11" fillId="0" borderId="0" xfId="0" applyFont="1" applyFill="1"/>
    <xf numFmtId="0" fontId="18" fillId="0" borderId="0" xfId="0" applyFont="1"/>
    <xf numFmtId="0" fontId="10" fillId="0" borderId="0" xfId="0" applyFont="1"/>
    <xf numFmtId="0" fontId="8" fillId="0" borderId="0" xfId="0" applyFont="1"/>
    <xf numFmtId="0" fontId="8" fillId="0" borderId="0" xfId="0" applyFont="1" applyAlignment="1">
      <alignment wrapText="1"/>
    </xf>
    <xf numFmtId="0" fontId="9" fillId="0" borderId="0" xfId="0" applyFont="1"/>
    <xf numFmtId="0" fontId="7" fillId="0" borderId="0" xfId="0" applyFont="1"/>
    <xf numFmtId="0" fontId="7" fillId="7" borderId="0" xfId="0" applyFont="1" applyFill="1"/>
    <xf numFmtId="0" fontId="7" fillId="3" borderId="0" xfId="0" applyFont="1" applyFill="1"/>
    <xf numFmtId="49" fontId="7" fillId="0" borderId="0" xfId="0" applyNumberFormat="1" applyFont="1" applyFill="1" applyAlignment="1">
      <alignment wrapText="1"/>
    </xf>
    <xf numFmtId="0" fontId="25" fillId="0" borderId="0" xfId="0" applyFont="1" applyAlignment="1">
      <alignment wrapText="1"/>
    </xf>
    <xf numFmtId="0" fontId="6" fillId="0" borderId="0" xfId="0" applyFont="1"/>
    <xf numFmtId="0" fontId="25" fillId="0" borderId="0" xfId="0" applyFont="1"/>
    <xf numFmtId="49" fontId="21" fillId="9" borderId="0" xfId="475" applyNumberFormat="1" applyFont="1" applyFill="1" applyAlignment="1">
      <alignment horizontal="left" vertical="center"/>
    </xf>
    <xf numFmtId="0" fontId="5" fillId="0" borderId="0" xfId="0" applyNumberFormat="1" applyFont="1" applyAlignment="1">
      <alignment wrapText="1"/>
    </xf>
    <xf numFmtId="49" fontId="25" fillId="0" borderId="0" xfId="0" applyNumberFormat="1" applyFont="1"/>
    <xf numFmtId="0" fontId="0" fillId="0" borderId="0" xfId="0" applyAlignment="1">
      <alignment horizontal="center"/>
    </xf>
    <xf numFmtId="0" fontId="15" fillId="10" borderId="0" xfId="0" applyFont="1" applyFill="1" applyAlignment="1">
      <alignment horizontal="center" vertical="center"/>
    </xf>
    <xf numFmtId="0" fontId="14" fillId="10" borderId="0" xfId="0" applyFont="1" applyFill="1" applyAlignment="1">
      <alignment horizontal="center"/>
    </xf>
    <xf numFmtId="0" fontId="0" fillId="2" borderId="0" xfId="0" applyFill="1"/>
    <xf numFmtId="0" fontId="3" fillId="0" borderId="0" xfId="0" applyFont="1"/>
    <xf numFmtId="0" fontId="3" fillId="8" borderId="0" xfId="0" applyFont="1" applyFill="1"/>
    <xf numFmtId="0" fontId="3" fillId="0" borderId="0" xfId="475" applyFont="1" applyFill="1"/>
    <xf numFmtId="0" fontId="3" fillId="0" borderId="0" xfId="475" applyNumberFormat="1" applyFont="1" applyFill="1" applyAlignment="1">
      <alignment horizontal="center" vertical="center"/>
    </xf>
    <xf numFmtId="0" fontId="3" fillId="0" borderId="0" xfId="0" applyFont="1" applyFill="1"/>
    <xf numFmtId="0" fontId="3" fillId="2" borderId="0" xfId="0" applyFont="1" applyFill="1" applyAlignment="1">
      <alignment shrinkToFit="1"/>
    </xf>
    <xf numFmtId="0" fontId="3" fillId="9" borderId="0" xfId="0" applyFont="1" applyFill="1"/>
    <xf numFmtId="0" fontId="3" fillId="0" borderId="0" xfId="475" applyFont="1" applyFill="1" applyAlignment="1">
      <alignment horizontal="center" vertical="center"/>
    </xf>
    <xf numFmtId="0" fontId="3" fillId="0" borderId="0" xfId="0" applyFont="1" applyAlignment="1">
      <alignment wrapText="1"/>
    </xf>
    <xf numFmtId="0" fontId="3" fillId="0" borderId="0" xfId="0" applyFont="1" applyAlignment="1">
      <alignment horizontal="center" vertical="center"/>
    </xf>
    <xf numFmtId="0" fontId="3" fillId="0" borderId="0" xfId="475" applyFont="1" applyFill="1" applyAlignment="1">
      <alignment wrapText="1"/>
    </xf>
    <xf numFmtId="0" fontId="3" fillId="2" borderId="0" xfId="0" applyFont="1" applyFill="1"/>
    <xf numFmtId="0" fontId="3" fillId="2" borderId="0" xfId="475" applyFont="1" applyFill="1" applyAlignment="1">
      <alignment horizontal="center" vertical="center"/>
    </xf>
    <xf numFmtId="0" fontId="0" fillId="5" borderId="0" xfId="0" applyFill="1"/>
    <xf numFmtId="49" fontId="2" fillId="0" borderId="0" xfId="0" applyNumberFormat="1" applyFont="1"/>
    <xf numFmtId="0" fontId="2" fillId="0" borderId="0" xfId="0" applyFont="1"/>
    <xf numFmtId="0" fontId="0" fillId="11" borderId="0" xfId="0" applyFill="1" applyAlignment="1"/>
    <xf numFmtId="0" fontId="1" fillId="0" borderId="0" xfId="0" applyFont="1"/>
    <xf numFmtId="0" fontId="4" fillId="0" borderId="0" xfId="0" applyFont="1"/>
    <xf numFmtId="49" fontId="1" fillId="0" borderId="0" xfId="0" applyNumberFormat="1" applyFont="1" applyFill="1" applyAlignment="1">
      <alignment shrinkToFit="1"/>
    </xf>
    <xf numFmtId="0" fontId="1" fillId="0" borderId="0" xfId="0" applyFont="1" applyFill="1" applyAlignment="1">
      <alignment shrinkToFit="1"/>
    </xf>
    <xf numFmtId="164" fontId="1" fillId="0" borderId="0" xfId="0" applyNumberFormat="1" applyFont="1" applyFill="1"/>
    <xf numFmtId="0" fontId="1" fillId="0" borderId="0" xfId="0" applyFont="1" applyFill="1"/>
  </cellXfs>
  <cellStyles count="16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Normal" xfId="0" builtinId="0"/>
    <cellStyle name="Normal 2" xfId="47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F2" sqref="F2:F15"/>
    </sheetView>
  </sheetViews>
  <sheetFormatPr baseColWidth="10" defaultRowHeight="15" x14ac:dyDescent="0"/>
  <sheetData>
    <row r="2" spans="2:9">
      <c r="B2" t="s">
        <v>142</v>
      </c>
      <c r="F2" s="47" t="s">
        <v>156</v>
      </c>
      <c r="I2" t="str">
        <f>CONCATENATE("mv ",B2," ",F2)</f>
        <v>mv Galaxy209-[WCE_wt_2.fq].fastqsanger WCE_wt_2.fastq</v>
      </c>
    </row>
    <row r="3" spans="2:9">
      <c r="B3" t="s">
        <v>143</v>
      </c>
      <c r="F3" s="47" t="s">
        <v>157</v>
      </c>
      <c r="I3" t="str">
        <f t="shared" ref="I3:I15" si="0">CONCATENATE("mv ",B3," ",F3)</f>
        <v>mv Galaxy208-[WCE_wt_1.fq].fastqsanger WCE_wt_1.fastq</v>
      </c>
    </row>
    <row r="4" spans="2:9">
      <c r="B4" t="s">
        <v>144</v>
      </c>
      <c r="F4" s="47" t="s">
        <v>158</v>
      </c>
      <c r="I4" t="str">
        <f t="shared" si="0"/>
        <v>mv Galaxy210-[WCE_wt_3.fq].fastqsanger WCE_wt_3.fastq</v>
      </c>
    </row>
    <row r="5" spans="2:9">
      <c r="B5" t="s">
        <v>145</v>
      </c>
      <c r="F5" s="47" t="s">
        <v>159</v>
      </c>
      <c r="I5" t="str">
        <f t="shared" si="0"/>
        <v>mv Galaxy211-[cMyc_1.fq].fastqsanger cMyc_1.fastq</v>
      </c>
    </row>
    <row r="6" spans="2:9">
      <c r="B6" t="s">
        <v>146</v>
      </c>
      <c r="F6" s="47" t="s">
        <v>160</v>
      </c>
      <c r="I6" t="str">
        <f t="shared" si="0"/>
        <v>mv Galaxy212-[cMyc_2.fq].fastqsanger cMyc_2.fastq</v>
      </c>
    </row>
    <row r="7" spans="2:9">
      <c r="B7" t="s">
        <v>147</v>
      </c>
      <c r="F7" s="47" t="s">
        <v>161</v>
      </c>
      <c r="I7" t="str">
        <f t="shared" si="0"/>
        <v>mv Galaxy213-[nMyc_1.fq].fastqsanger nMyc_1.fastq</v>
      </c>
    </row>
    <row r="8" spans="2:9">
      <c r="B8" t="s">
        <v>148</v>
      </c>
      <c r="F8" s="47" t="s">
        <v>162</v>
      </c>
      <c r="I8" t="str">
        <f t="shared" si="0"/>
        <v>mv Galaxy214-[nMyc_2.fq].fastqsanger nMyc_2.fastq</v>
      </c>
    </row>
    <row r="9" spans="2:9">
      <c r="B9" t="s">
        <v>149</v>
      </c>
      <c r="F9" s="47" t="s">
        <v>163</v>
      </c>
      <c r="I9" t="str">
        <f t="shared" si="0"/>
        <v>mv Galaxy239-[WCE_wt_1.qqt].fastqsanger WCE_wt_1.qqt.fastq</v>
      </c>
    </row>
    <row r="10" spans="2:9">
      <c r="B10" t="s">
        <v>150</v>
      </c>
      <c r="F10" s="47" t="s">
        <v>164</v>
      </c>
      <c r="I10" t="str">
        <f t="shared" si="0"/>
        <v>mv Galaxy240-[WCE_wt_2.qqt].fastqsanger WCE_wt_2.qqt.fastq</v>
      </c>
    </row>
    <row r="11" spans="2:9">
      <c r="B11" t="s">
        <v>151</v>
      </c>
      <c r="F11" s="47" t="s">
        <v>165</v>
      </c>
      <c r="I11" t="str">
        <f t="shared" si="0"/>
        <v>mv Galaxy241-[WCE_wt_3.qqt].fastqsanger WCE_wt_3.qqt.fastq</v>
      </c>
    </row>
    <row r="12" spans="2:9">
      <c r="B12" t="s">
        <v>152</v>
      </c>
      <c r="F12" s="47" t="s">
        <v>166</v>
      </c>
      <c r="I12" t="str">
        <f t="shared" si="0"/>
        <v>mv Galaxy243-[cMyc_2.qqt].fastqsanger cMyc_2.qqt.fastq</v>
      </c>
    </row>
    <row r="13" spans="2:9">
      <c r="B13" t="s">
        <v>153</v>
      </c>
      <c r="F13" s="47" t="s">
        <v>167</v>
      </c>
      <c r="I13" t="str">
        <f t="shared" si="0"/>
        <v>mv Galaxy242-[cMyc_1.qqt].fastqsanger cMyc_1.qqt.fastq</v>
      </c>
    </row>
    <row r="14" spans="2:9">
      <c r="B14" t="s">
        <v>154</v>
      </c>
      <c r="F14" s="47" t="s">
        <v>168</v>
      </c>
      <c r="I14" t="str">
        <f t="shared" si="0"/>
        <v>mv Galaxy245-[nMyc_2.qqt].fastqsanger nMyc_2.qqt.fastq</v>
      </c>
    </row>
    <row r="15" spans="2:9">
      <c r="B15" t="s">
        <v>155</v>
      </c>
      <c r="F15" s="47" t="s">
        <v>169</v>
      </c>
      <c r="I15" t="str">
        <f t="shared" si="0"/>
        <v>mv Galaxy244-[nMyc_1.qqt].fastqsanger nMyc_1.qqt.fastq</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sqref="A1:B2"/>
    </sheetView>
  </sheetViews>
  <sheetFormatPr baseColWidth="10" defaultRowHeight="13" x14ac:dyDescent="0"/>
  <cols>
    <col min="1" max="1" width="14.5" style="63" bestFit="1" customWidth="1"/>
    <col min="2" max="2" width="72" style="63" bestFit="1" customWidth="1"/>
    <col min="3" max="16384" width="10.83203125" style="63"/>
  </cols>
  <sheetData>
    <row r="1" spans="1:2">
      <c r="A1" s="40" t="s">
        <v>69</v>
      </c>
      <c r="B1" s="40" t="s">
        <v>2</v>
      </c>
    </row>
    <row r="2" spans="1:2">
      <c r="A2" s="63" t="s">
        <v>193</v>
      </c>
      <c r="B2" s="63" t="s">
        <v>207</v>
      </c>
    </row>
    <row r="4" spans="1:2">
      <c r="A4" s="63" t="s">
        <v>191</v>
      </c>
      <c r="B4" s="63" t="s">
        <v>192</v>
      </c>
    </row>
    <row r="5" spans="1:2">
      <c r="A5" s="63" t="s">
        <v>190</v>
      </c>
      <c r="B5" s="63" t="s">
        <v>189</v>
      </c>
    </row>
    <row r="6" spans="1:2">
      <c r="B6" s="63" t="s">
        <v>197</v>
      </c>
    </row>
    <row r="7" spans="1:2">
      <c r="A7" s="62" t="s">
        <v>195</v>
      </c>
      <c r="B7" s="63" t="s">
        <v>196</v>
      </c>
    </row>
    <row r="8" spans="1:2">
      <c r="A8" s="62"/>
      <c r="B8" s="63" t="s">
        <v>198</v>
      </c>
    </row>
    <row r="9" spans="1:2">
      <c r="A9" s="62"/>
    </row>
    <row r="10" spans="1:2">
      <c r="A10" s="62"/>
      <c r="B10" s="63" t="s">
        <v>199</v>
      </c>
    </row>
    <row r="11" spans="1:2">
      <c r="A11" s="63" t="s">
        <v>201</v>
      </c>
      <c r="B11" s="63" t="s">
        <v>194</v>
      </c>
    </row>
    <row r="12" spans="1:2">
      <c r="A12" s="62" t="s">
        <v>202</v>
      </c>
      <c r="B12" s="63" t="s">
        <v>200</v>
      </c>
    </row>
    <row r="13" spans="1:2">
      <c r="A13" s="62"/>
    </row>
    <row r="14" spans="1:2">
      <c r="A14" s="62"/>
    </row>
    <row r="15" spans="1:2">
      <c r="A15" s="62"/>
    </row>
    <row r="16" spans="1:2">
      <c r="A16" s="62"/>
    </row>
    <row r="17" spans="1:1">
      <c r="A17" s="62"/>
    </row>
    <row r="18" spans="1:1">
      <c r="A18" s="62"/>
    </row>
    <row r="19" spans="1:1">
      <c r="A19" s="62"/>
    </row>
    <row r="20" spans="1:1">
      <c r="A20" s="62"/>
    </row>
    <row r="21" spans="1:1">
      <c r="A21" s="62"/>
    </row>
    <row r="22" spans="1:1">
      <c r="A22" s="62"/>
    </row>
    <row r="23" spans="1:1">
      <c r="A23" s="62"/>
    </row>
    <row r="24" spans="1:1">
      <c r="A24" s="62"/>
    </row>
    <row r="25" spans="1:1">
      <c r="A25" s="62"/>
    </row>
    <row r="26" spans="1:1">
      <c r="A26" s="43"/>
    </row>
    <row r="27" spans="1:1">
      <c r="A27" s="62"/>
    </row>
    <row r="28" spans="1:1">
      <c r="A28" s="6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7" sqref="D7"/>
    </sheetView>
  </sheetViews>
  <sheetFormatPr baseColWidth="10" defaultRowHeight="15" x14ac:dyDescent="0"/>
  <cols>
    <col min="1" max="1" width="19" style="44" customWidth="1"/>
  </cols>
  <sheetData>
    <row r="1" spans="1:4">
      <c r="A1" s="45" t="s">
        <v>141</v>
      </c>
      <c r="B1" s="46" t="s">
        <v>203</v>
      </c>
      <c r="C1" s="46" t="s">
        <v>204</v>
      </c>
      <c r="D1" s="46" t="s">
        <v>205</v>
      </c>
    </row>
    <row r="2" spans="1:4">
      <c r="A2" s="64" t="s">
        <v>188</v>
      </c>
      <c r="B2" s="61" t="s">
        <v>206</v>
      </c>
      <c r="C2" s="61" t="s">
        <v>206</v>
      </c>
      <c r="D2" s="61" t="s">
        <v>206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5" sqref="B5"/>
    </sheetView>
  </sheetViews>
  <sheetFormatPr baseColWidth="10" defaultRowHeight="13" x14ac:dyDescent="0"/>
  <cols>
    <col min="1" max="1" width="24" style="63" bestFit="1" customWidth="1"/>
    <col min="2" max="2" width="72" style="63" bestFit="1" customWidth="1"/>
    <col min="3" max="16384" width="10.83203125" style="63"/>
  </cols>
  <sheetData>
    <row r="1" spans="1:2">
      <c r="A1" s="40" t="s">
        <v>69</v>
      </c>
      <c r="B1" s="40" t="s">
        <v>2</v>
      </c>
    </row>
    <row r="2" spans="1:2">
      <c r="A2" s="65" t="s">
        <v>208</v>
      </c>
      <c r="B2" s="63" t="s">
        <v>210</v>
      </c>
    </row>
    <row r="3" spans="1:2">
      <c r="A3" s="65" t="s">
        <v>199</v>
      </c>
    </row>
    <row r="4" spans="1:2">
      <c r="A4" s="65" t="s">
        <v>209</v>
      </c>
      <c r="B4" s="65" t="s">
        <v>211</v>
      </c>
    </row>
    <row r="7" spans="1:2">
      <c r="A7" s="62"/>
    </row>
    <row r="8" spans="1:2">
      <c r="A8" s="62"/>
    </row>
    <row r="9" spans="1:2">
      <c r="A9" s="62"/>
    </row>
    <row r="10" spans="1:2">
      <c r="A10" s="62"/>
    </row>
    <row r="12" spans="1:2">
      <c r="A12" s="62"/>
    </row>
    <row r="13" spans="1:2">
      <c r="A13" s="62"/>
    </row>
    <row r="14" spans="1:2">
      <c r="A14" s="62"/>
    </row>
    <row r="15" spans="1:2">
      <c r="A15" s="62"/>
    </row>
    <row r="16" spans="1:2">
      <c r="A16" s="62"/>
    </row>
    <row r="17" spans="1:1">
      <c r="A17" s="62"/>
    </row>
    <row r="18" spans="1:1">
      <c r="A18" s="62"/>
    </row>
    <row r="19" spans="1:1">
      <c r="A19" s="62"/>
    </row>
    <row r="20" spans="1:1">
      <c r="A20" s="62"/>
    </row>
    <row r="21" spans="1:1">
      <c r="A21" s="62"/>
    </row>
    <row r="22" spans="1:1">
      <c r="A22" s="62"/>
    </row>
    <row r="23" spans="1:1">
      <c r="A23" s="62"/>
    </row>
    <row r="24" spans="1:1">
      <c r="A24" s="62"/>
    </row>
    <row r="25" spans="1:1">
      <c r="A25" s="62"/>
    </row>
    <row r="26" spans="1:1">
      <c r="A26" s="43"/>
    </row>
    <row r="27" spans="1:1">
      <c r="A27" s="62"/>
    </row>
    <row r="28" spans="1:1">
      <c r="A28" s="6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C5" sqref="C5"/>
    </sheetView>
  </sheetViews>
  <sheetFormatPr baseColWidth="10" defaultRowHeight="13" x14ac:dyDescent="0"/>
  <cols>
    <col min="1" max="1" width="7.1640625" style="65" bestFit="1" customWidth="1"/>
    <col min="2" max="2" width="10.83203125" style="65"/>
    <col min="3" max="3" width="75.6640625" style="65" bestFit="1" customWidth="1"/>
    <col min="4" max="4" width="10.83203125" style="65"/>
    <col min="5" max="5" width="10.83203125" style="67"/>
    <col min="6" max="6" width="10.83203125" style="65"/>
    <col min="7" max="7" width="10.83203125" style="68"/>
    <col min="8" max="10" width="10.83203125" style="65"/>
    <col min="11" max="11" width="10.83203125" style="68"/>
    <col min="12" max="12" width="10.83203125" style="69"/>
    <col min="13" max="13" width="10.83203125" style="70"/>
    <col min="14" max="14" width="10.83203125" style="69"/>
    <col min="15" max="16384" width="10.83203125" style="65"/>
  </cols>
  <sheetData>
    <row r="1" spans="1:3">
      <c r="A1" s="40" t="s">
        <v>69</v>
      </c>
      <c r="B1" s="40" t="s">
        <v>4</v>
      </c>
      <c r="C1" s="40" t="s">
        <v>2</v>
      </c>
    </row>
    <row r="2" spans="1:3">
      <c r="A2" s="65" t="s">
        <v>6</v>
      </c>
      <c r="B2" s="65" t="s">
        <v>212</v>
      </c>
      <c r="C2" s="65" t="s">
        <v>215</v>
      </c>
    </row>
    <row r="3" spans="1:3">
      <c r="B3" s="65" t="s">
        <v>213</v>
      </c>
      <c r="C3" s="65" t="s">
        <v>216</v>
      </c>
    </row>
    <row r="4" spans="1:3">
      <c r="B4" s="65" t="s">
        <v>214</v>
      </c>
      <c r="C4" s="65" t="s">
        <v>217</v>
      </c>
    </row>
  </sheetData>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abSelected="1" workbookViewId="0">
      <selection activeCell="D8" sqref="D8"/>
    </sheetView>
  </sheetViews>
  <sheetFormatPr baseColWidth="10" defaultRowHeight="12" x14ac:dyDescent="0"/>
  <cols>
    <col min="1" max="1" width="2.5" style="1" customWidth="1"/>
    <col min="2" max="2" width="3" style="8" customWidth="1"/>
    <col min="3" max="3" width="4.5" style="2" customWidth="1"/>
    <col min="4" max="4" width="18.1640625" style="14" customWidth="1"/>
    <col min="5" max="5" width="21.33203125" style="14" bestFit="1" customWidth="1"/>
    <col min="6" max="6" width="13.5" style="8" customWidth="1"/>
    <col min="7" max="7" width="21.83203125" style="8" customWidth="1"/>
    <col min="8" max="9" width="4.33203125" style="8" customWidth="1"/>
    <col min="10" max="10" width="25.83203125" style="8" customWidth="1"/>
    <col min="11" max="11" width="174.6640625" style="1" bestFit="1" customWidth="1"/>
    <col min="12" max="16384" width="10.83203125" style="1"/>
  </cols>
  <sheetData>
    <row r="1" spans="1:11">
      <c r="D1" s="9" t="s">
        <v>10</v>
      </c>
      <c r="E1" s="9" t="s">
        <v>11</v>
      </c>
      <c r="J1" s="10" t="s">
        <v>12</v>
      </c>
    </row>
    <row r="2" spans="1:11">
      <c r="D2" s="2"/>
      <c r="E2" s="2"/>
      <c r="J2" s="11" t="s">
        <v>13</v>
      </c>
      <c r="K2" s="3" t="s">
        <v>14</v>
      </c>
    </row>
    <row r="3" spans="1:11">
      <c r="A3" s="12" t="s">
        <v>15</v>
      </c>
      <c r="C3" s="4" t="s">
        <v>218</v>
      </c>
      <c r="D3" s="4" t="s">
        <v>219</v>
      </c>
      <c r="E3" s="4" t="s">
        <v>219</v>
      </c>
      <c r="J3" s="8" t="s">
        <v>16</v>
      </c>
      <c r="K3" s="30" t="s">
        <v>5</v>
      </c>
    </row>
    <row r="4" spans="1:11">
      <c r="A4" s="2">
        <v>1</v>
      </c>
      <c r="B4" s="8" t="s">
        <v>17</v>
      </c>
      <c r="C4" s="2" t="str">
        <f>CONCATENATE(A4,B4)</f>
        <v>1.R</v>
      </c>
      <c r="D4" s="34" t="s">
        <v>97</v>
      </c>
      <c r="E4" s="34" t="s">
        <v>97</v>
      </c>
      <c r="G4" s="8" t="s">
        <v>18</v>
      </c>
      <c r="H4" s="8" t="s">
        <v>19</v>
      </c>
      <c r="J4" s="13" t="str">
        <f>CONCATENATE(E3,G4,D3,H4)</f>
        <v>cMyc_pMinus2_WCE_broad_peaks.bed = read.table("cMyc_pMinus2_WCE_broad_peaks.bed", header=FALSE)</v>
      </c>
      <c r="K4" s="1" t="str">
        <f>J4</f>
        <v>cMyc_pMinus2_WCE_broad_peaks.bed = read.table("cMyc_pMinus2_WCE_broad_peaks.bed", header=FALSE)</v>
      </c>
    </row>
    <row r="5" spans="1:11">
      <c r="A5" s="2">
        <v>1</v>
      </c>
      <c r="B5" s="8" t="s">
        <v>17</v>
      </c>
      <c r="C5" s="2" t="str">
        <f>CONCATENATE(A5,B5)</f>
        <v>1.R</v>
      </c>
      <c r="D5" s="66" t="s">
        <v>220</v>
      </c>
      <c r="E5" s="34" t="s">
        <v>97</v>
      </c>
      <c r="G5" s="8" t="s">
        <v>20</v>
      </c>
      <c r="H5" s="8" t="s">
        <v>21</v>
      </c>
      <c r="J5" s="13" t="str">
        <f>CONCATENATE(E3,G5,D3,H5)</f>
        <v>cMyc_pMinus2_WCE_peaks.encodePeak = read.table("cMyc_pMinus2_WCE_peaks.encodePeak", header=FALSE)</v>
      </c>
      <c r="K5" s="1" t="str">
        <f>J5</f>
        <v>cMyc_pMinus2_WCE_peaks.encodePeak = read.table("cMyc_pMinus2_WCE_peaks.encodePeak", header=FALSE)</v>
      </c>
    </row>
    <row r="6" spans="1:11">
      <c r="A6" s="2"/>
      <c r="D6" s="34"/>
      <c r="E6" s="34"/>
      <c r="J6" s="8" t="s">
        <v>5</v>
      </c>
      <c r="K6" s="1" t="s">
        <v>5</v>
      </c>
    </row>
    <row r="7" spans="1:11">
      <c r="A7" s="2"/>
      <c r="D7" s="66" t="s">
        <v>221</v>
      </c>
      <c r="E7" s="34"/>
      <c r="J7" s="8" t="s">
        <v>22</v>
      </c>
      <c r="K7" s="1" t="s">
        <v>5</v>
      </c>
    </row>
    <row r="8" spans="1:11">
      <c r="A8" s="2"/>
      <c r="D8" s="17"/>
      <c r="E8" s="17"/>
      <c r="G8" s="8" t="s">
        <v>23</v>
      </c>
      <c r="H8" s="8" t="s">
        <v>24</v>
      </c>
      <c r="J8" s="13" t="str">
        <f>CONCATENATE(E3,G8,E3,H8)</f>
        <v>cMyc_pMinus2_WCE_broad_peaks.bed = cMyc_pMinus2_WCE_broad_peaks.bed[,c(1:5)]</v>
      </c>
      <c r="K8" s="1" t="str">
        <f>J8</f>
        <v>cMyc_pMinus2_WCE_broad_peaks.bed = cMyc_pMinus2_WCE_broad_peaks.bed[,c(1:5)]</v>
      </c>
    </row>
    <row r="9" spans="1:11">
      <c r="A9" s="2"/>
      <c r="D9" s="17"/>
      <c r="E9" s="17"/>
      <c r="J9" s="8" t="s">
        <v>5</v>
      </c>
      <c r="K9" s="1" t="s">
        <v>5</v>
      </c>
    </row>
    <row r="10" spans="1:11">
      <c r="C10" s="1"/>
      <c r="D10" s="1"/>
      <c r="E10" s="1"/>
      <c r="J10" s="8" t="s">
        <v>25</v>
      </c>
      <c r="K10" s="1" t="s">
        <v>5</v>
      </c>
    </row>
    <row r="11" spans="1:11">
      <c r="D11" s="18"/>
      <c r="E11" s="18"/>
      <c r="G11" s="8" t="s">
        <v>26</v>
      </c>
      <c r="H11" s="8" t="s">
        <v>27</v>
      </c>
      <c r="J11" s="13" t="str">
        <f>CONCATENATE(E3,G11,E3,H11)</f>
        <v>cMyc_pMinus2_WCE_peaks.encodePeak = cMyc_pMinus2_WCE_peaks.encodePeak[,c(1:4,7)]</v>
      </c>
      <c r="K11" s="1" t="str">
        <f>J11</f>
        <v>cMyc_pMinus2_WCE_peaks.encodePeak = cMyc_pMinus2_WCE_peaks.encodePeak[,c(1:4,7)]</v>
      </c>
    </row>
    <row r="12" spans="1:11">
      <c r="J12" s="8" t="s">
        <v>5</v>
      </c>
      <c r="K12" s="1" t="s">
        <v>5</v>
      </c>
    </row>
    <row r="13" spans="1:11">
      <c r="E13" s="1"/>
      <c r="J13" s="8" t="s">
        <v>28</v>
      </c>
      <c r="K13" s="1" t="s">
        <v>5</v>
      </c>
    </row>
    <row r="14" spans="1:11">
      <c r="F14" s="8" t="s">
        <v>29</v>
      </c>
      <c r="G14" s="8" t="s">
        <v>30</v>
      </c>
      <c r="H14" s="8" t="s">
        <v>31</v>
      </c>
      <c r="J14" s="13" t="str">
        <f>CONCATENATE(F14,E3,G14,E3,H14)</f>
        <v>write.table(cMyc_pMinus2_WCE_broad_peaks.bed, file = "cMyc_pMinus2_WCE_broad_peaks.bed", sep = "\t", row.names = FALSE, col.names = FALSE, quote = FALSE)</v>
      </c>
      <c r="K14" s="1" t="str">
        <f>J14</f>
        <v>write.table(cMyc_pMinus2_WCE_broad_peaks.bed, file = "cMyc_pMinus2_WCE_broad_peaks.bed", sep = "\t", row.names = FALSE, col.names = FALSE, quote = FALSE)</v>
      </c>
    </row>
    <row r="15" spans="1:11">
      <c r="F15" s="8" t="s">
        <v>29</v>
      </c>
      <c r="G15" s="8" t="s">
        <v>32</v>
      </c>
      <c r="H15" s="8" t="s">
        <v>33</v>
      </c>
      <c r="J15" s="13" t="str">
        <f>CONCATENATE(F15,E3,G15,E3,H15)</f>
        <v>write.table(cMyc_pMinus2_WCE_peaks.encodePeak, file = "cMyc_pMinus2_WCE_peaks_ENCODEpeak.bed", sep = "\t", row.names = FALSE, col.names = FALSE, quote = FALSE)</v>
      </c>
      <c r="K15" s="1" t="str">
        <f>J15</f>
        <v>write.table(cMyc_pMinus2_WCE_peaks.encodePeak, file = "cMyc_pMinus2_WCE_peaks_ENCODEpeak.bed", sep = "\t", row.names = FALSE, col.names = FALSE, quote = FALSE)</v>
      </c>
    </row>
    <row r="16" spans="1:11">
      <c r="J16" s="8" t="s">
        <v>5</v>
      </c>
      <c r="K16" s="1" t="s">
        <v>5</v>
      </c>
    </row>
    <row r="17" spans="4:11">
      <c r="J17" s="8" t="s">
        <v>34</v>
      </c>
      <c r="K17" s="1" t="s">
        <v>34</v>
      </c>
    </row>
    <row r="21" spans="4:11">
      <c r="K21" s="19" t="s">
        <v>61</v>
      </c>
    </row>
    <row r="22" spans="4:11">
      <c r="I22" s="8" t="s">
        <v>59</v>
      </c>
      <c r="J22" s="2">
        <v>1</v>
      </c>
      <c r="K22" s="1" t="str">
        <f>CONCATENATE($I$22,C4)</f>
        <v>/usr/local/R/3.0.2/bin/R CMD BATCH 1.R</v>
      </c>
    </row>
    <row r="23" spans="4:11">
      <c r="D23" s="20" t="s">
        <v>63</v>
      </c>
      <c r="E23" s="8" t="s">
        <v>35</v>
      </c>
      <c r="F23" s="8" t="s">
        <v>36</v>
      </c>
      <c r="G23" s="8" t="s">
        <v>37</v>
      </c>
      <c r="H23" s="1"/>
      <c r="I23" s="8" t="s">
        <v>59</v>
      </c>
      <c r="J23" s="2">
        <v>2</v>
      </c>
      <c r="K23" s="1" t="str">
        <f>CONCATENATE($I$22,C5)</f>
        <v>/usr/local/R/3.0.2/bin/R CMD BATCH 1.R</v>
      </c>
    </row>
    <row r="24" spans="4:11">
      <c r="I24" s="8" t="s">
        <v>59</v>
      </c>
      <c r="J24" s="2">
        <v>3</v>
      </c>
      <c r="K24" s="1" t="str">
        <f>CONCATENATE($I$22,C6)</f>
        <v xml:space="preserve">/usr/local/R/3.0.2/bin/R CMD BATCH </v>
      </c>
    </row>
    <row r="25" spans="4:11">
      <c r="I25" s="8" t="s">
        <v>59</v>
      </c>
      <c r="J25" s="2">
        <v>4</v>
      </c>
      <c r="K25" s="1" t="str">
        <f>CONCATENATE($I$22,C7)</f>
        <v xml:space="preserve">/usr/local/R/3.0.2/bin/R CMD BATCH </v>
      </c>
    </row>
    <row r="26" spans="4:11">
      <c r="I26" s="8" t="s">
        <v>59</v>
      </c>
      <c r="J26" s="2"/>
    </row>
    <row r="27" spans="4:11">
      <c r="I27" s="8" t="s">
        <v>59</v>
      </c>
      <c r="J27" s="2"/>
    </row>
    <row r="28" spans="4:11">
      <c r="J28" s="2"/>
    </row>
    <row r="29" spans="4:11">
      <c r="J29" s="2"/>
    </row>
    <row r="30" spans="4:11">
      <c r="J30" s="2"/>
    </row>
    <row r="31" spans="4:11">
      <c r="J31" s="2"/>
    </row>
    <row r="32" spans="4:11">
      <c r="K32" s="19" t="s">
        <v>60</v>
      </c>
    </row>
    <row r="33" spans="10:11">
      <c r="K33" s="8" t="str">
        <f>CONCATENATE($D$23,E4,$E$23,E4,$F$23,E4,$G$23)</f>
        <v>/usr/local/bedtools/latest/bin/bedtools intersect -a cMyc_pMinus2_WCE_broad_peaks.bed -b cMyc_pMinus2_WCE_peaks_ENCODEpeak.bed -wa -wb &gt; cMyc_pMinus2_WCE_ENCODEandBROAD.bed</v>
      </c>
    </row>
    <row r="34" spans="10:11">
      <c r="K34" s="8" t="str">
        <f>CONCATENATE($D$23,E5,$E$23,E5,$F$23,E5,$G$23)</f>
        <v>/usr/local/bedtools/latest/bin/bedtools intersect -a cMyc_pMinus2_WCE_broad_peaks.bed -b cMyc_pMinus2_WCE_peaks_ENCODEpeak.bed -wa -wb &gt; cMyc_pMinus2_WCE_ENCODEandBROAD.bed</v>
      </c>
    </row>
    <row r="35" spans="10:11">
      <c r="J35" s="16"/>
      <c r="K35" s="8" t="str">
        <f>CONCATENATE($D$23,E6,$E$23,E6,$F$23,E6,$G$23)</f>
        <v>/usr/local/bedtools/latest/bin/bedtools intersect -a _broad_peaks.bed -b _peaks_ENCODEpeak.bed -wa -wb &gt; _ENCODEandBROAD.bed</v>
      </c>
    </row>
    <row r="36" spans="10:11">
      <c r="K36" s="8" t="str">
        <f>CONCATENATE($D$23,E7,$E$23,E7,$F$23,E7,$G$23)</f>
        <v>/usr/local/bedtools/latest/bin/bedtools intersect -a _broad_peaks.bed -b _peaks_ENCODEpeak.bed -wa -wb &gt; _ENCODEandBROAD.bed</v>
      </c>
    </row>
    <row r="37" spans="10:11">
      <c r="K37" s="8"/>
    </row>
    <row r="38" spans="10:11">
      <c r="K38" s="8"/>
    </row>
    <row r="39" spans="10:11">
      <c r="K39" s="8"/>
    </row>
    <row r="41" spans="10:11">
      <c r="K41" s="11" t="s">
        <v>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L20" sqref="L20:L24"/>
    </sheetView>
  </sheetViews>
  <sheetFormatPr baseColWidth="10" defaultRowHeight="12" x14ac:dyDescent="0"/>
  <cols>
    <col min="1" max="2" width="3.1640625" style="1" bestFit="1" customWidth="1"/>
    <col min="3" max="3" width="5.33203125" style="2" bestFit="1" customWidth="1"/>
    <col min="4" max="5" width="25.5" style="14" bestFit="1" customWidth="1"/>
    <col min="6" max="6" width="2.5" style="8" customWidth="1"/>
    <col min="7" max="7" width="3.83203125" style="8" customWidth="1"/>
    <col min="8" max="8" width="3.1640625" style="8" customWidth="1"/>
    <col min="9" max="9" width="3.33203125" style="8" customWidth="1"/>
    <col min="10" max="10" width="21" style="8" customWidth="1"/>
    <col min="11" max="16384" width="10.83203125" style="1"/>
  </cols>
  <sheetData>
    <row r="1" spans="1:11">
      <c r="D1" s="9" t="s">
        <v>10</v>
      </c>
      <c r="E1" s="9" t="s">
        <v>11</v>
      </c>
      <c r="J1" s="11" t="s">
        <v>38</v>
      </c>
    </row>
    <row r="2" spans="1:11">
      <c r="D2" s="2"/>
      <c r="E2" s="2"/>
      <c r="J2" s="8" t="s">
        <v>5</v>
      </c>
    </row>
    <row r="3" spans="1:11">
      <c r="A3" s="12" t="s">
        <v>15</v>
      </c>
      <c r="C3" s="4" t="s">
        <v>101</v>
      </c>
      <c r="D3" s="4" t="s">
        <v>100</v>
      </c>
      <c r="E3" s="4" t="s">
        <v>100</v>
      </c>
      <c r="J3" s="8" t="s">
        <v>39</v>
      </c>
      <c r="K3" s="1" t="s">
        <v>5</v>
      </c>
    </row>
    <row r="4" spans="1:11">
      <c r="A4" s="2">
        <v>5</v>
      </c>
      <c r="B4" s="1" t="s">
        <v>17</v>
      </c>
      <c r="C4" s="2" t="str">
        <f>CONCATENATE(A4,B4)</f>
        <v>5.R</v>
      </c>
      <c r="D4" s="34" t="s">
        <v>97</v>
      </c>
      <c r="E4" s="34" t="s">
        <v>97</v>
      </c>
      <c r="G4" s="8" t="s">
        <v>40</v>
      </c>
      <c r="H4" s="8" t="s">
        <v>41</v>
      </c>
      <c r="J4" s="13" t="str">
        <f>CONCATENATE(E3,G4,E3,H4)</f>
        <v>Nmyc_pMinus2_noWCE_ENCODEandBROAD.bed = read.table("Nmyc_pMinus2_noWCE_ENCODEandBROAD.bed", header=FALSE)</v>
      </c>
      <c r="K4" s="1" t="str">
        <f>J4</f>
        <v>Nmyc_pMinus2_noWCE_ENCODEandBROAD.bed = read.table("Nmyc_pMinus2_noWCE_ENCODEandBROAD.bed", header=FALSE)</v>
      </c>
    </row>
    <row r="5" spans="1:11">
      <c r="A5" s="2">
        <v>6</v>
      </c>
      <c r="B5" s="1" t="s">
        <v>17</v>
      </c>
      <c r="C5" s="2" t="str">
        <f t="shared" ref="C5:C7" si="0">CONCATENATE(A5,B5)</f>
        <v>6.R</v>
      </c>
      <c r="D5" s="34" t="s">
        <v>98</v>
      </c>
      <c r="E5" s="34" t="s">
        <v>98</v>
      </c>
      <c r="J5" s="8" t="s">
        <v>42</v>
      </c>
      <c r="K5" s="1" t="s">
        <v>5</v>
      </c>
    </row>
    <row r="6" spans="1:11">
      <c r="A6" s="2">
        <v>7</v>
      </c>
      <c r="B6" s="1" t="s">
        <v>17</v>
      </c>
      <c r="C6" s="2" t="str">
        <f t="shared" si="0"/>
        <v>7.R</v>
      </c>
      <c r="D6" s="34" t="s">
        <v>99</v>
      </c>
      <c r="E6" s="34" t="s">
        <v>99</v>
      </c>
      <c r="G6" s="8" t="s">
        <v>43</v>
      </c>
      <c r="H6" s="8" t="s">
        <v>44</v>
      </c>
      <c r="J6" s="13" t="str">
        <f>CONCATENATE(E3,G6,E3,H6)</f>
        <v>Nmyc_pMinus2_noWCE_ENCODEandBROAD.bed$ORDER = seq(1:nrow(Nmyc_pMinus2_noWCE_ENCODEandBROAD.bed))</v>
      </c>
      <c r="K6" s="1" t="str">
        <f>J6</f>
        <v>Nmyc_pMinus2_noWCE_ENCODEandBROAD.bed$ORDER = seq(1:nrow(Nmyc_pMinus2_noWCE_ENCODEandBROAD.bed))</v>
      </c>
    </row>
    <row r="7" spans="1:11">
      <c r="A7" s="2">
        <v>8</v>
      </c>
      <c r="B7" s="1" t="s">
        <v>17</v>
      </c>
      <c r="C7" s="2" t="str">
        <f t="shared" si="0"/>
        <v>8.R</v>
      </c>
      <c r="D7" s="34" t="s">
        <v>100</v>
      </c>
      <c r="E7" s="34" t="s">
        <v>100</v>
      </c>
      <c r="J7" s="8" t="s">
        <v>45</v>
      </c>
      <c r="K7" s="1" t="s">
        <v>5</v>
      </c>
    </row>
    <row r="8" spans="1:11">
      <c r="A8" s="2"/>
      <c r="D8" s="17"/>
      <c r="E8" s="17"/>
      <c r="J8" s="8" t="s">
        <v>46</v>
      </c>
      <c r="K8" s="1" t="s">
        <v>5</v>
      </c>
    </row>
    <row r="9" spans="1:11">
      <c r="A9" s="2"/>
      <c r="D9" s="17"/>
      <c r="E9" s="17"/>
      <c r="J9" s="8" t="s">
        <v>47</v>
      </c>
      <c r="K9" s="1" t="s">
        <v>5</v>
      </c>
    </row>
    <row r="10" spans="1:11">
      <c r="A10" s="2"/>
      <c r="D10" s="2"/>
      <c r="E10" s="2"/>
      <c r="G10" s="8" t="s">
        <v>48</v>
      </c>
      <c r="H10" s="8" t="s">
        <v>49</v>
      </c>
      <c r="I10" s="8" t="s">
        <v>50</v>
      </c>
      <c r="J10" s="13" t="str">
        <f>CONCATENATE(E3,G10,E3,H10,E3,I10)</f>
        <v>Nmyc_pMinus2_noWCE_ENCODEandBROAD.bed = Nmyc_pMinus2_noWCE_ENCODEandBROAD.bed[order(Nmyc_pMinus2_noWCE_ENCODEandBROAD.bed$V10, decreasing = TRUE),]</v>
      </c>
      <c r="K10" s="1" t="str">
        <f>J10</f>
        <v>Nmyc_pMinus2_noWCE_ENCODEandBROAD.bed = Nmyc_pMinus2_noWCE_ENCODEandBROAD.bed[order(Nmyc_pMinus2_noWCE_ENCODEandBROAD.bed$V10, decreasing = TRUE),]</v>
      </c>
    </row>
    <row r="11" spans="1:11">
      <c r="A11" s="2"/>
      <c r="D11" s="18"/>
      <c r="E11" s="18"/>
      <c r="G11" s="8" t="s">
        <v>48</v>
      </c>
      <c r="H11" s="8" t="s">
        <v>51</v>
      </c>
      <c r="I11" s="8" t="s">
        <v>52</v>
      </c>
      <c r="J11" s="13" t="str">
        <f>CONCATENATE(E3,G11,E3,H11,E3,I11)</f>
        <v>Nmyc_pMinus2_noWCE_ENCODEandBROAD.bed = Nmyc_pMinus2_noWCE_ENCODEandBROAD.bed[!duplicated(Nmyc_pMinus2_noWCE_ENCODEandBROAD.bed$V4),]</v>
      </c>
      <c r="K11" s="1" t="str">
        <f>J11</f>
        <v>Nmyc_pMinus2_noWCE_ENCODEandBROAD.bed = Nmyc_pMinus2_noWCE_ENCODEandBROAD.bed[!duplicated(Nmyc_pMinus2_noWCE_ENCODEandBROAD.bed$V4),]</v>
      </c>
    </row>
    <row r="12" spans="1:11">
      <c r="A12" s="2"/>
      <c r="D12" s="2"/>
      <c r="E12" s="2"/>
      <c r="J12" s="8" t="s">
        <v>53</v>
      </c>
      <c r="K12" s="1" t="s">
        <v>5</v>
      </c>
    </row>
    <row r="13" spans="1:11">
      <c r="A13" s="2"/>
      <c r="D13" s="2"/>
      <c r="E13" s="2"/>
      <c r="G13" s="8" t="s">
        <v>48</v>
      </c>
      <c r="H13" s="8" t="s">
        <v>54</v>
      </c>
      <c r="J13" s="13" t="str">
        <f>CONCATENATE(E3,G13,E3,H13)</f>
        <v>Nmyc_pMinus2_noWCE_ENCODEandBROAD.bed = Nmyc_pMinus2_noWCE_ENCODEandBROAD.bed[,c(1:3,9,10,5,11)]</v>
      </c>
      <c r="K13" s="1" t="str">
        <f>J13</f>
        <v>Nmyc_pMinus2_noWCE_ENCODEandBROAD.bed = Nmyc_pMinus2_noWCE_ENCODEandBROAD.bed[,c(1:3,9,10,5,11)]</v>
      </c>
    </row>
    <row r="14" spans="1:11">
      <c r="A14" s="2"/>
      <c r="D14" s="1"/>
      <c r="E14" s="1"/>
      <c r="G14" s="8" t="s">
        <v>48</v>
      </c>
      <c r="H14" s="8" t="s">
        <v>49</v>
      </c>
      <c r="I14" s="8" t="s">
        <v>55</v>
      </c>
      <c r="J14" s="13" t="str">
        <f>CONCATENATE(E3,G14,E3,H14,E3,I14)</f>
        <v>Nmyc_pMinus2_noWCE_ENCODEandBROAD.bed = Nmyc_pMinus2_noWCE_ENCODEandBROAD.bed[order(Nmyc_pMinus2_noWCE_ENCODEandBROAD.bed$ORDER, decreasing = FALSE),]</v>
      </c>
      <c r="K14" s="1" t="str">
        <f>J14</f>
        <v>Nmyc_pMinus2_noWCE_ENCODEandBROAD.bed = Nmyc_pMinus2_noWCE_ENCODEandBROAD.bed[order(Nmyc_pMinus2_noWCE_ENCODEandBROAD.bed$ORDER, decreasing = FALSE),]</v>
      </c>
    </row>
    <row r="15" spans="1:11">
      <c r="A15" s="2"/>
      <c r="D15" s="1"/>
      <c r="E15" s="1"/>
      <c r="G15" s="8" t="s">
        <v>48</v>
      </c>
      <c r="H15" s="8" t="s">
        <v>56</v>
      </c>
      <c r="J15" s="13" t="str">
        <f>CONCATENATE(E3,G15,E3,H15)</f>
        <v>Nmyc_pMinus2_noWCE_ENCODEandBROAD.bed = Nmyc_pMinus2_noWCE_ENCODEandBROAD.bed[,1:6]</v>
      </c>
      <c r="K15" s="1" t="str">
        <f>J15</f>
        <v>Nmyc_pMinus2_noWCE_ENCODEandBROAD.bed = Nmyc_pMinus2_noWCE_ENCODEandBROAD.bed[,1:6]</v>
      </c>
    </row>
    <row r="16" spans="1:11">
      <c r="A16" s="2"/>
      <c r="D16" s="1"/>
      <c r="E16" s="1"/>
      <c r="F16" s="8" t="s">
        <v>29</v>
      </c>
      <c r="G16" s="8" t="s">
        <v>57</v>
      </c>
      <c r="H16" s="8" t="s">
        <v>58</v>
      </c>
      <c r="J16" s="13" t="str">
        <f>CONCATENATE(F16,E3,G16,E3,H16)</f>
        <v>write.table(Nmyc_pMinus2_noWCE_ENCODEandBROAD.bed, file = "Nmyc_pMinus2_noWCE_ENCODEandBROAD.bed", sep = "\t", row.names = FALSE, col.names = FALSE, quote = FALSE)</v>
      </c>
      <c r="K16" s="1" t="str">
        <f>J16</f>
        <v>write.table(Nmyc_pMinus2_noWCE_ENCODEandBROAD.bed, file = "Nmyc_pMinus2_noWCE_ENCODEandBROAD.bed", sep = "\t", row.names = FALSE, col.names = FALSE, quote = FALSE)</v>
      </c>
    </row>
    <row r="17" spans="1:12">
      <c r="A17" s="2"/>
      <c r="D17" s="1"/>
      <c r="E17" s="1"/>
      <c r="J17" s="8" t="s">
        <v>5</v>
      </c>
      <c r="K17" s="1" t="s">
        <v>5</v>
      </c>
    </row>
    <row r="18" spans="1:12">
      <c r="A18" s="2"/>
      <c r="D18" s="1"/>
      <c r="E18" s="1"/>
      <c r="J18" s="8" t="s">
        <v>34</v>
      </c>
      <c r="K18" s="1" t="s">
        <v>34</v>
      </c>
    </row>
    <row r="19" spans="1:12">
      <c r="A19" s="2"/>
      <c r="D19" s="1"/>
      <c r="E19" s="1"/>
    </row>
    <row r="20" spans="1:12">
      <c r="J20" s="8" t="s">
        <v>59</v>
      </c>
      <c r="K20" s="1">
        <v>5</v>
      </c>
      <c r="L20" s="1" t="str">
        <f>CONCATENATE(J20,K20,".R")</f>
        <v>/usr/local/R/3.0.2/bin/R CMD BATCH 5.R</v>
      </c>
    </row>
    <row r="21" spans="1:12">
      <c r="J21" s="8" t="s">
        <v>59</v>
      </c>
      <c r="K21" s="1">
        <v>6</v>
      </c>
      <c r="L21" s="1" t="str">
        <f t="shared" ref="L21:L23" si="1">CONCATENATE(J21,K21,".R")</f>
        <v>/usr/local/R/3.0.2/bin/R CMD BATCH 6.R</v>
      </c>
    </row>
    <row r="22" spans="1:12">
      <c r="J22" s="8" t="s">
        <v>59</v>
      </c>
      <c r="K22" s="1">
        <v>7</v>
      </c>
      <c r="L22" s="1" t="str">
        <f t="shared" si="1"/>
        <v>/usr/local/R/3.0.2/bin/R CMD BATCH 7.R</v>
      </c>
    </row>
    <row r="23" spans="1:12">
      <c r="J23" s="8" t="s">
        <v>59</v>
      </c>
      <c r="K23" s="1">
        <v>8</v>
      </c>
      <c r="L23" s="1" t="str">
        <f t="shared" si="1"/>
        <v>/usr/local/R/3.0.2/bin/R CMD BATCH 8.R</v>
      </c>
    </row>
    <row r="24" spans="1:12">
      <c r="J24" s="1"/>
    </row>
    <row r="25" spans="1:12">
      <c r="J25" s="1"/>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A12" sqref="A12"/>
    </sheetView>
  </sheetViews>
  <sheetFormatPr baseColWidth="10" defaultRowHeight="13" x14ac:dyDescent="0"/>
  <cols>
    <col min="1" max="1" width="8.5" style="6" customWidth="1"/>
    <col min="2" max="2" width="33.6640625" style="48" bestFit="1" customWidth="1"/>
    <col min="3" max="4" width="14.5" style="48" bestFit="1" customWidth="1"/>
    <col min="5" max="5" width="16.83203125" style="48" bestFit="1" customWidth="1"/>
    <col min="6" max="6" width="13.1640625" style="48" bestFit="1" customWidth="1"/>
    <col min="7" max="8" width="19.1640625" style="48" bestFit="1" customWidth="1"/>
    <col min="9" max="9" width="21.6640625" style="48" bestFit="1" customWidth="1"/>
    <col min="10" max="10" width="2.83203125" style="49" customWidth="1"/>
    <col min="11" max="11" width="60" style="48" bestFit="1" customWidth="1"/>
    <col min="12" max="12" width="67.1640625" style="48" bestFit="1" customWidth="1"/>
    <col min="13" max="16384" width="10.83203125" style="48"/>
  </cols>
  <sheetData>
    <row r="1" spans="1:12" ht="26">
      <c r="A1" s="5" t="s">
        <v>8</v>
      </c>
      <c r="B1" s="6"/>
      <c r="C1" s="41" t="s">
        <v>95</v>
      </c>
      <c r="D1" s="41" t="s">
        <v>170</v>
      </c>
      <c r="F1" s="41" t="s">
        <v>171</v>
      </c>
      <c r="G1" s="41" t="s">
        <v>172</v>
      </c>
      <c r="H1" s="15"/>
      <c r="I1" s="15"/>
    </row>
    <row r="2" spans="1:12">
      <c r="B2" s="50" t="s">
        <v>104</v>
      </c>
      <c r="C2" s="51"/>
      <c r="D2" s="52"/>
      <c r="E2" s="52"/>
      <c r="F2" s="52"/>
      <c r="G2" s="52"/>
      <c r="H2" s="52"/>
      <c r="I2" s="52"/>
      <c r="K2" s="53" t="s">
        <v>116</v>
      </c>
    </row>
    <row r="3" spans="1:12">
      <c r="B3" s="50" t="s">
        <v>174</v>
      </c>
      <c r="C3" s="51"/>
      <c r="D3" s="52"/>
      <c r="E3" s="52"/>
      <c r="F3" s="52"/>
      <c r="G3" s="52"/>
      <c r="H3" s="52"/>
      <c r="I3" s="52"/>
      <c r="K3" s="54" t="s">
        <v>138</v>
      </c>
    </row>
    <row r="4" spans="1:12">
      <c r="B4" s="50" t="s">
        <v>175</v>
      </c>
      <c r="C4" s="51"/>
      <c r="D4" s="52"/>
      <c r="E4" s="52"/>
      <c r="F4" s="52"/>
      <c r="G4" s="52"/>
      <c r="H4" s="52"/>
      <c r="I4" s="52"/>
    </row>
    <row r="5" spans="1:12">
      <c r="B5" s="50" t="s">
        <v>102</v>
      </c>
      <c r="C5" s="55"/>
      <c r="D5" s="52"/>
      <c r="E5" s="52"/>
      <c r="F5" s="52"/>
      <c r="G5" s="52"/>
      <c r="H5" s="52"/>
      <c r="I5" s="52"/>
      <c r="K5" s="40" t="s">
        <v>135</v>
      </c>
    </row>
    <row r="6" spans="1:12">
      <c r="B6" s="50"/>
      <c r="C6" s="55"/>
      <c r="K6" s="48" t="s">
        <v>136</v>
      </c>
      <c r="L6" s="48" t="s">
        <v>137</v>
      </c>
    </row>
    <row r="7" spans="1:12">
      <c r="B7" s="50"/>
      <c r="C7" s="55"/>
      <c r="K7" s="56" t="s">
        <v>139</v>
      </c>
      <c r="L7" s="48" t="s">
        <v>178</v>
      </c>
    </row>
    <row r="8" spans="1:12">
      <c r="B8" s="50"/>
      <c r="C8" s="55"/>
      <c r="K8" s="48" t="s">
        <v>187</v>
      </c>
      <c r="L8" s="48" t="s">
        <v>186</v>
      </c>
    </row>
    <row r="9" spans="1:12">
      <c r="B9" s="50"/>
      <c r="C9" s="55"/>
    </row>
    <row r="10" spans="1:12">
      <c r="B10" s="50" t="s">
        <v>7</v>
      </c>
      <c r="C10" s="57"/>
    </row>
    <row r="14" spans="1:12">
      <c r="C14" s="6" t="s">
        <v>129</v>
      </c>
      <c r="D14" s="6" t="s">
        <v>181</v>
      </c>
      <c r="E14" s="6" t="s">
        <v>182</v>
      </c>
      <c r="F14" s="6"/>
      <c r="G14" s="6" t="s">
        <v>183</v>
      </c>
      <c r="H14" s="6" t="s">
        <v>184</v>
      </c>
      <c r="I14" s="6" t="s">
        <v>185</v>
      </c>
    </row>
    <row r="15" spans="1:12" ht="26">
      <c r="A15" s="5" t="s">
        <v>9</v>
      </c>
      <c r="B15" s="58" t="s">
        <v>180</v>
      </c>
    </row>
    <row r="50" spans="1:12">
      <c r="A50" s="40" t="s">
        <v>173</v>
      </c>
    </row>
    <row r="52" spans="1:12" ht="26">
      <c r="A52" s="5" t="s">
        <v>8</v>
      </c>
      <c r="B52" s="6"/>
      <c r="C52" s="41" t="s">
        <v>109</v>
      </c>
      <c r="D52" s="41" t="s">
        <v>110</v>
      </c>
      <c r="F52" s="15" t="s">
        <v>111</v>
      </c>
      <c r="G52" s="15" t="s">
        <v>112</v>
      </c>
      <c r="H52" s="15"/>
      <c r="I52" s="15"/>
    </row>
    <row r="53" spans="1:12">
      <c r="B53" s="50" t="s">
        <v>104</v>
      </c>
      <c r="C53" s="51">
        <v>5935</v>
      </c>
      <c r="D53" s="48">
        <v>4080</v>
      </c>
      <c r="F53" s="48" t="s">
        <v>114</v>
      </c>
      <c r="G53" s="48" t="s">
        <v>113</v>
      </c>
    </row>
    <row r="54" spans="1:12">
      <c r="B54" s="50" t="s">
        <v>174</v>
      </c>
      <c r="C54" s="51"/>
      <c r="D54" s="59">
        <v>1933</v>
      </c>
    </row>
    <row r="55" spans="1:12">
      <c r="B55" s="50" t="s">
        <v>175</v>
      </c>
      <c r="C55" s="51"/>
      <c r="D55" s="48">
        <v>540</v>
      </c>
    </row>
    <row r="56" spans="1:12">
      <c r="B56" s="50" t="s">
        <v>102</v>
      </c>
      <c r="C56" s="60">
        <v>1972</v>
      </c>
      <c r="D56" s="48">
        <v>226</v>
      </c>
      <c r="F56" s="48">
        <v>17238</v>
      </c>
      <c r="G56" s="48">
        <v>2763</v>
      </c>
    </row>
    <row r="57" spans="1:12">
      <c r="B57" s="50" t="s">
        <v>176</v>
      </c>
      <c r="C57" s="55"/>
      <c r="G57" s="59">
        <v>1841</v>
      </c>
      <c r="H57" s="59"/>
      <c r="I57" s="59"/>
    </row>
    <row r="58" spans="1:12">
      <c r="B58" s="50" t="s">
        <v>177</v>
      </c>
      <c r="C58" s="55"/>
      <c r="G58" s="48">
        <v>1433</v>
      </c>
      <c r="K58" s="53" t="s">
        <v>116</v>
      </c>
    </row>
    <row r="59" spans="1:12">
      <c r="B59" s="50" t="s">
        <v>179</v>
      </c>
      <c r="C59" s="55"/>
      <c r="G59" s="48">
        <v>1347</v>
      </c>
      <c r="K59" s="54" t="s">
        <v>138</v>
      </c>
    </row>
    <row r="60" spans="1:12">
      <c r="B60" s="50" t="s">
        <v>103</v>
      </c>
      <c r="C60" s="55">
        <v>552</v>
      </c>
      <c r="D60" s="48">
        <v>67</v>
      </c>
      <c r="F60" s="48">
        <v>4989</v>
      </c>
      <c r="G60" s="48">
        <v>1113</v>
      </c>
    </row>
    <row r="61" spans="1:12">
      <c r="B61" s="50" t="s">
        <v>115</v>
      </c>
      <c r="C61" s="55"/>
      <c r="F61" s="59">
        <v>2420</v>
      </c>
      <c r="K61" s="40" t="s">
        <v>135</v>
      </c>
    </row>
    <row r="62" spans="1:12">
      <c r="B62" s="50"/>
      <c r="C62" s="55"/>
      <c r="K62" s="48" t="s">
        <v>136</v>
      </c>
      <c r="L62" s="48" t="s">
        <v>137</v>
      </c>
    </row>
    <row r="63" spans="1:12">
      <c r="B63" s="50"/>
      <c r="C63" s="55"/>
      <c r="K63" s="56" t="s">
        <v>139</v>
      </c>
      <c r="L63" s="48" t="s">
        <v>178</v>
      </c>
    </row>
    <row r="64" spans="1:12">
      <c r="B64" s="50"/>
      <c r="C64" s="55"/>
    </row>
    <row r="65" spans="1:5">
      <c r="B65" s="50"/>
      <c r="C65" s="55"/>
    </row>
    <row r="66" spans="1:5">
      <c r="B66" s="50" t="s">
        <v>7</v>
      </c>
      <c r="C66" s="57"/>
    </row>
    <row r="70" spans="1:5">
      <c r="C70" s="38" t="s">
        <v>129</v>
      </c>
      <c r="D70" s="38" t="s">
        <v>131</v>
      </c>
      <c r="E70" s="38" t="s">
        <v>130</v>
      </c>
    </row>
    <row r="71" spans="1:5" ht="26">
      <c r="A71" s="5" t="s">
        <v>9</v>
      </c>
      <c r="B71" s="50" t="s">
        <v>180</v>
      </c>
      <c r="C71" s="48">
        <v>4161623</v>
      </c>
      <c r="D71" s="48">
        <v>2976182</v>
      </c>
      <c r="E71" s="48">
        <v>7872051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opLeftCell="B2" workbookViewId="0">
      <selection activeCell="C49" sqref="C49"/>
    </sheetView>
  </sheetViews>
  <sheetFormatPr baseColWidth="10" defaultRowHeight="12" x14ac:dyDescent="0"/>
  <cols>
    <col min="1" max="1" width="4.83203125" style="21" bestFit="1" customWidth="1"/>
    <col min="2" max="2" width="59.6640625" style="23" customWidth="1"/>
    <col min="3" max="3" width="88.5" style="21" customWidth="1"/>
    <col min="4" max="4" width="21.6640625" style="21" customWidth="1"/>
    <col min="5" max="5" width="28.5" style="21" bestFit="1" customWidth="1"/>
    <col min="6" max="6" width="29.5" style="21" bestFit="1" customWidth="1"/>
    <col min="7" max="7" width="28.83203125" style="21" customWidth="1"/>
    <col min="8" max="8" width="17.33203125" style="21" customWidth="1"/>
    <col min="9" max="9" width="10.83203125" style="21"/>
    <col min="10" max="10" width="11.83203125" style="21" bestFit="1" customWidth="1"/>
    <col min="11" max="11" width="3.1640625" style="21" bestFit="1" customWidth="1"/>
    <col min="12" max="12" width="16.33203125" style="21" bestFit="1" customWidth="1"/>
    <col min="13" max="14" width="25.5" style="21" bestFit="1" customWidth="1"/>
    <col min="15" max="16384" width="10.83203125" style="21"/>
  </cols>
  <sheetData>
    <row r="1" spans="1:8">
      <c r="B1" s="22" t="s">
        <v>64</v>
      </c>
    </row>
    <row r="2" spans="1:8">
      <c r="B2" s="23" t="s">
        <v>65</v>
      </c>
      <c r="C2" s="21" t="s">
        <v>66</v>
      </c>
      <c r="D2" s="2"/>
    </row>
    <row r="3" spans="1:8">
      <c r="B3" s="23" t="s">
        <v>67</v>
      </c>
      <c r="C3" s="21" t="s">
        <v>68</v>
      </c>
      <c r="D3" s="2"/>
    </row>
    <row r="4" spans="1:8">
      <c r="D4" s="2"/>
    </row>
    <row r="5" spans="1:8">
      <c r="D5" s="18"/>
    </row>
    <row r="6" spans="1:8">
      <c r="A6" s="21" t="s">
        <v>69</v>
      </c>
      <c r="B6" s="24" t="s">
        <v>70</v>
      </c>
      <c r="D6" s="18"/>
    </row>
    <row r="7" spans="1:8" ht="24">
      <c r="A7" s="21">
        <v>1</v>
      </c>
      <c r="B7" s="42" t="s">
        <v>140</v>
      </c>
      <c r="C7" s="39" t="s">
        <v>1</v>
      </c>
      <c r="D7" s="18"/>
    </row>
    <row r="8" spans="1:8">
      <c r="A8" s="21">
        <v>2</v>
      </c>
      <c r="B8" s="23" t="s">
        <v>71</v>
      </c>
      <c r="D8" s="18"/>
    </row>
    <row r="9" spans="1:8">
      <c r="A9" s="21">
        <v>3</v>
      </c>
      <c r="B9" s="26" t="s">
        <v>72</v>
      </c>
      <c r="D9" s="18"/>
    </row>
    <row r="10" spans="1:8">
      <c r="B10" s="26" t="s">
        <v>90</v>
      </c>
      <c r="C10" s="35" t="s">
        <v>117</v>
      </c>
      <c r="D10" s="18"/>
    </row>
    <row r="11" spans="1:8">
      <c r="B11" s="26"/>
      <c r="C11" s="35"/>
      <c r="D11" s="18"/>
    </row>
    <row r="12" spans="1:8">
      <c r="B12" s="26"/>
      <c r="D12" s="18"/>
    </row>
    <row r="13" spans="1:8">
      <c r="A13" s="21">
        <v>4</v>
      </c>
      <c r="B13" s="26" t="s">
        <v>73</v>
      </c>
      <c r="C13" s="21" t="str">
        <f>CONCATENATE("/usr/local/bedtools/latest/bin/bedtools sort -i ",C10,".bed &gt; ",C10,".sort.bed")</f>
        <v>/usr/local/bedtools/latest/bin/bedtools sort -i MYC_combined.bed &gt; MYC_combined.sort.bed</v>
      </c>
      <c r="D13" s="18"/>
    </row>
    <row r="14" spans="1:8">
      <c r="C14" s="21" t="str">
        <f>CONCATENATE("/usr/local/bedtools/latest/bin/bedtools merge -i ",C10,".sort.bed &gt; ",C10,".merged.bed")</f>
        <v>/usr/local/bedtools/latest/bin/bedtools merge -i MYC_combined.sort.bed &gt; MYC_combined.merged.bed</v>
      </c>
    </row>
    <row r="16" spans="1:8">
      <c r="F16" s="29" t="s">
        <v>91</v>
      </c>
      <c r="G16" s="29" t="s">
        <v>92</v>
      </c>
      <c r="H16" s="29" t="s">
        <v>93</v>
      </c>
    </row>
    <row r="17" spans="1:17">
      <c r="A17" s="21">
        <v>5</v>
      </c>
      <c r="B17" s="26" t="s">
        <v>74</v>
      </c>
      <c r="C17" s="21" t="str">
        <f>CONCATENATE("/usr/local/bedtools/latest/bin/bedtools intersect -abam ",F17," -b ",$C$10,".merged.bed &gt; ",G17)</f>
        <v>/usr/local/bedtools/latest/bin/bedtools intersect -abam cMyc.merged.bam -b MYC_combined.merged.bed &gt; cMyc_pValueX.merged.bam</v>
      </c>
      <c r="F17" s="36" t="s">
        <v>105</v>
      </c>
      <c r="G17" s="35" t="s">
        <v>118</v>
      </c>
      <c r="H17" s="35" t="s">
        <v>95</v>
      </c>
    </row>
    <row r="18" spans="1:17">
      <c r="C18" s="21" t="str">
        <f>CONCATENATE("/usr/local/bedtools/latest/bin/bedtools intersect -abam ",F18," -b ",$C$10,".merged.bed &gt; ",G18)</f>
        <v>/usr/local/bedtools/latest/bin/bedtools intersect -abam Nmyc.merged.bam -b MYC_combined.merged.bed &gt; Nmyc_pValueX.merged.bam</v>
      </c>
      <c r="F18" s="36" t="s">
        <v>106</v>
      </c>
      <c r="G18" s="35" t="s">
        <v>119</v>
      </c>
      <c r="H18" s="35" t="s">
        <v>96</v>
      </c>
    </row>
    <row r="19" spans="1:17">
      <c r="C19" s="21" t="str">
        <f>CONCATENATE("/usr/local/bedtools/latest/bin/bedtools intersect -abam WCE_wt.merged.bam -b ",$C$10,".merged.bed &gt; ",G19)</f>
        <v>/usr/local/bedtools/latest/bin/bedtools intersect -abam WCE_wt.merged.bam -b MYC_combined.merged.bed &gt; WCE_pValueX.merged.bam</v>
      </c>
      <c r="D19" s="25"/>
      <c r="F19" s="36" t="s">
        <v>107</v>
      </c>
      <c r="G19" s="35" t="s">
        <v>120</v>
      </c>
      <c r="H19" s="35" t="s">
        <v>3</v>
      </c>
    </row>
    <row r="20" spans="1:17">
      <c r="D20" s="25"/>
    </row>
    <row r="21" spans="1:17">
      <c r="B21" s="22" t="s">
        <v>75</v>
      </c>
      <c r="C21" s="28" t="s">
        <v>76</v>
      </c>
      <c r="D21" s="25"/>
      <c r="J21" s="29" t="s">
        <v>89</v>
      </c>
      <c r="L21" s="29" t="s">
        <v>88</v>
      </c>
    </row>
    <row r="22" spans="1:17" ht="25">
      <c r="A22" s="21">
        <v>6</v>
      </c>
      <c r="B22" s="26" t="s">
        <v>77</v>
      </c>
      <c r="C22" s="27" t="str">
        <f>CONCATENATE("time python2.7 /usr/local/macs2/latest/bin/macs2 randsample -t ",G17," -n 1")</f>
        <v>time python2.7 /usr/local/macs2/latest/bin/macs2 randsample -t cMyc_pValueX.merged.bam -n 1</v>
      </c>
      <c r="D22" s="25"/>
      <c r="E22" s="27" t="str">
        <f>CONCATENATE("time python2.7 /usr/local/macs2/latest/bin/macs2 randsample -t ",G17," -n ",$J$22)</f>
        <v>time python2.7 /usr/local/macs2/latest/bin/macs2 randsample -t cMyc_pValueX.merged.bam -n 2976182</v>
      </c>
      <c r="J22" s="7">
        <v>2976182</v>
      </c>
      <c r="K22" s="21" t="s">
        <v>0</v>
      </c>
      <c r="L22" s="21" t="s">
        <v>132</v>
      </c>
      <c r="M22" s="21" t="str">
        <f>CONCATENATE(H17,"_sub.bed")</f>
        <v>cMyc_sub.bed</v>
      </c>
      <c r="N22" s="21" t="str">
        <f>CONCATENATE(K22," ",L22," ",M22)</f>
        <v>mv rand1_4.sh.o5013081 cMyc_sub.bed</v>
      </c>
    </row>
    <row r="23" spans="1:17">
      <c r="C23" s="27" t="str">
        <f>CONCATENATE("time python2.7 /usr/local/macs2/latest/bin/macs2 randsample -t ",G18," -n 1")</f>
        <v>time python2.7 /usr/local/macs2/latest/bin/macs2 randsample -t Nmyc_pValueX.merged.bam -n 1</v>
      </c>
      <c r="E23" s="27" t="str">
        <f>CONCATENATE("time python2.7 /usr/local/macs2/latest/bin/macs2 randsample -t ",G18," -n ",$J$22)</f>
        <v>time python2.7 /usr/local/macs2/latest/bin/macs2 randsample -t Nmyc_pValueX.merged.bam -n 2976182</v>
      </c>
      <c r="K23" s="21" t="s">
        <v>0</v>
      </c>
      <c r="L23" s="21" t="s">
        <v>133</v>
      </c>
      <c r="M23" s="21" t="str">
        <f>CONCATENATE(H18,"_sub.bed")</f>
        <v>Nmyc_sub.bed</v>
      </c>
      <c r="N23" s="21" t="str">
        <f>CONCATENATE(K23," ",L23," ",M23)</f>
        <v>mv rand1_5.sh.o5013512 Nmyc_sub.bed</v>
      </c>
    </row>
    <row r="24" spans="1:17" ht="13">
      <c r="C24" s="27" t="str">
        <f>CONCATENATE("time python2.7 /usr/local/macs2/latest/bin/macs2 randsample -t ",G19," -n 1")</f>
        <v>time python2.7 /usr/local/macs2/latest/bin/macs2 randsample -t WCE_pValueX.merged.bam -n 1</v>
      </c>
      <c r="D24" s="32"/>
      <c r="E24" s="27" t="str">
        <f>CONCATENATE("time python2.7 /usr/local/macs2/latest/bin/macs2 randsample -t ",G19," -n ",$J$22)</f>
        <v>time python2.7 /usr/local/macs2/latest/bin/macs2 randsample -t WCE_pValueX.merged.bam -n 2976182</v>
      </c>
      <c r="F24" s="31"/>
      <c r="G24" s="31"/>
      <c r="H24" s="31"/>
      <c r="I24" s="31"/>
      <c r="J24" s="33"/>
      <c r="K24" s="31" t="s">
        <v>0</v>
      </c>
      <c r="L24" s="31" t="s">
        <v>134</v>
      </c>
      <c r="M24" s="21" t="str">
        <f>CONCATENATE(H19,"_sub.bed")</f>
        <v>WCE_sub.bed</v>
      </c>
      <c r="N24" s="21" t="str">
        <f t="shared" ref="N24" si="0">CONCATENATE(K24," ",L24," ",M24)</f>
        <v>mv rand1_6.sh.o5013518 WCE_sub.bed</v>
      </c>
      <c r="O24" s="31"/>
      <c r="P24" s="31"/>
      <c r="Q24" s="31"/>
    </row>
    <row r="25" spans="1:17">
      <c r="C25" s="27"/>
      <c r="D25" s="31"/>
      <c r="E25" s="27"/>
      <c r="F25" s="31"/>
      <c r="G25" s="31"/>
      <c r="H25" s="31"/>
      <c r="I25" s="31"/>
      <c r="J25" s="31"/>
    </row>
    <row r="26" spans="1:17">
      <c r="I26" s="29"/>
    </row>
    <row r="27" spans="1:17" ht="24">
      <c r="A27" s="21">
        <v>7</v>
      </c>
      <c r="B27" s="26" t="s">
        <v>78</v>
      </c>
      <c r="C27" s="21" t="str">
        <f>CONCATENATE("time python2.7 /usr/local/macs2/latest/bin/macs2 callpeak -t ",M22," -f BED -g mm --keep-dup 1  -n cMyc_noWCE -B -p 0.000001 -m 3 100 --broad --broad-cutoff 0.00001")</f>
        <v>time python2.7 /usr/local/macs2/latest/bin/macs2 callpeak -t cMyc_sub.bed -f BED -g mm --keep-dup 1  -n cMyc_noWCE -B -p 0.000001 -m 3 100 --broad --broad-cutoff 0.00001</v>
      </c>
    </row>
    <row r="28" spans="1:17">
      <c r="B28" s="37" t="s">
        <v>108</v>
      </c>
      <c r="C28" s="21" t="str">
        <f>CONCATENATE("time python2.7 /usr/local/macs2/latest/bin/macs2 callpeak -t ",M23," -f BED -g mm --keep-dup 1  -n Nmyc_noWCE -B -p 0.000001 -m 3 100 --broad --broad-cutoff 0.00001")</f>
        <v>time python2.7 /usr/local/macs2/latest/bin/macs2 callpeak -t Nmyc_sub.bed -f BED -g mm --keep-dup 1  -n Nmyc_noWCE -B -p 0.000001 -m 3 100 --broad --broad-cutoff 0.00001</v>
      </c>
    </row>
    <row r="29" spans="1:17">
      <c r="B29" s="26"/>
    </row>
    <row r="30" spans="1:17">
      <c r="B30" s="26" t="s">
        <v>94</v>
      </c>
      <c r="C30" s="34" t="str">
        <f>CONCATENATE("time python2.7 /usr/local/macs2/latest/bin/macs2 callpeak -t ",M22," -c ", M24," -f BED -g mm --keep-dup 1  -n cMyc_WCE -B --nomodel --shiftsize 200 -p 0.001 --broad --broad-cutoff 0.01")</f>
        <v>time python2.7 /usr/local/macs2/latest/bin/macs2 callpeak -t cMyc_sub.bed -c WCE_sub.bed -f BED -g mm --keep-dup 1  -n cMyc_WCE -B --nomodel --shiftsize 200 -p 0.001 --broad --broad-cutoff 0.01</v>
      </c>
    </row>
    <row r="31" spans="1:17">
      <c r="B31" s="26"/>
      <c r="C31" s="34" t="str">
        <f>CONCATENATE("time python2.7 /usr/local/macs2/latest/bin/macs2 callpeak -t ",M23," -c ", M24," -f BED -g mm --keep-dup 1  -n Nmyc_WCE -B --nomodel --shiftsize 200 -p 0.001 --broad --broad-cutoff 0.01")</f>
        <v>time python2.7 /usr/local/macs2/latest/bin/macs2 callpeak -t Nmyc_sub.bed -c WCE_sub.bed -f BED -g mm --keep-dup 1  -n Nmyc_WCE -B --nomodel --shiftsize 200 -p 0.001 --broad --broad-cutoff 0.01</v>
      </c>
    </row>
    <row r="32" spans="1:17">
      <c r="B32" s="26"/>
      <c r="C32" s="31"/>
    </row>
    <row r="33" spans="1:6">
      <c r="B33" s="26"/>
    </row>
    <row r="34" spans="1:6">
      <c r="B34" s="26"/>
    </row>
    <row r="35" spans="1:6">
      <c r="A35" s="21">
        <v>8</v>
      </c>
      <c r="B35" s="23" t="s">
        <v>79</v>
      </c>
      <c r="C35" s="34" t="s">
        <v>121</v>
      </c>
    </row>
    <row r="36" spans="1:6">
      <c r="C36" s="34" t="s">
        <v>122</v>
      </c>
    </row>
    <row r="37" spans="1:6">
      <c r="C37" s="34" t="s">
        <v>123</v>
      </c>
    </row>
    <row r="38" spans="1:6">
      <c r="C38" s="34" t="s">
        <v>124</v>
      </c>
    </row>
    <row r="39" spans="1:6">
      <c r="E39" s="34"/>
      <c r="F39" s="34"/>
    </row>
    <row r="40" spans="1:6">
      <c r="A40" s="21">
        <v>9</v>
      </c>
      <c r="B40" s="23" t="s">
        <v>80</v>
      </c>
      <c r="C40" s="34" t="s">
        <v>126</v>
      </c>
      <c r="E40" s="34"/>
    </row>
    <row r="41" spans="1:6">
      <c r="B41" s="23" t="s">
        <v>81</v>
      </c>
      <c r="C41" s="34" t="s">
        <v>125</v>
      </c>
      <c r="E41" s="34"/>
    </row>
    <row r="42" spans="1:6">
      <c r="C42" s="34" t="s">
        <v>127</v>
      </c>
      <c r="E42" s="34"/>
    </row>
    <row r="43" spans="1:6">
      <c r="C43" s="34" t="s">
        <v>128</v>
      </c>
      <c r="E43" s="34"/>
    </row>
    <row r="44" spans="1:6">
      <c r="E44" s="34"/>
    </row>
    <row r="46" spans="1:6" ht="24">
      <c r="A46" s="21">
        <v>10</v>
      </c>
      <c r="B46" s="23" t="s">
        <v>82</v>
      </c>
    </row>
    <row r="47" spans="1:6">
      <c r="B47" s="23" t="s">
        <v>83</v>
      </c>
    </row>
    <row r="54" spans="2:2">
      <c r="B54" s="23" t="s">
        <v>84</v>
      </c>
    </row>
    <row r="55" spans="2:2">
      <c r="B55" s="23" t="s">
        <v>85</v>
      </c>
    </row>
    <row r="57" spans="2:2">
      <c r="B57" s="22" t="s">
        <v>86</v>
      </c>
    </row>
    <row r="58" spans="2:2" ht="24">
      <c r="B58" s="23" t="s">
        <v>87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 rename</vt:lpstr>
      <vt:lpstr>2) bowtie</vt:lpstr>
      <vt:lpstr>3)map_stats</vt:lpstr>
      <vt:lpstr>4) merge</vt:lpstr>
      <vt:lpstr>5) macs2</vt:lpstr>
      <vt:lpstr>6) R_filter_1</vt:lpstr>
      <vt:lpstr>7) R_filter_2</vt:lpstr>
      <vt:lpstr>macs2out</vt:lpstr>
      <vt:lpstr>Notes_Kit</vt:lpstr>
      <vt:lpstr>files</vt:lpstr>
    </vt:vector>
  </TitlesOfParts>
  <Company>UGA BMB Dalton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Chappell</dc:creator>
  <cp:lastModifiedBy>James Chappell</cp:lastModifiedBy>
  <dcterms:created xsi:type="dcterms:W3CDTF">2013-11-24T16:56:15Z</dcterms:created>
  <dcterms:modified xsi:type="dcterms:W3CDTF">2014-08-02T02:30:13Z</dcterms:modified>
</cp:coreProperties>
</file>