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0" yWindow="0" windowWidth="25280" windowHeight="15360" tabRatio="970" activeTab="1"/>
  </bookViews>
  <sheets>
    <sheet name="HEATMAP-variables" sheetId="4" r:id="rId1"/>
    <sheet name="HEAT-Row" sheetId="15" r:id="rId2"/>
    <sheet name="HEAT-Row-col" sheetId="13" r:id="rId3"/>
    <sheet name="HEAT-Row_quant" sheetId="8" r:id="rId4"/>
    <sheet name="HEAT-Row-col_quant" sheetId="17" r:id="rId5"/>
    <sheet name="HEAT-Row_quant_rank-order" sheetId="10" r:id="rId6"/>
    <sheet name="HEAT-Row-col_quant_rank-order" sheetId="12" r:id="rId7"/>
    <sheet name="R packages" sheetId="11" r:id="rId8"/>
    <sheet name="temp" sheetId="1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13" l="1"/>
  <c r="A27" i="15"/>
  <c r="A27" i="17"/>
  <c r="A60" i="17"/>
  <c r="A50" i="17"/>
  <c r="A38" i="17"/>
  <c r="A55" i="17"/>
  <c r="A45" i="17"/>
  <c r="A32" i="17"/>
  <c r="A53" i="17"/>
  <c r="A43" i="17"/>
  <c r="A25" i="17"/>
  <c r="A22" i="17"/>
  <c r="A21" i="17"/>
  <c r="A4" i="17"/>
  <c r="A55" i="8"/>
  <c r="A45" i="8"/>
  <c r="A32" i="8"/>
  <c r="A27" i="8"/>
  <c r="A55" i="13"/>
  <c r="A45" i="13"/>
  <c r="A32" i="13"/>
  <c r="A55" i="15"/>
  <c r="A45" i="15"/>
  <c r="A32" i="15"/>
  <c r="A57" i="12"/>
  <c r="A47" i="12"/>
  <c r="A34" i="12"/>
  <c r="A29" i="12"/>
  <c r="A57" i="10"/>
  <c r="A47" i="10"/>
  <c r="A34" i="10"/>
  <c r="A29" i="10"/>
  <c r="A60" i="13"/>
  <c r="A50" i="13"/>
  <c r="A60" i="15"/>
  <c r="A50" i="15"/>
  <c r="A38" i="15"/>
  <c r="A53" i="15"/>
  <c r="A43" i="15"/>
  <c r="A25" i="15"/>
  <c r="A22" i="15"/>
  <c r="A21" i="15"/>
  <c r="A4" i="15"/>
  <c r="A4" i="12"/>
  <c r="A27" i="10"/>
  <c r="A27" i="12"/>
  <c r="A25" i="8"/>
  <c r="A25" i="13"/>
  <c r="A62" i="12"/>
  <c r="A52" i="12"/>
  <c r="A40" i="12"/>
  <c r="A4" i="8"/>
  <c r="A55" i="12"/>
  <c r="A45" i="12"/>
  <c r="A24" i="12"/>
  <c r="A23" i="12"/>
  <c r="A55" i="10"/>
  <c r="A45" i="10"/>
  <c r="A24" i="10"/>
  <c r="A23" i="10"/>
  <c r="A53" i="13"/>
  <c r="A43" i="13"/>
  <c r="A22" i="13"/>
  <c r="A21" i="13"/>
  <c r="A53" i="8"/>
  <c r="A43" i="8"/>
  <c r="A22" i="8"/>
  <c r="A21" i="8"/>
  <c r="A40" i="10"/>
  <c r="A38" i="13"/>
  <c r="A4" i="13"/>
  <c r="A60" i="8"/>
  <c r="A50" i="8"/>
  <c r="A38" i="8"/>
  <c r="A62" i="10"/>
  <c r="A52" i="10"/>
  <c r="A4" i="10"/>
</calcChain>
</file>

<file path=xl/sharedStrings.xml><?xml version="1.0" encoding="utf-8"?>
<sst xmlns="http://schemas.openxmlformats.org/spreadsheetml/2006/main" count="350" uniqueCount="69">
  <si>
    <t>#read in table with header = TRUE</t>
  </si>
  <si>
    <t># source color palette</t>
  </si>
  <si>
    <t xml:space="preserve">source("http://faculty.ucr.edu/~tgirke/Documents/R_BioCond/My_R_Scripts/my.colorFct.R") </t>
  </si>
  <si>
    <t>library(gplots)</t>
  </si>
  <si>
    <t>#prints color key for heatmap</t>
  </si>
  <si>
    <t>names(mycol) &lt;- names(mycl); barplot(rep(10, max(mycl)), col=unique(mycol[hr$labels[hr$order]]), horiz=T, names=unique(mycl[hr$order]))</t>
  </si>
  <si>
    <t>$Feature</t>
  </si>
  <si>
    <t># of clusters</t>
  </si>
  <si>
    <t>### SUBCLUSTERS ###</t>
  </si>
  <si>
    <t># Create heatmap for chosen sub-cluster.</t>
  </si>
  <si>
    <t># Print out row labels in same order as shown in the heatmap.</t>
  </si>
  <si>
    <t xml:space="preserve">sub_list &lt;- data.frame(Labels=rev(hrsub$labels[hrsub$order])) </t>
  </si>
  <si>
    <t>Subcluster #</t>
  </si>
  <si>
    <t>y &lt;- read.delim("</t>
  </si>
  <si>
    <t>", quote="")</t>
  </si>
  <si>
    <t># cluster rows by method -&gt;&gt;&gt;</t>
  </si>
  <si>
    <t>Cluster Method</t>
  </si>
  <si>
    <t>#prints rowlabels for heatmap</t>
  </si>
  <si>
    <t xml:space="preserve">name_list &lt;- data.frame(Labels=rev(hr$labels[hr$order])) </t>
  </si>
  <si>
    <t xml:space="preserve"> </t>
  </si>
  <si>
    <t>dev.off()</t>
  </si>
  <si>
    <t>#Heatmap2 w/ color bar. h &amp; k modify cutree (k overrides h). Specify margins here as well.</t>
  </si>
  <si>
    <t>pearson</t>
  </si>
  <si>
    <t>#select sub-cluster(s) # &amp; generate dendrograms</t>
  </si>
  <si>
    <t>Symbol</t>
  </si>
  <si>
    <t>my_palette &lt;- colorRampPalette(c("blue", "black", "yellow"))(n = 299)</t>
  </si>
  <si>
    <t>y.log &lt;- log(y.matrix+1, base =10)</t>
  </si>
  <si>
    <t>#set rownames for y.quant</t>
  </si>
  <si>
    <t>heatmap.2(ysub, Rowv=as.dendrogram(hrsub), Colv=NA, dendrogram = c("none"), key = TRUE, col=my_palette, scale="row", density.info="none", margins=c(20,8), trace="none", RowSideColors=mycol[mycl%in%clid])</t>
  </si>
  <si>
    <t>Name.heatmap</t>
  </si>
  <si>
    <t>source("https://bioconductor.org/biocLite.R")</t>
  </si>
  <si>
    <t>biocLite("preprocessCore")</t>
  </si>
  <si>
    <t>install.packages("plyr")</t>
  </si>
  <si>
    <t>x &lt;- df.ranking</t>
  </si>
  <si>
    <t>install.packages("FactoMineR")</t>
  </si>
  <si>
    <t>heatmap.2(ysub, Rowv=as.dendrogram(hrsub), Colv=NA, dendrogram = c("none"), key = TRUE, col=my_palette, scale="none", density.info="none", margins=c(20,8), trace="none", RowSideColors=mycol[mycl%in%clid])</t>
  </si>
  <si>
    <t>#make rownames unique &amp; assign rownames</t>
  </si>
  <si>
    <t>y$Symbol &lt;- make.names(y$Symbol, unique = TRUE); rownames(y) &lt;- y$Symbol</t>
  </si>
  <si>
    <t>#remove extra column &amp; convert to matrix</t>
  </si>
  <si>
    <t>y$Symbol = NULL; y.matrix &lt;- as.matrix(y)</t>
  </si>
  <si>
    <t>#log transform &amp; quantile normalize the matrix</t>
  </si>
  <si>
    <t>y.log &lt;- log(y.matrix+1, base =10); y.quant &lt;- preprocessCore::normalize.quantiles(y.log)</t>
  </si>
  <si>
    <t>rownames(y.quant) &lt;- rownames(y); colnames(y.quant) &lt;- colnames(y); z &lt;- y.quant</t>
  </si>
  <si>
    <t>#remove any row with StDev = 0</t>
  </si>
  <si>
    <t>y.SD &lt;- transform(z, SD=apply(z,1, sd)); y.test &lt;- subset(y.SD, y.SD$SD &gt; 0); y.test$SD = NULL</t>
  </si>
  <si>
    <t>x &lt;- as.matrix(y.test)</t>
  </si>
  <si>
    <t>### Data Import &amp; prep ###</t>
  </si>
  <si>
    <t>### Clustering &amp; heatmap generation ###</t>
  </si>
  <si>
    <t>Change name, Feature, cluster method, # of clusters here</t>
  </si>
  <si>
    <t>df.ranking &lt;-t(apply(x, 1, rank))</t>
  </si>
  <si>
    <t>#log transform</t>
  </si>
  <si>
    <t>rownames(y.log) &lt;- rownames(y); colnames(y.log) &lt;- colnames(y); z &lt;- y.log</t>
  </si>
  <si>
    <t>#Log transformation, zscore rows</t>
  </si>
  <si>
    <t>#Log transformation, zscore rows, cluster columns</t>
  </si>
  <si>
    <t>#Log transformation, quantile normalization, zscore rows</t>
  </si>
  <si>
    <t>#Log transformation, quantile normalization, rank rows</t>
  </si>
  <si>
    <t>#Log transformation, quantile normalization, rank rows, cluster columns</t>
  </si>
  <si>
    <t>heatmap.2(x,Rowv=as.dendrogram(hr), Colv=NA, dendrogram = c("row"), col=my_palette, scale="row", density.info="none", trace="none", RowSideColors=mycol, margins= c(20, 10))</t>
  </si>
  <si>
    <t>heatmap.2(x,Rowv=as.dendrogram(hr), Colv=as.dendrogram(hc), dendrogram = c("both"), col=my_palette, scale="row", density.info="none", trace="none", RowSideColors=mycol, margins= c(20, 10))</t>
  </si>
  <si>
    <t>heatmap.2(x,Rowv=as.dendrogram(hr), Colv=NA, dendrogram = c("row"), col=my_palette, scale="none", density.info="none", trace="none", RowSideColors=mycol, margins= c(20, 10))</t>
  </si>
  <si>
    <t>heatmap.2(x,Rowv=as.dendrogram(hr), Colv=as.dendrogram(hc), dendrogram = c("both"), col=my_palette, scale="none", density.info="none", trace="none", RowSideColors=mycol, margins= c(20, 10))</t>
  </si>
  <si>
    <t>install.packages("devtools")</t>
  </si>
  <si>
    <t>install.packages("extrafont")</t>
  </si>
  <si>
    <t>library(extrafont)</t>
  </si>
  <si>
    <t>font_import()</t>
  </si>
  <si>
    <t>test.heatmap</t>
  </si>
  <si>
    <r>
      <t>library</t>
    </r>
    <r>
      <rPr>
        <sz val="14"/>
        <color rgb="FF000000"/>
        <rFont val="Courier"/>
        <family val="2"/>
      </rPr>
      <t>(devtools)</t>
    </r>
  </si>
  <si>
    <r>
      <t>install_github</t>
    </r>
    <r>
      <rPr>
        <sz val="14"/>
        <color rgb="FF000000"/>
        <rFont val="Courier"/>
        <family val="2"/>
      </rPr>
      <t>(</t>
    </r>
    <r>
      <rPr>
        <sz val="14"/>
        <color rgb="FF0000FF"/>
        <rFont val="Courier"/>
      </rPr>
      <t>"ggbiplot"</t>
    </r>
    <r>
      <rPr>
        <sz val="14"/>
        <color rgb="FF000000"/>
        <rFont val="Courier"/>
        <family val="2"/>
      </rPr>
      <t xml:space="preserve">, </t>
    </r>
    <r>
      <rPr>
        <sz val="14"/>
        <color rgb="FF0000FF"/>
        <rFont val="Courier"/>
      </rPr>
      <t>"vqv"</t>
    </r>
    <r>
      <rPr>
        <sz val="14"/>
        <color rgb="FF000000"/>
        <rFont val="Courier"/>
        <family val="2"/>
      </rPr>
      <t>)</t>
    </r>
  </si>
  <si>
    <r>
      <t>library</t>
    </r>
    <r>
      <rPr>
        <sz val="14"/>
        <color rgb="FF000000"/>
        <rFont val="Courier"/>
        <family val="2"/>
      </rPr>
      <t>(ggbiplot)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</si>
</sst>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4"/>
      <color theme="1"/>
      <name val="Courier"/>
      <family val="2"/>
    </font>
    <font>
      <u/>
      <sz val="14"/>
      <color theme="10"/>
      <name val="Courier"/>
      <family val="2"/>
    </font>
    <font>
      <u/>
      <sz val="14"/>
      <color theme="11"/>
      <name val="Courier"/>
      <family val="2"/>
    </font>
    <font>
      <sz val="14"/>
      <color rgb="FF000000"/>
      <name val="Courier"/>
      <family val="2"/>
    </font>
    <font>
      <sz val="14"/>
      <color rgb="FF333333"/>
      <name val="Courier"/>
    </font>
    <font>
      <sz val="14"/>
      <color rgb="FFFF1493"/>
      <name val="Courier"/>
    </font>
    <font>
      <sz val="14"/>
      <color rgb="FF0000FF"/>
      <name val="Courie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rgb="FF000000"/>
      </patternFill>
    </fill>
  </fills>
  <borders count="1">
    <border>
      <left/>
      <right/>
      <top/>
      <bottom/>
      <diagonal/>
    </border>
  </borders>
  <cellStyleXfs count="18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5" borderId="0" xfId="0" applyFill="1"/>
    <xf numFmtId="0" fontId="0" fillId="0" borderId="0" xfId="0" applyFon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0" borderId="0" xfId="0" applyFont="1" applyAlignment="1">
      <alignment wrapText="1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/>
    </xf>
    <xf numFmtId="0" fontId="3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3" fillId="0" borderId="0" xfId="0" applyFont="1"/>
    <xf numFmtId="0" fontId="0" fillId="4" borderId="0" xfId="0" applyFont="1" applyFill="1" applyAlignment="1">
      <alignment horizontal="left"/>
    </xf>
    <xf numFmtId="0" fontId="0" fillId="0" borderId="0" xfId="0" applyFill="1" applyAlignment="1">
      <alignment wrapText="1"/>
    </xf>
    <xf numFmtId="0" fontId="0" fillId="6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Alignment="1"/>
    <xf numFmtId="0" fontId="3" fillId="0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3" fillId="9" borderId="0" xfId="0" applyFont="1" applyFill="1" applyAlignment="1">
      <alignment wrapText="1"/>
    </xf>
    <xf numFmtId="0" fontId="3" fillId="10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</cellXfs>
  <cellStyles count="18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B15"/>
  <sheetViews>
    <sheetView showRuler="0" workbookViewId="0"/>
  </sheetViews>
  <sheetFormatPr baseColWidth="10" defaultRowHeight="15" x14ac:dyDescent="0"/>
  <cols>
    <col min="1" max="1" width="53" style="5" bestFit="1" customWidth="1"/>
    <col min="2" max="2" width="26.88671875" style="10" customWidth="1"/>
    <col min="3" max="3" width="16.88671875" bestFit="1" customWidth="1"/>
    <col min="4" max="4" width="12.21875" bestFit="1" customWidth="1"/>
  </cols>
  <sheetData>
    <row r="1" spans="1:2">
      <c r="A1" s="8" t="s">
        <v>48</v>
      </c>
      <c r="B1"/>
    </row>
    <row r="2" spans="1:2">
      <c r="A2" s="9" t="s">
        <v>29</v>
      </c>
      <c r="B2"/>
    </row>
    <row r="3" spans="1:2">
      <c r="A3" s="10" t="s">
        <v>65</v>
      </c>
      <c r="B3"/>
    </row>
    <row r="4" spans="1:2">
      <c r="A4" s="9" t="s">
        <v>6</v>
      </c>
      <c r="B4"/>
    </row>
    <row r="5" spans="1:2">
      <c r="A5" s="10" t="s">
        <v>24</v>
      </c>
      <c r="B5"/>
    </row>
    <row r="6" spans="1:2" s="2" customFormat="1">
      <c r="A6" s="18" t="s">
        <v>16</v>
      </c>
    </row>
    <row r="7" spans="1:2">
      <c r="A7" s="10" t="s">
        <v>22</v>
      </c>
      <c r="B7"/>
    </row>
    <row r="8" spans="1:2">
      <c r="A8" s="9" t="s">
        <v>7</v>
      </c>
      <c r="B8"/>
    </row>
    <row r="9" spans="1:2">
      <c r="A9" s="10">
        <v>5</v>
      </c>
      <c r="B9"/>
    </row>
    <row r="10" spans="1:2">
      <c r="A10" s="10"/>
      <c r="B10"/>
    </row>
    <row r="11" spans="1:2">
      <c r="A11" s="10"/>
      <c r="B11"/>
    </row>
    <row r="12" spans="1:2">
      <c r="A12" s="10"/>
      <c r="B12"/>
    </row>
    <row r="13" spans="1:2">
      <c r="A13" s="10"/>
      <c r="B13"/>
    </row>
    <row r="14" spans="1:2">
      <c r="A14" s="10"/>
      <c r="B14"/>
    </row>
    <row r="15" spans="1:2">
      <c r="A15" s="10"/>
      <c r="B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600"/>
  </sheetPr>
  <dimension ref="A1:M60"/>
  <sheetViews>
    <sheetView tabSelected="1" showRuler="0" workbookViewId="0">
      <selection activeCell="A28" sqref="A28"/>
    </sheetView>
  </sheetViews>
  <sheetFormatPr baseColWidth="10" defaultRowHeight="15" x14ac:dyDescent="0"/>
  <cols>
    <col min="1" max="1" width="100.77734375" style="5" customWidth="1"/>
    <col min="2" max="2" width="12.21875" style="10" bestFit="1" customWidth="1"/>
    <col min="3" max="3" width="16.88671875" bestFit="1" customWidth="1"/>
    <col min="4" max="4" width="12.21875" bestFit="1" customWidth="1"/>
  </cols>
  <sheetData>
    <row r="1" spans="1:13" s="1" customFormat="1">
      <c r="A1" s="26" t="s">
        <v>52</v>
      </c>
      <c r="B1" s="8"/>
    </row>
    <row r="2" spans="1:13">
      <c r="A2" s="3" t="s">
        <v>46</v>
      </c>
      <c r="B2" s="22"/>
    </row>
    <row r="3" spans="1:13">
      <c r="A3" s="4" t="s">
        <v>0</v>
      </c>
      <c r="B3" s="22"/>
    </row>
    <row r="4" spans="1:13">
      <c r="A4" s="5" t="str">
        <f>CONCATENATE("y &lt;- read.delim('",'HEATMAP-variables'!$A$3,"', quote='')")</f>
        <v>y &lt;- read.delim('test.heatmap', quote='')</v>
      </c>
      <c r="B4" s="22"/>
      <c r="L4" t="s">
        <v>13</v>
      </c>
      <c r="M4" t="s">
        <v>14</v>
      </c>
    </row>
    <row r="5" spans="1:13">
      <c r="A5" s="4" t="s">
        <v>36</v>
      </c>
      <c r="B5" s="22"/>
    </row>
    <row r="6" spans="1:13">
      <c r="A6" s="5" t="s">
        <v>37</v>
      </c>
    </row>
    <row r="7" spans="1:13">
      <c r="A7" s="4" t="s">
        <v>38</v>
      </c>
    </row>
    <row r="8" spans="1:13">
      <c r="A8" s="5" t="s">
        <v>39</v>
      </c>
    </row>
    <row r="9" spans="1:13">
      <c r="A9" s="4" t="s">
        <v>50</v>
      </c>
    </row>
    <row r="10" spans="1:13">
      <c r="A10" s="5" t="s">
        <v>26</v>
      </c>
    </row>
    <row r="11" spans="1:13">
      <c r="A11" s="4" t="s">
        <v>27</v>
      </c>
    </row>
    <row r="12" spans="1:13">
      <c r="A12" s="5" t="s">
        <v>51</v>
      </c>
    </row>
    <row r="13" spans="1:13">
      <c r="A13" s="4" t="s">
        <v>43</v>
      </c>
    </row>
    <row r="14" spans="1:13">
      <c r="A14" s="5" t="s">
        <v>44</v>
      </c>
      <c r="B14" s="10" t="s">
        <v>19</v>
      </c>
    </row>
    <row r="15" spans="1:13">
      <c r="A15" s="5" t="s">
        <v>45</v>
      </c>
    </row>
    <row r="17" spans="1:2">
      <c r="A17" s="3" t="s">
        <v>47</v>
      </c>
    </row>
    <row r="18" spans="1:2">
      <c r="A18" s="4" t="s">
        <v>1</v>
      </c>
    </row>
    <row r="19" spans="1:2">
      <c r="A19" s="5" t="s">
        <v>2</v>
      </c>
    </row>
    <row r="20" spans="1:2" s="2" customFormat="1">
      <c r="A20" s="16" t="s">
        <v>15</v>
      </c>
      <c r="B20" s="23"/>
    </row>
    <row r="21" spans="1:2">
      <c r="A21" s="19" t="str">
        <f>CONCATENATE("hr &lt;- hclust(as.dist(1-cor(t(x), method='",'HEATMAP-variables'!A7,"')), method='complete')")</f>
        <v>hr &lt;- hclust(as.dist(1-cor(t(x), method='pearson')), method='complete')</v>
      </c>
    </row>
    <row r="22" spans="1:2">
      <c r="A22" s="19" t="str">
        <f>CONCATENATE("hc &lt;- hclust(as.dist(1-cor(x, method='",'HEATMAP-variables'!A7,"')), method='complete')")</f>
        <v>hc &lt;- hclust(as.dist(1-cor(x, method='pearson')), method='complete')</v>
      </c>
      <c r="B22" s="10" t="s">
        <v>19</v>
      </c>
    </row>
    <row r="23" spans="1:2">
      <c r="A23" s="4" t="s">
        <v>21</v>
      </c>
      <c r="B23" s="22"/>
    </row>
    <row r="24" spans="1:2">
      <c r="A24" s="5" t="s">
        <v>3</v>
      </c>
    </row>
    <row r="25" spans="1:2" ht="30">
      <c r="A25" s="5" t="str">
        <f>CONCATENATE("mycl &lt;- cutree(hr, h=max(hr$height)/3, k = ",'HEATMAP-variables'!$A$9,"); mycol &lt;- sample(rainbow(256)); mycol &lt;- mycol[as.vector(mycl)]")</f>
        <v>mycl &lt;- cutree(hr, h=max(hr$height)/3, k = 5); mycol &lt;- sample(rainbow(256)); mycol &lt;- mycol[as.vector(mycl)]</v>
      </c>
      <c r="B25" s="10" t="s">
        <v>19</v>
      </c>
    </row>
    <row r="26" spans="1:2">
      <c r="A26" s="7" t="s">
        <v>25</v>
      </c>
    </row>
    <row r="27" spans="1:2">
      <c r="A27" s="6" t="str">
        <f>CONCATENATE("png('",'HEATMAP-variables'!$A$3,".png', width = 2000, height = 2000, res = 300, pointsize = 14)")</f>
        <v>png('test.heatmap.png', width = 2000, height = 2000, res = 300, pointsize = 14)</v>
      </c>
    </row>
    <row r="28" spans="1:2" ht="30">
      <c r="A28" s="6" t="s">
        <v>57</v>
      </c>
      <c r="B28" s="11"/>
    </row>
    <row r="29" spans="1:2">
      <c r="A29" s="5" t="s">
        <v>20</v>
      </c>
    </row>
    <row r="31" spans="1:2">
      <c r="A31" s="4" t="s">
        <v>4</v>
      </c>
    </row>
    <row r="32" spans="1:2">
      <c r="A32" s="6" t="str">
        <f>CONCATENATE("png('",'HEATMAP-variables'!$A$3,".key.png', width = 800, height = 800, res = 300, pointsize = 10)")</f>
        <v>png('test.heatmap.key.png', width = 800, height = 800, res = 300, pointsize = 10)</v>
      </c>
    </row>
    <row r="33" spans="1:2" s="2" customFormat="1" ht="30">
      <c r="A33" s="7" t="s">
        <v>5</v>
      </c>
      <c r="B33" s="12" t="s">
        <v>19</v>
      </c>
    </row>
    <row r="34" spans="1:2" s="2" customFormat="1">
      <c r="A34" s="5" t="s">
        <v>20</v>
      </c>
      <c r="B34" s="12"/>
    </row>
    <row r="36" spans="1:2">
      <c r="A36" s="4" t="s">
        <v>17</v>
      </c>
    </row>
    <row r="37" spans="1:2">
      <c r="A37" s="5" t="s">
        <v>18</v>
      </c>
    </row>
    <row r="38" spans="1:2">
      <c r="A38" s="5" t="str">
        <f>CONCATENATE("write.table(name_list, '",'HEATMAP-variables'!A3,".rownames', sep='\t', row.names = FALSE, col.names = FALSE)")</f>
        <v>write.table(name_list, 'test.heatmap.rownames', sep='\t', row.names = FALSE, col.names = FALSE)</v>
      </c>
    </row>
    <row r="39" spans="1:2">
      <c r="A39" s="7"/>
    </row>
    <row r="41" spans="1:2">
      <c r="A41" s="3" t="s">
        <v>8</v>
      </c>
      <c r="B41" s="9" t="s">
        <v>12</v>
      </c>
    </row>
    <row r="42" spans="1:2">
      <c r="A42" s="13" t="s">
        <v>23</v>
      </c>
      <c r="B42" s="14">
        <v>1</v>
      </c>
    </row>
    <row r="43" spans="1:2" ht="30">
      <c r="A43" s="19" t="str">
        <f>CONCATENATE("clid &lt;- c(",B42,"); ysub &lt;- x[names(mycl[mycl%in%clid]),]; hrsub &lt;- hclust(as.dist(1-cor(t(ysub), method='",'HEATMAP-variables'!A7,"')), method='complete')")</f>
        <v>clid &lt;- c(1); ysub &lt;- x[names(mycl[mycl%in%clid]),]; hrsub &lt;- hclust(as.dist(1-cor(t(ysub), method='pearson')), method='complete')</v>
      </c>
    </row>
    <row r="44" spans="1:2">
      <c r="A44" s="5" t="s">
        <v>9</v>
      </c>
    </row>
    <row r="45" spans="1:2">
      <c r="A45" s="6" t="str">
        <f>CONCATENATE("png('",'HEATMAP-variables'!A3,".subcluster_",B42,".png',width = 1000, height = 1500, res = 300, pointsize = 10)")</f>
        <v>png('test.heatmap.subcluster_1.png',width = 1000, height = 1500, res = 300, pointsize = 10)</v>
      </c>
    </row>
    <row r="46" spans="1:2" s="2" customFormat="1" ht="30">
      <c r="A46" s="20" t="s">
        <v>28</v>
      </c>
      <c r="B46" s="12"/>
    </row>
    <row r="47" spans="1:2" s="2" customFormat="1">
      <c r="A47" s="5" t="s">
        <v>20</v>
      </c>
      <c r="B47" s="12"/>
    </row>
    <row r="48" spans="1:2">
      <c r="A48" s="5" t="s">
        <v>10</v>
      </c>
      <c r="B48" s="10" t="s">
        <v>19</v>
      </c>
    </row>
    <row r="49" spans="1:2">
      <c r="A49" s="5" t="s">
        <v>11</v>
      </c>
      <c r="B49" s="10" t="s">
        <v>19</v>
      </c>
    </row>
    <row r="50" spans="1:2">
      <c r="A50" s="5" t="str">
        <f>CONCATENATE("write.table(sub_list, '",'HEATMAP-variables'!A3,".",B42,".subcluster.txt', sep='\t', row.names = FALSE, col.names = FALSE)")</f>
        <v>write.table(sub_list, 'test.heatmap.1.subcluster.txt', sep='\t', row.names = FALSE, col.names = FALSE)</v>
      </c>
      <c r="B50" s="10" t="s">
        <v>19</v>
      </c>
    </row>
    <row r="52" spans="1:2">
      <c r="A52" s="13" t="s">
        <v>23</v>
      </c>
      <c r="B52" s="14">
        <v>2</v>
      </c>
    </row>
    <row r="53" spans="1:2" ht="30">
      <c r="A53" s="19" t="str">
        <f>CONCATENATE("clid &lt;- c(",B52,"); ysub &lt;- x[names(mycl[mycl%in%clid]),]; hrsub &lt;- hclust(as.dist(1-cor(t(ysub), method='",'HEATMAP-variables'!A7,"')), method='complete')")</f>
        <v>clid &lt;- c(2); ysub &lt;- x[names(mycl[mycl%in%clid]),]; hrsub &lt;- hclust(as.dist(1-cor(t(ysub), method='pearson')), method='complete')</v>
      </c>
      <c r="B53" s="10" t="s">
        <v>19</v>
      </c>
    </row>
    <row r="54" spans="1:2">
      <c r="A54" s="5" t="s">
        <v>9</v>
      </c>
    </row>
    <row r="55" spans="1:2">
      <c r="A55" s="6" t="str">
        <f>CONCATENATE("png('",'HEATMAP-variables'!A3,".subcluster_",B52,".png', width = 1000, height = 1500, res = 300, pointsize = 10)")</f>
        <v>png('test.heatmap.subcluster_2.png', width = 1000, height = 1500, res = 300, pointsize = 10)</v>
      </c>
      <c r="B55" s="10" t="s">
        <v>19</v>
      </c>
    </row>
    <row r="56" spans="1:2" ht="30">
      <c r="A56" s="20" t="s">
        <v>28</v>
      </c>
      <c r="B56" s="10" t="s">
        <v>19</v>
      </c>
    </row>
    <row r="57" spans="1:2">
      <c r="A57" s="5" t="s">
        <v>20</v>
      </c>
      <c r="B57" s="10" t="s">
        <v>19</v>
      </c>
    </row>
    <row r="58" spans="1:2">
      <c r="A58" s="5" t="s">
        <v>10</v>
      </c>
      <c r="B58" s="10" t="s">
        <v>19</v>
      </c>
    </row>
    <row r="59" spans="1:2">
      <c r="A59" s="5" t="s">
        <v>11</v>
      </c>
    </row>
    <row r="60" spans="1:2">
      <c r="A60" s="5" t="str">
        <f>CONCATENATE("write.table(sub_list, '",'HEATMAP-variables'!A3,".",B52,".subcluster.txt', sep='\t', row.names = FALSE, col.names = FALSE)")</f>
        <v>write.table(sub_list, 'test.heatmap.2.subcluster.txt', sep='\t', row.names = FALSE, col.names = FALSE)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600"/>
  </sheetPr>
  <dimension ref="A1:B60"/>
  <sheetViews>
    <sheetView showRuler="0" topLeftCell="A11" workbookViewId="0">
      <selection activeCell="A28" sqref="A28"/>
    </sheetView>
  </sheetViews>
  <sheetFormatPr baseColWidth="10" defaultRowHeight="15" x14ac:dyDescent="0"/>
  <cols>
    <col min="1" max="1" width="89.21875" style="5" customWidth="1"/>
    <col min="2" max="2" width="12.21875" style="10" bestFit="1" customWidth="1"/>
    <col min="3" max="3" width="75.88671875" customWidth="1"/>
    <col min="4" max="4" width="12.21875" bestFit="1" customWidth="1"/>
  </cols>
  <sheetData>
    <row r="1" spans="1:2" s="1" customFormat="1">
      <c r="A1" s="26" t="s">
        <v>53</v>
      </c>
      <c r="B1" s="8"/>
    </row>
    <row r="2" spans="1:2">
      <c r="A2" s="3" t="s">
        <v>46</v>
      </c>
      <c r="B2" s="19"/>
    </row>
    <row r="3" spans="1:2">
      <c r="A3" s="4" t="s">
        <v>0</v>
      </c>
      <c r="B3" s="19"/>
    </row>
    <row r="4" spans="1:2">
      <c r="A4" s="5" t="str">
        <f>CONCATENATE("y &lt;- read.delim('",'HEATMAP-variables'!A3,"', quote='')")</f>
        <v>y &lt;- read.delim('test.heatmap', quote='')</v>
      </c>
      <c r="B4" s="19"/>
    </row>
    <row r="5" spans="1:2">
      <c r="A5" s="4" t="s">
        <v>36</v>
      </c>
      <c r="B5" s="19"/>
    </row>
    <row r="6" spans="1:2">
      <c r="A6" s="5" t="s">
        <v>37</v>
      </c>
      <c r="B6" s="19"/>
    </row>
    <row r="7" spans="1:2">
      <c r="A7" s="4" t="s">
        <v>38</v>
      </c>
      <c r="B7" s="19"/>
    </row>
    <row r="8" spans="1:2">
      <c r="A8" s="5" t="s">
        <v>39</v>
      </c>
      <c r="B8" s="19"/>
    </row>
    <row r="9" spans="1:2">
      <c r="A9" s="4" t="s">
        <v>50</v>
      </c>
      <c r="B9" s="19"/>
    </row>
    <row r="10" spans="1:2">
      <c r="A10" s="5" t="s">
        <v>26</v>
      </c>
      <c r="B10" s="19"/>
    </row>
    <row r="11" spans="1:2">
      <c r="A11" s="4" t="s">
        <v>27</v>
      </c>
      <c r="B11" s="19"/>
    </row>
    <row r="12" spans="1:2">
      <c r="A12" s="5" t="s">
        <v>51</v>
      </c>
      <c r="B12" s="19"/>
    </row>
    <row r="13" spans="1:2">
      <c r="A13" s="4" t="s">
        <v>43</v>
      </c>
      <c r="B13" s="19"/>
    </row>
    <row r="14" spans="1:2">
      <c r="A14" s="5" t="s">
        <v>44</v>
      </c>
      <c r="B14" s="19"/>
    </row>
    <row r="15" spans="1:2">
      <c r="A15" s="5" t="s">
        <v>45</v>
      </c>
      <c r="B15" s="19"/>
    </row>
    <row r="17" spans="1:2">
      <c r="A17" s="3" t="s">
        <v>47</v>
      </c>
    </row>
    <row r="18" spans="1:2">
      <c r="A18" s="4" t="s">
        <v>1</v>
      </c>
    </row>
    <row r="19" spans="1:2">
      <c r="A19" s="5" t="s">
        <v>2</v>
      </c>
    </row>
    <row r="20" spans="1:2">
      <c r="A20" s="16" t="s">
        <v>15</v>
      </c>
      <c r="B20" s="23"/>
    </row>
    <row r="21" spans="1:2">
      <c r="A21" s="19" t="str">
        <f>CONCATENATE("hr &lt;- hclust(as.dist(1-cor(t(x), method='",'HEATMAP-variables'!A7,"')), method='complete')")</f>
        <v>hr &lt;- hclust(as.dist(1-cor(t(x), method='pearson')), method='complete')</v>
      </c>
    </row>
    <row r="22" spans="1:2" s="2" customFormat="1">
      <c r="A22" s="19" t="str">
        <f>CONCATENATE("hc &lt;- hclust(as.dist(1-cor(x, method='",'HEATMAP-variables'!A7,"')), method='complete')")</f>
        <v>hc &lt;- hclust(as.dist(1-cor(x, method='pearson')), method='complete')</v>
      </c>
      <c r="B22" s="10" t="s">
        <v>19</v>
      </c>
    </row>
    <row r="23" spans="1:2" s="2" customFormat="1">
      <c r="A23" s="4" t="s">
        <v>21</v>
      </c>
      <c r="B23" s="22"/>
    </row>
    <row r="24" spans="1:2">
      <c r="A24" s="5" t="s">
        <v>3</v>
      </c>
    </row>
    <row r="25" spans="1:2" ht="30">
      <c r="A25" s="5" t="str">
        <f>CONCATENATE("mycl &lt;- cutree(hr, h=max(hr$height)/3, k = ",'HEATMAP-variables'!A9,"); mycol &lt;- sample(rainbow(256)); mycol &lt;- mycol[as.vector(mycl)]")</f>
        <v>mycl &lt;- cutree(hr, h=max(hr$height)/3, k = 5); mycol &lt;- sample(rainbow(256)); mycol &lt;- mycol[as.vector(mycl)]</v>
      </c>
      <c r="B25" s="10" t="s">
        <v>19</v>
      </c>
    </row>
    <row r="26" spans="1:2">
      <c r="A26" s="7" t="s">
        <v>25</v>
      </c>
    </row>
    <row r="27" spans="1:2">
      <c r="A27" s="6" t="str">
        <f>CONCATENATE("png('",'HEATMAP-variables'!A3,".column.png', width = 2000, height = 2000, res = 300, pointsize = 14)")</f>
        <v>png('test.heatmap.column.png', width = 2000, height = 2000, res = 300, pointsize = 14)</v>
      </c>
    </row>
    <row r="28" spans="1:2" ht="45">
      <c r="A28" s="6" t="s">
        <v>58</v>
      </c>
      <c r="B28" s="11"/>
    </row>
    <row r="29" spans="1:2">
      <c r="A29" s="5" t="s">
        <v>20</v>
      </c>
    </row>
    <row r="31" spans="1:2">
      <c r="A31" s="4" t="s">
        <v>4</v>
      </c>
    </row>
    <row r="32" spans="1:2">
      <c r="A32" s="6" t="str">
        <f>CONCATENATE("png('",'HEATMAP-variables'!$A$3,".key.png', width = 800, height = 800, res = 300, pointsize = 10)")</f>
        <v>png('test.heatmap.key.png', width = 800, height = 800, res = 300, pointsize = 10)</v>
      </c>
    </row>
    <row r="33" spans="1:2" ht="30">
      <c r="A33" s="7" t="s">
        <v>5</v>
      </c>
      <c r="B33" s="12" t="s">
        <v>19</v>
      </c>
    </row>
    <row r="34" spans="1:2">
      <c r="A34" s="5" t="s">
        <v>20</v>
      </c>
      <c r="B34" s="12"/>
    </row>
    <row r="35" spans="1:2" s="2" customFormat="1">
      <c r="A35" s="5"/>
      <c r="B35" s="10"/>
    </row>
    <row r="36" spans="1:2" s="2" customFormat="1">
      <c r="A36" s="4" t="s">
        <v>17</v>
      </c>
      <c r="B36" s="10"/>
    </row>
    <row r="37" spans="1:2">
      <c r="A37" s="5" t="s">
        <v>18</v>
      </c>
    </row>
    <row r="38" spans="1:2" ht="30">
      <c r="A38" s="5" t="str">
        <f>CONCATENATE("write.table(name_list, '",'HEATMAP-variables'!A3,".quant.column.rownames', sep='\t', row.names = FALSE, col.names = FALSE)")</f>
        <v>write.table(name_list, 'test.heatmap.quant.column.rownames', sep='\t', row.names = FALSE, col.names = FALSE)</v>
      </c>
    </row>
    <row r="39" spans="1:2">
      <c r="A39" s="7"/>
    </row>
    <row r="41" spans="1:2">
      <c r="A41" s="3" t="s">
        <v>8</v>
      </c>
      <c r="B41" s="9" t="s">
        <v>12</v>
      </c>
    </row>
    <row r="42" spans="1:2">
      <c r="A42" s="13" t="s">
        <v>23</v>
      </c>
      <c r="B42" s="14">
        <v>1</v>
      </c>
    </row>
    <row r="43" spans="1:2" ht="30">
      <c r="A43" s="19" t="str">
        <f>CONCATENATE("clid &lt;- c(",B42,"); ysub &lt;- x[names(mycl[mycl%in%clid]),]; hrsub &lt;- hclust(as.dist(1-cor(t(ysub), method='",'HEATMAP-variables'!A7,"')), method='complete')")</f>
        <v>clid &lt;- c(1); ysub &lt;- x[names(mycl[mycl%in%clid]),]; hrsub &lt;- hclust(as.dist(1-cor(t(ysub), method='pearson')), method='complete')</v>
      </c>
    </row>
    <row r="44" spans="1:2">
      <c r="A44" s="5" t="s">
        <v>9</v>
      </c>
    </row>
    <row r="45" spans="1:2" ht="30">
      <c r="A45" s="6" t="str">
        <f>CONCATENATE("png('",'HEATMAP-variables'!A3,".subcluster_",B42,".column.png',width = 2000, height = 2000, res = 300, pointsize = 10)")</f>
        <v>png('test.heatmap.subcluster_1.column.png',width = 2000, height = 2000, res = 300, pointsize = 10)</v>
      </c>
    </row>
    <row r="46" spans="1:2" ht="45">
      <c r="A46" s="20" t="s">
        <v>28</v>
      </c>
      <c r="B46" s="12"/>
    </row>
    <row r="47" spans="1:2">
      <c r="A47" s="5" t="s">
        <v>20</v>
      </c>
      <c r="B47" s="12"/>
    </row>
    <row r="48" spans="1:2">
      <c r="A48" s="5" t="s">
        <v>10</v>
      </c>
      <c r="B48" s="10" t="s">
        <v>19</v>
      </c>
    </row>
    <row r="49" spans="1:2">
      <c r="A49" s="5" t="s">
        <v>11</v>
      </c>
      <c r="B49" s="10" t="s">
        <v>19</v>
      </c>
    </row>
    <row r="50" spans="1:2" ht="30">
      <c r="A50" s="5" t="str">
        <f>CONCATENATE("write.table(sub_list, '",'HEATMAP-variables'!A3,".",B42,".column.subcluster.txt', sep='\t', row.names = FALSE, col.names = FALSE)")</f>
        <v>write.table(sub_list, 'test.heatmap.1.column.subcluster.txt', sep='\t', row.names = FALSE, col.names = FALSE)</v>
      </c>
      <c r="B50" s="10" t="s">
        <v>19</v>
      </c>
    </row>
    <row r="52" spans="1:2">
      <c r="A52" s="13" t="s">
        <v>23</v>
      </c>
      <c r="B52" s="14">
        <v>2</v>
      </c>
    </row>
    <row r="53" spans="1:2" ht="30">
      <c r="A53" s="19" t="str">
        <f>CONCATENATE("clid &lt;- c(",B52,"); ysub &lt;- x[names(mycl[mycl%in%clid]),]; hrsub &lt;- hclust(as.dist(1-cor(t(ysub), method='",'HEATMAP-variables'!A7,"')), method='complete')")</f>
        <v>clid &lt;- c(2); ysub &lt;- x[names(mycl[mycl%in%clid]),]; hrsub &lt;- hclust(as.dist(1-cor(t(ysub), method='pearson')), method='complete')</v>
      </c>
      <c r="B53" s="10" t="s">
        <v>19</v>
      </c>
    </row>
    <row r="54" spans="1:2">
      <c r="A54" s="5" t="s">
        <v>9</v>
      </c>
    </row>
    <row r="55" spans="1:2" ht="30">
      <c r="A55" s="6" t="str">
        <f>CONCATENATE("png('",'HEATMAP-variables'!A3,".subcluster_",B52,".column.png', width = 2000, height = 2000, res = 300, pointsize = 10)")</f>
        <v>png('test.heatmap.subcluster_2.column.png', width = 2000, height = 2000, res = 300, pointsize = 10)</v>
      </c>
      <c r="B55" s="10" t="s">
        <v>19</v>
      </c>
    </row>
    <row r="56" spans="1:2" ht="45">
      <c r="A56" s="20" t="s">
        <v>28</v>
      </c>
      <c r="B56" s="10" t="s">
        <v>19</v>
      </c>
    </row>
    <row r="57" spans="1:2">
      <c r="A57" s="5" t="s">
        <v>20</v>
      </c>
      <c r="B57" s="10" t="s">
        <v>19</v>
      </c>
    </row>
    <row r="58" spans="1:2">
      <c r="A58" s="5" t="s">
        <v>10</v>
      </c>
      <c r="B58" s="10" t="s">
        <v>19</v>
      </c>
    </row>
    <row r="59" spans="1:2">
      <c r="A59" s="5" t="s">
        <v>11</v>
      </c>
    </row>
    <row r="60" spans="1:2" ht="30">
      <c r="A60" s="5" t="str">
        <f>CONCATENATE("write.table(sub_list, '",'HEATMAP-variables'!A3,".",B52,".column.subcluster.txt', sep='\t', row.names = FALSE, col.names = FALSE)")</f>
        <v>write.table(sub_list, 'test.heatmap.2.column.subcluster.txt', sep='\t', row.names = FALSE, col.names = FALSE)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600"/>
  </sheetPr>
  <dimension ref="A1:M60"/>
  <sheetViews>
    <sheetView showRuler="0" topLeftCell="A4" workbookViewId="0">
      <selection activeCell="A27" sqref="A27"/>
    </sheetView>
  </sheetViews>
  <sheetFormatPr baseColWidth="10" defaultRowHeight="15" x14ac:dyDescent="0"/>
  <cols>
    <col min="1" max="1" width="100.77734375" style="5" customWidth="1"/>
    <col min="2" max="2" width="12.21875" style="10" bestFit="1" customWidth="1"/>
    <col min="3" max="3" width="16.88671875" bestFit="1" customWidth="1"/>
    <col min="4" max="4" width="12.21875" bestFit="1" customWidth="1"/>
  </cols>
  <sheetData>
    <row r="1" spans="1:13" s="1" customFormat="1">
      <c r="A1" s="26" t="s">
        <v>54</v>
      </c>
      <c r="B1" s="8"/>
    </row>
    <row r="2" spans="1:13">
      <c r="A2" s="3" t="s">
        <v>46</v>
      </c>
      <c r="B2" s="22"/>
    </row>
    <row r="3" spans="1:13">
      <c r="A3" s="4" t="s">
        <v>0</v>
      </c>
      <c r="B3" s="22"/>
    </row>
    <row r="4" spans="1:13">
      <c r="A4" s="5" t="str">
        <f>CONCATENATE("y &lt;- read.delim('",'HEATMAP-variables'!$A$3,"', quote='')")</f>
        <v>y &lt;- read.delim('test.heatmap', quote='')</v>
      </c>
      <c r="B4" s="22"/>
      <c r="L4" t="s">
        <v>13</v>
      </c>
      <c r="M4" t="s">
        <v>14</v>
      </c>
    </row>
    <row r="5" spans="1:13">
      <c r="A5" s="4" t="s">
        <v>36</v>
      </c>
      <c r="B5" s="22"/>
    </row>
    <row r="6" spans="1:13">
      <c r="A6" s="5" t="s">
        <v>37</v>
      </c>
    </row>
    <row r="7" spans="1:13">
      <c r="A7" s="4" t="s">
        <v>38</v>
      </c>
    </row>
    <row r="8" spans="1:13">
      <c r="A8" s="5" t="s">
        <v>39</v>
      </c>
    </row>
    <row r="9" spans="1:13">
      <c r="A9" s="4" t="s">
        <v>40</v>
      </c>
    </row>
    <row r="10" spans="1:13">
      <c r="A10" s="5" t="s">
        <v>41</v>
      </c>
    </row>
    <row r="11" spans="1:13">
      <c r="A11" s="4" t="s">
        <v>27</v>
      </c>
    </row>
    <row r="12" spans="1:13">
      <c r="A12" s="5" t="s">
        <v>42</v>
      </c>
    </row>
    <row r="13" spans="1:13">
      <c r="A13" s="4" t="s">
        <v>43</v>
      </c>
    </row>
    <row r="14" spans="1:13">
      <c r="A14" s="5" t="s">
        <v>44</v>
      </c>
      <c r="B14" s="10" t="s">
        <v>19</v>
      </c>
    </row>
    <row r="15" spans="1:13">
      <c r="A15" s="5" t="s">
        <v>45</v>
      </c>
    </row>
    <row r="17" spans="1:2">
      <c r="A17" s="3" t="s">
        <v>47</v>
      </c>
    </row>
    <row r="18" spans="1:2">
      <c r="A18" s="4" t="s">
        <v>1</v>
      </c>
    </row>
    <row r="19" spans="1:2">
      <c r="A19" s="5" t="s">
        <v>2</v>
      </c>
    </row>
    <row r="20" spans="1:2" s="2" customFormat="1">
      <c r="A20" s="16" t="s">
        <v>15</v>
      </c>
      <c r="B20" s="23"/>
    </row>
    <row r="21" spans="1:2">
      <c r="A21" s="19" t="str">
        <f>CONCATENATE("hr &lt;- hclust(as.dist(1-cor(t(x), method='",'HEATMAP-variables'!A7,"')), method='complete')")</f>
        <v>hr &lt;- hclust(as.dist(1-cor(t(x), method='pearson')), method='complete')</v>
      </c>
    </row>
    <row r="22" spans="1:2">
      <c r="A22" s="19" t="str">
        <f>CONCATENATE("hc &lt;- hclust(as.dist(1-cor(x, method='",'HEATMAP-variables'!A7,"')), method='complete')")</f>
        <v>hc &lt;- hclust(as.dist(1-cor(x, method='pearson')), method='complete')</v>
      </c>
      <c r="B22" s="10" t="s">
        <v>19</v>
      </c>
    </row>
    <row r="23" spans="1:2">
      <c r="A23" s="4" t="s">
        <v>21</v>
      </c>
      <c r="B23" s="22"/>
    </row>
    <row r="24" spans="1:2">
      <c r="A24" s="5" t="s">
        <v>3</v>
      </c>
    </row>
    <row r="25" spans="1:2" ht="30">
      <c r="A25" s="5" t="str">
        <f>CONCATENATE("mycl &lt;- cutree(hr, h=max(hr$height)/3, k = ",'HEATMAP-variables'!$A$9,"); mycol &lt;- sample(rainbow(256)); mycol &lt;- mycol[as.vector(mycl)]")</f>
        <v>mycl &lt;- cutree(hr, h=max(hr$height)/3, k = 5); mycol &lt;- sample(rainbow(256)); mycol &lt;- mycol[as.vector(mycl)]</v>
      </c>
      <c r="B25" s="10" t="s">
        <v>19</v>
      </c>
    </row>
    <row r="26" spans="1:2">
      <c r="A26" s="7" t="s">
        <v>25</v>
      </c>
    </row>
    <row r="27" spans="1:2">
      <c r="A27" s="6" t="str">
        <f>CONCATENATE("png('",'HEATMAP-variables'!A3,".quant.png', width = 2000, height = 2000, res = 300, pointsize = 10)")</f>
        <v>png('test.heatmap.quant.png', width = 2000, height = 2000, res = 300, pointsize = 10)</v>
      </c>
    </row>
    <row r="28" spans="1:2" ht="30">
      <c r="A28" s="6" t="s">
        <v>57</v>
      </c>
      <c r="B28" s="11"/>
    </row>
    <row r="29" spans="1:2">
      <c r="A29" s="5" t="s">
        <v>20</v>
      </c>
    </row>
    <row r="31" spans="1:2">
      <c r="A31" s="4" t="s">
        <v>4</v>
      </c>
    </row>
    <row r="32" spans="1:2">
      <c r="A32" s="6" t="str">
        <f>CONCATENATE("png('",'HEATMAP-variables'!$A$3,".key.png', width = 800, height = 800, res = 300, pointsize = 10)")</f>
        <v>png('test.heatmap.key.png', width = 800, height = 800, res = 300, pointsize = 10)</v>
      </c>
    </row>
    <row r="33" spans="1:2" s="2" customFormat="1" ht="30">
      <c r="A33" s="7" t="s">
        <v>5</v>
      </c>
      <c r="B33" s="12" t="s">
        <v>19</v>
      </c>
    </row>
    <row r="34" spans="1:2" s="2" customFormat="1">
      <c r="A34" s="5" t="s">
        <v>20</v>
      </c>
      <c r="B34" s="12"/>
    </row>
    <row r="36" spans="1:2">
      <c r="A36" s="4" t="s">
        <v>17</v>
      </c>
    </row>
    <row r="37" spans="1:2">
      <c r="A37" s="5" t="s">
        <v>18</v>
      </c>
    </row>
    <row r="38" spans="1:2">
      <c r="A38" s="5" t="str">
        <f>CONCATENATE("write.table(name_list, '",'HEATMAP-variables'!A3,".quant.rownames', sep='\t', row.names = FALSE, col.names = FALSE)")</f>
        <v>write.table(name_list, 'test.heatmap.quant.rownames', sep='\t', row.names = FALSE, col.names = FALSE)</v>
      </c>
    </row>
    <row r="39" spans="1:2">
      <c r="A39" s="7"/>
    </row>
    <row r="41" spans="1:2">
      <c r="A41" s="3" t="s">
        <v>8</v>
      </c>
      <c r="B41" s="9" t="s">
        <v>12</v>
      </c>
    </row>
    <row r="42" spans="1:2">
      <c r="A42" s="13" t="s">
        <v>23</v>
      </c>
      <c r="B42" s="14">
        <v>1</v>
      </c>
    </row>
    <row r="43" spans="1:2" ht="30">
      <c r="A43" s="19" t="str">
        <f>CONCATENATE("clid &lt;- c(",B42,"); ysub &lt;- x[names(mycl[mycl%in%clid]),]; hrsub &lt;- hclust(as.dist(1-cor(t(ysub), method='",'HEATMAP-variables'!A7,"')), method='complete')")</f>
        <v>clid &lt;- c(1); ysub &lt;- x[names(mycl[mycl%in%clid]),]; hrsub &lt;- hclust(as.dist(1-cor(t(ysub), method='pearson')), method='complete')</v>
      </c>
    </row>
    <row r="44" spans="1:2">
      <c r="A44" s="5" t="s">
        <v>9</v>
      </c>
    </row>
    <row r="45" spans="1:2">
      <c r="A45" s="6" t="str">
        <f>CONCATENATE("png('",'HEATMAP-variables'!A3,".subcluster_",B42,".quant.png',width = 2000, height = 2000, res = 300, pointsize = 10)")</f>
        <v>png('test.heatmap.subcluster_1.quant.png',width = 2000, height = 2000, res = 300, pointsize = 10)</v>
      </c>
    </row>
    <row r="46" spans="1:2" s="2" customFormat="1" ht="30">
      <c r="A46" s="20" t="s">
        <v>28</v>
      </c>
      <c r="B46" s="12"/>
    </row>
    <row r="47" spans="1:2" s="2" customFormat="1">
      <c r="A47" s="5" t="s">
        <v>20</v>
      </c>
      <c r="B47" s="12"/>
    </row>
    <row r="48" spans="1:2">
      <c r="A48" s="5" t="s">
        <v>10</v>
      </c>
      <c r="B48" s="10" t="s">
        <v>19</v>
      </c>
    </row>
    <row r="49" spans="1:2">
      <c r="A49" s="5" t="s">
        <v>11</v>
      </c>
      <c r="B49" s="10" t="s">
        <v>19</v>
      </c>
    </row>
    <row r="50" spans="1:2" ht="30">
      <c r="A50" s="5" t="str">
        <f>CONCATENATE("write.table(sub_list, '",'HEATMAP-variables'!A3,".",B42,".quant.subcluster.txt', sep='\t', row.names = FALSE, col.names = FALSE)")</f>
        <v>write.table(sub_list, 'test.heatmap.1.quant.subcluster.txt', sep='\t', row.names = FALSE, col.names = FALSE)</v>
      </c>
      <c r="B50" s="10" t="s">
        <v>19</v>
      </c>
    </row>
    <row r="52" spans="1:2">
      <c r="A52" s="13" t="s">
        <v>23</v>
      </c>
      <c r="B52" s="14">
        <v>2</v>
      </c>
    </row>
    <row r="53" spans="1:2" ht="30">
      <c r="A53" s="19" t="str">
        <f>CONCATENATE("clid &lt;- c(",B52,"); ysub &lt;- x[names(mycl[mycl%in%clid]),]; hrsub &lt;- hclust(as.dist(1-cor(t(ysub), method='",'HEATMAP-variables'!A7,"')), method='complete')")</f>
        <v>clid &lt;- c(2); ysub &lt;- x[names(mycl[mycl%in%clid]),]; hrsub &lt;- hclust(as.dist(1-cor(t(ysub), method='pearson')), method='complete')</v>
      </c>
      <c r="B53" s="10" t="s">
        <v>19</v>
      </c>
    </row>
    <row r="54" spans="1:2">
      <c r="A54" s="5" t="s">
        <v>9</v>
      </c>
    </row>
    <row r="55" spans="1:2">
      <c r="A55" s="6" t="str">
        <f>CONCATENATE("png('",'HEATMAP-variables'!A3,".subcluster_",B52,".quant.png', width = 2000, height = 2000, res = 300, pointsize = 10)")</f>
        <v>png('test.heatmap.subcluster_2.quant.png', width = 2000, height = 2000, res = 300, pointsize = 10)</v>
      </c>
      <c r="B55" s="10" t="s">
        <v>19</v>
      </c>
    </row>
    <row r="56" spans="1:2" ht="30">
      <c r="A56" s="20" t="s">
        <v>28</v>
      </c>
      <c r="B56" s="10" t="s">
        <v>19</v>
      </c>
    </row>
    <row r="57" spans="1:2">
      <c r="A57" s="5" t="s">
        <v>20</v>
      </c>
      <c r="B57" s="10" t="s">
        <v>19</v>
      </c>
    </row>
    <row r="58" spans="1:2">
      <c r="A58" s="5" t="s">
        <v>10</v>
      </c>
      <c r="B58" s="10" t="s">
        <v>19</v>
      </c>
    </row>
    <row r="59" spans="1:2">
      <c r="A59" s="5" t="s">
        <v>11</v>
      </c>
    </row>
    <row r="60" spans="1:2" ht="30">
      <c r="A60" s="5" t="str">
        <f>CONCATENATE("write.table(sub_list, '",'HEATMAP-variables'!A3,".",B52,".quant.subcluster.txt', sep='\t', row.names = FALSE, col.names = FALSE)")</f>
        <v>write.table(sub_list, 'test.heatmap.2.quant.subcluster.txt', sep='\t', row.names = FALSE, col.names = FALSE)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600"/>
  </sheetPr>
  <dimension ref="A1:M60"/>
  <sheetViews>
    <sheetView showRuler="0" workbookViewId="0">
      <selection activeCell="A28" sqref="A28"/>
    </sheetView>
  </sheetViews>
  <sheetFormatPr baseColWidth="10" defaultRowHeight="15" x14ac:dyDescent="0"/>
  <cols>
    <col min="1" max="1" width="100.77734375" style="5" customWidth="1"/>
    <col min="2" max="2" width="12.21875" style="10" bestFit="1" customWidth="1"/>
    <col min="3" max="3" width="16.88671875" bestFit="1" customWidth="1"/>
    <col min="4" max="4" width="12.21875" bestFit="1" customWidth="1"/>
  </cols>
  <sheetData>
    <row r="1" spans="1:13" s="1" customFormat="1">
      <c r="A1" s="26" t="s">
        <v>54</v>
      </c>
      <c r="B1" s="8"/>
    </row>
    <row r="2" spans="1:13">
      <c r="A2" s="3" t="s">
        <v>46</v>
      </c>
      <c r="B2" s="22"/>
    </row>
    <row r="3" spans="1:13">
      <c r="A3" s="4" t="s">
        <v>0</v>
      </c>
      <c r="B3" s="22"/>
    </row>
    <row r="4" spans="1:13">
      <c r="A4" s="5" t="str">
        <f>CONCATENATE("y &lt;- read.delim('",'HEATMAP-variables'!$A$3,"', quote='')")</f>
        <v>y &lt;- read.delim('test.heatmap', quote='')</v>
      </c>
      <c r="B4" s="22"/>
      <c r="L4" t="s">
        <v>13</v>
      </c>
      <c r="M4" t="s">
        <v>14</v>
      </c>
    </row>
    <row r="5" spans="1:13">
      <c r="A5" s="4" t="s">
        <v>36</v>
      </c>
      <c r="B5" s="22"/>
    </row>
    <row r="6" spans="1:13">
      <c r="A6" s="5" t="s">
        <v>37</v>
      </c>
    </row>
    <row r="7" spans="1:13">
      <c r="A7" s="4" t="s">
        <v>38</v>
      </c>
    </row>
    <row r="8" spans="1:13">
      <c r="A8" s="5" t="s">
        <v>39</v>
      </c>
    </row>
    <row r="9" spans="1:13">
      <c r="A9" s="4" t="s">
        <v>40</v>
      </c>
    </row>
    <row r="10" spans="1:13">
      <c r="A10" s="5" t="s">
        <v>41</v>
      </c>
    </row>
    <row r="11" spans="1:13">
      <c r="A11" s="4" t="s">
        <v>27</v>
      </c>
    </row>
    <row r="12" spans="1:13">
      <c r="A12" s="5" t="s">
        <v>42</v>
      </c>
    </row>
    <row r="13" spans="1:13">
      <c r="A13" s="4" t="s">
        <v>43</v>
      </c>
    </row>
    <row r="14" spans="1:13">
      <c r="A14" s="5" t="s">
        <v>44</v>
      </c>
      <c r="B14" s="10" t="s">
        <v>19</v>
      </c>
    </row>
    <row r="15" spans="1:13">
      <c r="A15" s="5" t="s">
        <v>45</v>
      </c>
    </row>
    <row r="17" spans="1:2">
      <c r="A17" s="3" t="s">
        <v>47</v>
      </c>
    </row>
    <row r="18" spans="1:2">
      <c r="A18" s="4" t="s">
        <v>1</v>
      </c>
    </row>
    <row r="19" spans="1:2">
      <c r="A19" s="5" t="s">
        <v>2</v>
      </c>
    </row>
    <row r="20" spans="1:2" s="2" customFormat="1">
      <c r="A20" s="16" t="s">
        <v>15</v>
      </c>
      <c r="B20" s="23"/>
    </row>
    <row r="21" spans="1:2">
      <c r="A21" s="19" t="str">
        <f>CONCATENATE("hr &lt;- hclust(as.dist(1-cor(t(x), method='",'HEATMAP-variables'!A7,"')), method='complete')")</f>
        <v>hr &lt;- hclust(as.dist(1-cor(t(x), method='pearson')), method='complete')</v>
      </c>
    </row>
    <row r="22" spans="1:2">
      <c r="A22" s="19" t="str">
        <f>CONCATENATE("hc &lt;- hclust(as.dist(1-cor(x, method='",'HEATMAP-variables'!A7,"')), method='complete')")</f>
        <v>hc &lt;- hclust(as.dist(1-cor(x, method='pearson')), method='complete')</v>
      </c>
      <c r="B22" s="10" t="s">
        <v>19</v>
      </c>
    </row>
    <row r="23" spans="1:2">
      <c r="A23" s="4" t="s">
        <v>21</v>
      </c>
      <c r="B23" s="22"/>
    </row>
    <row r="24" spans="1:2">
      <c r="A24" s="5" t="s">
        <v>3</v>
      </c>
    </row>
    <row r="25" spans="1:2" ht="30">
      <c r="A25" s="5" t="str">
        <f>CONCATENATE("mycl &lt;- cutree(hr, h=max(hr$height)/3, k = ",'HEATMAP-variables'!$A$9,"); mycol &lt;- sample(rainbow(256)); mycol &lt;- mycol[as.vector(mycl)]")</f>
        <v>mycl &lt;- cutree(hr, h=max(hr$height)/3, k = 5); mycol &lt;- sample(rainbow(256)); mycol &lt;- mycol[as.vector(mycl)]</v>
      </c>
      <c r="B25" s="10" t="s">
        <v>19</v>
      </c>
    </row>
    <row r="26" spans="1:2">
      <c r="A26" s="7" t="s">
        <v>25</v>
      </c>
    </row>
    <row r="27" spans="1:2">
      <c r="A27" s="6" t="str">
        <f>CONCATENATE("png('",'HEATMAP-variables'!A3,".quant.column.png', width = 2000, height = 2000, res = 300, pointsize = 10)")</f>
        <v>png('test.heatmap.quant.column.png', width = 2000, height = 2000, res = 300, pointsize = 10)</v>
      </c>
    </row>
    <row r="28" spans="1:2" ht="30">
      <c r="A28" s="6" t="s">
        <v>60</v>
      </c>
      <c r="B28" s="11"/>
    </row>
    <row r="29" spans="1:2">
      <c r="A29" s="5" t="s">
        <v>20</v>
      </c>
    </row>
    <row r="31" spans="1:2">
      <c r="A31" s="4" t="s">
        <v>4</v>
      </c>
    </row>
    <row r="32" spans="1:2">
      <c r="A32" s="6" t="str">
        <f>CONCATENATE("png('",'HEATMAP-variables'!$A$3,".column.key.png', width = 800, height = 800, res = 300, pointsize = 10)")</f>
        <v>png('test.heatmap.column.key.png', width = 800, height = 800, res = 300, pointsize = 10)</v>
      </c>
    </row>
    <row r="33" spans="1:2" s="2" customFormat="1" ht="30">
      <c r="A33" s="7" t="s">
        <v>5</v>
      </c>
      <c r="B33" s="12" t="s">
        <v>19</v>
      </c>
    </row>
    <row r="34" spans="1:2" s="2" customFormat="1">
      <c r="A34" s="5" t="s">
        <v>20</v>
      </c>
      <c r="B34" s="12"/>
    </row>
    <row r="36" spans="1:2">
      <c r="A36" s="4" t="s">
        <v>17</v>
      </c>
    </row>
    <row r="37" spans="1:2">
      <c r="A37" s="5" t="s">
        <v>18</v>
      </c>
    </row>
    <row r="38" spans="1:2" ht="30">
      <c r="A38" s="5" t="str">
        <f>CONCATENATE("write.table(name_list, '",'HEATMAP-variables'!A3,".quant.column.rownames', sep='\t', row.names = FALSE, col.names = FALSE)")</f>
        <v>write.table(name_list, 'test.heatmap.quant.column.rownames', sep='\t', row.names = FALSE, col.names = FALSE)</v>
      </c>
    </row>
    <row r="39" spans="1:2">
      <c r="A39" s="7"/>
    </row>
    <row r="41" spans="1:2">
      <c r="A41" s="3" t="s">
        <v>8</v>
      </c>
      <c r="B41" s="9" t="s">
        <v>12</v>
      </c>
    </row>
    <row r="42" spans="1:2">
      <c r="A42" s="13" t="s">
        <v>23</v>
      </c>
      <c r="B42" s="14">
        <v>1</v>
      </c>
    </row>
    <row r="43" spans="1:2" ht="30">
      <c r="A43" s="19" t="str">
        <f>CONCATENATE("clid &lt;- c(",B42,"); ysub &lt;- x[names(mycl[mycl%in%clid]),]; hrsub &lt;- hclust(as.dist(1-cor(t(ysub), method='",'HEATMAP-variables'!A7,"')), method='complete')")</f>
        <v>clid &lt;- c(1); ysub &lt;- x[names(mycl[mycl%in%clid]),]; hrsub &lt;- hclust(as.dist(1-cor(t(ysub), method='pearson')), method='complete')</v>
      </c>
    </row>
    <row r="44" spans="1:2">
      <c r="A44" s="5" t="s">
        <v>9</v>
      </c>
    </row>
    <row r="45" spans="1:2">
      <c r="A45" s="6" t="str">
        <f>CONCATENATE("png('",'HEATMAP-variables'!A3,".subcluster_",B42,".quant.column.png',width = 2000, height = 2000, res = 300, pointsize = 10)")</f>
        <v>png('test.heatmap.subcluster_1.quant.column.png',width = 2000, height = 2000, res = 300, pointsize = 10)</v>
      </c>
    </row>
    <row r="46" spans="1:2" s="2" customFormat="1" ht="30">
      <c r="A46" s="20" t="s">
        <v>28</v>
      </c>
      <c r="B46" s="12"/>
    </row>
    <row r="47" spans="1:2" s="2" customFormat="1">
      <c r="A47" s="5" t="s">
        <v>20</v>
      </c>
      <c r="B47" s="12"/>
    </row>
    <row r="48" spans="1:2">
      <c r="A48" s="5" t="s">
        <v>10</v>
      </c>
      <c r="B48" s="10" t="s">
        <v>19</v>
      </c>
    </row>
    <row r="49" spans="1:2">
      <c r="A49" s="5" t="s">
        <v>11</v>
      </c>
      <c r="B49" s="10" t="s">
        <v>19</v>
      </c>
    </row>
    <row r="50" spans="1:2" ht="30">
      <c r="A50" s="5" t="str">
        <f>CONCATENATE("write.table(sub_list, '",'HEATMAP-variables'!A3,".",B42,".quant.column.subcluster.txt', sep='\t', row.names = FALSE, col.names = FALSE)")</f>
        <v>write.table(sub_list, 'test.heatmap.1.quant.column.subcluster.txt', sep='\t', row.names = FALSE, col.names = FALSE)</v>
      </c>
      <c r="B50" s="10" t="s">
        <v>19</v>
      </c>
    </row>
    <row r="52" spans="1:2">
      <c r="A52" s="13" t="s">
        <v>23</v>
      </c>
      <c r="B52" s="14">
        <v>2</v>
      </c>
    </row>
    <row r="53" spans="1:2" ht="30">
      <c r="A53" s="19" t="str">
        <f>CONCATENATE("clid &lt;- c(",B52,"); ysub &lt;- x[names(mycl[mycl%in%clid]),]; hrsub &lt;- hclust(as.dist(1-cor(t(ysub), method='",'HEATMAP-variables'!A7,"')), method='complete')")</f>
        <v>clid &lt;- c(2); ysub &lt;- x[names(mycl[mycl%in%clid]),]; hrsub &lt;- hclust(as.dist(1-cor(t(ysub), method='pearson')), method='complete')</v>
      </c>
      <c r="B53" s="10" t="s">
        <v>19</v>
      </c>
    </row>
    <row r="54" spans="1:2">
      <c r="A54" s="5" t="s">
        <v>9</v>
      </c>
    </row>
    <row r="55" spans="1:2">
      <c r="A55" s="6" t="str">
        <f>CONCATENATE("png('",'HEATMAP-variables'!A3,".subcluster_",B52,".quant.column.png', width = 2000, height = 2000, res = 300, pointsize = 10)")</f>
        <v>png('test.heatmap.subcluster_2.quant.column.png', width = 2000, height = 2000, res = 300, pointsize = 10)</v>
      </c>
      <c r="B55" s="10" t="s">
        <v>19</v>
      </c>
    </row>
    <row r="56" spans="1:2" ht="30">
      <c r="A56" s="20" t="s">
        <v>28</v>
      </c>
      <c r="B56" s="10" t="s">
        <v>19</v>
      </c>
    </row>
    <row r="57" spans="1:2">
      <c r="A57" s="5" t="s">
        <v>20</v>
      </c>
      <c r="B57" s="10" t="s">
        <v>19</v>
      </c>
    </row>
    <row r="58" spans="1:2">
      <c r="A58" s="5" t="s">
        <v>10</v>
      </c>
      <c r="B58" s="10" t="s">
        <v>19</v>
      </c>
    </row>
    <row r="59" spans="1:2">
      <c r="A59" s="5" t="s">
        <v>11</v>
      </c>
    </row>
    <row r="60" spans="1:2" ht="30">
      <c r="A60" s="5" t="str">
        <f>CONCATENATE("write.table(sub_list, '",'HEATMAP-variables'!A3,".",B52,".quant.column.subcluster.txt', sep='\t', row.names = FALSE, col.names = FALSE)")</f>
        <v>write.table(sub_list, 'test.heatmap.2.quant.column.subcluster.txt', sep='\t', row.names = FALSE, col.names = FALSE)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600"/>
  </sheetPr>
  <dimension ref="A1:C62"/>
  <sheetViews>
    <sheetView showRuler="0" topLeftCell="A31" workbookViewId="0">
      <selection activeCell="A48" sqref="A48"/>
    </sheetView>
  </sheetViews>
  <sheetFormatPr baseColWidth="10" defaultRowHeight="15" x14ac:dyDescent="0"/>
  <cols>
    <col min="1" max="1" width="89.88671875" style="5" customWidth="1"/>
    <col min="2" max="2" width="12.21875" style="10" bestFit="1" customWidth="1"/>
    <col min="3" max="3" width="5.6640625" customWidth="1"/>
    <col min="4" max="4" width="12.21875" bestFit="1" customWidth="1"/>
  </cols>
  <sheetData>
    <row r="1" spans="1:3" s="1" customFormat="1">
      <c r="A1" s="26" t="s">
        <v>55</v>
      </c>
      <c r="B1" s="8"/>
    </row>
    <row r="2" spans="1:3">
      <c r="A2" s="3" t="s">
        <v>46</v>
      </c>
      <c r="B2" s="22"/>
    </row>
    <row r="3" spans="1:3">
      <c r="A3" s="4" t="s">
        <v>0</v>
      </c>
      <c r="B3" s="22"/>
    </row>
    <row r="4" spans="1:3">
      <c r="A4" s="5" t="str">
        <f>CONCATENATE("y &lt;- read.delim('",'HEATMAP-variables'!A3,"', quote='')")</f>
        <v>y &lt;- read.delim('test.heatmap', quote='')</v>
      </c>
      <c r="B4" s="22"/>
    </row>
    <row r="5" spans="1:3">
      <c r="A5" s="21" t="s">
        <v>36</v>
      </c>
      <c r="B5" s="22"/>
    </row>
    <row r="6" spans="1:3">
      <c r="A6" s="15" t="s">
        <v>37</v>
      </c>
    </row>
    <row r="7" spans="1:3">
      <c r="A7" s="21" t="s">
        <v>38</v>
      </c>
    </row>
    <row r="8" spans="1:3">
      <c r="A8" s="15" t="s">
        <v>39</v>
      </c>
    </row>
    <row r="9" spans="1:3">
      <c r="A9" s="21" t="s">
        <v>40</v>
      </c>
      <c r="C9" s="19"/>
    </row>
    <row r="10" spans="1:3">
      <c r="A10" s="5" t="s">
        <v>41</v>
      </c>
    </row>
    <row r="11" spans="1:3">
      <c r="A11" s="4" t="s">
        <v>27</v>
      </c>
      <c r="B11" s="25"/>
    </row>
    <row r="12" spans="1:3">
      <c r="A12" s="15" t="s">
        <v>42</v>
      </c>
      <c r="B12" s="15"/>
    </row>
    <row r="13" spans="1:3">
      <c r="A13" s="21" t="s">
        <v>43</v>
      </c>
      <c r="B13" s="15"/>
    </row>
    <row r="14" spans="1:3">
      <c r="A14" s="15" t="s">
        <v>44</v>
      </c>
      <c r="B14" s="15"/>
    </row>
    <row r="15" spans="1:3">
      <c r="A15" s="15" t="s">
        <v>45</v>
      </c>
      <c r="B15" s="15"/>
    </row>
    <row r="16" spans="1:3">
      <c r="A16" s="5" t="s">
        <v>49</v>
      </c>
      <c r="B16" s="15"/>
    </row>
    <row r="17" spans="1:2">
      <c r="A17" s="5" t="s">
        <v>33</v>
      </c>
    </row>
    <row r="19" spans="1:2">
      <c r="A19" s="3" t="s">
        <v>47</v>
      </c>
    </row>
    <row r="20" spans="1:2">
      <c r="A20" s="4" t="s">
        <v>1</v>
      </c>
    </row>
    <row r="21" spans="1:2">
      <c r="A21" s="5" t="s">
        <v>2</v>
      </c>
    </row>
    <row r="22" spans="1:2">
      <c r="A22" s="16" t="s">
        <v>15</v>
      </c>
      <c r="B22" s="23"/>
    </row>
    <row r="23" spans="1:2">
      <c r="A23" s="19" t="str">
        <f>CONCATENATE("hr &lt;- hclust(as.dist(1-cor(t(x), method='",'HEATMAP-variables'!A7,"')), method='complete')")</f>
        <v>hr &lt;- hclust(as.dist(1-cor(t(x), method='pearson')), method='complete')</v>
      </c>
    </row>
    <row r="24" spans="1:2" s="2" customFormat="1">
      <c r="A24" s="19" t="str">
        <f>CONCATENATE("hc &lt;- hclust(as.dist(1-cor(x, method='",'HEATMAP-variables'!A7,"')), method='complete')")</f>
        <v>hc &lt;- hclust(as.dist(1-cor(x, method='pearson')), method='complete')</v>
      </c>
      <c r="B24" s="10"/>
    </row>
    <row r="25" spans="1:2" s="2" customFormat="1">
      <c r="A25" s="4" t="s">
        <v>21</v>
      </c>
      <c r="B25" s="22"/>
    </row>
    <row r="26" spans="1:2">
      <c r="A26" s="5" t="s">
        <v>3</v>
      </c>
    </row>
    <row r="27" spans="1:2" ht="30">
      <c r="A27" s="5" t="str">
        <f>CONCATENATE("mycl &lt;- cutree(hr, h=max(hr$height)/3, k = ",'HEATMAP-variables'!$A$9,"); mycol &lt;- sample(rainbow(256)); mycol &lt;- mycol[as.vector(mycl)]")</f>
        <v>mycl &lt;- cutree(hr, h=max(hr$height)/3, k = 5); mycol &lt;- sample(rainbow(256)); mycol &lt;- mycol[as.vector(mycl)]</v>
      </c>
    </row>
    <row r="28" spans="1:2">
      <c r="A28" s="7" t="s">
        <v>25</v>
      </c>
    </row>
    <row r="29" spans="1:2">
      <c r="A29" s="6" t="str">
        <f>CONCATENATE("png('",'HEATMAP-variables'!A3,".rank.png', width = 2000, height = 2000, res = 300, pointsize = 10)")</f>
        <v>png('test.heatmap.rank.png', width = 2000, height = 2000, res = 300, pointsize = 10)</v>
      </c>
    </row>
    <row r="30" spans="1:2" ht="30">
      <c r="A30" s="6" t="s">
        <v>59</v>
      </c>
      <c r="B30" s="11"/>
    </row>
    <row r="31" spans="1:2">
      <c r="A31" s="5" t="s">
        <v>20</v>
      </c>
    </row>
    <row r="33" spans="1:2">
      <c r="A33" s="4" t="s">
        <v>4</v>
      </c>
    </row>
    <row r="34" spans="1:2">
      <c r="A34" s="6" t="str">
        <f>CONCATENATE("png('",'HEATMAP-variables'!$A$3,".key.png', width = 800, height = 800, res = 300, pointsize = 10)")</f>
        <v>png('test.heatmap.key.png', width = 800, height = 800, res = 300, pointsize = 10)</v>
      </c>
    </row>
    <row r="35" spans="1:2" ht="30">
      <c r="A35" s="7" t="s">
        <v>5</v>
      </c>
      <c r="B35" s="12"/>
    </row>
    <row r="36" spans="1:2">
      <c r="A36" s="5" t="s">
        <v>20</v>
      </c>
      <c r="B36" s="12"/>
    </row>
    <row r="37" spans="1:2" s="2" customFormat="1">
      <c r="A37" s="5"/>
      <c r="B37" s="10"/>
    </row>
    <row r="38" spans="1:2" s="2" customFormat="1">
      <c r="A38" s="4" t="s">
        <v>17</v>
      </c>
      <c r="B38" s="10"/>
    </row>
    <row r="39" spans="1:2">
      <c r="A39" s="5" t="s">
        <v>18</v>
      </c>
    </row>
    <row r="40" spans="1:2" ht="30">
      <c r="A40" s="5" t="str">
        <f>CONCATENATE("write.table(name_list, '",'HEATMAP-variables'!A3,".quant_norm.rownames', sep='\t', row.names = FALSE, col.names = FALSE)")</f>
        <v>write.table(name_list, 'test.heatmap.quant_norm.rownames', sep='\t', row.names = FALSE, col.names = FALSE)</v>
      </c>
    </row>
    <row r="41" spans="1:2">
      <c r="A41" s="7"/>
    </row>
    <row r="43" spans="1:2">
      <c r="A43" s="3" t="s">
        <v>8</v>
      </c>
      <c r="B43" s="9" t="s">
        <v>12</v>
      </c>
    </row>
    <row r="44" spans="1:2">
      <c r="A44" s="13" t="s">
        <v>23</v>
      </c>
      <c r="B44" s="14">
        <v>1</v>
      </c>
    </row>
    <row r="45" spans="1:2" ht="30">
      <c r="A45" s="19" t="str">
        <f>CONCATENATE("clid &lt;- c(",B44,"); ysub &lt;- x[names(mycl[mycl%in%clid]),]; hrsub &lt;- hclust(as.dist(1-cor(t(ysub), method='",'HEATMAP-variables'!A7,"')), method='complete')")</f>
        <v>clid &lt;- c(1); ysub &lt;- x[names(mycl[mycl%in%clid]),]; hrsub &lt;- hclust(as.dist(1-cor(t(ysub), method='pearson')), method='complete')</v>
      </c>
    </row>
    <row r="46" spans="1:2">
      <c r="A46" s="5" t="s">
        <v>9</v>
      </c>
    </row>
    <row r="47" spans="1:2" ht="30">
      <c r="A47" s="6" t="str">
        <f>CONCATENATE("png('",'HEATMAP-variables'!A3,".subcluster_",B44,".rank.png',width = 2000, height = 2000, res = 300, pointsize = 10)")</f>
        <v>png('test.heatmap.subcluster_1.rank.png',width = 2000, height = 2000, res = 300, pointsize = 10)</v>
      </c>
    </row>
    <row r="48" spans="1:2" ht="45">
      <c r="A48" s="20" t="s">
        <v>35</v>
      </c>
      <c r="B48" s="12"/>
    </row>
    <row r="49" spans="1:2">
      <c r="A49" s="5" t="s">
        <v>20</v>
      </c>
      <c r="B49" s="12"/>
    </row>
    <row r="50" spans="1:2">
      <c r="A50" s="5" t="s">
        <v>10</v>
      </c>
      <c r="B50" s="10" t="s">
        <v>19</v>
      </c>
    </row>
    <row r="51" spans="1:2">
      <c r="A51" s="5" t="s">
        <v>11</v>
      </c>
      <c r="B51" s="10" t="s">
        <v>19</v>
      </c>
    </row>
    <row r="52" spans="1:2" ht="30">
      <c r="A52" s="5" t="str">
        <f>CONCATENATE("write.table(sub_list, '",'HEATMAP-variables'!A3,".",B44,".rank.subcluster.txt', sep='\t', row.names = FALSE, col.names = FALSE)")</f>
        <v>write.table(sub_list, 'test.heatmap.1.rank.subcluster.txt', sep='\t', row.names = FALSE, col.names = FALSE)</v>
      </c>
      <c r="B52" s="10" t="s">
        <v>19</v>
      </c>
    </row>
    <row r="54" spans="1:2">
      <c r="A54" s="13" t="s">
        <v>23</v>
      </c>
      <c r="B54" s="14">
        <v>2</v>
      </c>
    </row>
    <row r="55" spans="1:2" ht="30">
      <c r="A55" s="19" t="str">
        <f>CONCATENATE("clid &lt;- c(",B54,"); ysub &lt;- x[names(mycl[mycl%in%clid]),]; hrsub &lt;- hclust(as.dist(1-cor(t(ysub), method='",'HEATMAP-variables'!A7,"')), method='complete')")</f>
        <v>clid &lt;- c(2); ysub &lt;- x[names(mycl[mycl%in%clid]),]; hrsub &lt;- hclust(as.dist(1-cor(t(ysub), method='pearson')), method='complete')</v>
      </c>
      <c r="B55" s="10" t="s">
        <v>19</v>
      </c>
    </row>
    <row r="56" spans="1:2">
      <c r="A56" s="5" t="s">
        <v>9</v>
      </c>
    </row>
    <row r="57" spans="1:2" ht="30">
      <c r="A57" s="6" t="str">
        <f>CONCATENATE("png('",'HEATMAP-variables'!A3,".subcluster_",B54,".rank.png', width = 2000, height = 2000, res = 300, pointsize = 10)")</f>
        <v>png('test.heatmap.subcluster_2.rank.png', width = 2000, height = 2000, res = 300, pointsize = 10)</v>
      </c>
      <c r="B57" s="10" t="s">
        <v>19</v>
      </c>
    </row>
    <row r="58" spans="1:2" ht="45">
      <c r="A58" s="20" t="s">
        <v>35</v>
      </c>
      <c r="B58" s="10" t="s">
        <v>19</v>
      </c>
    </row>
    <row r="59" spans="1:2">
      <c r="A59" s="5" t="s">
        <v>20</v>
      </c>
      <c r="B59" s="10" t="s">
        <v>19</v>
      </c>
    </row>
    <row r="60" spans="1:2">
      <c r="A60" s="5" t="s">
        <v>10</v>
      </c>
      <c r="B60" s="10" t="s">
        <v>19</v>
      </c>
    </row>
    <row r="61" spans="1:2">
      <c r="A61" s="5" t="s">
        <v>11</v>
      </c>
    </row>
    <row r="62" spans="1:2" ht="30">
      <c r="A62" s="5" t="str">
        <f>CONCATENATE("write.table(sub_list, '",'HEATMAP-variables'!A3,".",B54,".quant_norm.subcluster.txt', sep='\t', row.names = FALSE, col.names = FALSE)")</f>
        <v>write.table(sub_list, 'test.heatmap.2.quant_norm.subcluster.txt', sep='\t', row.names = FALSE, col.names = FALSE)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600"/>
  </sheetPr>
  <dimension ref="A1:B62"/>
  <sheetViews>
    <sheetView showRuler="0" topLeftCell="A12" workbookViewId="0">
      <selection activeCell="A48" sqref="A48"/>
    </sheetView>
  </sheetViews>
  <sheetFormatPr baseColWidth="10" defaultRowHeight="15" x14ac:dyDescent="0"/>
  <cols>
    <col min="1" max="1" width="90.21875" style="5" bestFit="1" customWidth="1"/>
    <col min="2" max="2" width="12.21875" style="10" bestFit="1" customWidth="1"/>
    <col min="3" max="3" width="7" customWidth="1"/>
    <col min="4" max="4" width="12.21875" bestFit="1" customWidth="1"/>
  </cols>
  <sheetData>
    <row r="1" spans="1:2" s="1" customFormat="1">
      <c r="A1" s="27" t="s">
        <v>56</v>
      </c>
      <c r="B1" s="28"/>
    </row>
    <row r="2" spans="1:2">
      <c r="A2" s="3" t="s">
        <v>46</v>
      </c>
      <c r="B2" s="24"/>
    </row>
    <row r="3" spans="1:2">
      <c r="A3" s="4" t="s">
        <v>0</v>
      </c>
      <c r="B3" s="24"/>
    </row>
    <row r="4" spans="1:2">
      <c r="A4" s="5" t="str">
        <f>CONCATENATE("y &lt;- read.delim('",'HEATMAP-variables'!A3,"', quote='')")</f>
        <v>y &lt;- read.delim('test.heatmap', quote='')</v>
      </c>
      <c r="B4" s="24"/>
    </row>
    <row r="5" spans="1:2">
      <c r="A5" s="21" t="s">
        <v>36</v>
      </c>
      <c r="B5" s="25"/>
    </row>
    <row r="6" spans="1:2">
      <c r="A6" s="15" t="s">
        <v>37</v>
      </c>
      <c r="B6" s="25"/>
    </row>
    <row r="7" spans="1:2">
      <c r="A7" s="21" t="s">
        <v>38</v>
      </c>
      <c r="B7" s="25"/>
    </row>
    <row r="8" spans="1:2">
      <c r="A8" s="15" t="s">
        <v>39</v>
      </c>
      <c r="B8" s="25"/>
    </row>
    <row r="9" spans="1:2">
      <c r="A9" s="21" t="s">
        <v>40</v>
      </c>
      <c r="B9" s="22"/>
    </row>
    <row r="10" spans="1:2">
      <c r="A10" s="5" t="s">
        <v>41</v>
      </c>
      <c r="B10" s="22"/>
    </row>
    <row r="11" spans="1:2">
      <c r="A11" s="4" t="s">
        <v>27</v>
      </c>
      <c r="B11" s="22"/>
    </row>
    <row r="12" spans="1:2">
      <c r="A12" s="15" t="s">
        <v>42</v>
      </c>
      <c r="B12" s="22" t="s">
        <v>19</v>
      </c>
    </row>
    <row r="13" spans="1:2">
      <c r="A13" s="21" t="s">
        <v>43</v>
      </c>
      <c r="B13" s="22"/>
    </row>
    <row r="14" spans="1:2">
      <c r="A14" s="15" t="s">
        <v>44</v>
      </c>
      <c r="B14" s="22"/>
    </row>
    <row r="15" spans="1:2">
      <c r="A15" s="15" t="s">
        <v>45</v>
      </c>
      <c r="B15" s="22"/>
    </row>
    <row r="16" spans="1:2">
      <c r="A16" s="5" t="s">
        <v>49</v>
      </c>
      <c r="B16" s="22"/>
    </row>
    <row r="17" spans="1:2">
      <c r="A17" s="5" t="s">
        <v>33</v>
      </c>
      <c r="B17" s="22"/>
    </row>
    <row r="18" spans="1:2">
      <c r="B18" s="22"/>
    </row>
    <row r="19" spans="1:2">
      <c r="A19" s="3" t="s">
        <v>47</v>
      </c>
      <c r="B19" s="22"/>
    </row>
    <row r="20" spans="1:2">
      <c r="A20" s="4" t="s">
        <v>1</v>
      </c>
      <c r="B20" s="22"/>
    </row>
    <row r="21" spans="1:2">
      <c r="A21" s="5" t="s">
        <v>2</v>
      </c>
      <c r="B21" s="22"/>
    </row>
    <row r="22" spans="1:2">
      <c r="A22" s="16" t="s">
        <v>15</v>
      </c>
      <c r="B22" s="23"/>
    </row>
    <row r="23" spans="1:2">
      <c r="A23" s="19" t="str">
        <f>CONCATENATE("hr &lt;- hclust(as.dist(1-cor(t(x), method='",'HEATMAP-variables'!A7,"')), method='complete')")</f>
        <v>hr &lt;- hclust(as.dist(1-cor(t(x), method='pearson')), method='complete')</v>
      </c>
      <c r="B23" s="22"/>
    </row>
    <row r="24" spans="1:2" s="2" customFormat="1">
      <c r="A24" s="19" t="str">
        <f>CONCATENATE("hc &lt;- hclust(as.dist(1-cor(x, method='",'HEATMAP-variables'!A7,"')), method='complete')")</f>
        <v>hc &lt;- hclust(as.dist(1-cor(x, method='pearson')), method='complete')</v>
      </c>
      <c r="B24" s="22" t="s">
        <v>19</v>
      </c>
    </row>
    <row r="25" spans="1:2" s="2" customFormat="1">
      <c r="A25" s="4" t="s">
        <v>21</v>
      </c>
      <c r="B25" s="22"/>
    </row>
    <row r="26" spans="1:2">
      <c r="A26" s="5" t="s">
        <v>3</v>
      </c>
      <c r="B26" s="22"/>
    </row>
    <row r="27" spans="1:2" ht="30">
      <c r="A27" s="5" t="str">
        <f>CONCATENATE("mycl &lt;- cutree(hr, h=max(hr$height)/3, k = ",'HEATMAP-variables'!$A$9,"); mycol &lt;- sample(rainbow(256)); mycol &lt;- mycol[as.vector(mycl)]")</f>
        <v>mycl &lt;- cutree(hr, h=max(hr$height)/3, k = 5); mycol &lt;- sample(rainbow(256)); mycol &lt;- mycol[as.vector(mycl)]</v>
      </c>
      <c r="B27" s="10" t="s">
        <v>19</v>
      </c>
    </row>
    <row r="28" spans="1:2">
      <c r="A28" s="7" t="s">
        <v>25</v>
      </c>
    </row>
    <row r="29" spans="1:2">
      <c r="A29" s="6" t="str">
        <f>CONCATENATE("png('",'HEATMAP-variables'!$A$3,".rank.column.png', width = 2000, height = 2000, res = 300, pointsize = 10)")</f>
        <v>png('test.heatmap.rank.column.png', width = 2000, height = 2000, res = 300, pointsize = 10)</v>
      </c>
    </row>
    <row r="30" spans="1:2" ht="45">
      <c r="A30" s="6" t="s">
        <v>60</v>
      </c>
      <c r="B30" s="11"/>
    </row>
    <row r="31" spans="1:2">
      <c r="A31" s="5" t="s">
        <v>20</v>
      </c>
    </row>
    <row r="33" spans="1:2">
      <c r="A33" s="4" t="s">
        <v>4</v>
      </c>
    </row>
    <row r="34" spans="1:2">
      <c r="A34" s="6" t="str">
        <f>CONCATENATE("png('",'HEATMAP-variables'!$A$3,".key.png', width = 800, height = 800, res = 300, pointsize = 10)")</f>
        <v>png('test.heatmap.key.png', width = 800, height = 800, res = 300, pointsize = 10)</v>
      </c>
    </row>
    <row r="35" spans="1:2" ht="30">
      <c r="A35" s="7" t="s">
        <v>5</v>
      </c>
      <c r="B35" s="12" t="s">
        <v>19</v>
      </c>
    </row>
    <row r="36" spans="1:2">
      <c r="A36" s="5" t="s">
        <v>20</v>
      </c>
      <c r="B36" s="12"/>
    </row>
    <row r="37" spans="1:2" s="2" customFormat="1">
      <c r="A37" s="5"/>
      <c r="B37" s="10"/>
    </row>
    <row r="38" spans="1:2" s="2" customFormat="1">
      <c r="A38" s="4" t="s">
        <v>17</v>
      </c>
      <c r="B38" s="10"/>
    </row>
    <row r="39" spans="1:2">
      <c r="A39" s="5" t="s">
        <v>18</v>
      </c>
    </row>
    <row r="40" spans="1:2" ht="30">
      <c r="A40" s="5" t="str">
        <f>CONCATENATE("write.table(name_list, '",'HEATMAP-variables'!$A$3,".rank.column.rownames', sep='\t', row.names = FALSE, col.names = FALSE)")</f>
        <v>write.table(name_list, 'test.heatmap.rank.column.rownames', sep='\t', row.names = FALSE, col.names = FALSE)</v>
      </c>
    </row>
    <row r="41" spans="1:2">
      <c r="A41" s="7"/>
    </row>
    <row r="43" spans="1:2">
      <c r="A43" s="3" t="s">
        <v>8</v>
      </c>
      <c r="B43" s="9" t="s">
        <v>12</v>
      </c>
    </row>
    <row r="44" spans="1:2">
      <c r="A44" s="13" t="s">
        <v>23</v>
      </c>
      <c r="B44" s="14">
        <v>1</v>
      </c>
    </row>
    <row r="45" spans="1:2" ht="30">
      <c r="A45" s="19" t="str">
        <f>CONCATENATE("clid &lt;- c(",B44,"); ysub &lt;- x[names(mycl[mycl%in%clid]),]; hrsub &lt;- hclust(as.dist(1-cor(t(ysub), method='",'HEATMAP-variables'!A7,"')), method='complete')")</f>
        <v>clid &lt;- c(1); ysub &lt;- x[names(mycl[mycl%in%clid]),]; hrsub &lt;- hclust(as.dist(1-cor(t(ysub), method='pearson')), method='complete')</v>
      </c>
    </row>
    <row r="46" spans="1:2">
      <c r="A46" s="5" t="s">
        <v>9</v>
      </c>
    </row>
    <row r="47" spans="1:2" ht="30">
      <c r="A47" s="6" t="str">
        <f>CONCATENATE("png('",'HEATMAP-variables'!$A$3,".subcluster_",B44,".rank.column.png',width = 2000, height = 2000, res = 300, pointsize = 10)")</f>
        <v>png('test.heatmap.subcluster_1.rank.column.png',width = 2000, height = 2000, res = 300, pointsize = 10)</v>
      </c>
    </row>
    <row r="48" spans="1:2" ht="45">
      <c r="A48" s="20" t="s">
        <v>35</v>
      </c>
      <c r="B48" s="12"/>
    </row>
    <row r="49" spans="1:2">
      <c r="A49" s="5" t="s">
        <v>20</v>
      </c>
      <c r="B49" s="12"/>
    </row>
    <row r="50" spans="1:2">
      <c r="A50" s="5" t="s">
        <v>10</v>
      </c>
      <c r="B50" s="10" t="s">
        <v>19</v>
      </c>
    </row>
    <row r="51" spans="1:2">
      <c r="A51" s="5" t="s">
        <v>11</v>
      </c>
      <c r="B51" s="10" t="s">
        <v>19</v>
      </c>
    </row>
    <row r="52" spans="1:2" ht="30">
      <c r="A52" s="5" t="str">
        <f>CONCATENATE("write.table(sub_list, '",'HEATMAP-variables'!$A$3,".",B44,".rank.column.subcluster.txt', sep='\t', row.names = FALSE, col.names = FALSE)")</f>
        <v>write.table(sub_list, 'test.heatmap.1.rank.column.subcluster.txt', sep='\t', row.names = FALSE, col.names = FALSE)</v>
      </c>
      <c r="B52" s="10" t="s">
        <v>19</v>
      </c>
    </row>
    <row r="54" spans="1:2">
      <c r="A54" s="13" t="s">
        <v>23</v>
      </c>
      <c r="B54" s="14">
        <v>2</v>
      </c>
    </row>
    <row r="55" spans="1:2" ht="30">
      <c r="A55" s="19" t="str">
        <f>CONCATENATE("clid &lt;- c(",B54,"); ysub &lt;- x[names(mycl[mycl%in%clid]),]; hrsub &lt;- hclust(as.dist(1-cor(t(ysub), method='",'HEATMAP-variables'!A7,"')), method='complete')")</f>
        <v>clid &lt;- c(2); ysub &lt;- x[names(mycl[mycl%in%clid]),]; hrsub &lt;- hclust(as.dist(1-cor(t(ysub), method='pearson')), method='complete')</v>
      </c>
      <c r="B55" s="10" t="s">
        <v>19</v>
      </c>
    </row>
    <row r="56" spans="1:2">
      <c r="A56" s="5" t="s">
        <v>9</v>
      </c>
    </row>
    <row r="57" spans="1:2" ht="30">
      <c r="A57" s="6" t="str">
        <f>CONCATENATE("png('",'HEATMAP-variables'!$A$3,".subcluster_",B54,".rank.column.png', width = 2000, height = 2000, res = 300, pointsize = 10)")</f>
        <v>png('test.heatmap.subcluster_2.rank.column.png', width = 2000, height = 2000, res = 300, pointsize = 10)</v>
      </c>
      <c r="B57" s="10" t="s">
        <v>19</v>
      </c>
    </row>
    <row r="58" spans="1:2" ht="45">
      <c r="A58" s="20" t="s">
        <v>35</v>
      </c>
      <c r="B58" s="10" t="s">
        <v>19</v>
      </c>
    </row>
    <row r="59" spans="1:2">
      <c r="A59" s="5" t="s">
        <v>20</v>
      </c>
      <c r="B59" s="10" t="s">
        <v>19</v>
      </c>
    </row>
    <row r="60" spans="1:2">
      <c r="A60" s="5" t="s">
        <v>10</v>
      </c>
      <c r="B60" s="10" t="s">
        <v>19</v>
      </c>
    </row>
    <row r="61" spans="1:2">
      <c r="A61" s="5" t="s">
        <v>11</v>
      </c>
    </row>
    <row r="62" spans="1:2" ht="30">
      <c r="A62" s="5" t="str">
        <f>CONCATENATE("write.table(sub_list, '",'HEATMAP-variables'!$A$3,".",B54,".rank.column.subcluster.txt', sep='\t', row.names = FALSE, col.names = FALSE)")</f>
        <v>write.table(sub_list, 'test.heatmap.2.rank.column.subcluster.txt', sep='\t', row.names = FALSE, col.names = FALSE)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showRuler="0" workbookViewId="0">
      <selection activeCell="A11" sqref="A11"/>
    </sheetView>
  </sheetViews>
  <sheetFormatPr baseColWidth="10" defaultRowHeight="15" x14ac:dyDescent="0"/>
  <cols>
    <col min="1" max="1" width="42.77734375" style="2" bestFit="1" customWidth="1"/>
    <col min="2" max="16384" width="10.77734375" style="2"/>
  </cols>
  <sheetData>
    <row r="1" spans="1:1">
      <c r="A1" s="2" t="s">
        <v>32</v>
      </c>
    </row>
    <row r="2" spans="1:1">
      <c r="A2" s="17" t="s">
        <v>30</v>
      </c>
    </row>
    <row r="3" spans="1:1">
      <c r="A3" s="17" t="s">
        <v>31</v>
      </c>
    </row>
    <row r="4" spans="1:1">
      <c r="A4" s="17" t="s">
        <v>34</v>
      </c>
    </row>
    <row r="5" spans="1:1">
      <c r="A5" s="2" t="s">
        <v>61</v>
      </c>
    </row>
    <row r="6" spans="1:1">
      <c r="A6" s="30" t="s">
        <v>66</v>
      </c>
    </row>
    <row r="7" spans="1:1">
      <c r="A7" s="30" t="s">
        <v>67</v>
      </c>
    </row>
    <row r="8" spans="1:1">
      <c r="A8" s="30" t="s">
        <v>68</v>
      </c>
    </row>
    <row r="9" spans="1:1">
      <c r="A9" s="29" t="s">
        <v>62</v>
      </c>
    </row>
    <row r="10" spans="1:1">
      <c r="A10" s="29" t="s">
        <v>63</v>
      </c>
    </row>
    <row r="11" spans="1:1">
      <c r="A11" s="29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Ruler="0" workbookViewId="0"/>
  </sheetViews>
  <sheetFormatPr baseColWidth="10" defaultRowHeight="15" x14ac:dyDescent="0"/>
  <cols>
    <col min="1" max="1" width="95.109375" style="5" customWidth="1"/>
  </cols>
  <sheetData>
    <row r="1" spans="1:1" ht="30">
      <c r="A1" s="5" t="s">
        <v>57</v>
      </c>
    </row>
    <row r="3" spans="1:1" ht="30">
      <c r="A3" s="6" t="s">
        <v>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HEATMAP-variables</vt:lpstr>
      <vt:lpstr>HEAT-Row</vt:lpstr>
      <vt:lpstr>HEAT-Row-col</vt:lpstr>
      <vt:lpstr>HEAT-Row_quant</vt:lpstr>
      <vt:lpstr>HEAT-Row-col_quant</vt:lpstr>
      <vt:lpstr>HEAT-Row_quant_rank-order</vt:lpstr>
      <vt:lpstr>HEAT-Row-col_quant_rank-order</vt:lpstr>
      <vt:lpstr>R packages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2015-02-05T19:36:06Z</dcterms:created>
  <dcterms:modified xsi:type="dcterms:W3CDTF">2016-03-21T19:44:08Z</dcterms:modified>
</cp:coreProperties>
</file>