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nettecirce/Desktop/"/>
    </mc:Choice>
  </mc:AlternateContent>
  <xr:revisionPtr revIDLastSave="0" documentId="13_ncr:1_{2ED306DE-FD60-AD46-AF08-3626A8A81A7E}" xr6:coauthVersionLast="47" xr6:coauthVersionMax="47" xr10:uidLastSave="{00000000-0000-0000-0000-000000000000}"/>
  <bookViews>
    <workbookView xWindow="380" yWindow="500" windowWidth="27700" windowHeight="16940" xr2:uid="{EB7E5046-00D4-5849-9E9E-6B76967FA1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40" i="1"/>
  <c r="G47" i="1"/>
  <c r="F47" i="1"/>
  <c r="G21" i="1"/>
  <c r="G26" i="1" s="1"/>
  <c r="G20" i="1"/>
  <c r="G2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11" i="1"/>
  <c r="C39" i="1"/>
  <c r="C38" i="1"/>
  <c r="C37" i="1"/>
  <c r="C36" i="1"/>
  <c r="C35" i="1"/>
  <c r="C34" i="1"/>
  <c r="C33" i="1"/>
  <c r="C32" i="1"/>
  <c r="G23" i="1" l="1"/>
</calcChain>
</file>

<file path=xl/sharedStrings.xml><?xml version="1.0" encoding="utf-8"?>
<sst xmlns="http://schemas.openxmlformats.org/spreadsheetml/2006/main" count="122" uniqueCount="120">
  <si>
    <t>Qty</t>
  </si>
  <si>
    <t>Reference(s)</t>
  </si>
  <si>
    <t>Value</t>
  </si>
  <si>
    <t>C1, C2</t>
  </si>
  <si>
    <t>10μ</t>
  </si>
  <si>
    <t>22μ</t>
  </si>
  <si>
    <t>0.1μ</t>
  </si>
  <si>
    <t>C4</t>
  </si>
  <si>
    <t>47p</t>
  </si>
  <si>
    <t>4.7u</t>
  </si>
  <si>
    <t>D1</t>
  </si>
  <si>
    <t>LED</t>
  </si>
  <si>
    <t>LED_SMD:LED_0603_1608Metric</t>
  </si>
  <si>
    <t>H1, H2, H3, H4</t>
  </si>
  <si>
    <t>MountingHole_Pad</t>
  </si>
  <si>
    <t>MountingHole:MountingHole_3.2mm_M3_ISO7380_Pad</t>
  </si>
  <si>
    <t>J1</t>
  </si>
  <si>
    <t>PJ-006A</t>
  </si>
  <si>
    <t>3rdparty:CUI_PJ-006A</t>
  </si>
  <si>
    <t>J2</t>
  </si>
  <si>
    <t>Screw_Terminal</t>
  </si>
  <si>
    <t>J3</t>
  </si>
  <si>
    <t>Conn_02x03_Top_Bottom</t>
  </si>
  <si>
    <t>Connector_PinHeader_2.54mm:PinHeader_2x03_P2.54mm_Vertical</t>
  </si>
  <si>
    <t>J4</t>
  </si>
  <si>
    <t>Conn_03x3_female</t>
  </si>
  <si>
    <t>Connector_PinHeader_2.54mm:PinHeader3x3_P2.54mm_Vertical</t>
  </si>
  <si>
    <t>J5</t>
  </si>
  <si>
    <t>Conn_03x9</t>
  </si>
  <si>
    <t>3rdparty:PinHeader_3x9_P2.54mm_Vertical</t>
  </si>
  <si>
    <t>J8</t>
  </si>
  <si>
    <t>Conn_04x4</t>
  </si>
  <si>
    <t>Connector_PinHeader_2.54mm:PinHeader4x4_P_2.54mm_Vertical</t>
  </si>
  <si>
    <t>J9</t>
  </si>
  <si>
    <t>Conn_02x02_Top_Bottom</t>
  </si>
  <si>
    <t>Connector_PinHeader_2.54mm:PinHeader_2x02_P2.54mm_Vertical</t>
  </si>
  <si>
    <t>J10</t>
  </si>
  <si>
    <t>Conn_3x3_female</t>
  </si>
  <si>
    <t>L1</t>
  </si>
  <si>
    <t>Q1, Q2, Q3</t>
  </si>
  <si>
    <t>BSS138</t>
  </si>
  <si>
    <t>R1</t>
  </si>
  <si>
    <t>158k</t>
  </si>
  <si>
    <t>R2</t>
  </si>
  <si>
    <t>30.1k</t>
  </si>
  <si>
    <t>10K</t>
  </si>
  <si>
    <t>SW1</t>
  </si>
  <si>
    <t>SW-on/off1, SW-on/off2</t>
  </si>
  <si>
    <t>TP1</t>
  </si>
  <si>
    <t>TestPoint</t>
  </si>
  <si>
    <t>Connector_PinHeader_2.54mm:PinHeader_1x01_P2.54mm_Vertical</t>
  </si>
  <si>
    <t>U1</t>
  </si>
  <si>
    <t>AP63300WU-7</t>
  </si>
  <si>
    <t>U2</t>
  </si>
  <si>
    <t>PicoW</t>
  </si>
  <si>
    <t>3rdparty:RPi_Pico_SMD_TH</t>
  </si>
  <si>
    <t>U3</t>
  </si>
  <si>
    <t>Conn_03x20</t>
  </si>
  <si>
    <t>3rdparty:PinHeader_3x20_P2.54mm_Vertical</t>
  </si>
  <si>
    <t>AP2115M-3.3TRG1</t>
  </si>
  <si>
    <t>NO COST</t>
  </si>
  <si>
    <t>Headers</t>
  </si>
  <si>
    <t>Barrel Jack Input</t>
  </si>
  <si>
    <t>Motor Out</t>
  </si>
  <si>
    <t>Level Shifter FET</t>
  </si>
  <si>
    <t>Pico Reset</t>
  </si>
  <si>
    <t>Buck</t>
  </si>
  <si>
    <t>LDO</t>
  </si>
  <si>
    <t>pico</t>
  </si>
  <si>
    <t>total cost 1 board</t>
  </si>
  <si>
    <t>unit price for 50 boards</t>
  </si>
  <si>
    <t>B3F-1020</t>
  </si>
  <si>
    <t>total cost 50 boards</t>
  </si>
  <si>
    <t>shunts</t>
  </si>
  <si>
    <t>BWVS006060454R7ML1</t>
  </si>
  <si>
    <t>2.54mm 2x1</t>
  </si>
  <si>
    <t>Female Headers</t>
  </si>
  <si>
    <t>20x1 female</t>
  </si>
  <si>
    <t>TC0203620000G</t>
  </si>
  <si>
    <t>RC0402FR-07158KL</t>
  </si>
  <si>
    <t>RC0402FR-0730K1L</t>
  </si>
  <si>
    <t>RMCF0402JT10K0</t>
  </si>
  <si>
    <t>RMCF0402JT470R</t>
  </si>
  <si>
    <t>with pico</t>
  </si>
  <si>
    <t>1276-1096-1-ND</t>
  </si>
  <si>
    <t>1276-2909-1-ND</t>
  </si>
  <si>
    <t>1276-1004-1-ND</t>
  </si>
  <si>
    <t>info</t>
  </si>
  <si>
    <t>732-7764-1-ND</t>
  </si>
  <si>
    <t>732-7439-1-ND</t>
  </si>
  <si>
    <t>C5,C6</t>
  </si>
  <si>
    <t>C7,C8</t>
  </si>
  <si>
    <t>R3</t>
  </si>
  <si>
    <t>R4, R5, R6, R7, R8, R9</t>
  </si>
  <si>
    <t>potentiometer??</t>
  </si>
  <si>
    <t>**</t>
  </si>
  <si>
    <t>C3,9</t>
  </si>
  <si>
    <t>header pins</t>
  </si>
  <si>
    <t>yellow</t>
  </si>
  <si>
    <t>3V3</t>
  </si>
  <si>
    <t>black</t>
  </si>
  <si>
    <t>ground</t>
  </si>
  <si>
    <t>red</t>
  </si>
  <si>
    <t>5V</t>
  </si>
  <si>
    <t>white</t>
  </si>
  <si>
    <t>signal</t>
  </si>
  <si>
    <t>blue</t>
  </si>
  <si>
    <t>5V signal</t>
  </si>
  <si>
    <t>green</t>
  </si>
  <si>
    <t>I2C</t>
  </si>
  <si>
    <t>https://www.amazon.com/Jabinco-Breakable-Header-Connector-Arduino/dp/B0817JG3XN/ref=sr_1_6?keywords=2.54+mm+header+pins&amp;qid=1680549785&amp;sr=8-6</t>
  </si>
  <si>
    <t>each box</t>
  </si>
  <si>
    <t>4530-BSS138CT-ND</t>
  </si>
  <si>
    <t>5 boards qnty</t>
  </si>
  <si>
    <t>31-AP63300WU-7CT-ND</t>
  </si>
  <si>
    <t>SW402-ND</t>
  </si>
  <si>
    <t>AP2115M-3.3TRG1DICT-ND</t>
  </si>
  <si>
    <t>1849-09200-71-BDGB00-ND</t>
  </si>
  <si>
    <t>2057-SW-T3-2B-A-A3-S1-ND</t>
  </si>
  <si>
    <t>going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</si>
</sst>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72" formatCode="&quot;$&quot;#,##0.0000_);[Red]\(&quot;$&quot;#,##0.0000\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4"/>
      <color theme="1"/>
      <name val="Arial"/>
      <family val="2"/>
    </font>
    <font>
      <sz val="11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22222"/>
      <name val="Arial"/>
      <family val="2"/>
    </font>
    <font>
      <sz val="14"/>
      <color rgb="FF222222"/>
      <name val="Arial"/>
      <family val="2"/>
    </font>
    <font>
      <sz val="12"/>
      <color theme="2" tint="-9.9978637043366805E-2"/>
      <name val="Calibri"/>
      <family val="2"/>
      <scheme val="minor"/>
    </font>
    <font>
      <sz val="10"/>
      <color theme="1"/>
      <name val="Helvetica Neue"/>
      <family val="2"/>
    </font>
    <font>
      <sz val="13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8" fontId="0" fillId="0" borderId="0" xfId="0" applyNumberFormat="1"/>
    <xf numFmtId="172" fontId="0" fillId="0" borderId="0" xfId="0" applyNumberFormat="1"/>
    <xf numFmtId="44" fontId="0" fillId="0" borderId="0" xfId="1" applyFont="1"/>
    <xf numFmtId="0" fontId="5" fillId="0" borderId="0" xfId="0" applyFont="1"/>
    <xf numFmtId="44" fontId="0" fillId="0" borderId="0" xfId="0" applyNumberFormat="1"/>
    <xf numFmtId="0" fontId="6" fillId="0" borderId="0" xfId="2"/>
    <xf numFmtId="6" fontId="0" fillId="0" borderId="0" xfId="0" applyNumberFormat="1"/>
    <xf numFmtId="0" fontId="7" fillId="0" borderId="0" xfId="0" applyFont="1"/>
    <xf numFmtId="44" fontId="2" fillId="0" borderId="0" xfId="0" applyNumberFormat="1" applyFont="1"/>
    <xf numFmtId="0" fontId="8" fillId="0" borderId="0" xfId="0" applyFont="1"/>
    <xf numFmtId="44" fontId="4" fillId="0" borderId="0" xfId="1" applyFont="1"/>
    <xf numFmtId="44" fontId="2" fillId="0" borderId="0" xfId="1" applyFont="1"/>
    <xf numFmtId="44" fontId="8" fillId="0" borderId="0" xfId="1" applyFont="1"/>
    <xf numFmtId="0" fontId="9" fillId="0" borderId="0" xfId="0" applyFont="1"/>
    <xf numFmtId="0" fontId="10" fillId="0" borderId="0" xfId="0" applyFont="1"/>
    <xf numFmtId="8" fontId="11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AP2115M-3-3TRG1/5305574" TargetMode="External"/><Relationship Id="rId3" Type="http://schemas.openxmlformats.org/officeDocument/2006/relationships/hyperlink" Target="https://www.digikey.com/en/products/detail/samsung-electro-mechanics/CL05F104ZO5NNNC/3886662" TargetMode="External"/><Relationship Id="rId7" Type="http://schemas.openxmlformats.org/officeDocument/2006/relationships/hyperlink" Target="https://www.digikey.com/en/products/detail/omron-electronics-inc-emc-div/B3F-1020/44059" TargetMode="External"/><Relationship Id="rId2" Type="http://schemas.openxmlformats.org/officeDocument/2006/relationships/hyperlink" Target="https://www.digikey.com/en/products/detail/samsung-electro-mechanics/CL21A226MOQNNNE/3888567" TargetMode="External"/><Relationship Id="rId1" Type="http://schemas.openxmlformats.org/officeDocument/2006/relationships/hyperlink" Target="https://www.digikey.com/en/products/detail/samsung-electro-mechanics/CL21A106KOQNNNE/3886754" TargetMode="External"/><Relationship Id="rId6" Type="http://schemas.openxmlformats.org/officeDocument/2006/relationships/hyperlink" Target="https://www.digikey.com/en/products/detail/anbon-semiconductor-int-l-limited/BSS138/16708474" TargetMode="External"/><Relationship Id="rId5" Type="http://schemas.openxmlformats.org/officeDocument/2006/relationships/hyperlink" Target="https://www.digikey.com/en/products/detail/w%C3%BCrth-elektronik/885012005023/5453294" TargetMode="External"/><Relationship Id="rId10" Type="http://schemas.openxmlformats.org/officeDocument/2006/relationships/hyperlink" Target="https://www.digikey.com/en/products/detail/adam-tech/SW-T3-2B-A-A3-S1/15284416" TargetMode="External"/><Relationship Id="rId4" Type="http://schemas.openxmlformats.org/officeDocument/2006/relationships/hyperlink" Target="https://www.digikey.com/en/products/detail/w%C3%BCrth-elektronik/885012006021/5453619" TargetMode="External"/><Relationship Id="rId9" Type="http://schemas.openxmlformats.org/officeDocument/2006/relationships/hyperlink" Target="https://www.digikey.com/en/products/detail/metz-connect-usa-inc/09200-71-BDGB00/135363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3B12-3271-8341-83A9-A7B8ED623327}">
  <dimension ref="A1:J51"/>
  <sheetViews>
    <sheetView tabSelected="1" workbookViewId="0">
      <selection activeCell="K7" sqref="K7"/>
    </sheetView>
  </sheetViews>
  <sheetFormatPr baseColWidth="10" defaultRowHeight="16" x14ac:dyDescent="0.2"/>
  <cols>
    <col min="1" max="1" width="6.1640625" customWidth="1"/>
    <col min="2" max="2" width="20.1640625" customWidth="1"/>
    <col min="3" max="3" width="14.1640625" customWidth="1"/>
    <col min="4" max="4" width="21.1640625" customWidth="1"/>
    <col min="5" max="5" width="71.83203125" customWidth="1"/>
    <col min="6" max="6" width="13.33203125" bestFit="1" customWidth="1"/>
  </cols>
  <sheetData>
    <row r="1" spans="1:10" x14ac:dyDescent="0.2">
      <c r="A1" s="1" t="s">
        <v>0</v>
      </c>
      <c r="B1" s="1" t="s">
        <v>1</v>
      </c>
      <c r="C1" s="1"/>
      <c r="D1" s="1" t="s">
        <v>2</v>
      </c>
      <c r="E1" s="1" t="s">
        <v>87</v>
      </c>
      <c r="F1" s="1" t="s">
        <v>70</v>
      </c>
      <c r="I1" s="1" t="s">
        <v>113</v>
      </c>
      <c r="J1" s="1" t="s">
        <v>119</v>
      </c>
    </row>
    <row r="2" spans="1:10" ht="18" x14ac:dyDescent="0.2">
      <c r="A2" s="1">
        <v>2</v>
      </c>
      <c r="B2" s="17" t="s">
        <v>3</v>
      </c>
      <c r="C2" s="1"/>
      <c r="D2" s="1" t="s">
        <v>4</v>
      </c>
      <c r="E2" s="8" t="s">
        <v>84</v>
      </c>
      <c r="F2" s="15">
        <v>3.3000000000000002E-2</v>
      </c>
      <c r="G2" s="3">
        <f t="shared" ref="G2:G10" si="0">F2*A2</f>
        <v>6.6000000000000003E-2</v>
      </c>
      <c r="H2" s="4"/>
      <c r="I2">
        <f>A2*5</f>
        <v>10</v>
      </c>
      <c r="J2">
        <v>100</v>
      </c>
    </row>
    <row r="3" spans="1:10" ht="18" x14ac:dyDescent="0.2">
      <c r="A3" s="1">
        <v>2</v>
      </c>
      <c r="B3" s="17" t="s">
        <v>90</v>
      </c>
      <c r="C3" s="1"/>
      <c r="D3" s="1" t="s">
        <v>5</v>
      </c>
      <c r="E3" s="8" t="s">
        <v>85</v>
      </c>
      <c r="F3" s="15">
        <v>0.1038</v>
      </c>
      <c r="G3" s="3">
        <f t="shared" si="0"/>
        <v>0.20760000000000001</v>
      </c>
      <c r="H3" s="4"/>
      <c r="I3">
        <f t="shared" ref="I3:I20" si="1">A3*5</f>
        <v>10</v>
      </c>
      <c r="J3">
        <v>50</v>
      </c>
    </row>
    <row r="4" spans="1:10" ht="18" x14ac:dyDescent="0.2">
      <c r="A4" s="1">
        <v>2</v>
      </c>
      <c r="B4" s="17" t="s">
        <v>96</v>
      </c>
      <c r="C4" s="1"/>
      <c r="D4" s="1" t="s">
        <v>6</v>
      </c>
      <c r="E4" s="8" t="s">
        <v>86</v>
      </c>
      <c r="F4" s="15">
        <v>6.7999999999999996E-3</v>
      </c>
      <c r="G4" s="3">
        <f t="shared" si="0"/>
        <v>1.3599999999999999E-2</v>
      </c>
      <c r="H4" s="4"/>
      <c r="I4">
        <f t="shared" si="1"/>
        <v>10</v>
      </c>
      <c r="J4">
        <v>50</v>
      </c>
    </row>
    <row r="5" spans="1:10" ht="18" x14ac:dyDescent="0.2">
      <c r="A5" s="1">
        <v>1</v>
      </c>
      <c r="B5" s="17" t="s">
        <v>7</v>
      </c>
      <c r="C5" s="1"/>
      <c r="D5" s="1" t="s">
        <v>8</v>
      </c>
      <c r="E5" s="8" t="s">
        <v>88</v>
      </c>
      <c r="F5" s="15">
        <v>2.5000000000000001E-2</v>
      </c>
      <c r="G5" s="3">
        <f t="shared" si="0"/>
        <v>2.5000000000000001E-2</v>
      </c>
      <c r="H5" s="4"/>
      <c r="I5">
        <f t="shared" si="1"/>
        <v>5</v>
      </c>
      <c r="J5">
        <v>50</v>
      </c>
    </row>
    <row r="6" spans="1:10" ht="18" x14ac:dyDescent="0.2">
      <c r="A6" s="1">
        <v>2</v>
      </c>
      <c r="B6" s="17" t="s">
        <v>91</v>
      </c>
      <c r="C6" s="1"/>
      <c r="D6" s="1" t="s">
        <v>9</v>
      </c>
      <c r="E6" s="8" t="s">
        <v>89</v>
      </c>
      <c r="F6" s="15">
        <v>1.4E-2</v>
      </c>
      <c r="G6" s="3">
        <f t="shared" si="0"/>
        <v>2.8000000000000001E-2</v>
      </c>
      <c r="H6" s="4"/>
      <c r="I6">
        <f t="shared" si="1"/>
        <v>10</v>
      </c>
      <c r="J6">
        <v>100</v>
      </c>
    </row>
    <row r="7" spans="1:10" x14ac:dyDescent="0.2">
      <c r="A7" s="1">
        <v>1</v>
      </c>
      <c r="B7" s="17" t="s">
        <v>10</v>
      </c>
      <c r="C7" s="1"/>
      <c r="D7" s="1" t="s">
        <v>11</v>
      </c>
      <c r="E7" s="1" t="s">
        <v>12</v>
      </c>
      <c r="F7" s="5"/>
      <c r="G7" s="3">
        <f t="shared" si="0"/>
        <v>0</v>
      </c>
      <c r="H7" s="4" t="s">
        <v>95</v>
      </c>
      <c r="I7">
        <f t="shared" si="1"/>
        <v>5</v>
      </c>
    </row>
    <row r="8" spans="1:10" ht="18" x14ac:dyDescent="0.2">
      <c r="A8" s="1">
        <v>1</v>
      </c>
      <c r="B8" s="17" t="s">
        <v>16</v>
      </c>
      <c r="C8" s="1" t="s">
        <v>62</v>
      </c>
      <c r="D8" s="1" t="s">
        <v>17</v>
      </c>
      <c r="E8" s="1" t="s">
        <v>18</v>
      </c>
      <c r="F8" s="13">
        <v>0.81540000000000001</v>
      </c>
      <c r="G8" s="3">
        <f t="shared" si="0"/>
        <v>0.81540000000000001</v>
      </c>
      <c r="H8" s="4"/>
      <c r="I8">
        <f t="shared" si="1"/>
        <v>5</v>
      </c>
      <c r="J8">
        <v>5</v>
      </c>
    </row>
    <row r="9" spans="1:10" ht="18" x14ac:dyDescent="0.2">
      <c r="A9" s="1">
        <v>1</v>
      </c>
      <c r="B9" s="17" t="s">
        <v>19</v>
      </c>
      <c r="C9" s="1" t="s">
        <v>63</v>
      </c>
      <c r="D9" s="1" t="s">
        <v>20</v>
      </c>
      <c r="E9" s="12" t="s">
        <v>78</v>
      </c>
      <c r="F9" s="13">
        <v>0.19059999999999999</v>
      </c>
      <c r="G9" s="3">
        <f t="shared" si="0"/>
        <v>0.19059999999999999</v>
      </c>
      <c r="H9" s="4"/>
      <c r="I9">
        <f t="shared" si="1"/>
        <v>5</v>
      </c>
      <c r="J9">
        <v>10</v>
      </c>
    </row>
    <row r="10" spans="1:10" ht="18" x14ac:dyDescent="0.2">
      <c r="A10" s="1">
        <v>1</v>
      </c>
      <c r="B10" s="17" t="s">
        <v>38</v>
      </c>
      <c r="C10" s="1"/>
      <c r="D10" s="1" t="s">
        <v>9</v>
      </c>
      <c r="E10" s="6" t="s">
        <v>74</v>
      </c>
      <c r="F10" s="13">
        <v>0.31159999999999999</v>
      </c>
      <c r="G10" s="3">
        <f t="shared" si="0"/>
        <v>0.31159999999999999</v>
      </c>
      <c r="H10" s="4"/>
      <c r="I10">
        <f t="shared" si="1"/>
        <v>5</v>
      </c>
      <c r="J10">
        <v>10</v>
      </c>
    </row>
    <row r="11" spans="1:10" ht="18" x14ac:dyDescent="0.2">
      <c r="A11" s="1">
        <v>3</v>
      </c>
      <c r="B11" s="17" t="s">
        <v>39</v>
      </c>
      <c r="C11" s="1" t="s">
        <v>64</v>
      </c>
      <c r="D11" s="1" t="s">
        <v>40</v>
      </c>
      <c r="E11" s="8" t="s">
        <v>112</v>
      </c>
      <c r="F11" s="13">
        <v>8.3299999999999999E-2</v>
      </c>
      <c r="G11" s="3">
        <f>F11*A11</f>
        <v>0.24990000000000001</v>
      </c>
      <c r="H11" s="4"/>
      <c r="I11">
        <f t="shared" si="1"/>
        <v>15</v>
      </c>
      <c r="J11">
        <v>15</v>
      </c>
    </row>
    <row r="12" spans="1:10" ht="18" x14ac:dyDescent="0.2">
      <c r="A12" s="1">
        <v>1</v>
      </c>
      <c r="B12" s="17" t="s">
        <v>41</v>
      </c>
      <c r="C12" s="1"/>
      <c r="D12" s="1" t="s">
        <v>42</v>
      </c>
      <c r="E12" s="10" t="s">
        <v>79</v>
      </c>
      <c r="F12" s="15">
        <v>7.3000000000000001E-3</v>
      </c>
      <c r="G12" s="3">
        <f t="shared" ref="G12:G20" si="2">F12*A12</f>
        <v>7.3000000000000001E-3</v>
      </c>
      <c r="H12" s="4"/>
      <c r="I12">
        <f t="shared" si="1"/>
        <v>5</v>
      </c>
      <c r="J12">
        <v>10</v>
      </c>
    </row>
    <row r="13" spans="1:10" ht="18" x14ac:dyDescent="0.2">
      <c r="A13" s="1">
        <v>1</v>
      </c>
      <c r="B13" s="17" t="s">
        <v>43</v>
      </c>
      <c r="C13" s="1"/>
      <c r="D13" s="1" t="s">
        <v>44</v>
      </c>
      <c r="E13" s="10" t="s">
        <v>80</v>
      </c>
      <c r="F13" s="15">
        <v>7.3000000000000001E-3</v>
      </c>
      <c r="G13" s="3">
        <f t="shared" si="2"/>
        <v>7.3000000000000001E-3</v>
      </c>
      <c r="H13" s="4"/>
      <c r="I13">
        <f t="shared" si="1"/>
        <v>5</v>
      </c>
      <c r="J13">
        <v>10</v>
      </c>
    </row>
    <row r="14" spans="1:10" ht="18" x14ac:dyDescent="0.2">
      <c r="A14" s="1">
        <v>6</v>
      </c>
      <c r="B14" s="17" t="s">
        <v>93</v>
      </c>
      <c r="C14" s="1"/>
      <c r="D14" s="1" t="s">
        <v>45</v>
      </c>
      <c r="E14" s="10" t="s">
        <v>81</v>
      </c>
      <c r="F14" s="15">
        <v>4.4999999999999997E-3</v>
      </c>
      <c r="G14" s="3">
        <f t="shared" si="2"/>
        <v>2.6999999999999996E-2</v>
      </c>
      <c r="H14" s="4"/>
      <c r="I14">
        <f t="shared" si="1"/>
        <v>30</v>
      </c>
      <c r="J14">
        <v>100</v>
      </c>
    </row>
    <row r="15" spans="1:10" ht="18" x14ac:dyDescent="0.2">
      <c r="A15" s="1">
        <v>1</v>
      </c>
      <c r="B15" s="17" t="s">
        <v>92</v>
      </c>
      <c r="C15" s="1"/>
      <c r="D15" s="2">
        <v>470</v>
      </c>
      <c r="E15" s="10" t="s">
        <v>82</v>
      </c>
      <c r="F15" s="15">
        <v>4.4999999999999997E-3</v>
      </c>
      <c r="G15" s="3">
        <f t="shared" si="2"/>
        <v>4.4999999999999997E-3</v>
      </c>
      <c r="H15" s="4"/>
      <c r="I15">
        <f t="shared" si="1"/>
        <v>5</v>
      </c>
      <c r="J15">
        <v>100</v>
      </c>
    </row>
    <row r="16" spans="1:10" ht="18" x14ac:dyDescent="0.2">
      <c r="A16" s="1">
        <v>1</v>
      </c>
      <c r="B16" s="17" t="s">
        <v>46</v>
      </c>
      <c r="C16" s="1" t="s">
        <v>65</v>
      </c>
      <c r="D16" s="6" t="s">
        <v>71</v>
      </c>
      <c r="E16" s="8" t="s">
        <v>115</v>
      </c>
      <c r="F16" s="13">
        <v>0.34520000000000001</v>
      </c>
      <c r="G16" s="3">
        <f t="shared" si="2"/>
        <v>0.34520000000000001</v>
      </c>
      <c r="H16" s="4"/>
      <c r="I16">
        <f t="shared" si="1"/>
        <v>5</v>
      </c>
      <c r="J16">
        <v>5</v>
      </c>
    </row>
    <row r="17" spans="1:10" ht="18" x14ac:dyDescent="0.2">
      <c r="A17" s="1">
        <v>2</v>
      </c>
      <c r="B17" s="17" t="s">
        <v>47</v>
      </c>
      <c r="C17" s="1"/>
      <c r="D17" s="1"/>
      <c r="E17" s="8" t="s">
        <v>118</v>
      </c>
      <c r="F17" s="13">
        <v>0.75639999999999996</v>
      </c>
      <c r="G17" s="3">
        <f t="shared" si="2"/>
        <v>1.5127999999999999</v>
      </c>
      <c r="H17" s="4"/>
      <c r="I17">
        <f t="shared" si="1"/>
        <v>10</v>
      </c>
      <c r="J17">
        <v>10</v>
      </c>
    </row>
    <row r="18" spans="1:10" ht="18" x14ac:dyDescent="0.2">
      <c r="A18" s="1">
        <v>1</v>
      </c>
      <c r="B18" s="17" t="s">
        <v>51</v>
      </c>
      <c r="C18" s="1" t="s">
        <v>66</v>
      </c>
      <c r="D18" s="1" t="s">
        <v>52</v>
      </c>
      <c r="E18" s="1" t="s">
        <v>114</v>
      </c>
      <c r="F18" s="13">
        <v>0.81520000000000004</v>
      </c>
      <c r="G18" s="3">
        <f t="shared" si="2"/>
        <v>0.81520000000000004</v>
      </c>
      <c r="H18" s="4"/>
      <c r="I18">
        <f t="shared" si="1"/>
        <v>5</v>
      </c>
      <c r="J18">
        <v>5</v>
      </c>
    </row>
    <row r="19" spans="1:10" ht="18" x14ac:dyDescent="0.2">
      <c r="A19" s="1">
        <v>1</v>
      </c>
      <c r="B19" s="17" t="s">
        <v>53</v>
      </c>
      <c r="C19" s="1" t="s">
        <v>67</v>
      </c>
      <c r="D19" s="1" t="s">
        <v>59</v>
      </c>
      <c r="E19" s="8" t="s">
        <v>116</v>
      </c>
      <c r="F19" s="13">
        <v>0.3</v>
      </c>
      <c r="G19" s="3">
        <f t="shared" si="2"/>
        <v>0.3</v>
      </c>
      <c r="H19" s="4"/>
      <c r="I19">
        <f t="shared" si="1"/>
        <v>5</v>
      </c>
      <c r="J19">
        <v>5</v>
      </c>
    </row>
    <row r="20" spans="1:10" ht="18" x14ac:dyDescent="0.2">
      <c r="A20" s="1">
        <v>5</v>
      </c>
      <c r="B20" s="16"/>
      <c r="C20" s="1" t="s">
        <v>73</v>
      </c>
      <c r="D20" s="8" t="s">
        <v>117</v>
      </c>
      <c r="E20" s="1" t="s">
        <v>75</v>
      </c>
      <c r="F20" s="13">
        <v>2.7E-2</v>
      </c>
      <c r="G20" s="3">
        <f t="shared" si="2"/>
        <v>0.13500000000000001</v>
      </c>
      <c r="I20">
        <f t="shared" si="1"/>
        <v>25</v>
      </c>
      <c r="J20">
        <v>25</v>
      </c>
    </row>
    <row r="21" spans="1:10" x14ac:dyDescent="0.2">
      <c r="A21" s="1">
        <v>1</v>
      </c>
      <c r="E21" s="1" t="s">
        <v>94</v>
      </c>
      <c r="G21" s="14">
        <f>SUM(F2:F20)</f>
        <v>3.8508999999999998</v>
      </c>
      <c r="H21" t="s">
        <v>69</v>
      </c>
    </row>
    <row r="23" spans="1:10" x14ac:dyDescent="0.2">
      <c r="G23" s="7">
        <f>G21*50</f>
        <v>192.54499999999999</v>
      </c>
      <c r="H23" t="s">
        <v>72</v>
      </c>
    </row>
    <row r="24" spans="1:10" x14ac:dyDescent="0.2">
      <c r="B24" t="s">
        <v>60</v>
      </c>
    </row>
    <row r="25" spans="1:10" x14ac:dyDescent="0.2">
      <c r="A25" s="1">
        <v>4</v>
      </c>
      <c r="B25" s="1" t="s">
        <v>13</v>
      </c>
      <c r="C25" s="1"/>
      <c r="D25" s="1" t="s">
        <v>14</v>
      </c>
      <c r="E25" s="1" t="s">
        <v>15</v>
      </c>
    </row>
    <row r="26" spans="1:10" x14ac:dyDescent="0.2">
      <c r="A26" s="1">
        <v>1</v>
      </c>
      <c r="B26" s="1"/>
      <c r="C26" s="1" t="s">
        <v>68</v>
      </c>
      <c r="D26" s="1" t="s">
        <v>54</v>
      </c>
      <c r="E26" s="1" t="s">
        <v>55</v>
      </c>
      <c r="F26" s="9">
        <v>6</v>
      </c>
      <c r="G26" s="11">
        <f>G21+F26</f>
        <v>9.8508999999999993</v>
      </c>
      <c r="H26" s="1" t="s">
        <v>83</v>
      </c>
    </row>
    <row r="28" spans="1:10" x14ac:dyDescent="0.2">
      <c r="B28" t="s">
        <v>76</v>
      </c>
    </row>
    <row r="29" spans="1:10" x14ac:dyDescent="0.2">
      <c r="A29" s="1">
        <v>2</v>
      </c>
      <c r="B29" s="1"/>
      <c r="C29" s="1" t="s">
        <v>77</v>
      </c>
      <c r="D29" s="1"/>
      <c r="E29" s="1"/>
    </row>
    <row r="30" spans="1:10" x14ac:dyDescent="0.2">
      <c r="B30" t="s">
        <v>61</v>
      </c>
    </row>
    <row r="31" spans="1:10" x14ac:dyDescent="0.2">
      <c r="A31" s="1">
        <v>1</v>
      </c>
      <c r="B31" s="1" t="s">
        <v>48</v>
      </c>
      <c r="C31" s="1">
        <v>1</v>
      </c>
      <c r="D31" s="1" t="s">
        <v>49</v>
      </c>
      <c r="E31" s="1" t="s">
        <v>50</v>
      </c>
    </row>
    <row r="32" spans="1:10" x14ac:dyDescent="0.2">
      <c r="A32" s="1">
        <v>1</v>
      </c>
      <c r="B32" s="1" t="s">
        <v>56</v>
      </c>
      <c r="C32" s="1">
        <f>3*20</f>
        <v>60</v>
      </c>
      <c r="D32" s="1" t="s">
        <v>57</v>
      </c>
      <c r="E32" s="1" t="s">
        <v>58</v>
      </c>
    </row>
    <row r="33" spans="1:8" x14ac:dyDescent="0.2">
      <c r="A33" s="1">
        <v>1</v>
      </c>
      <c r="B33" s="1" t="s">
        <v>21</v>
      </c>
      <c r="C33" s="1">
        <f>2*3</f>
        <v>6</v>
      </c>
      <c r="D33" s="1" t="s">
        <v>22</v>
      </c>
      <c r="E33" s="1" t="s">
        <v>23</v>
      </c>
    </row>
    <row r="34" spans="1:8" x14ac:dyDescent="0.2">
      <c r="A34" s="1">
        <v>1</v>
      </c>
      <c r="B34" s="1" t="s">
        <v>24</v>
      </c>
      <c r="C34" s="1">
        <f>3*3</f>
        <v>9</v>
      </c>
      <c r="D34" s="1" t="s">
        <v>25</v>
      </c>
      <c r="E34" s="1" t="s">
        <v>26</v>
      </c>
    </row>
    <row r="35" spans="1:8" x14ac:dyDescent="0.2">
      <c r="A35" s="1">
        <v>1</v>
      </c>
      <c r="B35" s="1" t="s">
        <v>27</v>
      </c>
      <c r="C35" s="1">
        <f>3*9</f>
        <v>27</v>
      </c>
      <c r="D35" s="1" t="s">
        <v>28</v>
      </c>
      <c r="E35" s="1" t="s">
        <v>29</v>
      </c>
    </row>
    <row r="36" spans="1:8" x14ac:dyDescent="0.2">
      <c r="A36" s="1">
        <v>1</v>
      </c>
      <c r="B36" s="1" t="s">
        <v>30</v>
      </c>
      <c r="C36" s="1">
        <f>4*4</f>
        <v>16</v>
      </c>
      <c r="D36" s="1" t="s">
        <v>31</v>
      </c>
      <c r="E36" s="1" t="s">
        <v>32</v>
      </c>
    </row>
    <row r="37" spans="1:8" x14ac:dyDescent="0.2">
      <c r="A37" s="1">
        <v>1</v>
      </c>
      <c r="B37" s="1" t="s">
        <v>33</v>
      </c>
      <c r="C37" s="1">
        <f>2*2</f>
        <v>4</v>
      </c>
      <c r="D37" s="1" t="s">
        <v>34</v>
      </c>
      <c r="E37" s="1" t="s">
        <v>35</v>
      </c>
    </row>
    <row r="38" spans="1:8" x14ac:dyDescent="0.2">
      <c r="A38" s="1">
        <v>1</v>
      </c>
      <c r="B38" s="1" t="s">
        <v>36</v>
      </c>
      <c r="C38" s="1">
        <f>3*3</f>
        <v>9</v>
      </c>
      <c r="D38" s="1" t="s">
        <v>37</v>
      </c>
      <c r="E38" s="1" t="s">
        <v>26</v>
      </c>
    </row>
    <row r="39" spans="1:8" x14ac:dyDescent="0.2">
      <c r="C39">
        <f>SUM(C31:C38)</f>
        <v>132</v>
      </c>
    </row>
    <row r="40" spans="1:8" ht="17" x14ac:dyDescent="0.2">
      <c r="E40" t="s">
        <v>110</v>
      </c>
      <c r="F40">
        <v>6</v>
      </c>
      <c r="G40" s="18">
        <v>5.73</v>
      </c>
      <c r="H40" s="3">
        <f>G40*F40</f>
        <v>34.380000000000003</v>
      </c>
    </row>
    <row r="45" spans="1:8" x14ac:dyDescent="0.2">
      <c r="C45" t="s">
        <v>97</v>
      </c>
      <c r="F45" t="s">
        <v>111</v>
      </c>
    </row>
    <row r="46" spans="1:8" x14ac:dyDescent="0.2">
      <c r="C46" t="s">
        <v>98</v>
      </c>
      <c r="D46" t="s">
        <v>99</v>
      </c>
      <c r="E46">
        <v>30</v>
      </c>
    </row>
    <row r="47" spans="1:8" x14ac:dyDescent="0.2">
      <c r="C47" t="s">
        <v>100</v>
      </c>
      <c r="D47" t="s">
        <v>101</v>
      </c>
      <c r="E47">
        <v>34</v>
      </c>
      <c r="F47">
        <f>5*40</f>
        <v>200</v>
      </c>
      <c r="G47">
        <f>F47/E47</f>
        <v>5.882352941176471</v>
      </c>
    </row>
    <row r="48" spans="1:8" x14ac:dyDescent="0.2">
      <c r="C48" t="s">
        <v>102</v>
      </c>
      <c r="D48" t="s">
        <v>103</v>
      </c>
      <c r="E48">
        <v>3</v>
      </c>
    </row>
    <row r="49" spans="3:5" x14ac:dyDescent="0.2">
      <c r="C49" t="s">
        <v>104</v>
      </c>
      <c r="D49" t="s">
        <v>105</v>
      </c>
      <c r="E49">
        <v>26</v>
      </c>
    </row>
    <row r="50" spans="3:5" x14ac:dyDescent="0.2">
      <c r="C50" t="s">
        <v>106</v>
      </c>
      <c r="D50" t="s">
        <v>107</v>
      </c>
      <c r="E50">
        <v>6</v>
      </c>
    </row>
    <row r="51" spans="3:5" x14ac:dyDescent="0.2">
      <c r="C51" t="s">
        <v>108</v>
      </c>
      <c r="D51" t="s">
        <v>109</v>
      </c>
      <c r="E51">
        <v>10</v>
      </c>
    </row>
  </sheetData>
  <hyperlinks>
    <hyperlink ref="E2" r:id="rId1" display="https://www.digikey.com/en/products/detail/samsung-electro-mechanics/CL21A106KOQNNNE/3886754" xr:uid="{FB711C4D-1187-F144-BEC6-FB16E22C998A}"/>
    <hyperlink ref="E3" r:id="rId2" display="https://www.digikey.com/en/products/detail/samsung-electro-mechanics/CL21A226MOQNNNE/3888567" xr:uid="{0956ACB4-1E80-894A-B71D-D991FBC89ED6}"/>
    <hyperlink ref="E4" r:id="rId3" display="https://www.digikey.com/en/products/detail/samsung-electro-mechanics/CL05F104ZO5NNNC/3886662" xr:uid="{635C9831-90F6-444C-BA3B-2A5AA3B7F0C1}"/>
    <hyperlink ref="E5" r:id="rId4" display="https://www.digikey.com/en/products/detail/w%C3%BCrth-elektronik/885012006021/5453619" xr:uid="{D74C6C4E-8ADB-FA47-96F4-8366303A3B5A}"/>
    <hyperlink ref="E6" r:id="rId5" display="https://www.digikey.com/en/products/detail/w%C3%BCrth-elektronik/885012005023/5453294" xr:uid="{067D4664-D1E8-2142-9804-2633576E415C}"/>
    <hyperlink ref="E11" r:id="rId6" display="https://www.digikey.com/en/products/detail/anbon-semiconductor-int-l-limited/BSS138/16708474" xr:uid="{A035A08B-91D1-7042-8190-A129F5F5A039}"/>
    <hyperlink ref="E16" r:id="rId7" display="https://www.digikey.com/en/products/detail/omron-electronics-inc-emc-div/B3F-1020/44059" xr:uid="{B6FF7707-F86D-F74C-A8A8-3222DA34E33A}"/>
    <hyperlink ref="E19" r:id="rId8" display="https://www.digikey.com/en/products/detail/diodes-incorporated/AP2115M-3-3TRG1/5305574" xr:uid="{BC97B0CD-D4D7-7A43-9261-C4D77680FBAD}"/>
    <hyperlink ref="D20" r:id="rId9" display="https://www.digikey.com/en/products/detail/metz-connect-usa-inc/09200-71-BDGB00/13536314" xr:uid="{BB1BB74C-0711-4C47-9FD3-CFB27B8D31FD}"/>
    <hyperlink ref="E17" r:id="rId10" display="https://www.digikey.com/en/products/detail/adam-tech/SW-T3-2B-A-A3-S1/15284416" xr:uid="{67A70224-DF65-6B43-8A1F-730BDD5891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2023-04-02T21:22:26Z</dcterms:created>
  <dcterms:modified xsi:type="dcterms:W3CDTF">2023-04-03T21:12:00Z</dcterms:modified>
</cp:coreProperties>
</file>