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j\school\Projects\kMST\"/>
    </mc:Choice>
  </mc:AlternateContent>
  <xr:revisionPtr revIDLastSave="0" documentId="8_{780EA4E0-3B75-4F11-9577-DF2E100BB371}" xr6:coauthVersionLast="47" xr6:coauthVersionMax="47" xr10:uidLastSave="{00000000-0000-0000-0000-000000000000}"/>
  <bookViews>
    <workbookView xWindow="1905" yWindow="1905" windowWidth="21600" windowHeight="11325" xr2:uid="{8DF4E219-EEE9-469D-BAB4-E8D750FF9631}"/>
  </bookViews>
  <sheets>
    <sheet name="bluble_grid" sheetId="1" r:id="rId1"/>
  </sheets>
  <definedNames>
    <definedName name="_15" localSheetId="0">bluble_grid!#REF!</definedName>
    <definedName name="_15_nogsec" localSheetId="0">bluble_grid!#REF!</definedName>
    <definedName name="_33" localSheetId="0">bluble_grid!#REF!</definedName>
    <definedName name="_33_1" localSheetId="0">bluble_grid!#REF!</definedName>
    <definedName name="_33_2" localSheetId="0">bluble_grid!#REF!</definedName>
    <definedName name="_33_nogsec" localSheetId="0">bluble_grid!#REF!</definedName>
    <definedName name="_33_opt" localSheetId="0">bluble_grid!$Z$28:$AB$51</definedName>
    <definedName name="_45" localSheetId="0">bluble_grid!#REF!</definedName>
    <definedName name="_45_nogsec" localSheetId="0">bluble_grid!#REF!</definedName>
    <definedName name="_50" localSheetId="0">bluble_grid!$B$84:$H$105</definedName>
    <definedName name="_50_nang" localSheetId="0">bluble_grid!#REF!</definedName>
    <definedName name="bluble_grid" localSheetId="0">bluble_grid!$A$2:$H$77</definedName>
    <definedName name="bluble_grid_1" localSheetId="0">bluble_grid!#REF!</definedName>
    <definedName name="grid_nang" localSheetId="0">bluble_grid!#REF!</definedName>
    <definedName name="grid_nang_1" localSheetId="0">bluble_grid!$O$2:$Q$77</definedName>
    <definedName name="gross" localSheetId="0">bluble_grid!$L$100:$N$126</definedName>
    <definedName name="gross_1" localSheetId="0">bluble_grid!#REF!</definedName>
    <definedName name="gross_nang" localSheetId="0">bluble_grid!$O$28:$Q$51</definedName>
    <definedName name="klein" localSheetId="0">bluble_grid!#REF!</definedName>
    <definedName name="probe" localSheetId="0">bluble_grid!#REF!</definedName>
    <definedName name="probe_1" localSheetId="0">bluble_grid!#REF!</definedName>
    <definedName name="small" localSheetId="0">bluble_grid!#REF!</definedName>
    <definedName name="small1" localSheetId="0">bluble_grid!#REF!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F2" i="1" s="1"/>
  <c r="J2" i="1"/>
  <c r="K2" i="1"/>
  <c r="R2" i="1"/>
  <c r="V2" i="1"/>
  <c r="W2" i="1"/>
  <c r="X2" i="1"/>
  <c r="Y2" i="1"/>
  <c r="B3" i="1"/>
  <c r="E3" i="1"/>
  <c r="F3" i="1" s="1"/>
  <c r="J3" i="1"/>
  <c r="K3" i="1"/>
  <c r="R3" i="1"/>
  <c r="B4" i="1"/>
  <c r="E4" i="1"/>
  <c r="F4" i="1" s="1"/>
  <c r="J4" i="1"/>
  <c r="K4" i="1"/>
  <c r="R4" i="1"/>
  <c r="B5" i="1"/>
  <c r="E5" i="1"/>
  <c r="H5" i="1" s="1"/>
  <c r="F5" i="1"/>
  <c r="J5" i="1"/>
  <c r="K5" i="1"/>
  <c r="R5" i="1"/>
  <c r="B6" i="1"/>
  <c r="E6" i="1"/>
  <c r="F6" i="1" s="1"/>
  <c r="J6" i="1"/>
  <c r="K6" i="1"/>
  <c r="R6" i="1"/>
  <c r="B7" i="1"/>
  <c r="E7" i="1"/>
  <c r="F7" i="1" s="1"/>
  <c r="J7" i="1"/>
  <c r="K7" i="1"/>
  <c r="R7" i="1"/>
  <c r="B8" i="1"/>
  <c r="E8" i="1"/>
  <c r="H8" i="1" s="1"/>
  <c r="F8" i="1"/>
  <c r="J8" i="1"/>
  <c r="K8" i="1"/>
  <c r="R8" i="1"/>
  <c r="B9" i="1"/>
  <c r="E9" i="1"/>
  <c r="F9" i="1" s="1"/>
  <c r="J9" i="1"/>
  <c r="K9" i="1"/>
  <c r="R9" i="1"/>
  <c r="B10" i="1"/>
  <c r="E10" i="1"/>
  <c r="F10" i="1" s="1"/>
  <c r="J10" i="1"/>
  <c r="K10" i="1"/>
  <c r="R10" i="1"/>
  <c r="B11" i="1"/>
  <c r="E11" i="1"/>
  <c r="F11" i="1"/>
  <c r="H11" i="1"/>
  <c r="J11" i="1"/>
  <c r="K11" i="1"/>
  <c r="R11" i="1"/>
  <c r="B12" i="1"/>
  <c r="E12" i="1"/>
  <c r="F12" i="1" s="1"/>
  <c r="J12" i="1"/>
  <c r="K12" i="1"/>
  <c r="R12" i="1"/>
  <c r="B13" i="1"/>
  <c r="E13" i="1"/>
  <c r="F13" i="1" s="1"/>
  <c r="J13" i="1"/>
  <c r="K13" i="1"/>
  <c r="R13" i="1"/>
  <c r="B14" i="1"/>
  <c r="E14" i="1"/>
  <c r="F14" i="1"/>
  <c r="H14" i="1"/>
  <c r="J14" i="1"/>
  <c r="K14" i="1"/>
  <c r="R14" i="1"/>
  <c r="B15" i="1"/>
  <c r="E15" i="1"/>
  <c r="F15" i="1" s="1"/>
  <c r="J15" i="1"/>
  <c r="K15" i="1"/>
  <c r="R15" i="1"/>
  <c r="B16" i="1"/>
  <c r="E16" i="1"/>
  <c r="H16" i="1" s="1"/>
  <c r="J16" i="1"/>
  <c r="K16" i="1"/>
  <c r="R16" i="1"/>
  <c r="B17" i="1"/>
  <c r="E17" i="1"/>
  <c r="H17" i="1" s="1"/>
  <c r="F17" i="1"/>
  <c r="J17" i="1"/>
  <c r="K17" i="1"/>
  <c r="R17" i="1"/>
  <c r="B18" i="1"/>
  <c r="E18" i="1"/>
  <c r="F18" i="1" s="1"/>
  <c r="J18" i="1"/>
  <c r="K18" i="1"/>
  <c r="R18" i="1"/>
  <c r="B19" i="1"/>
  <c r="E19" i="1"/>
  <c r="F19" i="1" s="1"/>
  <c r="H19" i="1"/>
  <c r="J19" i="1"/>
  <c r="K19" i="1"/>
  <c r="R19" i="1"/>
  <c r="B20" i="1"/>
  <c r="E20" i="1"/>
  <c r="H20" i="1" s="1"/>
  <c r="J20" i="1"/>
  <c r="K20" i="1"/>
  <c r="R20" i="1"/>
  <c r="B21" i="1"/>
  <c r="E21" i="1"/>
  <c r="F21" i="1" s="1"/>
  <c r="J21" i="1"/>
  <c r="K21" i="1"/>
  <c r="R21" i="1"/>
  <c r="B22" i="1"/>
  <c r="E22" i="1"/>
  <c r="H22" i="1" s="1"/>
  <c r="J22" i="1"/>
  <c r="K22" i="1"/>
  <c r="R22" i="1"/>
  <c r="B23" i="1"/>
  <c r="E23" i="1"/>
  <c r="F23" i="1" s="1"/>
  <c r="J23" i="1"/>
  <c r="K23" i="1"/>
  <c r="R23" i="1"/>
  <c r="B24" i="1"/>
  <c r="E24" i="1"/>
  <c r="F24" i="1" s="1"/>
  <c r="J24" i="1"/>
  <c r="K24" i="1"/>
  <c r="R24" i="1"/>
  <c r="B25" i="1"/>
  <c r="E25" i="1"/>
  <c r="F25" i="1" s="1"/>
  <c r="H25" i="1"/>
  <c r="J25" i="1"/>
  <c r="K25" i="1"/>
  <c r="R25" i="1"/>
  <c r="B26" i="1"/>
  <c r="E26" i="1"/>
  <c r="H26" i="1" s="1"/>
  <c r="J26" i="1"/>
  <c r="K26" i="1"/>
  <c r="R26" i="1"/>
  <c r="B27" i="1"/>
  <c r="E27" i="1"/>
  <c r="F27" i="1" s="1"/>
  <c r="J27" i="1"/>
  <c r="K27" i="1"/>
  <c r="R27" i="1"/>
  <c r="B28" i="1"/>
  <c r="E28" i="1"/>
  <c r="H28" i="1" s="1"/>
  <c r="J28" i="1"/>
  <c r="K28" i="1"/>
  <c r="R28" i="1"/>
  <c r="V28" i="1"/>
  <c r="W28" i="1"/>
  <c r="B29" i="1"/>
  <c r="E29" i="1"/>
  <c r="F29" i="1" s="1"/>
  <c r="J29" i="1"/>
  <c r="K29" i="1"/>
  <c r="R29" i="1"/>
  <c r="B30" i="1"/>
  <c r="E30" i="1"/>
  <c r="F30" i="1" s="1"/>
  <c r="J30" i="1"/>
  <c r="K30" i="1"/>
  <c r="R30" i="1"/>
  <c r="AD30" i="1"/>
  <c r="B31" i="1"/>
  <c r="E31" i="1"/>
  <c r="F31" i="1"/>
  <c r="H31" i="1"/>
  <c r="J31" i="1"/>
  <c r="X28" i="1" s="1"/>
  <c r="Y28" i="1" s="1"/>
  <c r="K31" i="1"/>
  <c r="R31" i="1"/>
  <c r="AD31" i="1"/>
  <c r="B32" i="1"/>
  <c r="E32" i="1"/>
  <c r="F32" i="1" s="1"/>
  <c r="H32" i="1"/>
  <c r="J32" i="1"/>
  <c r="K32" i="1"/>
  <c r="R32" i="1"/>
  <c r="AD32" i="1"/>
  <c r="B33" i="1"/>
  <c r="E33" i="1"/>
  <c r="F33" i="1" s="1"/>
  <c r="J33" i="1"/>
  <c r="K33" i="1"/>
  <c r="R33" i="1"/>
  <c r="AD33" i="1"/>
  <c r="B34" i="1"/>
  <c r="E34" i="1"/>
  <c r="F34" i="1" s="1"/>
  <c r="H34" i="1"/>
  <c r="J34" i="1"/>
  <c r="K34" i="1"/>
  <c r="R34" i="1"/>
  <c r="AD34" i="1"/>
  <c r="B35" i="1"/>
  <c r="E35" i="1"/>
  <c r="F35" i="1"/>
  <c r="H35" i="1"/>
  <c r="J35" i="1"/>
  <c r="K35" i="1"/>
  <c r="R35" i="1"/>
  <c r="AD35" i="1"/>
  <c r="B36" i="1"/>
  <c r="E36" i="1"/>
  <c r="H36" i="1" s="1"/>
  <c r="F36" i="1"/>
  <c r="J36" i="1"/>
  <c r="K36" i="1"/>
  <c r="R36" i="1"/>
  <c r="AD36" i="1"/>
  <c r="B37" i="1"/>
  <c r="E37" i="1"/>
  <c r="F37" i="1" s="1"/>
  <c r="J37" i="1"/>
  <c r="K37" i="1"/>
  <c r="R37" i="1"/>
  <c r="AD37" i="1"/>
  <c r="B38" i="1"/>
  <c r="E38" i="1"/>
  <c r="F38" i="1" s="1"/>
  <c r="H38" i="1"/>
  <c r="J38" i="1"/>
  <c r="K38" i="1"/>
  <c r="R38" i="1"/>
  <c r="AD38" i="1"/>
  <c r="B39" i="1"/>
  <c r="E39" i="1"/>
  <c r="F39" i="1"/>
  <c r="H39" i="1"/>
  <c r="J39" i="1"/>
  <c r="K39" i="1"/>
  <c r="R39" i="1"/>
  <c r="AD39" i="1"/>
  <c r="B40" i="1"/>
  <c r="E40" i="1"/>
  <c r="H40" i="1" s="1"/>
  <c r="F40" i="1"/>
  <c r="J40" i="1"/>
  <c r="K40" i="1"/>
  <c r="R40" i="1"/>
  <c r="B41" i="1"/>
  <c r="E41" i="1"/>
  <c r="H41" i="1" s="1"/>
  <c r="J41" i="1"/>
  <c r="K41" i="1"/>
  <c r="R41" i="1"/>
  <c r="B42" i="1"/>
  <c r="E42" i="1"/>
  <c r="H42" i="1" s="1"/>
  <c r="F42" i="1"/>
  <c r="J42" i="1"/>
  <c r="K42" i="1"/>
  <c r="R42" i="1"/>
  <c r="AD42" i="1"/>
  <c r="B43" i="1"/>
  <c r="E43" i="1"/>
  <c r="F43" i="1" s="1"/>
  <c r="J43" i="1"/>
  <c r="K43" i="1"/>
  <c r="R43" i="1"/>
  <c r="AD43" i="1"/>
  <c r="B44" i="1"/>
  <c r="E44" i="1"/>
  <c r="H44" i="1" s="1"/>
  <c r="F44" i="1"/>
  <c r="J44" i="1"/>
  <c r="K44" i="1"/>
  <c r="R44" i="1"/>
  <c r="AD44" i="1"/>
  <c r="B45" i="1"/>
  <c r="E45" i="1"/>
  <c r="H45" i="1" s="1"/>
  <c r="F45" i="1"/>
  <c r="J45" i="1"/>
  <c r="K45" i="1"/>
  <c r="R45" i="1"/>
  <c r="AD45" i="1"/>
  <c r="B46" i="1"/>
  <c r="E46" i="1"/>
  <c r="H46" i="1" s="1"/>
  <c r="F46" i="1"/>
  <c r="J46" i="1"/>
  <c r="K46" i="1"/>
  <c r="R46" i="1"/>
  <c r="AD46" i="1"/>
  <c r="B47" i="1"/>
  <c r="E47" i="1"/>
  <c r="H47" i="1" s="1"/>
  <c r="J47" i="1"/>
  <c r="K47" i="1"/>
  <c r="R47" i="1"/>
  <c r="AD47" i="1"/>
  <c r="B48" i="1"/>
  <c r="E48" i="1"/>
  <c r="H48" i="1" s="1"/>
  <c r="F48" i="1"/>
  <c r="J48" i="1"/>
  <c r="K48" i="1"/>
  <c r="R48" i="1"/>
  <c r="AD48" i="1"/>
  <c r="B49" i="1"/>
  <c r="E49" i="1"/>
  <c r="F49" i="1"/>
  <c r="H49" i="1"/>
  <c r="J49" i="1"/>
  <c r="K49" i="1"/>
  <c r="R49" i="1"/>
  <c r="AD49" i="1"/>
  <c r="B50" i="1"/>
  <c r="E50" i="1"/>
  <c r="H50" i="1" s="1"/>
  <c r="J50" i="1"/>
  <c r="K50" i="1"/>
  <c r="R50" i="1"/>
  <c r="AD50" i="1"/>
  <c r="B51" i="1"/>
  <c r="E51" i="1"/>
  <c r="H51" i="1" s="1"/>
  <c r="J51" i="1"/>
  <c r="K51" i="1"/>
  <c r="R51" i="1"/>
  <c r="AD51" i="1"/>
  <c r="B52" i="1"/>
  <c r="E52" i="1"/>
  <c r="F52" i="1" s="1"/>
  <c r="J52" i="1"/>
  <c r="R52" i="1"/>
  <c r="V52" i="1"/>
  <c r="W52" i="1"/>
  <c r="B53" i="1"/>
  <c r="E53" i="1"/>
  <c r="F53" i="1" s="1"/>
  <c r="J53" i="1"/>
  <c r="R53" i="1"/>
  <c r="B54" i="1"/>
  <c r="E54" i="1"/>
  <c r="H54" i="1" s="1"/>
  <c r="J54" i="1"/>
  <c r="R54" i="1"/>
  <c r="B55" i="1"/>
  <c r="E55" i="1"/>
  <c r="F55" i="1" s="1"/>
  <c r="J55" i="1"/>
  <c r="R55" i="1"/>
  <c r="B56" i="1"/>
  <c r="E56" i="1"/>
  <c r="H56" i="1" s="1"/>
  <c r="F56" i="1"/>
  <c r="J56" i="1"/>
  <c r="R56" i="1"/>
  <c r="B57" i="1"/>
  <c r="E57" i="1"/>
  <c r="F57" i="1" s="1"/>
  <c r="J57" i="1"/>
  <c r="R57" i="1"/>
  <c r="B58" i="1"/>
  <c r="E58" i="1"/>
  <c r="H58" i="1" s="1"/>
  <c r="J58" i="1"/>
  <c r="R58" i="1"/>
  <c r="B59" i="1"/>
  <c r="E59" i="1"/>
  <c r="F59" i="1" s="1"/>
  <c r="J59" i="1"/>
  <c r="R59" i="1"/>
  <c r="B60" i="1"/>
  <c r="E60" i="1"/>
  <c r="H60" i="1" s="1"/>
  <c r="F60" i="1"/>
  <c r="J60" i="1"/>
  <c r="R60" i="1"/>
  <c r="B61" i="1"/>
  <c r="E61" i="1"/>
  <c r="F61" i="1" s="1"/>
  <c r="J61" i="1"/>
  <c r="R61" i="1"/>
  <c r="B62" i="1"/>
  <c r="E62" i="1"/>
  <c r="H62" i="1" s="1"/>
  <c r="J62" i="1"/>
  <c r="R62" i="1"/>
  <c r="B63" i="1"/>
  <c r="E63" i="1"/>
  <c r="F63" i="1" s="1"/>
  <c r="J63" i="1"/>
  <c r="R63" i="1"/>
  <c r="B64" i="1"/>
  <c r="E64" i="1"/>
  <c r="H64" i="1" s="1"/>
  <c r="F64" i="1"/>
  <c r="J64" i="1"/>
  <c r="R64" i="1"/>
  <c r="B65" i="1"/>
  <c r="E65" i="1"/>
  <c r="F65" i="1" s="1"/>
  <c r="J65" i="1"/>
  <c r="R65" i="1"/>
  <c r="B66" i="1"/>
  <c r="E66" i="1"/>
  <c r="H66" i="1" s="1"/>
  <c r="J66" i="1"/>
  <c r="R66" i="1"/>
  <c r="B67" i="1"/>
  <c r="E67" i="1"/>
  <c r="F67" i="1" s="1"/>
  <c r="J67" i="1"/>
  <c r="R67" i="1"/>
  <c r="B68" i="1"/>
  <c r="E68" i="1"/>
  <c r="H68" i="1" s="1"/>
  <c r="F68" i="1"/>
  <c r="J68" i="1"/>
  <c r="R68" i="1"/>
  <c r="B69" i="1"/>
  <c r="E69" i="1"/>
  <c r="F69" i="1" s="1"/>
  <c r="J69" i="1"/>
  <c r="R69" i="1"/>
  <c r="B70" i="1"/>
  <c r="E70" i="1"/>
  <c r="H70" i="1" s="1"/>
  <c r="J70" i="1"/>
  <c r="R70" i="1"/>
  <c r="B71" i="1"/>
  <c r="E71" i="1"/>
  <c r="F71" i="1" s="1"/>
  <c r="J71" i="1"/>
  <c r="R71" i="1"/>
  <c r="B72" i="1"/>
  <c r="E72" i="1"/>
  <c r="H72" i="1" s="1"/>
  <c r="F72" i="1"/>
  <c r="J72" i="1"/>
  <c r="R72" i="1"/>
  <c r="B73" i="1"/>
  <c r="E73" i="1"/>
  <c r="F73" i="1" s="1"/>
  <c r="J73" i="1"/>
  <c r="R73" i="1"/>
  <c r="B74" i="1"/>
  <c r="E74" i="1"/>
  <c r="H74" i="1" s="1"/>
  <c r="J74" i="1"/>
  <c r="R74" i="1"/>
  <c r="B75" i="1"/>
  <c r="E75" i="1"/>
  <c r="F75" i="1" s="1"/>
  <c r="J75" i="1"/>
  <c r="R75" i="1"/>
  <c r="B76" i="1"/>
  <c r="E76" i="1"/>
  <c r="F76" i="1" s="1"/>
  <c r="J76" i="1"/>
  <c r="R76" i="1"/>
  <c r="B77" i="1"/>
  <c r="E77" i="1"/>
  <c r="F77" i="1" s="1"/>
  <c r="J77" i="1"/>
  <c r="R77" i="1"/>
  <c r="B78" i="1"/>
  <c r="E78" i="1"/>
  <c r="F78" i="1" s="1"/>
  <c r="J78" i="1"/>
  <c r="R78" i="1"/>
  <c r="T78" i="1"/>
  <c r="U78" i="1"/>
  <c r="B79" i="1"/>
  <c r="E79" i="1"/>
  <c r="F79" i="1" s="1"/>
  <c r="J79" i="1"/>
  <c r="R79" i="1"/>
  <c r="B80" i="1"/>
  <c r="E80" i="1"/>
  <c r="F80" i="1"/>
  <c r="H80" i="1"/>
  <c r="J80" i="1"/>
  <c r="B81" i="1"/>
  <c r="E81" i="1"/>
  <c r="F81" i="1" s="1"/>
  <c r="H81" i="1"/>
  <c r="J81" i="1"/>
  <c r="B82" i="1"/>
  <c r="E82" i="1"/>
  <c r="F82" i="1" s="1"/>
  <c r="J82" i="1"/>
  <c r="B83" i="1"/>
  <c r="E83" i="1"/>
  <c r="F83" i="1" s="1"/>
  <c r="H83" i="1"/>
  <c r="J83" i="1"/>
  <c r="R83" i="1"/>
  <c r="B84" i="1"/>
  <c r="E84" i="1"/>
  <c r="F84" i="1" s="1"/>
  <c r="J84" i="1"/>
  <c r="R84" i="1"/>
  <c r="B85" i="1"/>
  <c r="E85" i="1"/>
  <c r="F85" i="1" s="1"/>
  <c r="J85" i="1"/>
  <c r="R85" i="1"/>
  <c r="B86" i="1"/>
  <c r="E86" i="1"/>
  <c r="H86" i="1" s="1"/>
  <c r="F86" i="1"/>
  <c r="J86" i="1"/>
  <c r="R86" i="1"/>
  <c r="B87" i="1"/>
  <c r="E87" i="1"/>
  <c r="H87" i="1" s="1"/>
  <c r="J87" i="1"/>
  <c r="R87" i="1"/>
  <c r="B88" i="1"/>
  <c r="E88" i="1"/>
  <c r="F88" i="1" s="1"/>
  <c r="J88" i="1"/>
  <c r="R88" i="1"/>
  <c r="B89" i="1"/>
  <c r="E89" i="1"/>
  <c r="F89" i="1" s="1"/>
  <c r="J89" i="1"/>
  <c r="R89" i="1"/>
  <c r="B90" i="1"/>
  <c r="E90" i="1"/>
  <c r="F90" i="1" s="1"/>
  <c r="J90" i="1"/>
  <c r="R90" i="1"/>
  <c r="B91" i="1"/>
  <c r="E91" i="1"/>
  <c r="F91" i="1" s="1"/>
  <c r="J91" i="1"/>
  <c r="B92" i="1"/>
  <c r="E92" i="1"/>
  <c r="F92" i="1" s="1"/>
  <c r="J92" i="1"/>
  <c r="R92" i="1"/>
  <c r="B93" i="1"/>
  <c r="E93" i="1"/>
  <c r="H93" i="1" s="1"/>
  <c r="J93" i="1"/>
  <c r="R93" i="1"/>
  <c r="B94" i="1"/>
  <c r="E94" i="1"/>
  <c r="F94" i="1" s="1"/>
  <c r="H94" i="1"/>
  <c r="J94" i="1"/>
  <c r="R94" i="1"/>
  <c r="B95" i="1"/>
  <c r="E95" i="1"/>
  <c r="H95" i="1" s="1"/>
  <c r="J95" i="1"/>
  <c r="R95" i="1"/>
  <c r="B96" i="1"/>
  <c r="E96" i="1"/>
  <c r="F96" i="1" s="1"/>
  <c r="H96" i="1"/>
  <c r="J96" i="1"/>
  <c r="R96" i="1"/>
  <c r="B97" i="1"/>
  <c r="E97" i="1"/>
  <c r="H97" i="1" s="1"/>
  <c r="J97" i="1"/>
  <c r="R97" i="1"/>
  <c r="B98" i="1"/>
  <c r="E98" i="1"/>
  <c r="F98" i="1" s="1"/>
  <c r="H98" i="1"/>
  <c r="J98" i="1"/>
  <c r="R98" i="1"/>
  <c r="B99" i="1"/>
  <c r="E99" i="1"/>
  <c r="H99" i="1" s="1"/>
  <c r="F99" i="1"/>
  <c r="J99" i="1"/>
  <c r="R99" i="1"/>
  <c r="G34" i="1" l="1"/>
  <c r="G30" i="1"/>
  <c r="H92" i="1"/>
  <c r="F51" i="1"/>
  <c r="I40" i="1"/>
  <c r="G36" i="1"/>
  <c r="F26" i="1"/>
  <c r="H24" i="1"/>
  <c r="F22" i="1"/>
  <c r="H52" i="1"/>
  <c r="F70" i="1"/>
  <c r="F62" i="1"/>
  <c r="F54" i="1"/>
  <c r="F47" i="1"/>
  <c r="H29" i="1"/>
  <c r="G39" i="1"/>
  <c r="G31" i="1"/>
  <c r="V78" i="1"/>
  <c r="W78" i="1" s="1"/>
  <c r="G32" i="1"/>
  <c r="F93" i="1"/>
  <c r="F50" i="1"/>
  <c r="H90" i="1"/>
  <c r="H85" i="1"/>
  <c r="Z2" i="1"/>
  <c r="AA2" i="1" s="1"/>
  <c r="F95" i="1"/>
  <c r="H2" i="1"/>
  <c r="H82" i="1"/>
  <c r="H43" i="1"/>
  <c r="H30" i="1"/>
  <c r="F97" i="1"/>
  <c r="F74" i="1"/>
  <c r="F66" i="1"/>
  <c r="F58" i="1"/>
  <c r="F20" i="1"/>
  <c r="G33" i="1"/>
  <c r="G5" i="1"/>
  <c r="G79" i="1"/>
  <c r="G11" i="1"/>
  <c r="G7" i="1"/>
  <c r="G81" i="1"/>
  <c r="G13" i="1"/>
  <c r="G85" i="1"/>
  <c r="G37" i="1"/>
  <c r="G88" i="1"/>
  <c r="G14" i="1"/>
  <c r="G8" i="1"/>
  <c r="G83" i="1"/>
  <c r="G78" i="1"/>
  <c r="G6" i="1"/>
  <c r="G4" i="1"/>
  <c r="G80" i="1"/>
  <c r="G12" i="1"/>
  <c r="G10" i="1"/>
  <c r="G2" i="1"/>
  <c r="F87" i="1"/>
  <c r="F41" i="1"/>
  <c r="F28" i="1"/>
  <c r="H21" i="1"/>
  <c r="F16" i="1"/>
  <c r="H88" i="1"/>
  <c r="H79" i="1"/>
  <c r="I78" i="1" s="1"/>
  <c r="H78" i="1"/>
  <c r="H76" i="1"/>
  <c r="H12" i="1"/>
  <c r="H9" i="1"/>
  <c r="H6" i="1"/>
  <c r="H3" i="1"/>
  <c r="H27" i="1"/>
  <c r="H15" i="1"/>
  <c r="H84" i="1"/>
  <c r="H91" i="1"/>
  <c r="I88" i="1" s="1"/>
  <c r="H89" i="1"/>
  <c r="H37" i="1"/>
  <c r="H33" i="1"/>
  <c r="H18" i="1"/>
  <c r="H13" i="1"/>
  <c r="H10" i="1"/>
  <c r="H7" i="1"/>
  <c r="H4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23" i="1"/>
  <c r="I28" i="1" l="1"/>
  <c r="G86" i="1"/>
  <c r="G35" i="1"/>
  <c r="G9" i="1"/>
  <c r="U52" i="1"/>
  <c r="I52" i="1"/>
  <c r="G84" i="1"/>
  <c r="G38" i="1"/>
  <c r="G82" i="1"/>
  <c r="U28" i="1"/>
  <c r="G87" i="1"/>
  <c r="G3" i="1"/>
  <c r="G28" i="1"/>
  <c r="G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61F24-80F3-423F-9768-2FA9591259D5}" name="33_opt" type="6" refreshedVersion="2" background="1" saveData="1">
    <textPr codePage="1148" sourceFile="D:\workspace\kcardinality_paper\33_opt.txt" decimal="," thousands="." space="1" consecutive="1">
      <textFields count="7"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2" xr16:uid="{5287F0A4-7DDA-4B96-A432-1628205BA773}" name="501" type="6" refreshedVersion="2" background="1" saveData="1">
    <textPr codePage="1148" sourceFile="C:\Dokumente und Einstellungen\maria\Desktop\kCard\50.txt" decimal="," thousands="." space="1" consecutive="1">
      <textFields count="7">
        <textField type="skip"/>
        <textField type="skip"/>
        <textField/>
        <textField/>
        <textField type="skip"/>
        <textField/>
        <textField/>
      </textFields>
    </textPr>
  </connection>
  <connection id="3" xr16:uid="{E5F7E272-5DC3-43A2-81CA-EE59FD39C66F}" name="bluble_grid1" type="6" refreshedVersion="2" background="1" saveData="1">
    <textPr codePage="874" sourceFile="U:\workspace\kCard\bluble_results\ub_0\rev_flow\bluble_grid.txt" decimal="," thousands="." space="1" consecutive="1">
      <textFields count="9">
        <textField/>
        <textField type="skip"/>
        <textField/>
        <textField type="skip"/>
        <textField/>
        <textField/>
        <textField/>
        <textField/>
        <textField/>
      </textFields>
    </textPr>
  </connection>
  <connection id="4" xr16:uid="{1C894695-26B3-4FA9-9771-80CBEE23D1EE}" name="grid_nang2" type="6" refreshedVersion="2" background="1" saveData="1">
    <textPr codePage="1148" sourceFile="C:\Dokumente und Einstellungen\maria\Desktop\kCard\grid_nang.txt" decimal="," thousands="." space="1" consecutive="1">
      <textFields count="9">
        <textField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5" xr16:uid="{C1C9C29F-C191-4062-8CD0-4748047207F0}" name="gross_nang" type="6" refreshedVersion="2" background="1" saveData="1">
    <textPr codePage="874" sourceFile="U:\workspace\kCard\grid\gross_nang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6" xr16:uid="{04904131-4EB0-4B0A-8BE0-A316A6DD0983}" name="gross1" type="6" refreshedVersion="2" background="1" saveData="1">
    <textPr codePage="1148" sourceFile="C:\Dokumente und Einstellungen\maria\Desktop\kCard\gross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<sst xmlns="http://schemas.openxmlformats.org/spreadsheetml/2006/main" count="113" uniqueCount="18">
  <si>
    <t>bb50x50_2,gg</t>
  </si>
  <si>
    <t>bb50x50_1,gg</t>
  </si>
  <si>
    <t>bb45x5_2,gg</t>
  </si>
  <si>
    <t>bb45x5_1,gg</t>
  </si>
  <si>
    <t>n-2</t>
  </si>
  <si>
    <t>bb33x33_2,gg</t>
  </si>
  <si>
    <t>bb33x33_1,gg</t>
  </si>
  <si>
    <t>bb15x15_2,gg</t>
  </si>
  <si>
    <t>bb15x15_1,gg</t>
  </si>
  <si>
    <t>ACO</t>
  </si>
  <si>
    <t>HyEA</t>
  </si>
  <si>
    <t>nang/noasym</t>
  </si>
  <si>
    <t>ZF</t>
  </si>
  <si>
    <t>Time</t>
  </si>
  <si>
    <t>B&amp;B</t>
  </si>
  <si>
    <t>gap</t>
  </si>
  <si>
    <t>K</t>
  </si>
  <si>
    <t>Instanz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</si>
</sst>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10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9" fontId="1" fillId="0" borderId="0" xfId="0" applyNumberFormat="1" applyFont="1"/>
    <xf numFmtId="10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9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_opt" connectionId="1" xr16:uid="{57468547-4164-4B51-8111-28EB03E0AF7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ss_nang" connectionId="5" xr16:uid="{51A809FF-A57C-4C70-880C-1E790AB3B39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ss" connectionId="6" xr16:uid="{B79F08C5-2F51-47FA-ADBB-B3BC238E514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uble_grid" connectionId="3" xr16:uid="{F2647F1A-B296-47C2-8565-4AEEAA5DD19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" connectionId="2" xr16:uid="{EF70B3AB-F4F9-4F8F-9AB9-8ED5E7B156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_nang_1" connectionId="4" xr16:uid="{961906DA-CCF8-4957-A6B5-668A9EBDD1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B795-051B-4FC7-9DE2-DB81008F529E}">
  <dimension ref="A1:AD109"/>
  <sheetViews>
    <sheetView tabSelected="1" workbookViewId="0">
      <selection sqref="A1:XFD1"/>
    </sheetView>
  </sheetViews>
  <sheetFormatPr defaultRowHeight="12.75" x14ac:dyDescent="0.2"/>
  <cols>
    <col min="1" max="1" width="12.5703125" style="2" bestFit="1" customWidth="1"/>
    <col min="2" max="2" width="8.28515625" style="3" bestFit="1" customWidth="1"/>
    <col min="3" max="3" width="5" style="2" bestFit="1" customWidth="1"/>
    <col min="4" max="4" width="6" style="2" bestFit="1" customWidth="1"/>
    <col min="5" max="5" width="8.42578125" bestFit="1" customWidth="1"/>
    <col min="6" max="7" width="8.42578125" customWidth="1"/>
    <col min="8" max="9" width="6.28515625" bestFit="1" customWidth="1"/>
    <col min="10" max="10" width="6.5703125" style="1" bestFit="1" customWidth="1"/>
    <col min="11" max="11" width="12.42578125" bestFit="1" customWidth="1"/>
    <col min="12" max="14" width="13.5703125" bestFit="1" customWidth="1"/>
    <col min="15" max="15" width="5" bestFit="1" customWidth="1"/>
    <col min="16" max="16" width="8" bestFit="1" customWidth="1"/>
    <col min="17" max="17" width="8.5703125" style="1" bestFit="1" customWidth="1"/>
    <col min="18" max="18" width="12.140625" bestFit="1" customWidth="1"/>
    <col min="19" max="19" width="6.5703125" bestFit="1" customWidth="1"/>
    <col min="20" max="20" width="12" bestFit="1" customWidth="1"/>
    <col min="21" max="21" width="10.85546875" bestFit="1" customWidth="1"/>
    <col min="22" max="22" width="12" bestFit="1" customWidth="1"/>
    <col min="23" max="23" width="11.140625" bestFit="1" customWidth="1"/>
    <col min="24" max="24" width="6.5703125" style="1" bestFit="1" customWidth="1"/>
    <col min="25" max="25" width="7.28515625" style="1" bestFit="1" customWidth="1"/>
    <col min="26" max="26" width="7" bestFit="1" customWidth="1"/>
    <col min="27" max="27" width="7" customWidth="1"/>
    <col min="28" max="28" width="5" customWidth="1"/>
  </cols>
  <sheetData>
    <row r="1" spans="1:27" x14ac:dyDescent="0.2">
      <c r="A1" s="2" t="s">
        <v>17</v>
      </c>
      <c r="C1" s="2" t="s">
        <v>16</v>
      </c>
      <c r="D1" s="2" t="s">
        <v>12</v>
      </c>
      <c r="H1" t="s">
        <v>15</v>
      </c>
      <c r="L1" t="s">
        <v>14</v>
      </c>
      <c r="M1" t="s">
        <v>13</v>
      </c>
      <c r="N1" t="s">
        <v>12</v>
      </c>
      <c r="O1" t="s">
        <v>14</v>
      </c>
      <c r="P1" t="s">
        <v>13</v>
      </c>
      <c r="Q1" s="1" t="s">
        <v>12</v>
      </c>
      <c r="R1" t="s">
        <v>11</v>
      </c>
      <c r="S1" t="s">
        <v>10</v>
      </c>
      <c r="T1" t="s">
        <v>9</v>
      </c>
    </row>
    <row r="2" spans="1:27" x14ac:dyDescent="0.2">
      <c r="A2" s="2" t="s">
        <v>8</v>
      </c>
      <c r="B2" s="3">
        <f>C2/225</f>
        <v>8.8888888888888889E-3</v>
      </c>
      <c r="C2" s="2">
        <v>2</v>
      </c>
      <c r="D2" s="2">
        <v>2</v>
      </c>
      <c r="E2">
        <f>D2-N2</f>
        <v>0</v>
      </c>
      <c r="F2">
        <f>IF(E2=0,1,0)</f>
        <v>1</v>
      </c>
      <c r="G2" s="8">
        <f>SUM(F2,F15,F52,F65)/4</f>
        <v>1</v>
      </c>
      <c r="H2" s="4">
        <f>E2/N2</f>
        <v>0</v>
      </c>
      <c r="I2" s="4"/>
      <c r="J2" s="1">
        <f>S2/1.75</f>
        <v>5.7142857142857143E-3</v>
      </c>
      <c r="K2">
        <f>T2/2.33</f>
        <v>4.2918454935622317E-3</v>
      </c>
      <c r="L2">
        <v>0</v>
      </c>
      <c r="M2">
        <v>0.03</v>
      </c>
      <c r="N2">
        <v>2</v>
      </c>
      <c r="O2">
        <v>0</v>
      </c>
      <c r="P2">
        <v>0.01</v>
      </c>
      <c r="Q2" s="1">
        <v>2</v>
      </c>
      <c r="R2" s="4">
        <f>P2/M2</f>
        <v>0.33333333333333337</v>
      </c>
      <c r="S2" s="1">
        <v>0.01</v>
      </c>
      <c r="T2">
        <v>0.01</v>
      </c>
      <c r="U2" s="4">
        <v>0</v>
      </c>
      <c r="V2" s="1">
        <f>AVERAGE(M2:M27)</f>
        <v>13.105384615384619</v>
      </c>
      <c r="W2">
        <f>MEDIAN(M2:M27)</f>
        <v>0.80500000000000005</v>
      </c>
      <c r="X2" s="1">
        <f>AVERAGE(M2:M27,M52:M77)</f>
        <v>11.719230769230769</v>
      </c>
      <c r="Y2" s="1">
        <f>MEDIAN(M2:M27,M52:M77)</f>
        <v>1.19</v>
      </c>
      <c r="Z2" s="1">
        <f>AVERAGE(J2:J27,J52:J77)</f>
        <v>0.52483516483516479</v>
      </c>
      <c r="AA2" s="4">
        <f>X2/Z2</f>
        <v>22.329355108877724</v>
      </c>
    </row>
    <row r="3" spans="1:27" x14ac:dyDescent="0.2">
      <c r="A3" s="2" t="s">
        <v>8</v>
      </c>
      <c r="B3" s="3">
        <f>C3/225</f>
        <v>8.8888888888888892E-2</v>
      </c>
      <c r="C3" s="2">
        <v>20</v>
      </c>
      <c r="D3" s="2">
        <v>257</v>
      </c>
      <c r="E3">
        <f>D3-N3</f>
        <v>0</v>
      </c>
      <c r="F3">
        <f>IF(E3=0,1,0)</f>
        <v>1</v>
      </c>
      <c r="G3" s="8">
        <f>SUM(F3,F16,F53,F66)/4</f>
        <v>1</v>
      </c>
      <c r="H3" s="4">
        <f>E3/N3</f>
        <v>0</v>
      </c>
      <c r="I3" s="4"/>
      <c r="J3" s="1">
        <f>S3/1.75</f>
        <v>0.1142857142857143</v>
      </c>
      <c r="K3">
        <f>T3/2.33</f>
        <v>7.2961373390557943E-2</v>
      </c>
      <c r="L3">
        <v>0</v>
      </c>
      <c r="M3">
        <v>0.38</v>
      </c>
      <c r="N3">
        <v>257</v>
      </c>
      <c r="O3">
        <v>0</v>
      </c>
      <c r="P3">
        <v>0.39</v>
      </c>
      <c r="Q3" s="1">
        <v>257</v>
      </c>
      <c r="R3" s="4">
        <f>P3/M3</f>
        <v>1.0263157894736843</v>
      </c>
      <c r="S3" s="1">
        <v>0.2</v>
      </c>
      <c r="T3">
        <v>0.17</v>
      </c>
    </row>
    <row r="4" spans="1:27" x14ac:dyDescent="0.2">
      <c r="A4" s="2" t="s">
        <v>8</v>
      </c>
      <c r="B4" s="3">
        <f>C4/225</f>
        <v>0.17777777777777778</v>
      </c>
      <c r="C4" s="2">
        <v>40</v>
      </c>
      <c r="D4" s="2">
        <v>642</v>
      </c>
      <c r="E4">
        <f>D4-N4</f>
        <v>0</v>
      </c>
      <c r="F4">
        <f>IF(E4=0,1,0)</f>
        <v>1</v>
      </c>
      <c r="G4" s="8">
        <f>SUM(F4,F17,F54,F67)/4</f>
        <v>1</v>
      </c>
      <c r="H4" s="4">
        <f>E4/N4</f>
        <v>0</v>
      </c>
      <c r="I4" s="4"/>
      <c r="J4" s="1">
        <f>S4/1.75</f>
        <v>0.12571428571428572</v>
      </c>
      <c r="K4">
        <f>T4/2.33</f>
        <v>0.16738197424892703</v>
      </c>
      <c r="L4">
        <v>363</v>
      </c>
      <c r="M4">
        <v>32.24</v>
      </c>
      <c r="N4">
        <v>642</v>
      </c>
      <c r="O4">
        <v>105</v>
      </c>
      <c r="P4">
        <v>32.83</v>
      </c>
      <c r="Q4" s="1">
        <v>642</v>
      </c>
      <c r="R4" s="4">
        <f>P4/M4</f>
        <v>1.0183002481389578</v>
      </c>
      <c r="S4" s="1">
        <v>0.22</v>
      </c>
      <c r="T4">
        <v>0.39</v>
      </c>
    </row>
    <row r="5" spans="1:27" x14ac:dyDescent="0.2">
      <c r="A5" s="2" t="s">
        <v>8</v>
      </c>
      <c r="B5" s="3">
        <f>C5/225</f>
        <v>0.26666666666666666</v>
      </c>
      <c r="C5" s="2">
        <v>60</v>
      </c>
      <c r="D5" s="2">
        <v>977</v>
      </c>
      <c r="E5">
        <f>D5-N5</f>
        <v>0</v>
      </c>
      <c r="F5">
        <f>IF(E5=0,1,0)</f>
        <v>1</v>
      </c>
      <c r="G5" s="8">
        <f>SUM(F5,F18,F55,F68)/4</f>
        <v>0.75</v>
      </c>
      <c r="H5" s="4">
        <f>E5/N5</f>
        <v>0</v>
      </c>
      <c r="I5" s="4"/>
      <c r="J5" s="1">
        <f>S5/1.75</f>
        <v>0.22285714285714286</v>
      </c>
      <c r="K5">
        <f>T5/2.33</f>
        <v>0.32188841201716739</v>
      </c>
      <c r="L5">
        <v>11</v>
      </c>
      <c r="M5">
        <v>3.73</v>
      </c>
      <c r="N5">
        <v>977</v>
      </c>
      <c r="O5">
        <v>28</v>
      </c>
      <c r="P5">
        <v>10.83</v>
      </c>
      <c r="Q5" s="1">
        <v>977</v>
      </c>
      <c r="R5" s="4">
        <f>P5/M5</f>
        <v>2.9034852546916889</v>
      </c>
      <c r="S5" s="1">
        <v>0.39</v>
      </c>
      <c r="T5">
        <v>0.75</v>
      </c>
    </row>
    <row r="6" spans="1:27" x14ac:dyDescent="0.2">
      <c r="A6" s="2" t="s">
        <v>8</v>
      </c>
      <c r="B6" s="3">
        <f>C6/225</f>
        <v>0.35555555555555557</v>
      </c>
      <c r="C6" s="2">
        <v>80</v>
      </c>
      <c r="D6" s="2">
        <v>1335</v>
      </c>
      <c r="E6">
        <f>D6-N6</f>
        <v>0</v>
      </c>
      <c r="F6">
        <f>IF(E6=0,1,0)</f>
        <v>1</v>
      </c>
      <c r="G6" s="8">
        <f>SUM(F6,F19,F56,F69)/4</f>
        <v>0.75</v>
      </c>
      <c r="H6" s="4">
        <f>E6/N6</f>
        <v>0</v>
      </c>
      <c r="I6" s="4"/>
      <c r="J6" s="1">
        <f>S6/1.75</f>
        <v>0.61142857142857143</v>
      </c>
      <c r="K6">
        <f>T6/2.33</f>
        <v>0.40772532188841198</v>
      </c>
      <c r="L6">
        <v>0</v>
      </c>
      <c r="M6">
        <v>1.22</v>
      </c>
      <c r="N6">
        <v>1335</v>
      </c>
      <c r="O6">
        <v>0</v>
      </c>
      <c r="P6">
        <v>1.2</v>
      </c>
      <c r="Q6" s="1">
        <v>1335</v>
      </c>
      <c r="R6" s="4">
        <f>P6/M6</f>
        <v>0.98360655737704916</v>
      </c>
      <c r="S6" s="1">
        <v>1.07</v>
      </c>
      <c r="T6">
        <v>0.95</v>
      </c>
    </row>
    <row r="7" spans="1:27" x14ac:dyDescent="0.2">
      <c r="A7" s="2" t="s">
        <v>8</v>
      </c>
      <c r="B7" s="3">
        <f>C7/225</f>
        <v>0.44444444444444442</v>
      </c>
      <c r="C7" s="2">
        <v>100</v>
      </c>
      <c r="D7" s="2">
        <v>1761</v>
      </c>
      <c r="E7">
        <f>D7-N7</f>
        <v>0</v>
      </c>
      <c r="F7">
        <f>IF(E7=0,1,0)</f>
        <v>1</v>
      </c>
      <c r="G7" s="8">
        <f>SUM(F7,F20,F57,F70)/4</f>
        <v>0.75</v>
      </c>
      <c r="H7" s="4">
        <f>E7/N7</f>
        <v>0</v>
      </c>
      <c r="I7" s="4"/>
      <c r="J7" s="1">
        <f>S7/1.75</f>
        <v>0.54285714285714282</v>
      </c>
      <c r="K7">
        <f>T7/2.33</f>
        <v>0.6995708154506437</v>
      </c>
      <c r="L7">
        <v>4</v>
      </c>
      <c r="M7">
        <v>1.26</v>
      </c>
      <c r="N7">
        <v>1761</v>
      </c>
      <c r="O7">
        <v>4</v>
      </c>
      <c r="P7">
        <v>1.83</v>
      </c>
      <c r="Q7" s="1">
        <v>1761</v>
      </c>
      <c r="R7" s="4">
        <f>P7/M7</f>
        <v>1.4523809523809523</v>
      </c>
      <c r="S7" s="1">
        <v>0.95</v>
      </c>
      <c r="T7">
        <v>1.63</v>
      </c>
    </row>
    <row r="8" spans="1:27" x14ac:dyDescent="0.2">
      <c r="A8" s="2" t="s">
        <v>8</v>
      </c>
      <c r="B8" s="3">
        <f>C8/225</f>
        <v>0.53333333333333333</v>
      </c>
      <c r="C8" s="2">
        <v>120</v>
      </c>
      <c r="D8" s="2">
        <v>2235</v>
      </c>
      <c r="E8">
        <f>D8-N8</f>
        <v>0</v>
      </c>
      <c r="F8">
        <f>IF(E8=0,1,0)</f>
        <v>1</v>
      </c>
      <c r="G8" s="8">
        <f>SUM(F8,F21,F58,F71)/4</f>
        <v>0.5</v>
      </c>
      <c r="H8" s="4">
        <f>E8/N8</f>
        <v>0</v>
      </c>
      <c r="I8" s="4"/>
      <c r="J8" s="1">
        <f>S8/1.75</f>
        <v>0.44</v>
      </c>
      <c r="K8">
        <f>T8/2.33</f>
        <v>1.6695278969957081</v>
      </c>
      <c r="L8">
        <v>1</v>
      </c>
      <c r="M8">
        <v>0.84</v>
      </c>
      <c r="N8">
        <v>2235</v>
      </c>
      <c r="O8">
        <v>1</v>
      </c>
      <c r="P8">
        <v>0.92</v>
      </c>
      <c r="Q8" s="1">
        <v>2235</v>
      </c>
      <c r="R8" s="4">
        <f>P8/M8</f>
        <v>1.0952380952380953</v>
      </c>
      <c r="S8" s="1">
        <v>0.77</v>
      </c>
      <c r="T8">
        <v>3.89</v>
      </c>
    </row>
    <row r="9" spans="1:27" x14ac:dyDescent="0.2">
      <c r="A9" s="2" t="s">
        <v>8</v>
      </c>
      <c r="B9" s="3">
        <f>C9/225</f>
        <v>0.62222222222222223</v>
      </c>
      <c r="C9" s="2">
        <v>140</v>
      </c>
      <c r="D9" s="2">
        <v>2781</v>
      </c>
      <c r="E9">
        <f>D9-N9</f>
        <v>0</v>
      </c>
      <c r="F9">
        <f>IF(E9=0,1,0)</f>
        <v>1</v>
      </c>
      <c r="G9" s="8">
        <f>SUM(F9,F22,F59,F72)/4</f>
        <v>0.75</v>
      </c>
      <c r="H9" s="4">
        <f>E9/N9</f>
        <v>0</v>
      </c>
      <c r="I9" s="4"/>
      <c r="J9" s="1">
        <f>S9/1.75</f>
        <v>1.6285714285714286</v>
      </c>
      <c r="K9">
        <f>T9/2.33</f>
        <v>2.1244635193133048</v>
      </c>
      <c r="L9">
        <v>0</v>
      </c>
      <c r="M9">
        <v>0.59</v>
      </c>
      <c r="N9">
        <v>2781</v>
      </c>
      <c r="O9">
        <v>1</v>
      </c>
      <c r="P9">
        <v>0.98</v>
      </c>
      <c r="Q9" s="1">
        <v>2781</v>
      </c>
      <c r="R9" s="4">
        <f>P9/M9</f>
        <v>1.6610169491525424</v>
      </c>
      <c r="S9" s="1">
        <v>2.85</v>
      </c>
      <c r="T9">
        <v>4.95</v>
      </c>
    </row>
    <row r="10" spans="1:27" x14ac:dyDescent="0.2">
      <c r="A10" s="2" t="s">
        <v>8</v>
      </c>
      <c r="B10" s="3">
        <f>C10/225</f>
        <v>0.71111111111111114</v>
      </c>
      <c r="C10" s="2">
        <v>160</v>
      </c>
      <c r="D10" s="2">
        <v>3417</v>
      </c>
      <c r="E10">
        <f>D10-N10</f>
        <v>0</v>
      </c>
      <c r="F10">
        <f>IF(E10=0,1,0)</f>
        <v>1</v>
      </c>
      <c r="G10" s="8">
        <f>SUM(F10,F23,F60,F73)/4</f>
        <v>0.75</v>
      </c>
      <c r="H10" s="4">
        <f>E10/N10</f>
        <v>0</v>
      </c>
      <c r="I10" s="4"/>
      <c r="J10" s="1">
        <f>S10/1.75</f>
        <v>1.3771428571428572</v>
      </c>
      <c r="K10">
        <f>T10/2.33</f>
        <v>1.446351931330472</v>
      </c>
      <c r="L10">
        <v>4</v>
      </c>
      <c r="M10">
        <v>1.1200000000000001</v>
      </c>
      <c r="N10">
        <v>3417</v>
      </c>
      <c r="O10">
        <v>4</v>
      </c>
      <c r="P10">
        <v>1.24</v>
      </c>
      <c r="Q10" s="1">
        <v>3417</v>
      </c>
      <c r="R10" s="4">
        <f>P10/M10</f>
        <v>1.107142857142857</v>
      </c>
      <c r="S10" s="1">
        <v>2.41</v>
      </c>
      <c r="T10">
        <v>3.37</v>
      </c>
    </row>
    <row r="11" spans="1:27" x14ac:dyDescent="0.2">
      <c r="A11" s="2" t="s">
        <v>8</v>
      </c>
      <c r="B11" s="3">
        <f>C11/225</f>
        <v>0.8</v>
      </c>
      <c r="C11" s="2">
        <v>180</v>
      </c>
      <c r="D11" s="2">
        <v>4158</v>
      </c>
      <c r="E11">
        <f>D11-N11</f>
        <v>0</v>
      </c>
      <c r="F11">
        <f>IF(E11=0,1,0)</f>
        <v>1</v>
      </c>
      <c r="G11" s="8">
        <f>SUM(F11,F24,F61,F74)/4</f>
        <v>0.75</v>
      </c>
      <c r="H11" s="4">
        <f>E11/N11</f>
        <v>0</v>
      </c>
      <c r="I11" s="4"/>
      <c r="J11" s="1">
        <f>S11/1.75</f>
        <v>1.4571428571428571</v>
      </c>
      <c r="K11">
        <f>T11/2.33</f>
        <v>2.5236051502145922</v>
      </c>
      <c r="L11">
        <v>0</v>
      </c>
      <c r="M11">
        <v>0.64</v>
      </c>
      <c r="N11">
        <v>4158</v>
      </c>
      <c r="O11">
        <v>0</v>
      </c>
      <c r="P11">
        <v>1.1299999999999999</v>
      </c>
      <c r="Q11" s="1">
        <v>4158</v>
      </c>
      <c r="R11" s="4">
        <f>P11/M11</f>
        <v>1.7656249999999998</v>
      </c>
      <c r="S11" s="1">
        <v>2.5499999999999998</v>
      </c>
      <c r="T11">
        <v>5.88</v>
      </c>
    </row>
    <row r="12" spans="1:27" x14ac:dyDescent="0.2">
      <c r="A12" s="2" t="s">
        <v>8</v>
      </c>
      <c r="B12" s="3">
        <f>C12/225</f>
        <v>0.88888888888888884</v>
      </c>
      <c r="C12" s="2">
        <v>200</v>
      </c>
      <c r="D12" s="2">
        <v>5040</v>
      </c>
      <c r="E12">
        <f>D12-N12</f>
        <v>0</v>
      </c>
      <c r="F12">
        <f>IF(E12=0,1,0)</f>
        <v>1</v>
      </c>
      <c r="G12" s="8">
        <f>SUM(F12,F25,F62,F75)/4</f>
        <v>1</v>
      </c>
      <c r="H12" s="4">
        <f>E12/N12</f>
        <v>0</v>
      </c>
      <c r="I12" s="4"/>
      <c r="J12" s="1">
        <f>S12/1.75</f>
        <v>0.30857142857142861</v>
      </c>
      <c r="K12">
        <f>T12/2.33</f>
        <v>1.7896995708154506</v>
      </c>
      <c r="L12">
        <v>0</v>
      </c>
      <c r="M12">
        <v>0.67</v>
      </c>
      <c r="N12">
        <v>5040</v>
      </c>
      <c r="O12">
        <v>0</v>
      </c>
      <c r="P12">
        <v>1.29</v>
      </c>
      <c r="Q12" s="1">
        <v>5040</v>
      </c>
      <c r="R12" s="4">
        <f>P12/M12</f>
        <v>1.9253731343283582</v>
      </c>
      <c r="S12" s="1">
        <v>0.54</v>
      </c>
      <c r="T12">
        <v>4.17</v>
      </c>
    </row>
    <row r="13" spans="1:27" x14ac:dyDescent="0.2">
      <c r="A13" s="2" t="s">
        <v>8</v>
      </c>
      <c r="B13" s="3">
        <f>C13/225</f>
        <v>0.97777777777777775</v>
      </c>
      <c r="C13" s="2">
        <v>220</v>
      </c>
      <c r="D13" s="2">
        <v>6176</v>
      </c>
      <c r="E13">
        <f>D13-N13</f>
        <v>0</v>
      </c>
      <c r="F13">
        <f>IF(E13=0,1,0)</f>
        <v>1</v>
      </c>
      <c r="G13" s="8">
        <f>SUM(F13,F26,F63,F76)/4</f>
        <v>1</v>
      </c>
      <c r="H13" s="4">
        <f>E13/N13</f>
        <v>0</v>
      </c>
      <c r="I13" s="4"/>
      <c r="J13" s="1">
        <f>S13/1.75</f>
        <v>0.17714285714285713</v>
      </c>
      <c r="K13">
        <f>T13/2.33</f>
        <v>3.1630901287553645</v>
      </c>
      <c r="L13">
        <v>0</v>
      </c>
      <c r="M13">
        <v>0.79</v>
      </c>
      <c r="N13">
        <v>6176</v>
      </c>
      <c r="O13">
        <v>0</v>
      </c>
      <c r="P13">
        <v>1.34</v>
      </c>
      <c r="Q13" s="1">
        <v>6176</v>
      </c>
      <c r="R13" s="4">
        <f>P13/M13</f>
        <v>1.6962025316455696</v>
      </c>
      <c r="S13" s="1">
        <v>0.31</v>
      </c>
      <c r="T13">
        <v>7.37</v>
      </c>
    </row>
    <row r="14" spans="1:27" x14ac:dyDescent="0.2">
      <c r="A14" s="2" t="s">
        <v>8</v>
      </c>
      <c r="B14" s="3">
        <f>C14/225</f>
        <v>0.99111111111111116</v>
      </c>
      <c r="C14" s="2">
        <v>223</v>
      </c>
      <c r="D14" s="2">
        <v>6400</v>
      </c>
      <c r="E14">
        <f>D14-N14</f>
        <v>0</v>
      </c>
      <c r="F14">
        <f>IF(E14=0,1,0)</f>
        <v>1</v>
      </c>
      <c r="G14" s="8">
        <f>SUM(F14,F27,F64,F77)/4</f>
        <v>1</v>
      </c>
      <c r="H14" s="4">
        <f>E14/N14</f>
        <v>0</v>
      </c>
      <c r="I14" s="4"/>
      <c r="J14" s="1">
        <f>S14/1.75</f>
        <v>5.7142857142857143E-3</v>
      </c>
      <c r="K14">
        <f>T14/2.33</f>
        <v>3.133047210300429</v>
      </c>
      <c r="L14">
        <v>0</v>
      </c>
      <c r="M14">
        <v>0.81</v>
      </c>
      <c r="N14">
        <v>6400</v>
      </c>
      <c r="O14">
        <v>0</v>
      </c>
      <c r="P14">
        <v>1.38</v>
      </c>
      <c r="Q14" s="1">
        <v>6400</v>
      </c>
      <c r="R14" s="4">
        <f>P14/M14</f>
        <v>1.7037037037037035</v>
      </c>
      <c r="S14" s="1">
        <v>0.01</v>
      </c>
      <c r="T14">
        <v>7.3</v>
      </c>
    </row>
    <row r="15" spans="1:27" x14ac:dyDescent="0.2">
      <c r="A15" s="2" t="s">
        <v>7</v>
      </c>
      <c r="B15" s="3">
        <f>C15/225</f>
        <v>8.8888888888888889E-3</v>
      </c>
      <c r="C15" s="2">
        <v>2</v>
      </c>
      <c r="D15" s="2">
        <v>6</v>
      </c>
      <c r="E15">
        <f>D15-N15</f>
        <v>0</v>
      </c>
      <c r="F15">
        <f>IF(E15=0,1,0)</f>
        <v>1</v>
      </c>
      <c r="H15" s="4">
        <f>E15/N15</f>
        <v>0</v>
      </c>
      <c r="I15" s="4"/>
      <c r="J15" s="1">
        <f>S15/1.75</f>
        <v>5.7142857142857143E-3</v>
      </c>
      <c r="K15">
        <f>T15/2.33</f>
        <v>4.2918454935622317E-3</v>
      </c>
      <c r="L15">
        <v>0</v>
      </c>
      <c r="M15">
        <v>0.03</v>
      </c>
      <c r="N15">
        <v>6</v>
      </c>
      <c r="O15">
        <v>0</v>
      </c>
      <c r="P15">
        <v>0.03</v>
      </c>
      <c r="Q15" s="1">
        <v>6</v>
      </c>
      <c r="R15" s="4">
        <f>P15/M15</f>
        <v>1</v>
      </c>
      <c r="S15" s="1">
        <v>0.01</v>
      </c>
      <c r="T15">
        <v>0.01</v>
      </c>
    </row>
    <row r="16" spans="1:27" x14ac:dyDescent="0.2">
      <c r="A16" s="2" t="s">
        <v>7</v>
      </c>
      <c r="B16" s="3">
        <f>C16/225</f>
        <v>8.8888888888888892E-2</v>
      </c>
      <c r="C16" s="2">
        <v>20</v>
      </c>
      <c r="D16" s="2">
        <v>253</v>
      </c>
      <c r="E16">
        <f>D16-N16</f>
        <v>0</v>
      </c>
      <c r="F16">
        <f>IF(E16=0,1,0)</f>
        <v>1</v>
      </c>
      <c r="H16" s="4">
        <f>E16/N16</f>
        <v>0</v>
      </c>
      <c r="I16" s="4"/>
      <c r="J16" s="1">
        <f>S16/1.75</f>
        <v>3.4285714285714287E-2</v>
      </c>
      <c r="K16">
        <f>T16/2.33</f>
        <v>6.8669527896995708E-2</v>
      </c>
      <c r="L16">
        <v>354</v>
      </c>
      <c r="M16">
        <v>284.24</v>
      </c>
      <c r="N16">
        <v>253</v>
      </c>
      <c r="O16">
        <v>108</v>
      </c>
      <c r="P16">
        <v>7.75</v>
      </c>
      <c r="Q16" s="1">
        <v>253</v>
      </c>
      <c r="R16" s="4">
        <f>P16/M16</f>
        <v>2.7265690965381367E-2</v>
      </c>
      <c r="S16" s="1">
        <v>0.06</v>
      </c>
      <c r="T16">
        <v>0.16</v>
      </c>
    </row>
    <row r="17" spans="1:30" x14ac:dyDescent="0.2">
      <c r="A17" s="2" t="s">
        <v>7</v>
      </c>
      <c r="B17" s="3">
        <f>C17/225</f>
        <v>0.17777777777777778</v>
      </c>
      <c r="C17" s="2">
        <v>40</v>
      </c>
      <c r="D17" s="2">
        <v>585</v>
      </c>
      <c r="E17">
        <f>D17-N17</f>
        <v>0</v>
      </c>
      <c r="F17">
        <f>IF(E17=0,1,0)</f>
        <v>1</v>
      </c>
      <c r="H17" s="4">
        <f>E17/N17</f>
        <v>0</v>
      </c>
      <c r="I17" s="4"/>
      <c r="J17" s="1">
        <f>S17/1.75</f>
        <v>0.30857142857142861</v>
      </c>
      <c r="K17">
        <f>T17/2.33</f>
        <v>0.13733905579399142</v>
      </c>
      <c r="L17">
        <v>27</v>
      </c>
      <c r="M17">
        <v>2.95</v>
      </c>
      <c r="N17">
        <v>585</v>
      </c>
      <c r="O17">
        <v>70</v>
      </c>
      <c r="P17">
        <v>9.7799999999999994</v>
      </c>
      <c r="Q17" s="1">
        <v>585</v>
      </c>
      <c r="R17" s="4">
        <f>P17/M17</f>
        <v>3.3152542372881353</v>
      </c>
      <c r="S17" s="1">
        <v>0.54</v>
      </c>
      <c r="T17">
        <v>0.32</v>
      </c>
    </row>
    <row r="18" spans="1:30" x14ac:dyDescent="0.2">
      <c r="A18" s="2" t="s">
        <v>7</v>
      </c>
      <c r="B18" s="3">
        <f>C18/225</f>
        <v>0.26666666666666666</v>
      </c>
      <c r="C18" s="2">
        <v>60</v>
      </c>
      <c r="D18" s="2">
        <v>927</v>
      </c>
      <c r="E18">
        <f>D18-N18</f>
        <v>0</v>
      </c>
      <c r="F18">
        <f>IF(E18=0,1,0)</f>
        <v>1</v>
      </c>
      <c r="H18" s="4">
        <f>E18/N18</f>
        <v>0</v>
      </c>
      <c r="I18" s="4"/>
      <c r="J18" s="1">
        <f>S18/1.75</f>
        <v>0.30285714285714288</v>
      </c>
      <c r="K18">
        <f>T18/2.33</f>
        <v>0.2618025751072961</v>
      </c>
      <c r="L18">
        <v>13</v>
      </c>
      <c r="M18">
        <v>1.72</v>
      </c>
      <c r="N18">
        <v>927</v>
      </c>
      <c r="O18">
        <v>17</v>
      </c>
      <c r="P18">
        <v>1.73</v>
      </c>
      <c r="Q18" s="1">
        <v>927</v>
      </c>
      <c r="R18" s="4">
        <f>P18/M18</f>
        <v>1.0058139534883721</v>
      </c>
      <c r="S18" s="1">
        <v>0.53</v>
      </c>
      <c r="T18">
        <v>0.61</v>
      </c>
    </row>
    <row r="19" spans="1:30" x14ac:dyDescent="0.2">
      <c r="A19" s="2" t="s">
        <v>7</v>
      </c>
      <c r="B19" s="3">
        <f>C19/225</f>
        <v>0.35555555555555557</v>
      </c>
      <c r="C19" s="2">
        <v>80</v>
      </c>
      <c r="D19" s="2">
        <v>1290</v>
      </c>
      <c r="E19">
        <f>D19-N19</f>
        <v>0</v>
      </c>
      <c r="F19">
        <f>IF(E19=0,1,0)</f>
        <v>1</v>
      </c>
      <c r="H19" s="4">
        <f>E19/N19</f>
        <v>0</v>
      </c>
      <c r="I19" s="4"/>
      <c r="J19" s="1">
        <f>S19/1.75</f>
        <v>0.57714285714285718</v>
      </c>
      <c r="K19">
        <f>T19/2.33</f>
        <v>0.54077253218884114</v>
      </c>
      <c r="L19">
        <v>2</v>
      </c>
      <c r="M19">
        <v>1.2</v>
      </c>
      <c r="N19">
        <v>1290</v>
      </c>
      <c r="O19">
        <v>2</v>
      </c>
      <c r="P19">
        <v>1.4</v>
      </c>
      <c r="Q19" s="1">
        <v>1290</v>
      </c>
      <c r="R19" s="4">
        <f>P19/M19</f>
        <v>1.1666666666666667</v>
      </c>
      <c r="S19" s="1">
        <v>1.01</v>
      </c>
      <c r="T19">
        <v>1.26</v>
      </c>
    </row>
    <row r="20" spans="1:30" x14ac:dyDescent="0.2">
      <c r="A20" s="2" t="s">
        <v>7</v>
      </c>
      <c r="B20" s="3">
        <f>C20/225</f>
        <v>0.44444444444444442</v>
      </c>
      <c r="C20" s="2">
        <v>100</v>
      </c>
      <c r="D20" s="2">
        <v>1686</v>
      </c>
      <c r="E20">
        <f>D20-N20</f>
        <v>0</v>
      </c>
      <c r="F20">
        <f>IF(E20=0,1,0)</f>
        <v>1</v>
      </c>
      <c r="H20" s="4">
        <f>E20/N20</f>
        <v>0</v>
      </c>
      <c r="I20" s="4"/>
      <c r="J20" s="1">
        <f>S20/1.75</f>
        <v>0.8342857142857143</v>
      </c>
      <c r="K20">
        <f>T20/2.33</f>
        <v>0.38626609442060084</v>
      </c>
      <c r="L20">
        <v>0</v>
      </c>
      <c r="M20">
        <v>0.79</v>
      </c>
      <c r="N20">
        <v>1686</v>
      </c>
      <c r="O20">
        <v>0</v>
      </c>
      <c r="P20">
        <v>1.28</v>
      </c>
      <c r="Q20" s="1">
        <v>1686</v>
      </c>
      <c r="R20" s="4">
        <f>P20/M20</f>
        <v>1.620253164556962</v>
      </c>
      <c r="S20" s="1">
        <v>1.46</v>
      </c>
      <c r="T20">
        <v>0.9</v>
      </c>
    </row>
    <row r="21" spans="1:30" x14ac:dyDescent="0.2">
      <c r="A21" s="2" t="s">
        <v>7</v>
      </c>
      <c r="B21" s="3">
        <f>C21/225</f>
        <v>0.53333333333333333</v>
      </c>
      <c r="C21" s="2">
        <v>120</v>
      </c>
      <c r="D21" s="2">
        <v>2120</v>
      </c>
      <c r="E21">
        <f>D21-N21</f>
        <v>0</v>
      </c>
      <c r="F21">
        <f>IF(E21=0,1,0)</f>
        <v>1</v>
      </c>
      <c r="H21" s="4">
        <f>E21/N21</f>
        <v>0</v>
      </c>
      <c r="I21" s="4"/>
      <c r="J21" s="1">
        <f>S21/1.75</f>
        <v>0.84</v>
      </c>
      <c r="K21">
        <f>T21/2.33</f>
        <v>1.2060085836909871</v>
      </c>
      <c r="L21">
        <v>0</v>
      </c>
      <c r="M21">
        <v>0.63</v>
      </c>
      <c r="N21">
        <v>2120</v>
      </c>
      <c r="O21">
        <v>0</v>
      </c>
      <c r="P21">
        <v>1.04</v>
      </c>
      <c r="Q21" s="1">
        <v>2120</v>
      </c>
      <c r="R21" s="4">
        <f>P21/M21</f>
        <v>1.6507936507936509</v>
      </c>
      <c r="S21" s="1">
        <v>1.47</v>
      </c>
      <c r="T21">
        <v>2.81</v>
      </c>
    </row>
    <row r="22" spans="1:30" x14ac:dyDescent="0.2">
      <c r="A22" s="2" t="s">
        <v>7</v>
      </c>
      <c r="B22" s="3">
        <f>C22/225</f>
        <v>0.62222222222222223</v>
      </c>
      <c r="C22" s="2">
        <v>140</v>
      </c>
      <c r="D22" s="2">
        <v>2634</v>
      </c>
      <c r="E22">
        <f>D22-N22</f>
        <v>0</v>
      </c>
      <c r="F22">
        <f>IF(E22=0,1,0)</f>
        <v>1</v>
      </c>
      <c r="H22" s="4">
        <f>E22/N22</f>
        <v>0</v>
      </c>
      <c r="I22" s="4"/>
      <c r="J22" s="1">
        <f>S22/1.75</f>
        <v>1.2628571428571429</v>
      </c>
      <c r="K22">
        <f>T22/2.33</f>
        <v>1.6137339055793991</v>
      </c>
      <c r="L22">
        <v>0</v>
      </c>
      <c r="M22">
        <v>0.53</v>
      </c>
      <c r="N22">
        <v>2634</v>
      </c>
      <c r="O22">
        <v>0</v>
      </c>
      <c r="P22">
        <v>1.75</v>
      </c>
      <c r="Q22" s="1">
        <v>2634</v>
      </c>
      <c r="R22" s="4">
        <f>P22/M22</f>
        <v>3.3018867924528301</v>
      </c>
      <c r="S22" s="1">
        <v>2.21</v>
      </c>
      <c r="T22">
        <v>3.76</v>
      </c>
    </row>
    <row r="23" spans="1:30" x14ac:dyDescent="0.2">
      <c r="A23" s="2" t="s">
        <v>7</v>
      </c>
      <c r="B23" s="3">
        <f>C23/225</f>
        <v>0.71111111111111114</v>
      </c>
      <c r="C23" s="2">
        <v>160</v>
      </c>
      <c r="D23" s="2">
        <v>3248</v>
      </c>
      <c r="E23">
        <f>D23-N23</f>
        <v>0</v>
      </c>
      <c r="F23">
        <f>IF(E23=0,1,0)</f>
        <v>1</v>
      </c>
      <c r="H23" s="4">
        <f>E23/N23</f>
        <v>0</v>
      </c>
      <c r="I23" s="4"/>
      <c r="J23" s="1">
        <f>S23/1.75</f>
        <v>1.417142857142857</v>
      </c>
      <c r="K23">
        <f>T23/2.33</f>
        <v>1.4291845493562232</v>
      </c>
      <c r="L23">
        <v>0</v>
      </c>
      <c r="M23">
        <v>0.61</v>
      </c>
      <c r="N23">
        <v>3248</v>
      </c>
      <c r="O23">
        <v>0</v>
      </c>
      <c r="P23">
        <v>1.43</v>
      </c>
      <c r="Q23" s="1">
        <v>3248</v>
      </c>
      <c r="R23" s="4">
        <f>P23/M23</f>
        <v>2.3442622950819674</v>
      </c>
      <c r="S23" s="1">
        <v>2.48</v>
      </c>
      <c r="T23">
        <v>3.33</v>
      </c>
    </row>
    <row r="24" spans="1:30" x14ac:dyDescent="0.2">
      <c r="A24" s="2" t="s">
        <v>7</v>
      </c>
      <c r="B24" s="3">
        <f>C24/225</f>
        <v>0.8</v>
      </c>
      <c r="C24" s="2">
        <v>180</v>
      </c>
      <c r="D24" s="2">
        <v>3915</v>
      </c>
      <c r="E24">
        <f>D24-N24</f>
        <v>0</v>
      </c>
      <c r="F24">
        <f>IF(E24=0,1,0)</f>
        <v>1</v>
      </c>
      <c r="H24" s="4">
        <f>E24/N24</f>
        <v>0</v>
      </c>
      <c r="I24" s="4"/>
      <c r="J24" s="1">
        <f>S24/1.75</f>
        <v>0.42285714285714288</v>
      </c>
      <c r="K24">
        <f>T24/2.33</f>
        <v>2.1201716738197427</v>
      </c>
      <c r="L24">
        <v>1</v>
      </c>
      <c r="M24">
        <v>0.67</v>
      </c>
      <c r="N24">
        <v>3915</v>
      </c>
      <c r="O24">
        <v>0</v>
      </c>
      <c r="P24">
        <v>1.1100000000000001</v>
      </c>
      <c r="Q24" s="1">
        <v>3915</v>
      </c>
      <c r="R24" s="4">
        <f>P24/M24</f>
        <v>1.6567164179104479</v>
      </c>
      <c r="S24" s="1">
        <v>0.74</v>
      </c>
      <c r="T24">
        <v>4.9400000000000004</v>
      </c>
    </row>
    <row r="25" spans="1:30" x14ac:dyDescent="0.2">
      <c r="A25" s="2" t="s">
        <v>7</v>
      </c>
      <c r="B25" s="3">
        <f>C25/225</f>
        <v>0.88888888888888884</v>
      </c>
      <c r="C25" s="2">
        <v>200</v>
      </c>
      <c r="D25" s="2">
        <v>4718</v>
      </c>
      <c r="E25">
        <f>D25-N25</f>
        <v>0</v>
      </c>
      <c r="F25">
        <f>IF(E25=0,1,0)</f>
        <v>1</v>
      </c>
      <c r="H25" s="4">
        <f>E25/N25</f>
        <v>0</v>
      </c>
      <c r="I25" s="4"/>
      <c r="J25" s="1">
        <f>S25/1.75</f>
        <v>0.26857142857142857</v>
      </c>
      <c r="K25">
        <f>T25/2.33</f>
        <v>2.6394849785407728</v>
      </c>
      <c r="L25">
        <v>0</v>
      </c>
      <c r="M25">
        <v>0.8</v>
      </c>
      <c r="N25">
        <v>4718</v>
      </c>
      <c r="O25">
        <v>0</v>
      </c>
      <c r="P25">
        <v>1.28</v>
      </c>
      <c r="Q25" s="1">
        <v>4718</v>
      </c>
      <c r="R25" s="4">
        <f>P25/M25</f>
        <v>1.5999999999999999</v>
      </c>
      <c r="S25" s="1">
        <v>0.47</v>
      </c>
      <c r="T25">
        <v>6.15</v>
      </c>
    </row>
    <row r="26" spans="1:30" x14ac:dyDescent="0.2">
      <c r="A26" s="2" t="s">
        <v>7</v>
      </c>
      <c r="B26" s="3">
        <f>C26/225</f>
        <v>0.97777777777777775</v>
      </c>
      <c r="C26" s="2">
        <v>220</v>
      </c>
      <c r="D26" s="2">
        <v>5862</v>
      </c>
      <c r="E26">
        <f>D26-N26</f>
        <v>0</v>
      </c>
      <c r="F26">
        <f>IF(E26=0,1,0)</f>
        <v>1</v>
      </c>
      <c r="H26" s="4">
        <f>E26/N26</f>
        <v>0</v>
      </c>
      <c r="I26" s="4"/>
      <c r="J26" s="1">
        <f>S26/1.75</f>
        <v>1.7142857142857144E-2</v>
      </c>
      <c r="K26">
        <f>T26/2.33</f>
        <v>3.07725321888412</v>
      </c>
      <c r="L26">
        <v>0</v>
      </c>
      <c r="M26">
        <v>1.18</v>
      </c>
      <c r="N26">
        <v>5862</v>
      </c>
      <c r="O26">
        <v>0</v>
      </c>
      <c r="P26">
        <v>1.52</v>
      </c>
      <c r="Q26" s="1">
        <v>5862</v>
      </c>
      <c r="R26" s="4">
        <f>P26/M26</f>
        <v>1.2881355932203391</v>
      </c>
      <c r="S26" s="1">
        <v>0.03</v>
      </c>
      <c r="T26">
        <v>7.17</v>
      </c>
    </row>
    <row r="27" spans="1:30" x14ac:dyDescent="0.2">
      <c r="A27" s="2" t="s">
        <v>7</v>
      </c>
      <c r="B27" s="3">
        <f>C27/225</f>
        <v>0.99111111111111116</v>
      </c>
      <c r="C27" s="2">
        <v>223</v>
      </c>
      <c r="D27" s="2">
        <v>6101</v>
      </c>
      <c r="E27">
        <f>D27-N27</f>
        <v>0</v>
      </c>
      <c r="F27">
        <f>IF(E27=0,1,0)</f>
        <v>1</v>
      </c>
      <c r="H27" s="4">
        <f>E27/N27</f>
        <v>0</v>
      </c>
      <c r="I27" s="4"/>
      <c r="J27" s="1">
        <f>S27/1.75</f>
        <v>5.7142857142857143E-3</v>
      </c>
      <c r="K27">
        <f>T27/2.33</f>
        <v>3.1115879828326181</v>
      </c>
      <c r="L27">
        <v>0</v>
      </c>
      <c r="M27">
        <v>1.07</v>
      </c>
      <c r="N27">
        <v>6101</v>
      </c>
      <c r="O27">
        <v>0</v>
      </c>
      <c r="P27">
        <v>1.58</v>
      </c>
      <c r="Q27" s="1">
        <v>6101</v>
      </c>
      <c r="R27" s="4">
        <f>P27/M27</f>
        <v>1.4766355140186915</v>
      </c>
      <c r="S27" s="1">
        <v>0.01</v>
      </c>
      <c r="T27">
        <v>7.25</v>
      </c>
    </row>
    <row r="28" spans="1:30" x14ac:dyDescent="0.2">
      <c r="A28" s="2" t="s">
        <v>6</v>
      </c>
      <c r="B28" s="3">
        <f>C28/1089</f>
        <v>1.8365472910927456E-3</v>
      </c>
      <c r="C28" s="2">
        <v>2</v>
      </c>
      <c r="D28" s="2">
        <v>3</v>
      </c>
      <c r="E28">
        <f>D28-N28</f>
        <v>0</v>
      </c>
      <c r="F28">
        <f>IF(E28=0,1,0)</f>
        <v>1</v>
      </c>
      <c r="G28" s="8">
        <f>SUM(F28,F40)/2</f>
        <v>1</v>
      </c>
      <c r="H28" s="4">
        <f>E28/N28</f>
        <v>0</v>
      </c>
      <c r="I28" s="4">
        <f>AVERAGE(H30,H31:H32,H31,H30:H37)</f>
        <v>3.1456081305895746E-3</v>
      </c>
      <c r="J28" s="1">
        <f>S28/1.75</f>
        <v>2.8571428571428574E-2</v>
      </c>
      <c r="K28">
        <f>T28/2.33</f>
        <v>3.4334763948497854E-2</v>
      </c>
      <c r="L28">
        <v>0</v>
      </c>
      <c r="M28">
        <v>0.15</v>
      </c>
      <c r="N28">
        <v>3</v>
      </c>
      <c r="O28">
        <v>0</v>
      </c>
      <c r="P28">
        <v>0.13</v>
      </c>
      <c r="Q28" s="1">
        <v>3</v>
      </c>
      <c r="R28" s="4">
        <f>P28/M28</f>
        <v>0.8666666666666667</v>
      </c>
      <c r="S28" s="1">
        <v>0.05</v>
      </c>
      <c r="T28">
        <v>0.08</v>
      </c>
      <c r="U28" s="4">
        <f>AVERAGE(H28:H51)</f>
        <v>2.3599512357382374E-3</v>
      </c>
      <c r="V28">
        <f>AVERAGE(M28:M51)</f>
        <v>124.79166666666667</v>
      </c>
      <c r="W28">
        <f>MEDIAN(M28:M51)</f>
        <v>98.66</v>
      </c>
      <c r="X28" s="1">
        <f>AVERAGE(J28:J51)</f>
        <v>114.66047619047617</v>
      </c>
      <c r="Y28" s="4">
        <f>V28/X28</f>
        <v>1.0883581754828959</v>
      </c>
      <c r="Z28">
        <v>0.03</v>
      </c>
    </row>
    <row r="29" spans="1:30" x14ac:dyDescent="0.2">
      <c r="A29" s="2" t="s">
        <v>6</v>
      </c>
      <c r="B29" s="3">
        <f>C29/1089</f>
        <v>9.1827364554637275E-2</v>
      </c>
      <c r="C29" s="2">
        <v>100</v>
      </c>
      <c r="D29" s="2">
        <v>1562</v>
      </c>
      <c r="E29">
        <f>D29-N29</f>
        <v>0</v>
      </c>
      <c r="F29">
        <f>IF(E29=0,1,0)</f>
        <v>1</v>
      </c>
      <c r="G29" s="8">
        <f>SUM(F29,F41)/2</f>
        <v>0.5</v>
      </c>
      <c r="H29" s="4">
        <f>E29/N29</f>
        <v>0</v>
      </c>
      <c r="I29" s="4"/>
      <c r="J29" s="1">
        <f>S29/1.75</f>
        <v>8.668571428571429</v>
      </c>
      <c r="K29">
        <f>T29/2.33</f>
        <v>5.3562231759656651</v>
      </c>
      <c r="L29">
        <v>2</v>
      </c>
      <c r="M29">
        <v>65.52</v>
      </c>
      <c r="N29">
        <v>1562</v>
      </c>
      <c r="O29">
        <v>2</v>
      </c>
      <c r="P29">
        <v>107.6</v>
      </c>
      <c r="Q29" s="1">
        <v>1562</v>
      </c>
      <c r="R29" s="4">
        <f>P29/M29</f>
        <v>1.6422466422466422</v>
      </c>
      <c r="S29" s="1">
        <v>15.17</v>
      </c>
      <c r="T29">
        <v>12.48</v>
      </c>
      <c r="Z29">
        <v>115.89</v>
      </c>
      <c r="AD29">
        <v>2</v>
      </c>
    </row>
    <row r="30" spans="1:30" x14ac:dyDescent="0.2">
      <c r="A30" s="2" t="s">
        <v>6</v>
      </c>
      <c r="B30" s="3">
        <f>C30/1089</f>
        <v>0.18365472910927455</v>
      </c>
      <c r="C30" s="2">
        <v>200</v>
      </c>
      <c r="D30" s="2">
        <v>3303</v>
      </c>
      <c r="E30">
        <f>D30-N30</f>
        <v>11</v>
      </c>
      <c r="F30">
        <f>IF(E30=0,1,0)</f>
        <v>0</v>
      </c>
      <c r="G30" s="8">
        <f>SUM(F30,F42)/2</f>
        <v>0</v>
      </c>
      <c r="H30" s="4">
        <f>E30/N30</f>
        <v>3.3414337788578372E-3</v>
      </c>
      <c r="I30" s="4"/>
      <c r="J30" s="1">
        <f>S30/1.75</f>
        <v>21.805714285714284</v>
      </c>
      <c r="K30">
        <f>T30/2.33</f>
        <v>20.939914163090126</v>
      </c>
      <c r="L30">
        <v>8</v>
      </c>
      <c r="M30">
        <v>251.49</v>
      </c>
      <c r="N30">
        <v>3292</v>
      </c>
      <c r="O30">
        <v>5</v>
      </c>
      <c r="P30">
        <v>248.64</v>
      </c>
      <c r="Q30" s="1">
        <v>3292</v>
      </c>
      <c r="R30" s="4">
        <f>P30/M30</f>
        <v>0.98866754145294033</v>
      </c>
      <c r="S30" s="1">
        <v>38.159999999999997</v>
      </c>
      <c r="T30">
        <v>48.79</v>
      </c>
      <c r="Z30">
        <v>173.98</v>
      </c>
      <c r="AD30" s="8">
        <f>C29/1089</f>
        <v>9.1827364554637275E-2</v>
      </c>
    </row>
    <row r="31" spans="1:30" x14ac:dyDescent="0.2">
      <c r="A31" s="2" t="s">
        <v>6</v>
      </c>
      <c r="B31" s="3">
        <f>C31/1089</f>
        <v>0.27548209366391185</v>
      </c>
      <c r="C31" s="2">
        <v>300</v>
      </c>
      <c r="D31" s="2">
        <v>5112</v>
      </c>
      <c r="E31">
        <f>D31-N31</f>
        <v>24</v>
      </c>
      <c r="F31">
        <f>IF(E31=0,1,0)</f>
        <v>0</v>
      </c>
      <c r="G31" s="8">
        <f>SUM(F31,F43)/2</f>
        <v>0</v>
      </c>
      <c r="H31" s="4">
        <f>E31/N31</f>
        <v>4.7169811320754715E-3</v>
      </c>
      <c r="I31" s="4"/>
      <c r="J31" s="1">
        <f>S31/1.75</f>
        <v>58.297142857142852</v>
      </c>
      <c r="K31">
        <f>T31/2.33</f>
        <v>71.038626609442062</v>
      </c>
      <c r="L31">
        <v>7</v>
      </c>
      <c r="M31">
        <v>349.05</v>
      </c>
      <c r="N31">
        <v>5088</v>
      </c>
      <c r="O31">
        <v>16</v>
      </c>
      <c r="P31">
        <v>466.81</v>
      </c>
      <c r="Q31" s="1">
        <v>5088</v>
      </c>
      <c r="R31" s="4">
        <f>P31/M31</f>
        <v>1.3373728692164446</v>
      </c>
      <c r="S31" s="1">
        <v>102.02</v>
      </c>
      <c r="T31">
        <v>165.52</v>
      </c>
      <c r="Z31">
        <v>291.41000000000003</v>
      </c>
      <c r="AD31" s="8">
        <f>C30/1089</f>
        <v>0.18365472910927455</v>
      </c>
    </row>
    <row r="32" spans="1:30" x14ac:dyDescent="0.2">
      <c r="A32" s="2" t="s">
        <v>6</v>
      </c>
      <c r="B32" s="3">
        <f>C32/1089</f>
        <v>0.3673094582185491</v>
      </c>
      <c r="C32" s="2">
        <v>400</v>
      </c>
      <c r="D32" s="2">
        <v>7070</v>
      </c>
      <c r="E32">
        <f>D32-N32</f>
        <v>26</v>
      </c>
      <c r="F32">
        <f>IF(E32=0,1,0)</f>
        <v>0</v>
      </c>
      <c r="G32" s="8">
        <f>SUM(F32,F44)/2</f>
        <v>0</v>
      </c>
      <c r="H32" s="4">
        <f>E32/N32</f>
        <v>3.6910846110164677E-3</v>
      </c>
      <c r="I32" s="4"/>
      <c r="J32" s="1">
        <f>S32/1.75</f>
        <v>118.07428571428571</v>
      </c>
      <c r="K32">
        <f>T32/2.33</f>
        <v>44.562231759656648</v>
      </c>
      <c r="L32">
        <v>17</v>
      </c>
      <c r="M32">
        <v>368.33</v>
      </c>
      <c r="N32">
        <v>7044</v>
      </c>
      <c r="O32">
        <v>9</v>
      </c>
      <c r="P32">
        <v>551.09</v>
      </c>
      <c r="Q32" s="1">
        <v>7044</v>
      </c>
      <c r="R32" s="4">
        <f>P32/M32</f>
        <v>1.4961854858415009</v>
      </c>
      <c r="S32" s="1">
        <v>206.63</v>
      </c>
      <c r="T32">
        <v>103.83</v>
      </c>
      <c r="Z32">
        <v>278.39</v>
      </c>
      <c r="AD32" s="8">
        <f>C31/1089</f>
        <v>0.27548209366391185</v>
      </c>
    </row>
    <row r="33" spans="1:30" x14ac:dyDescent="0.2">
      <c r="A33" s="2" t="s">
        <v>6</v>
      </c>
      <c r="B33" s="3">
        <f>C33/1089</f>
        <v>0.4591368227731864</v>
      </c>
      <c r="C33" s="2">
        <v>500</v>
      </c>
      <c r="D33" s="2">
        <v>9204</v>
      </c>
      <c r="E33">
        <f>D33-N33</f>
        <v>28</v>
      </c>
      <c r="F33">
        <f>IF(E33=0,1,0)</f>
        <v>0</v>
      </c>
      <c r="G33" s="8">
        <f>SUM(F33,F45)/2</f>
        <v>0</v>
      </c>
      <c r="H33" s="4">
        <f>E33/N33</f>
        <v>3.051438535309503E-3</v>
      </c>
      <c r="I33" s="4"/>
      <c r="J33" s="1">
        <f>S33/1.75</f>
        <v>111.90857142857143</v>
      </c>
      <c r="K33">
        <f>T33/2.33</f>
        <v>85.841201716738198</v>
      </c>
      <c r="L33">
        <v>2</v>
      </c>
      <c r="M33">
        <v>169.16</v>
      </c>
      <c r="N33">
        <v>9176</v>
      </c>
      <c r="O33">
        <v>3</v>
      </c>
      <c r="P33">
        <v>248.62</v>
      </c>
      <c r="Q33" s="1">
        <v>9176</v>
      </c>
      <c r="R33" s="4">
        <f>P33/M33</f>
        <v>1.4697327973516199</v>
      </c>
      <c r="S33" s="1">
        <v>195.84</v>
      </c>
      <c r="T33">
        <v>200.01</v>
      </c>
      <c r="Z33">
        <v>178.71</v>
      </c>
      <c r="AD33" s="8">
        <f>C32/1089</f>
        <v>0.3673094582185491</v>
      </c>
    </row>
    <row r="34" spans="1:30" x14ac:dyDescent="0.2">
      <c r="A34" s="2" t="s">
        <v>6</v>
      </c>
      <c r="B34" s="3">
        <f>C34/1089</f>
        <v>0.55096418732782371</v>
      </c>
      <c r="C34" s="2">
        <v>600</v>
      </c>
      <c r="D34" s="2">
        <v>11579</v>
      </c>
      <c r="E34">
        <f>D34-N34</f>
        <v>27</v>
      </c>
      <c r="F34">
        <f>IF(E34=0,1,0)</f>
        <v>0</v>
      </c>
      <c r="G34" s="8">
        <f>SUM(F34,F46)/2</f>
        <v>0</v>
      </c>
      <c r="H34" s="4">
        <f>E34/N34</f>
        <v>2.3372576177285317E-3</v>
      </c>
      <c r="I34" s="4"/>
      <c r="J34" s="1">
        <f>S34/1.75</f>
        <v>274.08571428571429</v>
      </c>
      <c r="K34">
        <f>T34/2.33</f>
        <v>137.09442060085837</v>
      </c>
      <c r="L34">
        <v>0</v>
      </c>
      <c r="M34">
        <v>72.02</v>
      </c>
      <c r="N34">
        <v>11552</v>
      </c>
      <c r="O34">
        <v>0</v>
      </c>
      <c r="P34">
        <v>96.08</v>
      </c>
      <c r="Q34" s="1">
        <v>11552</v>
      </c>
      <c r="R34" s="4">
        <f>P34/M34</f>
        <v>1.3340738683698974</v>
      </c>
      <c r="S34" s="1">
        <v>479.65</v>
      </c>
      <c r="T34">
        <v>319.43</v>
      </c>
      <c r="Z34">
        <v>65.069999999999993</v>
      </c>
      <c r="AD34" s="8">
        <f>C33/1089</f>
        <v>0.4591368227731864</v>
      </c>
    </row>
    <row r="35" spans="1:30" x14ac:dyDescent="0.2">
      <c r="A35" s="2" t="s">
        <v>6</v>
      </c>
      <c r="B35" s="3">
        <f>C35/1089</f>
        <v>0.64279155188246095</v>
      </c>
      <c r="C35" s="2">
        <v>700</v>
      </c>
      <c r="D35" s="2">
        <v>14299</v>
      </c>
      <c r="E35">
        <f>D35-N35</f>
        <v>29</v>
      </c>
      <c r="F35">
        <f>IF(E35=0,1,0)</f>
        <v>0</v>
      </c>
      <c r="G35" s="8">
        <f>SUM(F35,F47)/2</f>
        <v>0</v>
      </c>
      <c r="H35" s="4">
        <f>E35/N35</f>
        <v>2.0322354590049056E-3</v>
      </c>
      <c r="I35" s="4"/>
      <c r="J35" s="1">
        <f>S35/1.75</f>
        <v>233.67428571428573</v>
      </c>
      <c r="K35">
        <f>T35/2.33</f>
        <v>222.57081545064378</v>
      </c>
      <c r="L35">
        <v>3</v>
      </c>
      <c r="M35">
        <v>91.77</v>
      </c>
      <c r="N35">
        <v>14270</v>
      </c>
      <c r="O35">
        <v>5</v>
      </c>
      <c r="P35">
        <v>145.87</v>
      </c>
      <c r="Q35" s="1">
        <v>14270</v>
      </c>
      <c r="R35" s="4">
        <f>P35/M35</f>
        <v>1.5895172714394683</v>
      </c>
      <c r="S35" s="1">
        <v>408.93</v>
      </c>
      <c r="T35">
        <v>518.59</v>
      </c>
      <c r="Z35">
        <v>86.75</v>
      </c>
      <c r="AD35" s="8">
        <f>C34/1089</f>
        <v>0.55096418732782371</v>
      </c>
    </row>
    <row r="36" spans="1:30" x14ac:dyDescent="0.2">
      <c r="A36" s="2" t="s">
        <v>6</v>
      </c>
      <c r="B36" s="3">
        <f>C36/1089</f>
        <v>0.7346189164370982</v>
      </c>
      <c r="C36" s="2">
        <v>800</v>
      </c>
      <c r="D36" s="2">
        <v>17393</v>
      </c>
      <c r="E36">
        <f>D36-N36</f>
        <v>30</v>
      </c>
      <c r="F36">
        <f>IF(E36=0,1,0)</f>
        <v>0</v>
      </c>
      <c r="G36" s="8">
        <f>SUM(F36,F48)/2</f>
        <v>0</v>
      </c>
      <c r="H36" s="4">
        <f>E36/N36</f>
        <v>1.7278120140528711E-3</v>
      </c>
      <c r="I36" s="4"/>
      <c r="J36" s="1">
        <f>S36/1.75</f>
        <v>193.30285714285714</v>
      </c>
      <c r="K36">
        <f>T36/2.33</f>
        <v>307.48497854077254</v>
      </c>
      <c r="L36">
        <v>0</v>
      </c>
      <c r="M36">
        <v>101.48</v>
      </c>
      <c r="N36">
        <v>17363</v>
      </c>
      <c r="O36">
        <v>2</v>
      </c>
      <c r="P36">
        <v>138.49</v>
      </c>
      <c r="Q36" s="1">
        <v>17363</v>
      </c>
      <c r="R36" s="4">
        <f>P36/M36</f>
        <v>1.364702404414663</v>
      </c>
      <c r="S36" s="1">
        <v>338.28</v>
      </c>
      <c r="T36">
        <v>716.44</v>
      </c>
      <c r="Z36">
        <v>94.07</v>
      </c>
      <c r="AA36">
        <v>17363</v>
      </c>
      <c r="AD36" s="8">
        <f>C35/1089</f>
        <v>0.64279155188246095</v>
      </c>
    </row>
    <row r="37" spans="1:30" x14ac:dyDescent="0.2">
      <c r="A37" s="2" t="s">
        <v>6</v>
      </c>
      <c r="B37" s="3">
        <f>C37/1089</f>
        <v>0.82644628099173556</v>
      </c>
      <c r="C37" s="2">
        <v>900</v>
      </c>
      <c r="D37" s="2">
        <v>20919</v>
      </c>
      <c r="E37">
        <f>D37-N37</f>
        <v>8</v>
      </c>
      <c r="F37">
        <f>IF(E37=0,1,0)</f>
        <v>0</v>
      </c>
      <c r="G37" s="8">
        <f>SUM(F37,F49)/2</f>
        <v>0</v>
      </c>
      <c r="H37" s="4">
        <f>E37/N37</f>
        <v>3.8257376500406485E-4</v>
      </c>
      <c r="I37" s="4"/>
      <c r="J37" s="1">
        <f>S37/1.75</f>
        <v>187.58857142857141</v>
      </c>
      <c r="K37">
        <f>T37/2.33</f>
        <v>333.23605150214593</v>
      </c>
      <c r="L37">
        <v>0</v>
      </c>
      <c r="M37">
        <v>91.3</v>
      </c>
      <c r="N37">
        <v>20911</v>
      </c>
      <c r="O37">
        <v>0</v>
      </c>
      <c r="P37">
        <v>153.80000000000001</v>
      </c>
      <c r="Q37" s="1">
        <v>20911</v>
      </c>
      <c r="R37" s="4">
        <f>P37/M37</f>
        <v>1.684556407447974</v>
      </c>
      <c r="S37" s="1">
        <v>328.28</v>
      </c>
      <c r="T37">
        <v>776.44</v>
      </c>
      <c r="Z37">
        <v>95.19</v>
      </c>
      <c r="AD37" s="8">
        <f>C36/1089</f>
        <v>0.7346189164370982</v>
      </c>
    </row>
    <row r="38" spans="1:30" x14ac:dyDescent="0.2">
      <c r="A38" s="2" t="s">
        <v>6</v>
      </c>
      <c r="B38" s="3">
        <f>C38/1089</f>
        <v>0.91827364554637281</v>
      </c>
      <c r="C38" s="2">
        <v>1000</v>
      </c>
      <c r="D38" s="2">
        <v>25199</v>
      </c>
      <c r="E38">
        <f>D38-N38</f>
        <v>0</v>
      </c>
      <c r="F38">
        <f>IF(E38=0,1,0)</f>
        <v>1</v>
      </c>
      <c r="G38" s="8">
        <f>SUM(F38,F50)/2</f>
        <v>1</v>
      </c>
      <c r="H38" s="4">
        <f>E38/N38</f>
        <v>0</v>
      </c>
      <c r="I38" s="4"/>
      <c r="J38" s="1">
        <f>S38/1.75</f>
        <v>64.308571428571426</v>
      </c>
      <c r="K38">
        <f>T38/2.33</f>
        <v>473.62231759656652</v>
      </c>
      <c r="L38">
        <v>0</v>
      </c>
      <c r="M38">
        <v>99.37</v>
      </c>
      <c r="N38">
        <v>25199</v>
      </c>
      <c r="O38">
        <v>0</v>
      </c>
      <c r="P38">
        <v>179.89</v>
      </c>
      <c r="Q38" s="1">
        <v>25199</v>
      </c>
      <c r="R38" s="4">
        <f>P38/M38</f>
        <v>1.8103049210023143</v>
      </c>
      <c r="S38" s="1">
        <v>112.54</v>
      </c>
      <c r="T38">
        <v>1103.54</v>
      </c>
      <c r="Z38">
        <v>76.5</v>
      </c>
      <c r="AD38" s="8">
        <f>C37/1089</f>
        <v>0.82644628099173556</v>
      </c>
    </row>
    <row r="39" spans="1:30" x14ac:dyDescent="0.2">
      <c r="A39" s="2" t="s">
        <v>6</v>
      </c>
      <c r="B39" s="3">
        <f>C39/1089</f>
        <v>0.99816345270890727</v>
      </c>
      <c r="C39" s="2">
        <v>1087</v>
      </c>
      <c r="D39" s="2">
        <v>30417</v>
      </c>
      <c r="E39">
        <f>D39-N39</f>
        <v>0</v>
      </c>
      <c r="F39">
        <f>IF(E39=0,1,0)</f>
        <v>1</v>
      </c>
      <c r="G39" s="8">
        <f>SUM(F39,F51)/2</f>
        <v>1</v>
      </c>
      <c r="H39" s="4">
        <f>E39/N39</f>
        <v>0</v>
      </c>
      <c r="I39" s="4"/>
      <c r="J39" s="1">
        <f>S39/1.75</f>
        <v>1.8685714285714285</v>
      </c>
      <c r="K39">
        <f>T39/2.33</f>
        <v>440.60944206008577</v>
      </c>
      <c r="L39">
        <v>0</v>
      </c>
      <c r="M39">
        <v>124.6</v>
      </c>
      <c r="N39">
        <v>30417</v>
      </c>
      <c r="O39">
        <v>0</v>
      </c>
      <c r="P39">
        <v>133.88</v>
      </c>
      <c r="Q39" s="1">
        <v>30417</v>
      </c>
      <c r="R39" s="4">
        <f>P39/M39</f>
        <v>1.0744783306581061</v>
      </c>
      <c r="S39" s="1">
        <v>3.27</v>
      </c>
      <c r="T39">
        <v>1026.6199999999999</v>
      </c>
      <c r="Z39">
        <v>108.23</v>
      </c>
      <c r="AD39" s="8">
        <f>C38/1089</f>
        <v>0.91827364554637281</v>
      </c>
    </row>
    <row r="40" spans="1:30" x14ac:dyDescent="0.2">
      <c r="A40" s="2" t="s">
        <v>5</v>
      </c>
      <c r="B40" s="3">
        <f>C40/1089</f>
        <v>1.8365472910927456E-3</v>
      </c>
      <c r="C40" s="2">
        <v>2</v>
      </c>
      <c r="D40" s="2">
        <v>3</v>
      </c>
      <c r="E40">
        <f>D40-N40</f>
        <v>0</v>
      </c>
      <c r="F40">
        <f>IF(E40=0,1,0)</f>
        <v>1</v>
      </c>
      <c r="H40" s="4">
        <f>E40/N40</f>
        <v>0</v>
      </c>
      <c r="I40" s="4">
        <f>AVERAGE(H41:H49)</f>
        <v>3.9286680827408946E-3</v>
      </c>
      <c r="J40" s="1">
        <f>S40/1.75</f>
        <v>5.1428571428571428E-2</v>
      </c>
      <c r="K40">
        <f>T40/2.33</f>
        <v>3.4334763948497854E-2</v>
      </c>
      <c r="L40">
        <v>0</v>
      </c>
      <c r="M40">
        <v>0.18</v>
      </c>
      <c r="N40">
        <v>3</v>
      </c>
      <c r="O40">
        <v>0</v>
      </c>
      <c r="P40">
        <v>0.16</v>
      </c>
      <c r="Q40" s="1">
        <v>3</v>
      </c>
      <c r="R40" s="4">
        <f>P40/M40</f>
        <v>0.88888888888888895</v>
      </c>
      <c r="S40" s="1">
        <v>0.09</v>
      </c>
      <c r="T40">
        <v>0.08</v>
      </c>
      <c r="Z40">
        <v>0.02</v>
      </c>
      <c r="AD40" s="8" t="s">
        <v>4</v>
      </c>
    </row>
    <row r="41" spans="1:30" x14ac:dyDescent="0.2">
      <c r="A41" s="2" t="s">
        <v>5</v>
      </c>
      <c r="B41" s="3">
        <f>C41/1089</f>
        <v>9.1827364554637275E-2</v>
      </c>
      <c r="C41" s="2">
        <v>100</v>
      </c>
      <c r="D41" s="2">
        <v>1531</v>
      </c>
      <c r="E41">
        <f>D41-N41</f>
        <v>7</v>
      </c>
      <c r="F41">
        <f>IF(E41=0,1,0)</f>
        <v>0</v>
      </c>
      <c r="H41" s="4">
        <f>E41/N41</f>
        <v>4.5931758530183726E-3</v>
      </c>
      <c r="I41" s="4"/>
      <c r="J41" s="1">
        <f>S41/1.75</f>
        <v>8.4228571428571435</v>
      </c>
      <c r="K41">
        <f>T41/2.33</f>
        <v>2.6909871244635188</v>
      </c>
      <c r="L41">
        <v>2</v>
      </c>
      <c r="M41">
        <v>140.69</v>
      </c>
      <c r="N41">
        <v>1524</v>
      </c>
      <c r="O41">
        <v>1</v>
      </c>
      <c r="P41">
        <v>249.62</v>
      </c>
      <c r="Q41" s="1">
        <v>1524</v>
      </c>
      <c r="R41" s="4">
        <f>P41/M41</f>
        <v>1.7742554552562371</v>
      </c>
      <c r="S41" s="1">
        <v>14.74</v>
      </c>
      <c r="T41">
        <v>6.27</v>
      </c>
      <c r="Z41">
        <v>247.92</v>
      </c>
      <c r="AA41">
        <v>247.85</v>
      </c>
      <c r="AB41">
        <v>1524</v>
      </c>
      <c r="AD41">
        <v>2</v>
      </c>
    </row>
    <row r="42" spans="1:30" x14ac:dyDescent="0.2">
      <c r="A42" s="2" t="s">
        <v>5</v>
      </c>
      <c r="B42" s="3">
        <f>C42/1089</f>
        <v>0.18365472910927455</v>
      </c>
      <c r="C42" s="2">
        <v>200</v>
      </c>
      <c r="D42" s="2">
        <v>3255</v>
      </c>
      <c r="E42">
        <f>D42-N42</f>
        <v>14</v>
      </c>
      <c r="F42">
        <f>IF(E42=0,1,0)</f>
        <v>0</v>
      </c>
      <c r="H42" s="4">
        <f>E42/N42</f>
        <v>4.3196544276457886E-3</v>
      </c>
      <c r="I42" s="4"/>
      <c r="J42" s="1">
        <f>S42/1.75</f>
        <v>22.874285714285715</v>
      </c>
      <c r="K42">
        <f>T42/2.33</f>
        <v>15.291845493562233</v>
      </c>
      <c r="L42">
        <v>1</v>
      </c>
      <c r="M42">
        <v>154.09</v>
      </c>
      <c r="N42">
        <v>3241</v>
      </c>
      <c r="O42">
        <v>2</v>
      </c>
      <c r="P42">
        <v>254.15</v>
      </c>
      <c r="Q42" s="1">
        <v>3241</v>
      </c>
      <c r="R42" s="4">
        <f>P42/M42</f>
        <v>1.6493607631903433</v>
      </c>
      <c r="S42" s="1">
        <v>40.03</v>
      </c>
      <c r="T42">
        <v>35.630000000000003</v>
      </c>
      <c r="Z42">
        <v>152.46</v>
      </c>
      <c r="AA42">
        <v>152.38999999999999</v>
      </c>
      <c r="AB42">
        <v>3241</v>
      </c>
      <c r="AD42" s="8">
        <f>C41/1089</f>
        <v>9.1827364554637275E-2</v>
      </c>
    </row>
    <row r="43" spans="1:30" x14ac:dyDescent="0.2">
      <c r="A43" s="2" t="s">
        <v>5</v>
      </c>
      <c r="B43" s="3">
        <f>C43/1089</f>
        <v>0.27548209366391185</v>
      </c>
      <c r="C43" s="2">
        <v>300</v>
      </c>
      <c r="D43" s="2">
        <v>5185</v>
      </c>
      <c r="E43">
        <f>D43-N43</f>
        <v>21</v>
      </c>
      <c r="F43">
        <f>IF(E43=0,1,0)</f>
        <v>0</v>
      </c>
      <c r="H43" s="4">
        <f>E43/N43</f>
        <v>4.0666150271107667E-3</v>
      </c>
      <c r="I43" s="4"/>
      <c r="J43" s="1">
        <f>S43/1.75</f>
        <v>46.428571428571431</v>
      </c>
      <c r="K43">
        <f>T43/2.33</f>
        <v>50.004291845493562</v>
      </c>
      <c r="L43">
        <v>26</v>
      </c>
      <c r="M43">
        <v>137.26</v>
      </c>
      <c r="N43">
        <v>5164</v>
      </c>
      <c r="O43">
        <v>17</v>
      </c>
      <c r="P43">
        <v>198.55</v>
      </c>
      <c r="Q43" s="1">
        <v>5164</v>
      </c>
      <c r="R43" s="4">
        <f>P43/M43</f>
        <v>1.4465248433629609</v>
      </c>
      <c r="S43" s="1">
        <v>81.25</v>
      </c>
      <c r="T43">
        <v>116.51</v>
      </c>
      <c r="Z43">
        <v>14.11</v>
      </c>
      <c r="AD43" s="8">
        <f>C42/1089</f>
        <v>0.18365472910927455</v>
      </c>
    </row>
    <row r="44" spans="1:30" x14ac:dyDescent="0.2">
      <c r="A44" s="2" t="s">
        <v>5</v>
      </c>
      <c r="B44" s="3">
        <f>C44/1089</f>
        <v>0.3673094582185491</v>
      </c>
      <c r="C44" s="2">
        <v>400</v>
      </c>
      <c r="D44" s="2">
        <v>7252</v>
      </c>
      <c r="E44">
        <f>D44-N44</f>
        <v>40</v>
      </c>
      <c r="F44">
        <f>IF(E44=0,1,0)</f>
        <v>0</v>
      </c>
      <c r="H44" s="4">
        <f>E44/N44</f>
        <v>5.546311702717693E-3</v>
      </c>
      <c r="I44" s="4"/>
      <c r="J44" s="1">
        <f>S44/1.75</f>
        <v>111.89714285714285</v>
      </c>
      <c r="K44">
        <f>T44/2.33</f>
        <v>32.429184549356222</v>
      </c>
      <c r="L44">
        <v>0</v>
      </c>
      <c r="M44">
        <v>78.22</v>
      </c>
      <c r="N44">
        <v>7212</v>
      </c>
      <c r="O44">
        <v>0</v>
      </c>
      <c r="P44">
        <v>187.4</v>
      </c>
      <c r="Q44" s="1">
        <v>7212</v>
      </c>
      <c r="R44" s="4">
        <f>P44/M44</f>
        <v>2.3958066990539506</v>
      </c>
      <c r="S44" s="1">
        <v>195.82</v>
      </c>
      <c r="T44">
        <v>75.56</v>
      </c>
      <c r="Z44">
        <v>4.6399999999999997</v>
      </c>
      <c r="AD44" s="8">
        <f>C43/1089</f>
        <v>0.27548209366391185</v>
      </c>
    </row>
    <row r="45" spans="1:30" x14ac:dyDescent="0.2">
      <c r="A45" s="2" t="s">
        <v>5</v>
      </c>
      <c r="B45" s="3">
        <f>C45/1089</f>
        <v>0.4591368227731864</v>
      </c>
      <c r="C45" s="2">
        <v>500</v>
      </c>
      <c r="D45" s="2">
        <v>9465</v>
      </c>
      <c r="E45">
        <f>D45-N45</f>
        <v>52</v>
      </c>
      <c r="F45">
        <f>IF(E45=0,1,0)</f>
        <v>0</v>
      </c>
      <c r="H45" s="4">
        <f>E45/N45</f>
        <v>5.5242749389142675E-3</v>
      </c>
      <c r="I45" s="4"/>
      <c r="J45" s="1">
        <f>S45/1.75</f>
        <v>150.42285714285714</v>
      </c>
      <c r="K45">
        <f>T45/2.33</f>
        <v>74.63519313304721</v>
      </c>
      <c r="L45">
        <v>8</v>
      </c>
      <c r="M45">
        <v>133.43</v>
      </c>
      <c r="N45">
        <v>9413</v>
      </c>
      <c r="O45">
        <v>6</v>
      </c>
      <c r="P45">
        <v>234.81</v>
      </c>
      <c r="Q45" s="1">
        <v>9413</v>
      </c>
      <c r="R45" s="4">
        <f>P45/M45</f>
        <v>1.7597991456194257</v>
      </c>
      <c r="S45" s="1">
        <v>263.24</v>
      </c>
      <c r="T45">
        <v>173.9</v>
      </c>
      <c r="Z45">
        <v>1.52</v>
      </c>
      <c r="AD45" s="8">
        <f>C44/1089</f>
        <v>0.3673094582185491</v>
      </c>
    </row>
    <row r="46" spans="1:30" x14ac:dyDescent="0.2">
      <c r="A46" s="2" t="s">
        <v>5</v>
      </c>
      <c r="B46" s="3">
        <f>C46/1089</f>
        <v>0.55096418732782371</v>
      </c>
      <c r="C46" s="2">
        <v>600</v>
      </c>
      <c r="D46" s="2">
        <v>11856</v>
      </c>
      <c r="E46">
        <f>D46-N46</f>
        <v>65</v>
      </c>
      <c r="F46">
        <f>IF(E46=0,1,0)</f>
        <v>0</v>
      </c>
      <c r="H46" s="4">
        <f>E46/N46</f>
        <v>5.512679162072767E-3</v>
      </c>
      <c r="I46" s="4"/>
      <c r="J46" s="1">
        <f>S46/1.75</f>
        <v>162.89714285714285</v>
      </c>
      <c r="K46">
        <f>T46/2.33</f>
        <v>137.22746781115879</v>
      </c>
      <c r="L46">
        <v>2</v>
      </c>
      <c r="M46">
        <v>83.09</v>
      </c>
      <c r="N46">
        <v>11791</v>
      </c>
      <c r="O46">
        <v>2</v>
      </c>
      <c r="P46">
        <v>231.16</v>
      </c>
      <c r="Q46" s="1">
        <v>11791</v>
      </c>
      <c r="R46" s="4">
        <f>P46/M46</f>
        <v>2.7820435672162716</v>
      </c>
      <c r="S46" s="1">
        <v>285.07</v>
      </c>
      <c r="T46">
        <v>319.74</v>
      </c>
      <c r="Z46">
        <v>1.18</v>
      </c>
      <c r="AD46" s="8">
        <f>C45/1089</f>
        <v>0.4591368227731864</v>
      </c>
    </row>
    <row r="47" spans="1:30" x14ac:dyDescent="0.2">
      <c r="A47" s="2" t="s">
        <v>5</v>
      </c>
      <c r="B47" s="3">
        <f>C47/1089</f>
        <v>0.64279155188246095</v>
      </c>
      <c r="C47" s="2">
        <v>700</v>
      </c>
      <c r="D47" s="2">
        <v>14509</v>
      </c>
      <c r="E47">
        <f>D47-N47</f>
        <v>48</v>
      </c>
      <c r="F47">
        <f>IF(E47=0,1,0)</f>
        <v>0</v>
      </c>
      <c r="H47" s="4">
        <f>E47/N47</f>
        <v>3.3192725261046952E-3</v>
      </c>
      <c r="I47" s="4"/>
      <c r="J47" s="1">
        <f>S47/1.75</f>
        <v>499.2114285714286</v>
      </c>
      <c r="K47">
        <f>T47/2.33</f>
        <v>236.96137339055792</v>
      </c>
      <c r="L47">
        <v>0</v>
      </c>
      <c r="M47">
        <v>96.78</v>
      </c>
      <c r="N47">
        <v>14461</v>
      </c>
      <c r="O47">
        <v>0</v>
      </c>
      <c r="P47">
        <v>168.05</v>
      </c>
      <c r="Q47" s="1">
        <v>14461</v>
      </c>
      <c r="R47" s="4">
        <f>P47/M47</f>
        <v>1.7364124819177518</v>
      </c>
      <c r="S47" s="1">
        <v>873.62</v>
      </c>
      <c r="T47">
        <v>552.12</v>
      </c>
      <c r="Z47">
        <v>1.1200000000000001</v>
      </c>
      <c r="AD47" s="8">
        <f>C46/1089</f>
        <v>0.55096418732782371</v>
      </c>
    </row>
    <row r="48" spans="1:30" x14ac:dyDescent="0.2">
      <c r="A48" s="2" t="s">
        <v>5</v>
      </c>
      <c r="B48" s="3">
        <f>C48/1089</f>
        <v>0.7346189164370982</v>
      </c>
      <c r="C48" s="2">
        <v>800</v>
      </c>
      <c r="D48" s="2">
        <v>17542</v>
      </c>
      <c r="E48">
        <f>D48-N48</f>
        <v>40</v>
      </c>
      <c r="F48">
        <f>IF(E48=0,1,0)</f>
        <v>0</v>
      </c>
      <c r="H48" s="4">
        <f>E48/N48</f>
        <v>2.2854530910753055E-3</v>
      </c>
      <c r="I48" s="4"/>
      <c r="J48" s="1">
        <f>S48/1.75</f>
        <v>256.78285714285715</v>
      </c>
      <c r="K48">
        <f>T48/2.33</f>
        <v>310.57510729613733</v>
      </c>
      <c r="L48">
        <v>8</v>
      </c>
      <c r="M48">
        <v>97.95</v>
      </c>
      <c r="N48">
        <v>17502</v>
      </c>
      <c r="O48">
        <v>3</v>
      </c>
      <c r="P48">
        <v>180.05</v>
      </c>
      <c r="Q48" s="1">
        <v>17502</v>
      </c>
      <c r="R48" s="4">
        <f>P48/M48</f>
        <v>1.8381827462991323</v>
      </c>
      <c r="S48" s="1">
        <v>449.37</v>
      </c>
      <c r="T48">
        <v>723.64</v>
      </c>
      <c r="Z48">
        <v>1.71</v>
      </c>
      <c r="AD48" s="8">
        <f>C47/1089</f>
        <v>0.64279155188246095</v>
      </c>
    </row>
    <row r="49" spans="1:30" x14ac:dyDescent="0.2">
      <c r="A49" s="2" t="s">
        <v>5</v>
      </c>
      <c r="B49" s="3">
        <f>C49/1089</f>
        <v>0.82644628099173556</v>
      </c>
      <c r="C49" s="2">
        <v>900</v>
      </c>
      <c r="D49" s="2">
        <v>20993</v>
      </c>
      <c r="E49">
        <f>D49-N49</f>
        <v>4</v>
      </c>
      <c r="F49">
        <f>IF(E49=0,1,0)</f>
        <v>0</v>
      </c>
      <c r="H49" s="4">
        <f>E49/N49</f>
        <v>1.9057601600838534E-4</v>
      </c>
      <c r="I49" s="4"/>
      <c r="J49" s="1">
        <f>S49/1.75</f>
        <v>180.75428571428571</v>
      </c>
      <c r="K49">
        <f>T49/2.33</f>
        <v>332.36480686695279</v>
      </c>
      <c r="L49">
        <v>0</v>
      </c>
      <c r="M49">
        <v>85.92</v>
      </c>
      <c r="N49">
        <v>20989</v>
      </c>
      <c r="O49">
        <v>0</v>
      </c>
      <c r="P49">
        <v>141.83000000000001</v>
      </c>
      <c r="Q49" s="1">
        <v>20989</v>
      </c>
      <c r="R49" s="4">
        <f>P49/M49</f>
        <v>1.6507216014897581</v>
      </c>
      <c r="S49" s="1">
        <v>316.32</v>
      </c>
      <c r="T49">
        <v>774.41</v>
      </c>
      <c r="Z49">
        <v>6.96</v>
      </c>
      <c r="AD49" s="8">
        <f>C48/1089</f>
        <v>0.7346189164370982</v>
      </c>
    </row>
    <row r="50" spans="1:30" x14ac:dyDescent="0.2">
      <c r="A50" s="2" t="s">
        <v>5</v>
      </c>
      <c r="B50" s="3">
        <f>C50/1089</f>
        <v>0.91827364554637281</v>
      </c>
      <c r="C50" s="2">
        <v>1000</v>
      </c>
      <c r="D50" s="2">
        <v>25273</v>
      </c>
      <c r="E50">
        <f>D50-N50</f>
        <v>0</v>
      </c>
      <c r="F50">
        <f>IF(E50=0,1,0)</f>
        <v>1</v>
      </c>
      <c r="H50" s="4">
        <f>E50/N50</f>
        <v>0</v>
      </c>
      <c r="I50" s="4"/>
      <c r="J50" s="1">
        <f>S50/1.75</f>
        <v>36.971428571428575</v>
      </c>
      <c r="K50">
        <f>T50/2.33</f>
        <v>491.43347639484978</v>
      </c>
      <c r="L50">
        <v>0</v>
      </c>
      <c r="M50">
        <v>77.33</v>
      </c>
      <c r="N50">
        <v>25273</v>
      </c>
      <c r="O50">
        <v>0</v>
      </c>
      <c r="P50">
        <v>184.8</v>
      </c>
      <c r="Q50" s="1">
        <v>25273</v>
      </c>
      <c r="R50" s="4">
        <f>P50/M50</f>
        <v>2.3897581792318636</v>
      </c>
      <c r="S50" s="1">
        <v>64.7</v>
      </c>
      <c r="T50">
        <v>1145.04</v>
      </c>
      <c r="Z50">
        <v>8.7799999999999994</v>
      </c>
      <c r="AD50" s="8">
        <f>C49/1089</f>
        <v>0.82644628099173556</v>
      </c>
    </row>
    <row r="51" spans="1:30" x14ac:dyDescent="0.2">
      <c r="A51" s="2" t="s">
        <v>5</v>
      </c>
      <c r="B51" s="3">
        <f>C51/1089</f>
        <v>0.99816345270890727</v>
      </c>
      <c r="C51" s="2">
        <v>1087</v>
      </c>
      <c r="D51" s="2">
        <v>30326</v>
      </c>
      <c r="E51">
        <f>D51-N51</f>
        <v>0</v>
      </c>
      <c r="F51">
        <f>IF(E51=0,1,0)</f>
        <v>1</v>
      </c>
      <c r="H51" s="4">
        <f>E51/N51</f>
        <v>0</v>
      </c>
      <c r="I51" s="4"/>
      <c r="J51" s="1">
        <f>S51/1.75</f>
        <v>1.5257142857142856</v>
      </c>
      <c r="K51">
        <f>T51/2.33</f>
        <v>448.27038626609442</v>
      </c>
      <c r="L51">
        <v>0</v>
      </c>
      <c r="M51">
        <v>125.82</v>
      </c>
      <c r="N51">
        <v>30326</v>
      </c>
      <c r="O51">
        <v>0</v>
      </c>
      <c r="P51">
        <v>158.03</v>
      </c>
      <c r="Q51" s="1">
        <v>30326</v>
      </c>
      <c r="R51" s="4">
        <f>P51/M51</f>
        <v>1.2560006358289622</v>
      </c>
      <c r="S51" s="1">
        <v>2.67</v>
      </c>
      <c r="T51">
        <v>1044.47</v>
      </c>
      <c r="Z51">
        <v>121.5</v>
      </c>
      <c r="AA51">
        <v>30326</v>
      </c>
      <c r="AD51" s="8">
        <f>C50/1089</f>
        <v>0.91827364554637281</v>
      </c>
    </row>
    <row r="52" spans="1:30" x14ac:dyDescent="0.2">
      <c r="A52" s="2" t="s">
        <v>3</v>
      </c>
      <c r="B52" s="3">
        <f>C52/225</f>
        <v>8.8888888888888889E-3</v>
      </c>
      <c r="C52" s="2">
        <v>2</v>
      </c>
      <c r="D52" s="2">
        <v>2</v>
      </c>
      <c r="E52">
        <f>D52-N52</f>
        <v>0</v>
      </c>
      <c r="F52">
        <f>IF(E52=0,1,0)</f>
        <v>1</v>
      </c>
      <c r="H52" s="4">
        <f>E52/N52</f>
        <v>0</v>
      </c>
      <c r="I52" s="4">
        <f>AVERAGE(H55:H61)</f>
        <v>5.4238809216117954E-3</v>
      </c>
      <c r="J52" s="1">
        <f>S52/1.75</f>
        <v>5.7142857142857143E-3</v>
      </c>
      <c r="L52">
        <v>0</v>
      </c>
      <c r="M52">
        <v>0.02</v>
      </c>
      <c r="N52">
        <v>2</v>
      </c>
      <c r="O52">
        <v>0</v>
      </c>
      <c r="P52">
        <v>0.02</v>
      </c>
      <c r="Q52" s="1">
        <v>2</v>
      </c>
      <c r="R52" s="4">
        <f>P52/M52</f>
        <v>1</v>
      </c>
      <c r="S52" s="1">
        <v>0.01</v>
      </c>
      <c r="U52" s="4">
        <f>AVERAGE(H52:H77)</f>
        <v>1.4895128341567178E-3</v>
      </c>
      <c r="V52">
        <f>AVERAGE(M52:M77)</f>
        <v>10.33307692307692</v>
      </c>
      <c r="W52">
        <f>MEDIAN(M52:M77)</f>
        <v>1.595</v>
      </c>
      <c r="AD52" t="s">
        <v>4</v>
      </c>
    </row>
    <row r="53" spans="1:30" x14ac:dyDescent="0.2">
      <c r="A53" s="2" t="s">
        <v>3</v>
      </c>
      <c r="B53" s="3">
        <f>C53/225</f>
        <v>8.8888888888888892E-2</v>
      </c>
      <c r="C53" s="2">
        <v>20</v>
      </c>
      <c r="D53" s="2">
        <v>306</v>
      </c>
      <c r="E53">
        <f>D53-N53</f>
        <v>0</v>
      </c>
      <c r="F53">
        <f>IF(E53=0,1,0)</f>
        <v>1</v>
      </c>
      <c r="H53" s="4">
        <f>E53/N53</f>
        <v>0</v>
      </c>
      <c r="I53" s="4"/>
      <c r="J53" s="1">
        <f>S53/1.75</f>
        <v>0.21714285714285714</v>
      </c>
      <c r="L53">
        <v>347</v>
      </c>
      <c r="M53">
        <v>10.69</v>
      </c>
      <c r="N53">
        <v>306</v>
      </c>
      <c r="O53">
        <v>284</v>
      </c>
      <c r="P53">
        <v>8.98</v>
      </c>
      <c r="Q53" s="1">
        <v>306</v>
      </c>
      <c r="R53" s="4">
        <f>P53/M53</f>
        <v>0.84003741814780175</v>
      </c>
      <c r="S53" s="1">
        <v>0.38</v>
      </c>
    </row>
    <row r="54" spans="1:30" x14ac:dyDescent="0.2">
      <c r="A54" s="2" t="s">
        <v>3</v>
      </c>
      <c r="B54" s="3">
        <f>C54/225</f>
        <v>0.17777777777777778</v>
      </c>
      <c r="C54" s="2">
        <v>40</v>
      </c>
      <c r="D54" s="2">
        <v>695</v>
      </c>
      <c r="E54">
        <f>D54-N54</f>
        <v>0</v>
      </c>
      <c r="F54">
        <f>IF(E54=0,1,0)</f>
        <v>1</v>
      </c>
      <c r="H54" s="4">
        <f>E54/N54</f>
        <v>0</v>
      </c>
      <c r="I54" s="4"/>
      <c r="J54" s="1">
        <f>S54/1.75</f>
        <v>0.48571428571428571</v>
      </c>
      <c r="L54">
        <v>16</v>
      </c>
      <c r="M54">
        <v>12.83</v>
      </c>
      <c r="N54">
        <v>695</v>
      </c>
      <c r="O54">
        <v>47</v>
      </c>
      <c r="P54">
        <v>130.96</v>
      </c>
      <c r="Q54" s="1">
        <v>695</v>
      </c>
      <c r="R54" s="4">
        <f>P54/M54</f>
        <v>10.207326578332035</v>
      </c>
      <c r="S54" s="1">
        <v>0.85</v>
      </c>
    </row>
    <row r="55" spans="1:30" x14ac:dyDescent="0.2">
      <c r="A55" s="2" t="s">
        <v>3</v>
      </c>
      <c r="B55" s="3">
        <f>C55/225</f>
        <v>0.26666666666666666</v>
      </c>
      <c r="C55" s="2">
        <v>60</v>
      </c>
      <c r="D55" s="2">
        <v>1115</v>
      </c>
      <c r="E55">
        <f>D55-N55</f>
        <v>8</v>
      </c>
      <c r="F55">
        <f>IF(E55=0,1,0)</f>
        <v>0</v>
      </c>
      <c r="H55" s="4">
        <f>E55/N55</f>
        <v>7.2267389340560069E-3</v>
      </c>
      <c r="I55" s="4"/>
      <c r="J55" s="1">
        <f>S55/1.75</f>
        <v>0.49714285714285716</v>
      </c>
      <c r="L55">
        <v>38</v>
      </c>
      <c r="M55">
        <v>10.01</v>
      </c>
      <c r="N55">
        <v>1107</v>
      </c>
      <c r="O55">
        <v>81</v>
      </c>
      <c r="P55">
        <v>32.51</v>
      </c>
      <c r="Q55" s="1">
        <v>1107</v>
      </c>
      <c r="R55" s="4">
        <f>P55/M55</f>
        <v>3.2477522477522478</v>
      </c>
      <c r="S55" s="1">
        <v>0.87</v>
      </c>
    </row>
    <row r="56" spans="1:30" x14ac:dyDescent="0.2">
      <c r="A56" s="2" t="s">
        <v>3</v>
      </c>
      <c r="B56" s="3">
        <f>C56/225</f>
        <v>0.35555555555555557</v>
      </c>
      <c r="C56" s="2">
        <v>80</v>
      </c>
      <c r="D56" s="2">
        <v>1568</v>
      </c>
      <c r="E56">
        <f>D56-N56</f>
        <v>17</v>
      </c>
      <c r="F56">
        <f>IF(E56=0,1,0)</f>
        <v>0</v>
      </c>
      <c r="H56" s="4">
        <f>E56/N56</f>
        <v>1.096067053513862E-2</v>
      </c>
      <c r="I56" s="4"/>
      <c r="J56" s="1">
        <f>S56/1.75</f>
        <v>0.53714285714285714</v>
      </c>
      <c r="L56">
        <v>99</v>
      </c>
      <c r="M56">
        <v>28.99</v>
      </c>
      <c r="N56">
        <v>1551</v>
      </c>
      <c r="O56">
        <v>44</v>
      </c>
      <c r="P56">
        <v>23.09</v>
      </c>
      <c r="Q56" s="1">
        <v>1551</v>
      </c>
      <c r="R56" s="4">
        <f>P56/M56</f>
        <v>0.79648154536046911</v>
      </c>
      <c r="S56" s="1">
        <v>0.94</v>
      </c>
    </row>
    <row r="57" spans="1:30" x14ac:dyDescent="0.2">
      <c r="A57" s="2" t="s">
        <v>3</v>
      </c>
      <c r="B57" s="3">
        <f>C57/225</f>
        <v>0.44444444444444442</v>
      </c>
      <c r="C57" s="2">
        <v>100</v>
      </c>
      <c r="D57" s="2">
        <v>1979</v>
      </c>
      <c r="E57">
        <f>D57-N57</f>
        <v>23</v>
      </c>
      <c r="F57">
        <f>IF(E57=0,1,0)</f>
        <v>0</v>
      </c>
      <c r="H57" s="4">
        <f>E57/N57</f>
        <v>1.1758691206543968E-2</v>
      </c>
      <c r="I57" s="4"/>
      <c r="J57" s="1">
        <f>S57/1.75</f>
        <v>0.75428571428571434</v>
      </c>
      <c r="L57">
        <v>17</v>
      </c>
      <c r="M57">
        <v>8.58</v>
      </c>
      <c r="N57">
        <v>1956</v>
      </c>
      <c r="O57">
        <v>10</v>
      </c>
      <c r="P57">
        <v>9.75</v>
      </c>
      <c r="Q57" s="1">
        <v>1956</v>
      </c>
      <c r="R57" s="4">
        <f>P57/M57</f>
        <v>1.1363636363636365</v>
      </c>
      <c r="S57" s="1">
        <v>1.32</v>
      </c>
    </row>
    <row r="58" spans="1:30" x14ac:dyDescent="0.2">
      <c r="A58" s="2" t="s">
        <v>3</v>
      </c>
      <c r="B58" s="3">
        <f>C58/225</f>
        <v>0.53333333333333333</v>
      </c>
      <c r="C58" s="2">
        <v>120</v>
      </c>
      <c r="D58" s="2">
        <v>2450</v>
      </c>
      <c r="E58">
        <f>D58-N58</f>
        <v>6</v>
      </c>
      <c r="F58">
        <f>IF(E58=0,1,0)</f>
        <v>0</v>
      </c>
      <c r="H58" s="4">
        <f>E58/N58</f>
        <v>2.4549918166939444E-3</v>
      </c>
      <c r="I58" s="4"/>
      <c r="J58" s="1">
        <f>S58/1.75</f>
        <v>0.90285714285714291</v>
      </c>
      <c r="L58">
        <v>0</v>
      </c>
      <c r="M58">
        <v>1.94</v>
      </c>
      <c r="N58">
        <v>2444</v>
      </c>
      <c r="O58">
        <v>0</v>
      </c>
      <c r="P58">
        <v>1.98</v>
      </c>
      <c r="Q58" s="1">
        <v>2444</v>
      </c>
      <c r="R58" s="4">
        <f>P58/M58</f>
        <v>1.0206185567010309</v>
      </c>
      <c r="S58" s="1">
        <v>1.58</v>
      </c>
    </row>
    <row r="59" spans="1:30" x14ac:dyDescent="0.2">
      <c r="A59" s="2" t="s">
        <v>3</v>
      </c>
      <c r="B59" s="3">
        <f>C59/225</f>
        <v>0.62222222222222223</v>
      </c>
      <c r="C59" s="2">
        <v>140</v>
      </c>
      <c r="D59" s="2">
        <v>3028</v>
      </c>
      <c r="E59">
        <f>D59-N59</f>
        <v>4</v>
      </c>
      <c r="F59">
        <f>IF(E59=0,1,0)</f>
        <v>0</v>
      </c>
      <c r="H59" s="4">
        <f>E59/N59</f>
        <v>1.3227513227513227E-3</v>
      </c>
      <c r="I59" s="4"/>
      <c r="J59" s="1">
        <f>S59/1.75</f>
        <v>1.3028571428571427</v>
      </c>
      <c r="L59">
        <v>0</v>
      </c>
      <c r="M59">
        <v>1.69</v>
      </c>
      <c r="N59">
        <v>3024</v>
      </c>
      <c r="O59">
        <v>0</v>
      </c>
      <c r="P59">
        <v>1.91</v>
      </c>
      <c r="Q59" s="1">
        <v>3024</v>
      </c>
      <c r="R59" s="4">
        <f>P59/M59</f>
        <v>1.1301775147928994</v>
      </c>
      <c r="S59" s="1">
        <v>2.2799999999999998</v>
      </c>
    </row>
    <row r="60" spans="1:30" x14ac:dyDescent="0.2">
      <c r="A60" s="2" t="s">
        <v>3</v>
      </c>
      <c r="B60" s="3">
        <f>C60/225</f>
        <v>0.71111111111111114</v>
      </c>
      <c r="C60" s="2">
        <v>160</v>
      </c>
      <c r="D60" s="2">
        <v>3702</v>
      </c>
      <c r="E60">
        <f>D60-N60</f>
        <v>14</v>
      </c>
      <c r="F60">
        <f>IF(E60=0,1,0)</f>
        <v>0</v>
      </c>
      <c r="H60" s="4">
        <f>E60/N60</f>
        <v>3.7960954446854662E-3</v>
      </c>
      <c r="I60" s="4"/>
      <c r="J60" s="1">
        <f>S60/1.75</f>
        <v>1.0799999999999998</v>
      </c>
      <c r="L60">
        <v>0</v>
      </c>
      <c r="M60">
        <v>1.24</v>
      </c>
      <c r="N60">
        <v>3688</v>
      </c>
      <c r="O60">
        <v>0</v>
      </c>
      <c r="P60">
        <v>1.85</v>
      </c>
      <c r="Q60" s="1">
        <v>3688</v>
      </c>
      <c r="R60" s="4">
        <f>P60/M60</f>
        <v>1.4919354838709677</v>
      </c>
      <c r="S60" s="1">
        <v>1.89</v>
      </c>
    </row>
    <row r="61" spans="1:30" x14ac:dyDescent="0.2">
      <c r="A61" s="2" t="s">
        <v>3</v>
      </c>
      <c r="B61" s="3">
        <f>C61/225</f>
        <v>0.8</v>
      </c>
      <c r="C61" s="2">
        <v>180</v>
      </c>
      <c r="D61" s="2">
        <v>4474</v>
      </c>
      <c r="E61">
        <f>D61-N61</f>
        <v>2</v>
      </c>
      <c r="F61">
        <f>IF(E61=0,1,0)</f>
        <v>0</v>
      </c>
      <c r="H61" s="4">
        <f>E61/N61</f>
        <v>4.4722719141323793E-4</v>
      </c>
      <c r="I61" s="4"/>
      <c r="J61" s="1">
        <f>S61/1.75</f>
        <v>1.2228571428571429</v>
      </c>
      <c r="L61">
        <v>0</v>
      </c>
      <c r="M61">
        <v>1.1000000000000001</v>
      </c>
      <c r="N61">
        <v>4472</v>
      </c>
      <c r="O61">
        <v>0</v>
      </c>
      <c r="P61">
        <v>1.83</v>
      </c>
      <c r="Q61" s="1">
        <v>4472</v>
      </c>
      <c r="R61" s="4">
        <f>P61/M61</f>
        <v>1.6636363636363636</v>
      </c>
      <c r="S61" s="1">
        <v>2.14</v>
      </c>
    </row>
    <row r="62" spans="1:30" x14ac:dyDescent="0.2">
      <c r="A62" s="2" t="s">
        <v>3</v>
      </c>
      <c r="B62" s="3">
        <f>C62/225</f>
        <v>0.88888888888888884</v>
      </c>
      <c r="C62" s="2">
        <v>200</v>
      </c>
      <c r="D62" s="2">
        <v>5461</v>
      </c>
      <c r="E62">
        <f>D62-N62</f>
        <v>0</v>
      </c>
      <c r="F62">
        <f>IF(E62=0,1,0)</f>
        <v>1</v>
      </c>
      <c r="H62" s="4">
        <f>E62/N62</f>
        <v>0</v>
      </c>
      <c r="I62" s="4"/>
      <c r="J62" s="1">
        <f>S62/1.75</f>
        <v>0.34857142857142859</v>
      </c>
      <c r="L62">
        <v>0</v>
      </c>
      <c r="M62">
        <v>0.71</v>
      </c>
      <c r="N62">
        <v>5461</v>
      </c>
      <c r="O62">
        <v>0</v>
      </c>
      <c r="P62">
        <v>1.53</v>
      </c>
      <c r="Q62" s="1">
        <v>5461</v>
      </c>
      <c r="R62" s="4">
        <f>P62/M62</f>
        <v>2.154929577464789</v>
      </c>
      <c r="S62" s="1">
        <v>0.61</v>
      </c>
    </row>
    <row r="63" spans="1:30" x14ac:dyDescent="0.2">
      <c r="A63" s="2" t="s">
        <v>3</v>
      </c>
      <c r="B63" s="3">
        <f>C63/225</f>
        <v>0.97777777777777775</v>
      </c>
      <c r="C63" s="2">
        <v>220</v>
      </c>
      <c r="D63" s="2">
        <v>6718</v>
      </c>
      <c r="E63">
        <f>D63-N63</f>
        <v>0</v>
      </c>
      <c r="F63">
        <f>IF(E63=0,1,0)</f>
        <v>1</v>
      </c>
      <c r="H63" s="4">
        <f>E63/N63</f>
        <v>0</v>
      </c>
      <c r="I63" s="4"/>
      <c r="J63" s="1">
        <f>S63/1.75</f>
        <v>0.22857142857142859</v>
      </c>
      <c r="L63">
        <v>0</v>
      </c>
      <c r="M63">
        <v>1.1000000000000001</v>
      </c>
      <c r="N63">
        <v>6718</v>
      </c>
      <c r="O63">
        <v>0</v>
      </c>
      <c r="P63">
        <v>1.18</v>
      </c>
      <c r="Q63" s="1">
        <v>6718</v>
      </c>
      <c r="R63" s="4">
        <f>P63/M63</f>
        <v>1.0727272727272725</v>
      </c>
      <c r="S63" s="1">
        <v>0.4</v>
      </c>
    </row>
    <row r="64" spans="1:30" x14ac:dyDescent="0.2">
      <c r="A64" s="2" t="s">
        <v>3</v>
      </c>
      <c r="B64" s="3">
        <f>C64/225</f>
        <v>0.99111111111111116</v>
      </c>
      <c r="C64" s="2">
        <v>223</v>
      </c>
      <c r="D64" s="2">
        <v>6946</v>
      </c>
      <c r="E64">
        <f>D64-N64</f>
        <v>0</v>
      </c>
      <c r="F64">
        <f>IF(E64=0,1,0)</f>
        <v>1</v>
      </c>
      <c r="H64" s="4">
        <f>E64/N64</f>
        <v>0</v>
      </c>
      <c r="I64" s="4"/>
      <c r="J64" s="1">
        <f>S64/1.75</f>
        <v>1.1428571428571429E-2</v>
      </c>
      <c r="L64">
        <v>0</v>
      </c>
      <c r="M64">
        <v>1.03</v>
      </c>
      <c r="N64">
        <v>6946</v>
      </c>
      <c r="O64">
        <v>0</v>
      </c>
      <c r="P64">
        <v>1.29</v>
      </c>
      <c r="Q64" s="1">
        <v>6946</v>
      </c>
      <c r="R64" s="4">
        <f>P64/M64</f>
        <v>1.2524271844660195</v>
      </c>
      <c r="S64" s="1">
        <v>0.02</v>
      </c>
    </row>
    <row r="65" spans="1:23" x14ac:dyDescent="0.2">
      <c r="A65" s="2" t="s">
        <v>2</v>
      </c>
      <c r="B65" s="3">
        <f>C65/225</f>
        <v>8.8888888888888889E-3</v>
      </c>
      <c r="C65" s="2">
        <v>2</v>
      </c>
      <c r="D65" s="2">
        <v>8</v>
      </c>
      <c r="E65">
        <f>D65-N65</f>
        <v>0</v>
      </c>
      <c r="F65">
        <f>IF(E65=0,1,0)</f>
        <v>1</v>
      </c>
      <c r="H65" s="4">
        <f>E65/N65</f>
        <v>0</v>
      </c>
      <c r="I65" s="4"/>
      <c r="J65" s="1">
        <f>S65/1.75</f>
        <v>5.7142857142857143E-3</v>
      </c>
      <c r="L65">
        <v>0</v>
      </c>
      <c r="M65">
        <v>0.02</v>
      </c>
      <c r="N65">
        <v>8</v>
      </c>
      <c r="O65">
        <v>0</v>
      </c>
      <c r="P65">
        <v>0.03</v>
      </c>
      <c r="Q65" s="1">
        <v>8</v>
      </c>
      <c r="R65" s="4">
        <f>P65/M65</f>
        <v>1.5</v>
      </c>
      <c r="S65" s="1">
        <v>0.01</v>
      </c>
    </row>
    <row r="66" spans="1:23" x14ac:dyDescent="0.2">
      <c r="A66" s="2" t="s">
        <v>2</v>
      </c>
      <c r="B66" s="3">
        <f>C66/225</f>
        <v>8.8888888888888892E-2</v>
      </c>
      <c r="C66" s="2">
        <v>20</v>
      </c>
      <c r="D66" s="2">
        <v>302</v>
      </c>
      <c r="E66">
        <f>D66-N66</f>
        <v>0</v>
      </c>
      <c r="F66">
        <f>IF(E66=0,1,0)</f>
        <v>1</v>
      </c>
      <c r="H66" s="4">
        <f>E66/N66</f>
        <v>0</v>
      </c>
      <c r="I66" s="4"/>
      <c r="J66" s="1">
        <f>S66/1.75</f>
        <v>0.04</v>
      </c>
      <c r="L66">
        <v>82</v>
      </c>
      <c r="M66">
        <v>8.0500000000000007</v>
      </c>
      <c r="N66">
        <v>302</v>
      </c>
      <c r="O66">
        <v>110</v>
      </c>
      <c r="P66">
        <v>4.99</v>
      </c>
      <c r="Q66" s="1">
        <v>302</v>
      </c>
      <c r="R66" s="4">
        <f>P66/M66</f>
        <v>0.61987577639751545</v>
      </c>
      <c r="S66" s="1">
        <v>7.0000000000000007E-2</v>
      </c>
    </row>
    <row r="67" spans="1:23" x14ac:dyDescent="0.2">
      <c r="A67" s="2" t="s">
        <v>2</v>
      </c>
      <c r="B67" s="3">
        <f>C67/225</f>
        <v>0.17777777777777778</v>
      </c>
      <c r="C67" s="2">
        <v>40</v>
      </c>
      <c r="D67" s="2">
        <v>654</v>
      </c>
      <c r="E67">
        <f>D67-N67</f>
        <v>0</v>
      </c>
      <c r="F67">
        <f>IF(E67=0,1,0)</f>
        <v>1</v>
      </c>
      <c r="H67" s="4">
        <f>E67/N67</f>
        <v>0</v>
      </c>
      <c r="I67" s="4"/>
      <c r="J67" s="1">
        <f>S67/1.75</f>
        <v>0.1142857142857143</v>
      </c>
      <c r="L67">
        <v>4</v>
      </c>
      <c r="M67">
        <v>1.0900000000000001</v>
      </c>
      <c r="N67">
        <v>654</v>
      </c>
      <c r="O67">
        <v>36</v>
      </c>
      <c r="P67">
        <v>3</v>
      </c>
      <c r="Q67" s="1">
        <v>654</v>
      </c>
      <c r="R67" s="4">
        <f>P67/M67</f>
        <v>2.7522935779816513</v>
      </c>
      <c r="S67" s="1">
        <v>0.2</v>
      </c>
    </row>
    <row r="68" spans="1:23" x14ac:dyDescent="0.2">
      <c r="A68" s="2" t="s">
        <v>2</v>
      </c>
      <c r="B68" s="3">
        <f>C68/225</f>
        <v>0.26666666666666666</v>
      </c>
      <c r="C68" s="2">
        <v>60</v>
      </c>
      <c r="D68" s="2">
        <v>1122</v>
      </c>
      <c r="E68">
        <f>D68-N68</f>
        <v>0</v>
      </c>
      <c r="F68">
        <f>IF(E68=0,1,0)</f>
        <v>1</v>
      </c>
      <c r="H68" s="4">
        <f>E68/N68</f>
        <v>0</v>
      </c>
      <c r="I68" s="4"/>
      <c r="J68" s="1">
        <f>S68/1.75</f>
        <v>0.18857142857142858</v>
      </c>
      <c r="L68">
        <v>41</v>
      </c>
      <c r="M68">
        <v>157.6</v>
      </c>
      <c r="N68">
        <v>1122</v>
      </c>
      <c r="O68">
        <v>153</v>
      </c>
      <c r="P68">
        <v>22.55</v>
      </c>
      <c r="Q68" s="1">
        <v>1122</v>
      </c>
      <c r="R68" s="4">
        <f>P68/M68</f>
        <v>0.14308375634517767</v>
      </c>
      <c r="S68" s="1">
        <v>0.33</v>
      </c>
    </row>
    <row r="69" spans="1:23" x14ac:dyDescent="0.2">
      <c r="A69" s="2" t="s">
        <v>2</v>
      </c>
      <c r="B69" s="3">
        <f>C69/225</f>
        <v>0.35555555555555557</v>
      </c>
      <c r="C69" s="2">
        <v>80</v>
      </c>
      <c r="D69" s="2">
        <v>1617</v>
      </c>
      <c r="E69">
        <f>D69-N69</f>
        <v>0</v>
      </c>
      <c r="F69">
        <f>IF(E69=0,1,0)</f>
        <v>1</v>
      </c>
      <c r="H69" s="4">
        <f>E69/N69</f>
        <v>0</v>
      </c>
      <c r="I69" s="4"/>
      <c r="J69" s="1">
        <f>S69/1.75</f>
        <v>0.34285714285714286</v>
      </c>
      <c r="L69">
        <v>3</v>
      </c>
      <c r="M69">
        <v>4.41</v>
      </c>
      <c r="N69">
        <v>1617</v>
      </c>
      <c r="O69">
        <v>7</v>
      </c>
      <c r="P69">
        <v>11.21</v>
      </c>
      <c r="Q69" s="1">
        <v>1617</v>
      </c>
      <c r="R69" s="4">
        <f>P69/M69</f>
        <v>2.541950113378685</v>
      </c>
      <c r="S69" s="1">
        <v>0.6</v>
      </c>
    </row>
    <row r="70" spans="1:23" x14ac:dyDescent="0.2">
      <c r="A70" s="2" t="s">
        <v>2</v>
      </c>
      <c r="B70" s="3">
        <f>C70/225</f>
        <v>0.44444444444444442</v>
      </c>
      <c r="C70" s="2">
        <v>100</v>
      </c>
      <c r="D70" s="2">
        <v>2129</v>
      </c>
      <c r="E70">
        <f>D70-N70</f>
        <v>0</v>
      </c>
      <c r="F70">
        <f>IF(E70=0,1,0)</f>
        <v>1</v>
      </c>
      <c r="H70" s="4">
        <f>E70/N70</f>
        <v>0</v>
      </c>
      <c r="I70" s="4"/>
      <c r="J70" s="1">
        <f>S70/1.75</f>
        <v>0.40571428571428569</v>
      </c>
      <c r="L70">
        <v>15</v>
      </c>
      <c r="M70">
        <v>4.8499999999999996</v>
      </c>
      <c r="N70">
        <v>2129</v>
      </c>
      <c r="O70">
        <v>12</v>
      </c>
      <c r="P70">
        <v>5.89</v>
      </c>
      <c r="Q70" s="1">
        <v>2129</v>
      </c>
      <c r="R70" s="4">
        <f>P70/M70</f>
        <v>1.2144329896907218</v>
      </c>
      <c r="S70" s="1">
        <v>0.71</v>
      </c>
    </row>
    <row r="71" spans="1:23" x14ac:dyDescent="0.2">
      <c r="A71" s="2" t="s">
        <v>2</v>
      </c>
      <c r="B71" s="3">
        <f>C71/225</f>
        <v>0.53333333333333333</v>
      </c>
      <c r="C71" s="2">
        <v>120</v>
      </c>
      <c r="D71" s="2">
        <v>2633</v>
      </c>
      <c r="E71">
        <f>D71-N71</f>
        <v>2</v>
      </c>
      <c r="F71">
        <f>IF(E71=0,1,0)</f>
        <v>0</v>
      </c>
      <c r="H71" s="4">
        <f>E71/N71</f>
        <v>7.6016723679209425E-4</v>
      </c>
      <c r="I71" s="4">
        <v>8.0000000000000004E-4</v>
      </c>
      <c r="J71" s="1">
        <f>S71/1.75</f>
        <v>0.50857142857142856</v>
      </c>
      <c r="L71">
        <v>3</v>
      </c>
      <c r="M71">
        <v>4.1100000000000003</v>
      </c>
      <c r="N71">
        <v>2631</v>
      </c>
      <c r="O71">
        <v>9</v>
      </c>
      <c r="P71">
        <v>6.04</v>
      </c>
      <c r="Q71" s="1">
        <v>2631</v>
      </c>
      <c r="R71" s="4">
        <f>P71/M71</f>
        <v>1.4695863746958637</v>
      </c>
      <c r="S71" s="1">
        <v>0.89</v>
      </c>
    </row>
    <row r="72" spans="1:23" x14ac:dyDescent="0.2">
      <c r="A72" s="2" t="s">
        <v>2</v>
      </c>
      <c r="B72" s="3">
        <f>C72/225</f>
        <v>0.62222222222222223</v>
      </c>
      <c r="C72" s="2">
        <v>140</v>
      </c>
      <c r="D72" s="2">
        <v>3174</v>
      </c>
      <c r="E72">
        <f>D72-N72</f>
        <v>0</v>
      </c>
      <c r="F72">
        <f>IF(E72=0,1,0)</f>
        <v>1</v>
      </c>
      <c r="H72" s="4">
        <f>E72/N72</f>
        <v>0</v>
      </c>
      <c r="I72" s="4"/>
      <c r="J72" s="1">
        <f>S72/1.75</f>
        <v>0.62857142857142867</v>
      </c>
      <c r="L72">
        <v>2</v>
      </c>
      <c r="M72">
        <v>1.86</v>
      </c>
      <c r="N72">
        <v>3174</v>
      </c>
      <c r="O72">
        <v>2</v>
      </c>
      <c r="P72">
        <v>2.58</v>
      </c>
      <c r="Q72" s="1">
        <v>3174</v>
      </c>
      <c r="R72" s="4">
        <f>P72/M72</f>
        <v>1.3870967741935483</v>
      </c>
      <c r="S72" s="1">
        <v>1.1000000000000001</v>
      </c>
    </row>
    <row r="73" spans="1:23" x14ac:dyDescent="0.2">
      <c r="A73" s="2" t="s">
        <v>2</v>
      </c>
      <c r="B73" s="3">
        <f>C73/225</f>
        <v>0.71111111111111114</v>
      </c>
      <c r="C73" s="2">
        <v>160</v>
      </c>
      <c r="D73" s="2">
        <v>3757</v>
      </c>
      <c r="E73">
        <f>D73-N73</f>
        <v>0</v>
      </c>
      <c r="F73">
        <f>IF(E73=0,1,0)</f>
        <v>1</v>
      </c>
      <c r="H73" s="4">
        <f>E73/N73</f>
        <v>0</v>
      </c>
      <c r="I73" s="4"/>
      <c r="J73" s="1">
        <f>S73/1.75</f>
        <v>0.97142857142857142</v>
      </c>
      <c r="L73">
        <v>2</v>
      </c>
      <c r="M73">
        <v>1.5</v>
      </c>
      <c r="N73">
        <v>3757</v>
      </c>
      <c r="O73">
        <v>0</v>
      </c>
      <c r="P73">
        <v>1.55</v>
      </c>
      <c r="Q73" s="1">
        <v>3757</v>
      </c>
      <c r="R73" s="4">
        <f>P73/M73</f>
        <v>1.0333333333333334</v>
      </c>
      <c r="S73" s="1">
        <v>1.7</v>
      </c>
    </row>
    <row r="74" spans="1:23" x14ac:dyDescent="0.2">
      <c r="A74" s="2" t="s">
        <v>2</v>
      </c>
      <c r="B74" s="3">
        <f>C74/225</f>
        <v>0.8</v>
      </c>
      <c r="C74" s="2">
        <v>180</v>
      </c>
      <c r="D74" s="2">
        <v>4458</v>
      </c>
      <c r="E74">
        <f>D74-N74</f>
        <v>0</v>
      </c>
      <c r="F74">
        <f>IF(E74=0,1,0)</f>
        <v>1</v>
      </c>
      <c r="H74" s="4">
        <f>E74/N74</f>
        <v>0</v>
      </c>
      <c r="I74" s="4"/>
      <c r="J74" s="1">
        <f>S74/1.75</f>
        <v>1.2171428571428571</v>
      </c>
      <c r="L74">
        <v>0</v>
      </c>
      <c r="M74">
        <v>1.34</v>
      </c>
      <c r="N74">
        <v>4458</v>
      </c>
      <c r="O74">
        <v>0</v>
      </c>
      <c r="P74">
        <v>2.08</v>
      </c>
      <c r="Q74" s="1">
        <v>4458</v>
      </c>
      <c r="R74" s="4">
        <f>P74/M74</f>
        <v>1.5522388059701493</v>
      </c>
      <c r="S74" s="1">
        <v>2.13</v>
      </c>
    </row>
    <row r="75" spans="1:23" x14ac:dyDescent="0.2">
      <c r="A75" s="2" t="s">
        <v>2</v>
      </c>
      <c r="B75" s="3">
        <f>C75/225</f>
        <v>0.88888888888888884</v>
      </c>
      <c r="C75" s="2">
        <v>200</v>
      </c>
      <c r="D75" s="2">
        <v>5262</v>
      </c>
      <c r="E75">
        <f>D75-N75</f>
        <v>0</v>
      </c>
      <c r="F75">
        <f>IF(E75=0,1,0)</f>
        <v>1</v>
      </c>
      <c r="H75" s="4">
        <f>E75/N75</f>
        <v>0</v>
      </c>
      <c r="I75" s="4"/>
      <c r="J75" s="1">
        <f>S75/1.75</f>
        <v>1.2228571428571429</v>
      </c>
      <c r="L75">
        <v>0</v>
      </c>
      <c r="M75">
        <v>1.47</v>
      </c>
      <c r="N75">
        <v>5262</v>
      </c>
      <c r="O75">
        <v>0</v>
      </c>
      <c r="P75">
        <v>1.76</v>
      </c>
      <c r="Q75" s="1">
        <v>5262</v>
      </c>
      <c r="R75" s="4">
        <f>P75/M75</f>
        <v>1.1972789115646258</v>
      </c>
      <c r="S75" s="1">
        <v>2.14</v>
      </c>
    </row>
    <row r="76" spans="1:23" x14ac:dyDescent="0.2">
      <c r="A76" s="2" t="s">
        <v>2</v>
      </c>
      <c r="B76" s="3">
        <f>C76/225</f>
        <v>0.97777777777777775</v>
      </c>
      <c r="C76" s="2">
        <v>220</v>
      </c>
      <c r="D76" s="2">
        <v>6347</v>
      </c>
      <c r="E76">
        <f>D76-N76</f>
        <v>0</v>
      </c>
      <c r="F76">
        <f>IF(E76=0,1,0)</f>
        <v>1</v>
      </c>
      <c r="H76" s="4">
        <f>E76/N76</f>
        <v>0</v>
      </c>
      <c r="I76" s="4"/>
      <c r="J76" s="1">
        <f>S76/1.75</f>
        <v>0.72571428571428576</v>
      </c>
      <c r="L76">
        <v>0</v>
      </c>
      <c r="M76">
        <v>1.28</v>
      </c>
      <c r="N76">
        <v>6347</v>
      </c>
      <c r="O76">
        <v>0</v>
      </c>
      <c r="P76">
        <v>1.26</v>
      </c>
      <c r="Q76" s="1">
        <v>6347</v>
      </c>
      <c r="R76" s="4">
        <f>P76/M76</f>
        <v>0.984375</v>
      </c>
      <c r="S76" s="1">
        <v>1.27</v>
      </c>
    </row>
    <row r="77" spans="1:23" x14ac:dyDescent="0.2">
      <c r="A77" s="2" t="s">
        <v>2</v>
      </c>
      <c r="B77" s="3">
        <f>C77/225</f>
        <v>0.99111111111111116</v>
      </c>
      <c r="C77" s="2">
        <v>223</v>
      </c>
      <c r="D77" s="2">
        <v>6568</v>
      </c>
      <c r="E77">
        <f>D77-N77</f>
        <v>0</v>
      </c>
      <c r="F77">
        <f>IF(E77=0,1,0)</f>
        <v>1</v>
      </c>
      <c r="H77" s="4">
        <f>E77/N77</f>
        <v>0</v>
      </c>
      <c r="I77" s="4"/>
      <c r="J77" s="1">
        <f>S77/1.75</f>
        <v>1.1428571428571429E-2</v>
      </c>
      <c r="L77">
        <v>0</v>
      </c>
      <c r="M77">
        <v>1.1499999999999999</v>
      </c>
      <c r="N77">
        <v>6568</v>
      </c>
      <c r="O77">
        <v>0</v>
      </c>
      <c r="P77">
        <v>1.57</v>
      </c>
      <c r="Q77" s="1">
        <v>6568</v>
      </c>
      <c r="R77" s="4">
        <f>P77/M77</f>
        <v>1.3652173913043479</v>
      </c>
      <c r="S77" s="1">
        <v>0.02</v>
      </c>
    </row>
    <row r="78" spans="1:23" x14ac:dyDescent="0.2">
      <c r="A78" t="s">
        <v>1</v>
      </c>
      <c r="B78" s="6">
        <f>C78/2500</f>
        <v>8.0000000000000004E-4</v>
      </c>
      <c r="C78" s="5">
        <v>2</v>
      </c>
      <c r="D78" s="5">
        <v>2</v>
      </c>
      <c r="E78">
        <f>D78-N78</f>
        <v>0</v>
      </c>
      <c r="F78">
        <f>IF(E78=0,1,0)</f>
        <v>1</v>
      </c>
      <c r="G78" s="8">
        <f>SUM(F78,F89)/2</f>
        <v>1</v>
      </c>
      <c r="H78" s="4">
        <f>E78/N78</f>
        <v>0</v>
      </c>
      <c r="I78" s="4">
        <f>AVERAGE(H79:H87)</f>
        <v>9.4673943079467537E-3</v>
      </c>
      <c r="J78" s="1">
        <f>S78/1.75</f>
        <v>0.10857142857142857</v>
      </c>
      <c r="L78">
        <v>0</v>
      </c>
      <c r="M78">
        <v>0.34</v>
      </c>
      <c r="N78">
        <v>2</v>
      </c>
      <c r="O78">
        <v>0</v>
      </c>
      <c r="P78">
        <v>0.41</v>
      </c>
      <c r="Q78" s="1">
        <v>2</v>
      </c>
      <c r="R78" s="4">
        <f>P78/M78</f>
        <v>1.2058823529411764</v>
      </c>
      <c r="S78" s="1">
        <v>0.19</v>
      </c>
      <c r="T78">
        <f>AVERAGE(M78:M99)</f>
        <v>4746.6936363636378</v>
      </c>
      <c r="U78">
        <f>MEDIAN(M78:M99)</f>
        <v>2819.6549999999997</v>
      </c>
      <c r="V78" s="1">
        <f>AVERAGE(J78:J99)</f>
        <v>288.41194805194806</v>
      </c>
      <c r="W78" s="4">
        <f>T78/V78</f>
        <v>16.458033962964237</v>
      </c>
    </row>
    <row r="79" spans="1:23" x14ac:dyDescent="0.2">
      <c r="A79" s="7" t="s">
        <v>1</v>
      </c>
      <c r="B79" s="6">
        <f>C79/2500</f>
        <v>0.1</v>
      </c>
      <c r="C79" s="5">
        <v>250</v>
      </c>
      <c r="D79" s="5">
        <v>3988</v>
      </c>
      <c r="E79">
        <f>D79-N79</f>
        <v>103</v>
      </c>
      <c r="F79">
        <f>IF(E79=0,1,0)</f>
        <v>0</v>
      </c>
      <c r="G79" s="8">
        <f>SUM(F79,F90)/2</f>
        <v>0</v>
      </c>
      <c r="H79" s="4">
        <f>E79/N79</f>
        <v>2.6512226512226511E-2</v>
      </c>
      <c r="J79" s="1">
        <f>S79/1.75</f>
        <v>28.337142857142858</v>
      </c>
      <c r="L79" s="7">
        <v>30</v>
      </c>
      <c r="M79" s="7">
        <v>11618.8</v>
      </c>
      <c r="N79" s="7">
        <v>3885</v>
      </c>
      <c r="O79" s="12">
        <v>8</v>
      </c>
      <c r="P79" s="12">
        <v>6901.19</v>
      </c>
      <c r="Q79" s="11">
        <v>3885</v>
      </c>
      <c r="R79" s="4">
        <f>P79/M79</f>
        <v>0.59396753537370472</v>
      </c>
      <c r="S79" s="1">
        <v>49.59</v>
      </c>
    </row>
    <row r="80" spans="1:23" x14ac:dyDescent="0.2">
      <c r="A80" s="7" t="s">
        <v>1</v>
      </c>
      <c r="B80" s="6">
        <f>C80/2500</f>
        <v>0.2</v>
      </c>
      <c r="C80" s="5">
        <v>500</v>
      </c>
      <c r="D80" s="5">
        <v>8150</v>
      </c>
      <c r="E80">
        <f>D80-N80</f>
        <v>91</v>
      </c>
      <c r="F80">
        <f>IF(E80=0,1,0)</f>
        <v>0</v>
      </c>
      <c r="G80" s="8">
        <f>SUM(F80,F91)/2</f>
        <v>0</v>
      </c>
      <c r="H80" s="4">
        <f>E80/N80</f>
        <v>1.1291723538900608E-2</v>
      </c>
      <c r="J80" s="1">
        <f>S80/1.75</f>
        <v>107.33142857142857</v>
      </c>
      <c r="L80" s="10">
        <v>13</v>
      </c>
      <c r="M80" s="10">
        <v>26640.62</v>
      </c>
      <c r="N80" s="10">
        <v>8059</v>
      </c>
      <c r="O80">
        <v>0</v>
      </c>
      <c r="Q80" s="1">
        <v>8013.47</v>
      </c>
      <c r="R80" s="4"/>
      <c r="S80" s="1">
        <v>187.83</v>
      </c>
    </row>
    <row r="81" spans="1:19" x14ac:dyDescent="0.2">
      <c r="A81" s="7" t="s">
        <v>1</v>
      </c>
      <c r="B81" s="6">
        <f>C81/2500</f>
        <v>0.3</v>
      </c>
      <c r="C81" s="5">
        <v>750</v>
      </c>
      <c r="D81" s="5">
        <v>12551</v>
      </c>
      <c r="E81">
        <f>D81-N81</f>
        <v>118</v>
      </c>
      <c r="F81">
        <f>IF(E81=0,1,0)</f>
        <v>0</v>
      </c>
      <c r="G81" s="8">
        <f>SUM(F81,F92)/2</f>
        <v>0</v>
      </c>
      <c r="H81" s="4">
        <f>E81/N81</f>
        <v>9.4908710689294625E-3</v>
      </c>
      <c r="J81" s="1">
        <f>S81/1.75</f>
        <v>256.8857142857143</v>
      </c>
      <c r="L81" s="7">
        <v>0</v>
      </c>
      <c r="M81" s="7">
        <v>9047.9</v>
      </c>
      <c r="N81" s="9">
        <v>12433</v>
      </c>
      <c r="O81">
        <v>0</v>
      </c>
      <c r="Q81" s="1">
        <v>12385.1</v>
      </c>
      <c r="R81" s="4"/>
      <c r="S81" s="1">
        <v>449.55</v>
      </c>
    </row>
    <row r="82" spans="1:19" x14ac:dyDescent="0.2">
      <c r="A82" t="s">
        <v>1</v>
      </c>
      <c r="B82" s="6">
        <f>C82/2500</f>
        <v>0.4</v>
      </c>
      <c r="C82" s="5">
        <v>1000</v>
      </c>
      <c r="D82" s="5">
        <v>17437</v>
      </c>
      <c r="E82">
        <f>D82-N82</f>
        <v>173</v>
      </c>
      <c r="F82">
        <f>IF(E82=0,1,0)</f>
        <v>0</v>
      </c>
      <c r="G82" s="8">
        <f>SUM(F82,F93)/2</f>
        <v>0</v>
      </c>
      <c r="H82" s="4">
        <f>E82/N82</f>
        <v>1.0020852641334569E-2</v>
      </c>
      <c r="I82" s="2"/>
      <c r="J82" s="1">
        <f>S82/1.75</f>
        <v>311.66285714285715</v>
      </c>
      <c r="L82">
        <v>2</v>
      </c>
      <c r="M82">
        <v>4929.4399999999996</v>
      </c>
      <c r="N82">
        <v>17264</v>
      </c>
      <c r="O82">
        <v>0</v>
      </c>
      <c r="Q82" s="1">
        <v>17259.2</v>
      </c>
      <c r="R82" s="4"/>
      <c r="S82" s="1">
        <v>545.41</v>
      </c>
    </row>
    <row r="83" spans="1:19" x14ac:dyDescent="0.2">
      <c r="A83" t="s">
        <v>1</v>
      </c>
      <c r="B83" s="6">
        <f>C83/2500</f>
        <v>0.5</v>
      </c>
      <c r="C83" s="5">
        <v>1250</v>
      </c>
      <c r="D83" s="5">
        <v>22823</v>
      </c>
      <c r="E83">
        <f>D83-N83</f>
        <v>265</v>
      </c>
      <c r="F83">
        <f>IF(E83=0,1,0)</f>
        <v>0</v>
      </c>
      <c r="G83" s="8">
        <f>SUM(F83,F94)/2</f>
        <v>0</v>
      </c>
      <c r="H83" s="4">
        <f>E83/N83</f>
        <v>1.1747495345332032E-2</v>
      </c>
      <c r="J83" s="1">
        <f>S83/1.75</f>
        <v>527.19428571428568</v>
      </c>
      <c r="L83">
        <v>9</v>
      </c>
      <c r="M83">
        <v>4086.45</v>
      </c>
      <c r="N83">
        <v>22558</v>
      </c>
      <c r="O83">
        <v>165</v>
      </c>
      <c r="P83">
        <v>5019.87</v>
      </c>
      <c r="Q83" s="1">
        <v>22558</v>
      </c>
      <c r="R83" s="4">
        <f>P83/M83</f>
        <v>1.2284183092904599</v>
      </c>
      <c r="S83" s="1">
        <v>922.59</v>
      </c>
    </row>
    <row r="84" spans="1:19" x14ac:dyDescent="0.2">
      <c r="A84" t="s">
        <v>1</v>
      </c>
      <c r="B84" s="6">
        <f>C84/2500</f>
        <v>0.6</v>
      </c>
      <c r="C84" s="5">
        <v>1500</v>
      </c>
      <c r="D84" s="5">
        <v>28683</v>
      </c>
      <c r="E84">
        <f>D84-N84</f>
        <v>229</v>
      </c>
      <c r="F84">
        <f>IF(E84=0,1,0)</f>
        <v>0</v>
      </c>
      <c r="G84" s="8">
        <f>SUM(F84,F95)/2</f>
        <v>0</v>
      </c>
      <c r="H84" s="4">
        <f>E84/N84</f>
        <v>8.0480775989316081E-3</v>
      </c>
      <c r="J84" s="1">
        <f>S84/1.75</f>
        <v>475.49142857142857</v>
      </c>
      <c r="L84">
        <v>4</v>
      </c>
      <c r="M84">
        <v>2609.37</v>
      </c>
      <c r="N84">
        <v>28454</v>
      </c>
      <c r="O84">
        <v>3</v>
      </c>
      <c r="P84">
        <v>3684.6</v>
      </c>
      <c r="Q84" s="1">
        <v>28454</v>
      </c>
      <c r="R84" s="4">
        <f>P84/M84</f>
        <v>1.4120649812023591</v>
      </c>
      <c r="S84" s="1">
        <v>832.11</v>
      </c>
    </row>
    <row r="85" spans="1:19" x14ac:dyDescent="0.2">
      <c r="A85" t="s">
        <v>1</v>
      </c>
      <c r="B85" s="6">
        <f>C85/2500</f>
        <v>0.7</v>
      </c>
      <c r="C85" s="5">
        <v>1750</v>
      </c>
      <c r="D85" s="5">
        <v>35534</v>
      </c>
      <c r="E85">
        <f>D85-N85</f>
        <v>203</v>
      </c>
      <c r="F85">
        <f>IF(E85=0,1,0)</f>
        <v>0</v>
      </c>
      <c r="G85" s="8">
        <f>SUM(F85,F96)/2</f>
        <v>0</v>
      </c>
      <c r="H85" s="4">
        <f>E85/N85</f>
        <v>5.7456624494070362E-3</v>
      </c>
      <c r="J85" s="1">
        <f>S85/1.75</f>
        <v>509.10857142857145</v>
      </c>
      <c r="L85">
        <v>3</v>
      </c>
      <c r="M85">
        <v>2839.21</v>
      </c>
      <c r="N85">
        <v>35331</v>
      </c>
      <c r="O85">
        <v>5</v>
      </c>
      <c r="P85">
        <v>3553.68</v>
      </c>
      <c r="Q85" s="1">
        <v>35331</v>
      </c>
      <c r="R85" s="4">
        <f>P85/M85</f>
        <v>1.2516439432095547</v>
      </c>
      <c r="S85" s="1">
        <v>890.94</v>
      </c>
    </row>
    <row r="86" spans="1:19" x14ac:dyDescent="0.2">
      <c r="A86" t="s">
        <v>1</v>
      </c>
      <c r="B86" s="6">
        <f>C86/2500</f>
        <v>0.8</v>
      </c>
      <c r="C86" s="5">
        <v>2000</v>
      </c>
      <c r="D86" s="5">
        <v>43627</v>
      </c>
      <c r="E86">
        <f>D86-N86</f>
        <v>86</v>
      </c>
      <c r="F86">
        <f>IF(E86=0,1,0)</f>
        <v>0</v>
      </c>
      <c r="G86" s="8">
        <f>SUM(F86,F97)/2</f>
        <v>0</v>
      </c>
      <c r="H86" s="4">
        <f>E86/N86</f>
        <v>1.9751498587538183E-3</v>
      </c>
      <c r="J86" s="1">
        <f>S86/1.75</f>
        <v>528.12</v>
      </c>
      <c r="L86">
        <v>0</v>
      </c>
      <c r="M86">
        <v>2169.89</v>
      </c>
      <c r="N86">
        <v>43541</v>
      </c>
      <c r="O86">
        <v>0</v>
      </c>
      <c r="P86">
        <v>4242.99</v>
      </c>
      <c r="Q86" s="1">
        <v>43541</v>
      </c>
      <c r="R86" s="4">
        <f>P86/M86</f>
        <v>1.9553940522330626</v>
      </c>
      <c r="S86" s="1">
        <v>924.21</v>
      </c>
    </row>
    <row r="87" spans="1:19" x14ac:dyDescent="0.2">
      <c r="A87" t="s">
        <v>1</v>
      </c>
      <c r="B87" s="6">
        <f>C87/2500</f>
        <v>0.9</v>
      </c>
      <c r="C87" s="5">
        <v>2250</v>
      </c>
      <c r="D87" s="5">
        <v>53426</v>
      </c>
      <c r="E87">
        <f>D87-N87</f>
        <v>20</v>
      </c>
      <c r="F87">
        <f>IF(E87=0,1,0)</f>
        <v>0</v>
      </c>
      <c r="G87" s="8">
        <f>SUM(F87,F98)/2</f>
        <v>0</v>
      </c>
      <c r="H87" s="4">
        <f>E87/N87</f>
        <v>3.7448975770512676E-4</v>
      </c>
      <c r="I87" s="1"/>
      <c r="J87" s="1">
        <f>S87/1.75</f>
        <v>428.83428571428573</v>
      </c>
      <c r="L87">
        <v>0</v>
      </c>
      <c r="M87">
        <v>2516.4899999999998</v>
      </c>
      <c r="N87">
        <v>53406</v>
      </c>
      <c r="O87">
        <v>0</v>
      </c>
      <c r="P87">
        <v>3770.23</v>
      </c>
      <c r="Q87" s="1">
        <v>53406</v>
      </c>
      <c r="R87" s="4">
        <f>P87/M87</f>
        <v>1.4982098081057347</v>
      </c>
      <c r="S87" s="1">
        <v>750.46</v>
      </c>
    </row>
    <row r="88" spans="1:19" x14ac:dyDescent="0.2">
      <c r="A88" t="s">
        <v>0</v>
      </c>
      <c r="B88" s="6">
        <f>C88/2500</f>
        <v>0.99919999999999998</v>
      </c>
      <c r="C88" s="2">
        <v>2498</v>
      </c>
      <c r="D88" s="5">
        <v>67141</v>
      </c>
      <c r="E88">
        <f>D88-N88</f>
        <v>0</v>
      </c>
      <c r="F88">
        <f>IF(E88=0,1,0)</f>
        <v>1</v>
      </c>
      <c r="G88" s="8">
        <f>SUM(F88,F99)/2</f>
        <v>1</v>
      </c>
      <c r="H88" s="4">
        <f>E88/N88</f>
        <v>0</v>
      </c>
      <c r="I88" s="4">
        <f>AVERAGE(H90,H91,H92,H93,H94,H95,H96,H97,H98)</f>
        <v>5.455847665316458E-3</v>
      </c>
      <c r="J88" s="1">
        <f>S88/1.75</f>
        <v>36.731428571428573</v>
      </c>
      <c r="L88">
        <v>0</v>
      </c>
      <c r="M88">
        <v>2336.86</v>
      </c>
      <c r="N88">
        <v>67141</v>
      </c>
      <c r="O88">
        <v>0</v>
      </c>
      <c r="P88">
        <v>4188.16</v>
      </c>
      <c r="Q88" s="1">
        <v>67141</v>
      </c>
      <c r="R88" s="4">
        <f>P88/M88</f>
        <v>1.7922169064471127</v>
      </c>
      <c r="S88" s="1">
        <v>64.28</v>
      </c>
    </row>
    <row r="89" spans="1:19" x14ac:dyDescent="0.2">
      <c r="A89" t="s">
        <v>0</v>
      </c>
      <c r="B89" s="6">
        <f>C89/2500</f>
        <v>8.0000000000000004E-4</v>
      </c>
      <c r="C89" s="2">
        <v>2</v>
      </c>
      <c r="D89" s="5">
        <v>3</v>
      </c>
      <c r="E89">
        <f>D89-N89</f>
        <v>0</v>
      </c>
      <c r="F89">
        <f>IF(E89=0,1,0)</f>
        <v>1</v>
      </c>
      <c r="H89" s="4">
        <f>E89/N89</f>
        <v>0</v>
      </c>
      <c r="J89" s="1">
        <f>S89/1.75</f>
        <v>0.18285714285714286</v>
      </c>
      <c r="L89">
        <v>0</v>
      </c>
      <c r="M89">
        <v>0.8</v>
      </c>
      <c r="N89">
        <v>3</v>
      </c>
      <c r="O89">
        <v>0</v>
      </c>
      <c r="P89">
        <v>0.77</v>
      </c>
      <c r="Q89" s="1">
        <v>3</v>
      </c>
      <c r="R89" s="4">
        <f>P89/M89</f>
        <v>0.96250000000000002</v>
      </c>
      <c r="S89" s="1">
        <v>0.32</v>
      </c>
    </row>
    <row r="90" spans="1:19" x14ac:dyDescent="0.2">
      <c r="A90" t="s">
        <v>0</v>
      </c>
      <c r="B90" s="6">
        <f>C90/2500</f>
        <v>0.1</v>
      </c>
      <c r="C90" s="2">
        <v>250</v>
      </c>
      <c r="D90" s="5">
        <v>3612</v>
      </c>
      <c r="E90">
        <f>D90-N90</f>
        <v>31</v>
      </c>
      <c r="F90">
        <f>IF(E90=0,1,0)</f>
        <v>0</v>
      </c>
      <c r="H90" s="4">
        <f>E90/N90</f>
        <v>8.6567997765987156E-3</v>
      </c>
      <c r="J90" s="1">
        <f>S90/1.75</f>
        <v>27.074285714285715</v>
      </c>
      <c r="L90">
        <v>3</v>
      </c>
      <c r="M90">
        <v>1414.03</v>
      </c>
      <c r="N90">
        <v>3581</v>
      </c>
      <c r="O90">
        <v>22</v>
      </c>
      <c r="P90">
        <v>1351.02</v>
      </c>
      <c r="Q90" s="1">
        <v>3581</v>
      </c>
      <c r="R90" s="4">
        <f>P90/M90</f>
        <v>0.95543941783413366</v>
      </c>
      <c r="S90" s="1">
        <v>47.38</v>
      </c>
    </row>
    <row r="91" spans="1:19" x14ac:dyDescent="0.2">
      <c r="A91" s="7" t="s">
        <v>0</v>
      </c>
      <c r="B91" s="6">
        <f>C91/2500</f>
        <v>0.2</v>
      </c>
      <c r="C91" s="2">
        <v>500</v>
      </c>
      <c r="D91" s="5">
        <v>7822</v>
      </c>
      <c r="E91">
        <f>D91-N91</f>
        <v>25</v>
      </c>
      <c r="F91">
        <f>IF(E91=0,1,0)</f>
        <v>0</v>
      </c>
      <c r="H91" s="4">
        <f>E91/N91</f>
        <v>3.2063614210593818E-3</v>
      </c>
      <c r="J91" s="1">
        <f>S91/1.75</f>
        <v>100</v>
      </c>
      <c r="L91" s="7">
        <v>48</v>
      </c>
      <c r="M91" s="7">
        <v>8789.1299999999992</v>
      </c>
      <c r="N91" s="7">
        <v>7797</v>
      </c>
      <c r="O91">
        <v>0</v>
      </c>
      <c r="R91" s="4"/>
      <c r="S91" s="1">
        <v>175</v>
      </c>
    </row>
    <row r="92" spans="1:19" x14ac:dyDescent="0.2">
      <c r="A92" t="s">
        <v>0</v>
      </c>
      <c r="B92" s="6">
        <f>C92/2500</f>
        <v>0.3</v>
      </c>
      <c r="C92" s="2">
        <v>750</v>
      </c>
      <c r="D92" s="5">
        <v>12440</v>
      </c>
      <c r="E92">
        <f>D92-N92</f>
        <v>94</v>
      </c>
      <c r="F92">
        <f>IF(E92=0,1,0)</f>
        <v>0</v>
      </c>
      <c r="H92" s="4">
        <f>E92/N92</f>
        <v>7.6138020411469299E-3</v>
      </c>
      <c r="J92" s="1">
        <f>S92/1.75</f>
        <v>151.22857142857143</v>
      </c>
      <c r="L92">
        <v>4</v>
      </c>
      <c r="M92">
        <v>5765.94</v>
      </c>
      <c r="N92">
        <v>12346</v>
      </c>
      <c r="O92">
        <v>0</v>
      </c>
      <c r="P92">
        <v>6685.34</v>
      </c>
      <c r="Q92" s="1">
        <v>12346</v>
      </c>
      <c r="R92" s="4">
        <f>P92/M92</f>
        <v>1.1594536190109506</v>
      </c>
      <c r="S92" s="1">
        <v>264.64999999999998</v>
      </c>
    </row>
    <row r="93" spans="1:19" x14ac:dyDescent="0.2">
      <c r="A93" t="s">
        <v>0</v>
      </c>
      <c r="B93" s="6">
        <f>C93/2500</f>
        <v>0.4</v>
      </c>
      <c r="C93" s="2">
        <v>1000</v>
      </c>
      <c r="D93" s="5">
        <v>17546</v>
      </c>
      <c r="E93">
        <f>D93-N93</f>
        <v>101</v>
      </c>
      <c r="F93">
        <f>IF(E93=0,1,0)</f>
        <v>0</v>
      </c>
      <c r="H93" s="4">
        <f>E93/N93</f>
        <v>5.7896245342505016E-3</v>
      </c>
      <c r="J93" s="1">
        <f>S93/1.75</f>
        <v>419.7885714285714</v>
      </c>
      <c r="L93">
        <v>1</v>
      </c>
      <c r="M93">
        <v>4335.1000000000004</v>
      </c>
      <c r="N93">
        <v>17445</v>
      </c>
      <c r="O93">
        <v>0</v>
      </c>
      <c r="P93">
        <v>4963.67</v>
      </c>
      <c r="Q93" s="1">
        <v>17445</v>
      </c>
      <c r="R93" s="4">
        <f>P93/M93</f>
        <v>1.1449955018338676</v>
      </c>
      <c r="S93" s="1">
        <v>734.63</v>
      </c>
    </row>
    <row r="94" spans="1:19" x14ac:dyDescent="0.2">
      <c r="A94" t="s">
        <v>0</v>
      </c>
      <c r="B94" s="6">
        <f>C94/2500</f>
        <v>0.5</v>
      </c>
      <c r="C94" s="2">
        <v>1250</v>
      </c>
      <c r="D94" s="5">
        <v>23448</v>
      </c>
      <c r="E94">
        <f>D94-N94</f>
        <v>219</v>
      </c>
      <c r="F94">
        <f>IF(E94=0,1,0)</f>
        <v>0</v>
      </c>
      <c r="H94" s="4">
        <f>E94/N94</f>
        <v>9.4278703344956739E-3</v>
      </c>
      <c r="J94" s="1">
        <f>S94/1.75</f>
        <v>502.62285714285719</v>
      </c>
      <c r="L94">
        <v>1</v>
      </c>
      <c r="M94">
        <v>3195.94</v>
      </c>
      <c r="N94">
        <v>23229</v>
      </c>
      <c r="O94">
        <v>1</v>
      </c>
      <c r="P94">
        <v>5278.6</v>
      </c>
      <c r="Q94" s="1">
        <v>23229</v>
      </c>
      <c r="R94" s="4">
        <f>P94/M94</f>
        <v>1.6516580411396962</v>
      </c>
      <c r="S94" s="1">
        <v>879.59</v>
      </c>
    </row>
    <row r="95" spans="1:19" x14ac:dyDescent="0.2">
      <c r="A95" t="s">
        <v>0</v>
      </c>
      <c r="B95" s="6">
        <f>C95/2500</f>
        <v>0.6</v>
      </c>
      <c r="C95" s="2">
        <v>1500</v>
      </c>
      <c r="D95" s="5">
        <v>29892</v>
      </c>
      <c r="E95">
        <f>D95-N95</f>
        <v>195</v>
      </c>
      <c r="F95">
        <f>IF(E95=0,1,0)</f>
        <v>0</v>
      </c>
      <c r="H95" s="4">
        <f>E95/N95</f>
        <v>6.5663198302858871E-3</v>
      </c>
      <c r="J95" s="1">
        <f>S95/1.75</f>
        <v>526.66857142857145</v>
      </c>
      <c r="L95">
        <v>0</v>
      </c>
      <c r="M95">
        <v>1907.95</v>
      </c>
      <c r="N95">
        <v>29697</v>
      </c>
      <c r="O95">
        <v>0</v>
      </c>
      <c r="P95">
        <v>2649.88</v>
      </c>
      <c r="Q95" s="1">
        <v>29697</v>
      </c>
      <c r="R95" s="4">
        <f>P95/M95</f>
        <v>1.3888623915721061</v>
      </c>
      <c r="S95" s="1">
        <v>921.67</v>
      </c>
    </row>
    <row r="96" spans="1:19" x14ac:dyDescent="0.2">
      <c r="A96" t="s">
        <v>0</v>
      </c>
      <c r="B96" s="6">
        <f>C96/2500</f>
        <v>0.7</v>
      </c>
      <c r="C96" s="2">
        <v>1750</v>
      </c>
      <c r="D96" s="5">
        <v>37197</v>
      </c>
      <c r="E96">
        <f>D96-N96</f>
        <v>219</v>
      </c>
      <c r="F96">
        <f>IF(E96=0,1,0)</f>
        <v>0</v>
      </c>
      <c r="H96" s="4">
        <f>E96/N96</f>
        <v>5.9224403699496995E-3</v>
      </c>
      <c r="J96" s="1">
        <f>S96/1.75</f>
        <v>492.2114285714286</v>
      </c>
      <c r="L96">
        <v>0</v>
      </c>
      <c r="M96">
        <v>1898.33</v>
      </c>
      <c r="N96">
        <v>36978</v>
      </c>
      <c r="O96">
        <v>0</v>
      </c>
      <c r="P96">
        <v>3495.04</v>
      </c>
      <c r="Q96" s="1">
        <v>36978</v>
      </c>
      <c r="R96" s="4">
        <f>P96/M96</f>
        <v>1.8411129782493034</v>
      </c>
      <c r="S96" s="1">
        <v>861.37</v>
      </c>
    </row>
    <row r="97" spans="1:19" x14ac:dyDescent="0.2">
      <c r="A97" t="s">
        <v>0</v>
      </c>
      <c r="B97" s="6">
        <f>C97/2500</f>
        <v>0.8</v>
      </c>
      <c r="C97" s="2">
        <v>2000</v>
      </c>
      <c r="D97" s="5">
        <v>45673</v>
      </c>
      <c r="E97">
        <f>D97-N97</f>
        <v>81</v>
      </c>
      <c r="F97">
        <f>IF(E97=0,1,0)</f>
        <v>0</v>
      </c>
      <c r="H97" s="4">
        <f>E97/N97</f>
        <v>1.7766274785050008E-3</v>
      </c>
      <c r="J97" s="1">
        <f>S97/1.75</f>
        <v>498.71999999999997</v>
      </c>
      <c r="L97">
        <v>0</v>
      </c>
      <c r="M97">
        <v>2646.3</v>
      </c>
      <c r="N97">
        <v>45592</v>
      </c>
      <c r="O97">
        <v>0</v>
      </c>
      <c r="P97">
        <v>4157.8599999999997</v>
      </c>
      <c r="Q97" s="1">
        <v>45592</v>
      </c>
      <c r="R97" s="4">
        <f>P97/M97</f>
        <v>1.57119752106715</v>
      </c>
      <c r="S97" s="1">
        <v>872.76</v>
      </c>
    </row>
    <row r="98" spans="1:19" x14ac:dyDescent="0.2">
      <c r="A98" t="s">
        <v>0</v>
      </c>
      <c r="B98" s="6">
        <f>C98/2500</f>
        <v>0.9</v>
      </c>
      <c r="C98" s="2">
        <v>2250</v>
      </c>
      <c r="D98" s="5">
        <v>56037</v>
      </c>
      <c r="E98">
        <f>D98-N98</f>
        <v>8</v>
      </c>
      <c r="F98">
        <f>IF(E98=0,1,0)</f>
        <v>0</v>
      </c>
      <c r="H98" s="4">
        <f>E98/N98</f>
        <v>1.4278320155633689E-4</v>
      </c>
      <c r="J98" s="1">
        <f>S98/1.75</f>
        <v>380.2</v>
      </c>
      <c r="L98">
        <v>0</v>
      </c>
      <c r="M98">
        <v>2878.27</v>
      </c>
      <c r="N98">
        <v>56029</v>
      </c>
      <c r="O98">
        <v>0</v>
      </c>
      <c r="P98">
        <v>4445.59</v>
      </c>
      <c r="Q98" s="1">
        <v>56029</v>
      </c>
      <c r="R98" s="4">
        <f>P98/M98</f>
        <v>1.5445354327425851</v>
      </c>
      <c r="S98" s="1">
        <v>665.35</v>
      </c>
    </row>
    <row r="99" spans="1:19" x14ac:dyDescent="0.2">
      <c r="A99" t="s">
        <v>0</v>
      </c>
      <c r="B99" s="6">
        <f>C99/2500</f>
        <v>0.99919999999999998</v>
      </c>
      <c r="C99" s="2">
        <v>2498</v>
      </c>
      <c r="D99" s="5">
        <v>70439</v>
      </c>
      <c r="E99">
        <f>D99-N99</f>
        <v>0</v>
      </c>
      <c r="F99">
        <f>IF(E99=0,1,0)</f>
        <v>1</v>
      </c>
      <c r="H99" s="4">
        <f>E99/N99</f>
        <v>0</v>
      </c>
      <c r="J99" s="1">
        <f>S99/1.75</f>
        <v>36.559999999999995</v>
      </c>
      <c r="L99">
        <v>0</v>
      </c>
      <c r="M99">
        <v>2800.1</v>
      </c>
      <c r="N99">
        <v>70439</v>
      </c>
      <c r="O99">
        <v>0</v>
      </c>
      <c r="P99">
        <v>3541.41</v>
      </c>
      <c r="Q99" s="1">
        <v>70439</v>
      </c>
      <c r="R99" s="4">
        <f>P99/M99</f>
        <v>1.2647441162815614</v>
      </c>
      <c r="S99" s="1">
        <v>63.98</v>
      </c>
    </row>
    <row r="100" spans="1:19" x14ac:dyDescent="0.2">
      <c r="J100"/>
    </row>
    <row r="101" spans="1:19" x14ac:dyDescent="0.2">
      <c r="J101"/>
    </row>
    <row r="102" spans="1:19" x14ac:dyDescent="0.2">
      <c r="J102"/>
    </row>
    <row r="103" spans="1:19" x14ac:dyDescent="0.2">
      <c r="J103"/>
    </row>
    <row r="104" spans="1:19" x14ac:dyDescent="0.2">
      <c r="J104"/>
    </row>
    <row r="105" spans="1:19" x14ac:dyDescent="0.2">
      <c r="J105"/>
    </row>
    <row r="106" spans="1:19" x14ac:dyDescent="0.2">
      <c r="N106" s="4"/>
    </row>
    <row r="107" spans="1:19" x14ac:dyDescent="0.2">
      <c r="N107" s="4"/>
    </row>
    <row r="108" spans="1:19" x14ac:dyDescent="0.2">
      <c r="O108" s="4"/>
      <c r="P108" s="4"/>
      <c r="R108" s="4"/>
      <c r="S108" s="4"/>
    </row>
    <row r="109" spans="1:19" x14ac:dyDescent="0.2">
      <c r="O109" s="4"/>
      <c r="P109" s="4"/>
      <c r="R109" s="4"/>
      <c r="S109" s="4"/>
    </row>
  </sheetData>
  <conditionalFormatting sqref="N78:N80">
    <cfRule type="cellIs" priority="1" stopIfTrue="1" operator="lessThan">
      <formula>IQ81</formula>
    </cfRule>
  </conditionalFormatting>
  <conditionalFormatting sqref="I84">
    <cfRule type="cellIs" priority="2" stopIfTrue="1" operator="lessThan">
      <formula>IR81</formula>
    </cfRule>
  </conditionalFormatting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bluble_grid</vt:lpstr>
      <vt:lpstr>bluble_grid!_33_opt</vt:lpstr>
      <vt:lpstr>bluble_grid!_50</vt:lpstr>
      <vt:lpstr>bluble_grid!bluble_grid</vt:lpstr>
      <vt:lpstr>bluble_grid!grid_nang_1</vt:lpstr>
      <vt:lpstr>bluble_grid!gross</vt:lpstr>
      <vt:lpstr>bluble_grid!gross_nang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Christopher Jansons</dc:creator>
  <cp:lastModifiedBy>Jack Christopher Jansons</cp:lastModifiedBy>
  <dcterms:created xsi:type="dcterms:W3CDTF">2024-03-09T20:34:50Z</dcterms:created>
  <dcterms:modified xsi:type="dcterms:W3CDTF">2024-03-09T20:35:09Z</dcterms:modified>
</cp:coreProperties>
</file>