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j\school\Projects\kMST\"/>
    </mc:Choice>
  </mc:AlternateContent>
  <xr:revisionPtr revIDLastSave="0" documentId="13_ncr:1_{1BF07DE4-8071-48AE-8759-49D5BEAC6160}" xr6:coauthVersionLast="47" xr6:coauthVersionMax="47" xr10:uidLastSave="{00000000-0000-0000-0000-000000000000}"/>
  <bookViews>
    <workbookView xWindow="28680" yWindow="-120" windowWidth="29040" windowHeight="15840" xr2:uid="{4AF9AADC-E8A1-4ADC-897E-C4A52268B8CF}"/>
  </bookViews>
  <sheets>
    <sheet name="bluble_regular" sheetId="1" r:id="rId1"/>
  </sheets>
  <definedNames>
    <definedName name="bluble_regular" localSheetId="0">bluble_regular!$A$2:$G$45</definedName>
    <definedName name="bluble_regular_1" localSheetId="0">bluble_regular!#REF!</definedName>
    <definedName name="opt_regular" localSheetId="0">bluble_regular!#REF!</definedName>
    <definedName name="regular" localSheetId="0">bluble_regular!$O$2:$Q$45</definedName>
    <definedName name="regular_1" localSheetId="0">bluble_regular!$Z$2:$AB$45</definedName>
    <definedName name="regular_2" localSheetId="0">bluble_regular!$O$2:$Q$45</definedName>
    <definedName name="regular_asym" localSheetId="0">bluble_regular!$E$2:$G$45</definedName>
    <definedName name="regular_asym_1" localSheetId="0">bluble_regular!$AD$2:$AF$45</definedName>
    <definedName name="regular_asym_2" localSheetId="0">bluble_regular!$E$2:$G$45</definedName>
    <definedName name="regular_opt" localSheetId="0">bluble_regular!$AI$2:$AJ$45</definedName>
    <definedName name="regular_opt_noasym" localSheetId="0">bluble_regular!#REF!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K2" i="1"/>
  <c r="M2" i="1"/>
  <c r="N2" i="1"/>
  <c r="R2" i="1"/>
  <c r="T2" i="1"/>
  <c r="W2" i="1" s="1"/>
  <c r="AK2" i="1"/>
  <c r="C3" i="1"/>
  <c r="H3" i="1"/>
  <c r="I3" i="1" s="1"/>
  <c r="K3" i="1"/>
  <c r="M3" i="1"/>
  <c r="N3" i="1"/>
  <c r="R3" i="1"/>
  <c r="T3" i="1"/>
  <c r="AK3" i="1"/>
  <c r="C4" i="1"/>
  <c r="H4" i="1"/>
  <c r="I4" i="1" s="1"/>
  <c r="K4" i="1"/>
  <c r="M4" i="1"/>
  <c r="N4" i="1"/>
  <c r="R4" i="1"/>
  <c r="T4" i="1"/>
  <c r="AK4" i="1"/>
  <c r="C5" i="1"/>
  <c r="H5" i="1"/>
  <c r="I5" i="1" s="1"/>
  <c r="K5" i="1"/>
  <c r="M5" i="1"/>
  <c r="N5" i="1"/>
  <c r="R5" i="1"/>
  <c r="T5" i="1"/>
  <c r="W5" i="1"/>
  <c r="AK5" i="1"/>
  <c r="C6" i="1"/>
  <c r="H6" i="1"/>
  <c r="I6" i="1" s="1"/>
  <c r="K6" i="1"/>
  <c r="M6" i="1"/>
  <c r="N6" i="1"/>
  <c r="R6" i="1"/>
  <c r="T6" i="1"/>
  <c r="AK6" i="1"/>
  <c r="C7" i="1"/>
  <c r="H7" i="1"/>
  <c r="I7" i="1" s="1"/>
  <c r="K7" i="1"/>
  <c r="V11" i="1" s="1"/>
  <c r="M7" i="1"/>
  <c r="N7" i="1"/>
  <c r="R7" i="1"/>
  <c r="T7" i="1"/>
  <c r="AK7" i="1"/>
  <c r="C8" i="1"/>
  <c r="H8" i="1"/>
  <c r="I8" i="1" s="1"/>
  <c r="K8" i="1"/>
  <c r="M8" i="1"/>
  <c r="N8" i="1"/>
  <c r="R8" i="1"/>
  <c r="S8" i="1" s="1"/>
  <c r="T8" i="1"/>
  <c r="AK8" i="1"/>
  <c r="C9" i="1"/>
  <c r="H9" i="1"/>
  <c r="I9" i="1" s="1"/>
  <c r="K9" i="1"/>
  <c r="M9" i="1"/>
  <c r="N9" i="1"/>
  <c r="R9" i="1"/>
  <c r="T9" i="1"/>
  <c r="AK9" i="1"/>
  <c r="C10" i="1"/>
  <c r="H10" i="1"/>
  <c r="I10" i="1" s="1"/>
  <c r="K10" i="1"/>
  <c r="M10" i="1"/>
  <c r="N10" i="1"/>
  <c r="R10" i="1"/>
  <c r="T10" i="1"/>
  <c r="AK10" i="1"/>
  <c r="C11" i="1"/>
  <c r="H11" i="1"/>
  <c r="I11" i="1"/>
  <c r="J11" i="1" s="1"/>
  <c r="K11" i="1"/>
  <c r="M11" i="1"/>
  <c r="N11" i="1"/>
  <c r="R11" i="1"/>
  <c r="T11" i="1"/>
  <c r="AK11" i="1"/>
  <c r="H12" i="1"/>
  <c r="I12" i="1" s="1"/>
  <c r="K12" i="1"/>
  <c r="M12" i="1"/>
  <c r="N12" i="1"/>
  <c r="R12" i="1"/>
  <c r="T12" i="1"/>
  <c r="AK12" i="1"/>
  <c r="H13" i="1"/>
  <c r="I13" i="1" s="1"/>
  <c r="K13" i="1"/>
  <c r="M13" i="1"/>
  <c r="N13" i="1"/>
  <c r="R13" i="1"/>
  <c r="T13" i="1"/>
  <c r="AK13" i="1"/>
  <c r="C14" i="1"/>
  <c r="H14" i="1"/>
  <c r="I14" i="1" s="1"/>
  <c r="K14" i="1"/>
  <c r="M14" i="1"/>
  <c r="N14" i="1"/>
  <c r="R14" i="1"/>
  <c r="T14" i="1"/>
  <c r="AK14" i="1"/>
  <c r="C15" i="1"/>
  <c r="H15" i="1"/>
  <c r="I15" i="1" s="1"/>
  <c r="K15" i="1"/>
  <c r="M15" i="1"/>
  <c r="N15" i="1"/>
  <c r="R15" i="1"/>
  <c r="T15" i="1"/>
  <c r="AK15" i="1"/>
  <c r="C16" i="1"/>
  <c r="H16" i="1"/>
  <c r="I16" i="1" s="1"/>
  <c r="K16" i="1"/>
  <c r="M16" i="1"/>
  <c r="N16" i="1"/>
  <c r="R16" i="1"/>
  <c r="T16" i="1"/>
  <c r="AK16" i="1"/>
  <c r="C17" i="1"/>
  <c r="H17" i="1"/>
  <c r="I17" i="1" s="1"/>
  <c r="K17" i="1"/>
  <c r="M17" i="1"/>
  <c r="N17" i="1"/>
  <c r="R17" i="1"/>
  <c r="T17" i="1"/>
  <c r="AK17" i="1"/>
  <c r="C18" i="1"/>
  <c r="H18" i="1"/>
  <c r="I18" i="1" s="1"/>
  <c r="K18" i="1"/>
  <c r="M18" i="1"/>
  <c r="N18" i="1"/>
  <c r="R18" i="1"/>
  <c r="T18" i="1"/>
  <c r="AK18" i="1"/>
  <c r="C19" i="1"/>
  <c r="H19" i="1"/>
  <c r="I19" i="1"/>
  <c r="K19" i="1"/>
  <c r="M19" i="1"/>
  <c r="N19" i="1"/>
  <c r="R19" i="1"/>
  <c r="T19" i="1"/>
  <c r="AK19" i="1"/>
  <c r="C20" i="1"/>
  <c r="H20" i="1"/>
  <c r="I20" i="1"/>
  <c r="K20" i="1"/>
  <c r="M20" i="1"/>
  <c r="N20" i="1"/>
  <c r="R20" i="1"/>
  <c r="T20" i="1"/>
  <c r="AK20" i="1"/>
  <c r="C21" i="1"/>
  <c r="H21" i="1"/>
  <c r="I21" i="1"/>
  <c r="K21" i="1"/>
  <c r="M21" i="1"/>
  <c r="N21" i="1"/>
  <c r="R21" i="1"/>
  <c r="T21" i="1"/>
  <c r="AK21" i="1"/>
  <c r="C22" i="1"/>
  <c r="H22" i="1"/>
  <c r="I22" i="1"/>
  <c r="K22" i="1"/>
  <c r="M22" i="1"/>
  <c r="N22" i="1"/>
  <c r="R22" i="1"/>
  <c r="T22" i="1"/>
  <c r="AK22" i="1"/>
  <c r="H23" i="1"/>
  <c r="I23" i="1" s="1"/>
  <c r="K23" i="1"/>
  <c r="M23" i="1"/>
  <c r="N23" i="1"/>
  <c r="R23" i="1"/>
  <c r="S12" i="1" s="1"/>
  <c r="T23" i="1"/>
  <c r="AK23" i="1"/>
  <c r="H24" i="1"/>
  <c r="I24" i="1"/>
  <c r="K24" i="1"/>
  <c r="M24" i="1"/>
  <c r="N24" i="1"/>
  <c r="R24" i="1"/>
  <c r="T24" i="1"/>
  <c r="W3" i="1" s="1"/>
  <c r="AK24" i="1"/>
  <c r="C25" i="1"/>
  <c r="H25" i="1"/>
  <c r="I25" i="1" s="1"/>
  <c r="K25" i="1"/>
  <c r="M25" i="1"/>
  <c r="N25" i="1"/>
  <c r="R25" i="1"/>
  <c r="T25" i="1"/>
  <c r="AK25" i="1"/>
  <c r="C26" i="1"/>
  <c r="H26" i="1"/>
  <c r="I26" i="1"/>
  <c r="K26" i="1"/>
  <c r="M26" i="1"/>
  <c r="N26" i="1"/>
  <c r="R26" i="1"/>
  <c r="T26" i="1"/>
  <c r="AK26" i="1"/>
  <c r="C27" i="1"/>
  <c r="H27" i="1"/>
  <c r="I27" i="1" s="1"/>
  <c r="K27" i="1"/>
  <c r="M27" i="1"/>
  <c r="N27" i="1"/>
  <c r="R27" i="1"/>
  <c r="T27" i="1"/>
  <c r="AK27" i="1"/>
  <c r="C28" i="1"/>
  <c r="H28" i="1"/>
  <c r="I28" i="1" s="1"/>
  <c r="K28" i="1"/>
  <c r="M28" i="1"/>
  <c r="N28" i="1"/>
  <c r="R28" i="1"/>
  <c r="S6" i="1" s="1"/>
  <c r="T28" i="1"/>
  <c r="AK28" i="1"/>
  <c r="C29" i="1"/>
  <c r="H29" i="1"/>
  <c r="I29" i="1" s="1"/>
  <c r="J29" i="1" s="1"/>
  <c r="K29" i="1"/>
  <c r="M29" i="1"/>
  <c r="N29" i="1"/>
  <c r="R29" i="1"/>
  <c r="T29" i="1"/>
  <c r="AK29" i="1"/>
  <c r="C30" i="1"/>
  <c r="H30" i="1"/>
  <c r="I30" i="1" s="1"/>
  <c r="K30" i="1"/>
  <c r="M30" i="1"/>
  <c r="N30" i="1"/>
  <c r="R30" i="1"/>
  <c r="T30" i="1"/>
  <c r="AK30" i="1"/>
  <c r="C31" i="1"/>
  <c r="H31" i="1"/>
  <c r="I31" i="1" s="1"/>
  <c r="J31" i="1" s="1"/>
  <c r="K31" i="1"/>
  <c r="M31" i="1"/>
  <c r="N31" i="1"/>
  <c r="R31" i="1"/>
  <c r="T31" i="1"/>
  <c r="AK31" i="1"/>
  <c r="C32" i="1"/>
  <c r="H32" i="1"/>
  <c r="I32" i="1"/>
  <c r="K32" i="1"/>
  <c r="M32" i="1"/>
  <c r="N32" i="1"/>
  <c r="R32" i="1"/>
  <c r="T32" i="1"/>
  <c r="AK32" i="1"/>
  <c r="C33" i="1"/>
  <c r="H33" i="1"/>
  <c r="I33" i="1" s="1"/>
  <c r="K33" i="1"/>
  <c r="M33" i="1"/>
  <c r="N33" i="1"/>
  <c r="R33" i="1"/>
  <c r="T33" i="1"/>
  <c r="AK33" i="1"/>
  <c r="C34" i="1"/>
  <c r="H34" i="1"/>
  <c r="I34" i="1" s="1"/>
  <c r="K34" i="1"/>
  <c r="M34" i="1"/>
  <c r="N34" i="1"/>
  <c r="R34" i="1"/>
  <c r="T34" i="1"/>
  <c r="AK34" i="1"/>
  <c r="H35" i="1"/>
  <c r="I35" i="1" s="1"/>
  <c r="J35" i="1" s="1"/>
  <c r="K35" i="1"/>
  <c r="M35" i="1"/>
  <c r="N35" i="1"/>
  <c r="R35" i="1"/>
  <c r="T35" i="1"/>
  <c r="AK35" i="1"/>
  <c r="C36" i="1"/>
  <c r="H36" i="1"/>
  <c r="I36" i="1" s="1"/>
  <c r="J36" i="1" s="1"/>
  <c r="K36" i="1"/>
  <c r="M36" i="1"/>
  <c r="N36" i="1"/>
  <c r="R36" i="1"/>
  <c r="T36" i="1"/>
  <c r="AK36" i="1"/>
  <c r="C37" i="1"/>
  <c r="H37" i="1"/>
  <c r="I37" i="1" s="1"/>
  <c r="J37" i="1" s="1"/>
  <c r="K37" i="1"/>
  <c r="M37" i="1"/>
  <c r="N37" i="1"/>
  <c r="R37" i="1"/>
  <c r="T37" i="1"/>
  <c r="AK37" i="1"/>
  <c r="C38" i="1"/>
  <c r="H38" i="1"/>
  <c r="I38" i="1"/>
  <c r="J38" i="1" s="1"/>
  <c r="K38" i="1"/>
  <c r="M38" i="1"/>
  <c r="N38" i="1"/>
  <c r="R38" i="1"/>
  <c r="T38" i="1"/>
  <c r="AK38" i="1"/>
  <c r="C39" i="1"/>
  <c r="H39" i="1"/>
  <c r="I39" i="1"/>
  <c r="J39" i="1"/>
  <c r="K39" i="1"/>
  <c r="M39" i="1"/>
  <c r="N39" i="1"/>
  <c r="R39" i="1"/>
  <c r="T39" i="1"/>
  <c r="AK39" i="1"/>
  <c r="C40" i="1"/>
  <c r="H40" i="1"/>
  <c r="I40" i="1"/>
  <c r="J40" i="1" s="1"/>
  <c r="K40" i="1"/>
  <c r="M40" i="1"/>
  <c r="N40" i="1"/>
  <c r="R40" i="1"/>
  <c r="T40" i="1"/>
  <c r="AK40" i="1"/>
  <c r="C41" i="1"/>
  <c r="H41" i="1"/>
  <c r="I41" i="1" s="1"/>
  <c r="J41" i="1" s="1"/>
  <c r="K41" i="1"/>
  <c r="M41" i="1"/>
  <c r="N41" i="1"/>
  <c r="R41" i="1"/>
  <c r="T41" i="1"/>
  <c r="AK41" i="1"/>
  <c r="C42" i="1"/>
  <c r="H42" i="1"/>
  <c r="I42" i="1" s="1"/>
  <c r="J42" i="1" s="1"/>
  <c r="K42" i="1"/>
  <c r="M42" i="1"/>
  <c r="N42" i="1"/>
  <c r="R42" i="1"/>
  <c r="S9" i="1" s="1"/>
  <c r="T42" i="1"/>
  <c r="AK42" i="1"/>
  <c r="C43" i="1"/>
  <c r="H43" i="1"/>
  <c r="I43" i="1" s="1"/>
  <c r="J43" i="1" s="1"/>
  <c r="K43" i="1"/>
  <c r="M43" i="1"/>
  <c r="N43" i="1"/>
  <c r="R43" i="1"/>
  <c r="T43" i="1"/>
  <c r="AK43" i="1"/>
  <c r="C44" i="1"/>
  <c r="H44" i="1"/>
  <c r="I44" i="1"/>
  <c r="J44" i="1" s="1"/>
  <c r="K44" i="1"/>
  <c r="M44" i="1"/>
  <c r="N44" i="1"/>
  <c r="R44" i="1"/>
  <c r="T44" i="1"/>
  <c r="AK44" i="1"/>
  <c r="C45" i="1"/>
  <c r="H45" i="1"/>
  <c r="I45" i="1"/>
  <c r="J45" i="1" s="1"/>
  <c r="K45" i="1"/>
  <c r="M45" i="1"/>
  <c r="N45" i="1"/>
  <c r="R45" i="1"/>
  <c r="T45" i="1"/>
  <c r="AK45" i="1"/>
  <c r="J14" i="1" l="1"/>
  <c r="J26" i="1"/>
  <c r="J32" i="1"/>
  <c r="J10" i="1"/>
  <c r="S4" i="1"/>
  <c r="L13" i="1"/>
  <c r="J28" i="1"/>
  <c r="V6" i="1"/>
  <c r="J4" i="1"/>
  <c r="AL23" i="1"/>
  <c r="J25" i="1"/>
  <c r="J22" i="1"/>
  <c r="J18" i="1"/>
  <c r="J33" i="1"/>
  <c r="S5" i="1"/>
  <c r="AL45" i="1"/>
  <c r="W6" i="1"/>
  <c r="U3" i="1"/>
  <c r="V2" i="1"/>
  <c r="U4" i="1" s="1"/>
  <c r="S2" i="1"/>
  <c r="J15" i="1"/>
  <c r="J8" i="1"/>
  <c r="L36" i="1"/>
  <c r="U36" i="1"/>
  <c r="S10" i="1"/>
  <c r="V5" i="1"/>
  <c r="U2" i="1"/>
  <c r="J21" i="1"/>
  <c r="J34" i="1"/>
  <c r="J27" i="1"/>
  <c r="S3" i="1"/>
  <c r="S11" i="1"/>
  <c r="S7" i="1"/>
  <c r="L2" i="1"/>
  <c r="J7" i="1"/>
  <c r="J12" i="1"/>
  <c r="J19" i="1"/>
  <c r="J23" i="1"/>
  <c r="J16" i="1"/>
  <c r="J9" i="1"/>
  <c r="J5" i="1"/>
  <c r="J20" i="1"/>
  <c r="J13" i="1"/>
  <c r="J2" i="1"/>
  <c r="J24" i="1"/>
  <c r="J17" i="1"/>
  <c r="J6" i="1"/>
  <c r="AK46" i="1"/>
  <c r="V3" i="1"/>
  <c r="U5" i="1" s="1"/>
  <c r="K46" i="1"/>
  <c r="U11" i="1"/>
  <c r="J30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8A4D7A-4C1D-4478-8D55-506D0E5B5961}" name="bluble_regular" type="6" refreshedVersion="2" background="1" saveData="1">
    <textPr codePage="874" sourceFile="U:\workspace\kCard\bluble_results\ub_0\rev_flow\bluble_regular.txt" decimal="," thousands="." space="1" consecutive="1">
      <textFields count="9">
        <textField/>
        <textField type="skip"/>
        <textField/>
        <textField type="skip"/>
        <textField/>
        <textField/>
        <textField type="skip"/>
        <textField/>
        <textField/>
      </textFields>
    </textPr>
  </connection>
  <connection id="2" xr16:uid="{5F55CFF7-6A4F-42A8-BAFA-2F511F8BF9E3}" name="regular" type="6" refreshedVersion="2" background="1" saveData="1">
    <textPr codePage="1148" sourceFile="C:\Dokumente und Einstellungen\maria\Desktop\kCard\regular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3" xr16:uid="{99BE91E6-1816-4D0E-8FE2-1A5C364E5E60}" name="regular_asym" type="6" refreshedVersion="2" background="1" saveData="1">
    <textPr codePage="1148" sourceFile="C:\Dokumente und Einstellungen\maria\Desktop\kCard\regular_asym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4" xr16:uid="{E1F13733-E3F7-4F5C-85F0-89E093B5930B}" name="regular_asym1" type="6" refreshedVersion="2" background="1" saveData="1">
    <textPr codePage="1148" sourceFile="C:\Dokumente und Einstellungen\maria\Desktop\kCard\regular_asym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5" xr16:uid="{4EB145A9-E879-4EFD-8C1B-8318934E9390}" name="regular_asym2" type="6" refreshedVersion="2" background="1" saveData="1">
    <textPr codePage="1148" sourceFile="C:\Dokumente und Einstellungen\maria\Desktop\kCard\regular_asym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6" xr16:uid="{BF1EED93-BF8F-4E1F-820B-83C91FEBC5C9}" name="regular_opt" type="6" refreshedVersion="2" background="1" saveData="1">
    <textPr codePage="874" sourceFile="U:\workspace\kCard\grid\regular_opt.txt" decimal="," thousands="." space="1" consecutive="1">
      <textFields count="8">
        <textField type="skip"/>
        <textField type="skip"/>
        <textField type="skip"/>
        <textField type="skip"/>
        <textField type="skip"/>
        <textField/>
        <textField type="skip"/>
        <textField/>
      </textFields>
    </textPr>
  </connection>
  <connection id="7" xr16:uid="{D86A7A3F-6700-4C03-BCED-32FA70D84291}" name="regular1" type="6" refreshedVersion="2" background="1" saveData="1">
    <textPr codePage="1148" sourceFile="C:\Dokumente und Einstellungen\maria\Desktop\kCard\regular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8" xr16:uid="{74568B20-8E85-4EA2-A423-8A343088E09C}" name="regular2" type="6" refreshedVersion="2" background="1" saveData="1">
    <textPr codePage="1148" sourceFile="C:\Dokumente und Einstellungen\maria\Desktop\kCard\regular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<sst xmlns="http://schemas.openxmlformats.org/spreadsheetml/2006/main" count="67" uniqueCount="20">
  <si>
    <t>g400-4-05,g</t>
  </si>
  <si>
    <t>g400-4-01,g</t>
  </si>
  <si>
    <t>n-2</t>
  </si>
  <si>
    <t>g1000-4-05,g</t>
  </si>
  <si>
    <t>g1000-4-01,g</t>
  </si>
  <si>
    <t>400 nodes</t>
  </si>
  <si>
    <t>1000 nodes</t>
  </si>
  <si>
    <t>opt/naasym</t>
  </si>
  <si>
    <t>ACO</t>
  </si>
  <si>
    <t>median</t>
  </si>
  <si>
    <t>average</t>
  </si>
  <si>
    <t>ZF</t>
  </si>
  <si>
    <t>Time</t>
  </si>
  <si>
    <t>B&amp;B</t>
  </si>
  <si>
    <t>HyEa-avg</t>
  </si>
  <si>
    <t>gap</t>
  </si>
  <si>
    <t>Obj.Diff</t>
  </si>
  <si>
    <t>UB</t>
  </si>
  <si>
    <t>K</t>
  </si>
  <si>
    <t>Instanz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</si>
</sst>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indexed="62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uble_regular" connectionId="1" xr16:uid="{58A790F7-C613-4913-BA5E-141E68E8A00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asym_2" connectionId="3" xr16:uid="{C6AD680F-BE46-48A9-AD96-E459240E7FB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asym" connectionId="5" xr16:uid="{E9A4B919-14AC-4F7B-B0C5-E730EB7AC0C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1" connectionId="7" xr16:uid="{C8470968-D478-4BAA-B06A-8428D11B4DD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2" connectionId="2" xr16:uid="{6A73CD33-FB46-4752-8649-7702557E727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opt" connectionId="6" xr16:uid="{631E29F8-23FD-4A0C-B4B0-D73CC75262C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" connectionId="8" xr16:uid="{1CCEE1FD-2DF4-4100-AFD5-827744C7AD8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ular_asym_1" connectionId="4" xr16:uid="{38013155-CB23-43F7-8F61-D0A3C2597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989F-6BAB-4E0A-9EAD-A569A79DA889}">
  <dimension ref="A1:AL47"/>
  <sheetViews>
    <sheetView tabSelected="1" workbookViewId="0">
      <selection sqref="A1:XFD1"/>
    </sheetView>
  </sheetViews>
  <sheetFormatPr defaultRowHeight="12.75" x14ac:dyDescent="0.2"/>
  <cols>
    <col min="1" max="1" width="11.7109375" bestFit="1" customWidth="1"/>
    <col min="2" max="2" width="4" customWidth="1"/>
    <col min="3" max="3" width="7.28515625" style="1" bestFit="1" customWidth="1"/>
    <col min="4" max="4" width="6" customWidth="1"/>
    <col min="5" max="5" width="5.5703125" bestFit="1" customWidth="1"/>
    <col min="6" max="6" width="6" style="4" bestFit="1" customWidth="1"/>
    <col min="7" max="7" width="6" bestFit="1" customWidth="1"/>
    <col min="8" max="8" width="7" bestFit="1" customWidth="1"/>
    <col min="9" max="10" width="7" customWidth="1"/>
    <col min="11" max="11" width="6.28515625" bestFit="1" customWidth="1"/>
    <col min="12" max="12" width="6.28515625" customWidth="1"/>
    <col min="13" max="13" width="12" bestFit="1" customWidth="1"/>
    <col min="14" max="14" width="11" style="3" bestFit="1" customWidth="1"/>
    <col min="15" max="15" width="8.5703125" bestFit="1" customWidth="1"/>
    <col min="16" max="16" width="8.5703125" style="2" bestFit="1" customWidth="1"/>
    <col min="17" max="17" width="8.5703125" bestFit="1" customWidth="1"/>
    <col min="18" max="18" width="12.140625" bestFit="1" customWidth="1"/>
    <col min="19" max="19" width="18.85546875" bestFit="1" customWidth="1"/>
    <col min="20" max="20" width="6" customWidth="1"/>
    <col min="21" max="21" width="7.28515625" bestFit="1" customWidth="1"/>
    <col min="22" max="22" width="12" bestFit="1" customWidth="1"/>
    <col min="23" max="23" width="7" bestFit="1" customWidth="1"/>
    <col min="24" max="24" width="10.5703125" bestFit="1" customWidth="1"/>
    <col min="25" max="25" width="7" customWidth="1"/>
    <col min="26" max="26" width="11" bestFit="1" customWidth="1"/>
    <col min="27" max="27" width="7" customWidth="1"/>
    <col min="28" max="28" width="6" customWidth="1"/>
    <col min="29" max="29" width="2" bestFit="1" customWidth="1"/>
    <col min="30" max="30" width="3" customWidth="1"/>
    <col min="31" max="32" width="6" customWidth="1"/>
    <col min="33" max="33" width="2" bestFit="1" customWidth="1"/>
    <col min="34" max="34" width="11.5703125" customWidth="1"/>
    <col min="35" max="35" width="3" customWidth="1"/>
    <col min="36" max="36" width="7" customWidth="1"/>
    <col min="37" max="37" width="11.42578125" style="1" customWidth="1"/>
  </cols>
  <sheetData>
    <row r="1" spans="1:37" x14ac:dyDescent="0.2">
      <c r="A1" t="s">
        <v>19</v>
      </c>
      <c r="B1" t="s">
        <v>18</v>
      </c>
      <c r="D1" t="s">
        <v>17</v>
      </c>
      <c r="E1" t="s">
        <v>13</v>
      </c>
      <c r="F1" s="4" t="s">
        <v>12</v>
      </c>
      <c r="G1" t="s">
        <v>11</v>
      </c>
      <c r="H1" t="s">
        <v>16</v>
      </c>
      <c r="K1" t="s">
        <v>15</v>
      </c>
      <c r="M1" t="s">
        <v>8</v>
      </c>
      <c r="N1" s="3" t="s">
        <v>14</v>
      </c>
      <c r="O1" t="s">
        <v>13</v>
      </c>
      <c r="P1" s="2" t="s">
        <v>12</v>
      </c>
      <c r="Q1" t="s">
        <v>11</v>
      </c>
      <c r="V1" t="s">
        <v>10</v>
      </c>
      <c r="W1" t="s">
        <v>9</v>
      </c>
      <c r="Y1" t="s">
        <v>8</v>
      </c>
      <c r="AK1" s="1" t="s">
        <v>7</v>
      </c>
    </row>
    <row r="2" spans="1:37" x14ac:dyDescent="0.2">
      <c r="A2" t="s">
        <v>4</v>
      </c>
      <c r="B2">
        <v>2</v>
      </c>
      <c r="C2">
        <v>2</v>
      </c>
      <c r="D2">
        <v>6</v>
      </c>
      <c r="E2">
        <v>0</v>
      </c>
      <c r="F2">
        <v>11.76</v>
      </c>
      <c r="G2">
        <v>6</v>
      </c>
      <c r="H2">
        <f t="shared" ref="H2:H45" si="0">D2-Q2</f>
        <v>0</v>
      </c>
      <c r="I2">
        <f t="shared" ref="I2:I45" si="1">IF(H2=0,1,0)</f>
        <v>1</v>
      </c>
      <c r="J2" s="1">
        <f t="shared" ref="J2:J45" si="2">SUM(I2,I13,I24,I35)/4</f>
        <v>1</v>
      </c>
      <c r="K2" s="6">
        <f t="shared" ref="K2:K45" si="3">(D2-G2)/G2</f>
        <v>0</v>
      </c>
      <c r="L2" s="6">
        <f>AVERAGE(K6,K7,K8,K10)</f>
        <v>7.1031377482931276E-4</v>
      </c>
      <c r="M2">
        <f t="shared" ref="M2:M45" si="4">Y2/2.33</f>
        <v>3.0042918454935626E-2</v>
      </c>
      <c r="N2" s="3">
        <f t="shared" ref="N2:N45" si="5">Z2/1.75</f>
        <v>0.04</v>
      </c>
      <c r="O2">
        <v>0</v>
      </c>
      <c r="P2">
        <v>0.15</v>
      </c>
      <c r="Q2">
        <v>6</v>
      </c>
      <c r="R2" s="6">
        <f t="shared" ref="R2:R45" si="6">P2/F2</f>
        <v>1.2755102040816327E-2</v>
      </c>
      <c r="S2" s="6">
        <f t="shared" ref="S2:S12" si="7">AVERAGE(R2,R13,R24,R35)</f>
        <v>2.2914042896260887E-2</v>
      </c>
      <c r="T2">
        <f t="shared" ref="T2:T7" si="8">P2</f>
        <v>0.15</v>
      </c>
      <c r="U2" s="3">
        <f>AVERAGE(N2:N23)</f>
        <v>109.02155844155844</v>
      </c>
      <c r="V2">
        <f>AVERAGE(T2:T23)</f>
        <v>22.192727272727272</v>
      </c>
      <c r="W2">
        <f>MEDIAN(T2:T23)</f>
        <v>23.795000000000002</v>
      </c>
      <c r="X2" t="s">
        <v>6</v>
      </c>
      <c r="Y2">
        <v>7.0000000000000007E-2</v>
      </c>
      <c r="Z2">
        <v>7.0000000000000007E-2</v>
      </c>
      <c r="AA2">
        <v>0</v>
      </c>
      <c r="AB2">
        <v>0.15</v>
      </c>
      <c r="AC2">
        <v>6</v>
      </c>
      <c r="AE2">
        <v>0</v>
      </c>
      <c r="AF2">
        <v>11.76</v>
      </c>
      <c r="AG2">
        <v>6</v>
      </c>
      <c r="AI2">
        <v>0</v>
      </c>
      <c r="AJ2">
        <v>0.02</v>
      </c>
      <c r="AK2" s="1">
        <f t="shared" ref="AK2:AK45" si="9">(P2-AJ2)/P2</f>
        <v>0.8666666666666667</v>
      </c>
    </row>
    <row r="3" spans="1:37" x14ac:dyDescent="0.2">
      <c r="A3" t="s">
        <v>4</v>
      </c>
      <c r="B3">
        <v>100</v>
      </c>
      <c r="C3" s="1">
        <f t="shared" ref="C3:C11" si="10">B3/1000</f>
        <v>0.1</v>
      </c>
      <c r="D3">
        <v>1523</v>
      </c>
      <c r="E3">
        <v>2</v>
      </c>
      <c r="F3">
        <v>97.18</v>
      </c>
      <c r="G3">
        <v>1523</v>
      </c>
      <c r="H3">
        <f t="shared" si="0"/>
        <v>0</v>
      </c>
      <c r="I3">
        <f t="shared" si="1"/>
        <v>1</v>
      </c>
      <c r="J3" s="1">
        <f t="shared" si="2"/>
        <v>0.5</v>
      </c>
      <c r="K3" s="6">
        <f t="shared" si="3"/>
        <v>0</v>
      </c>
      <c r="L3" s="6"/>
      <c r="M3">
        <f t="shared" si="4"/>
        <v>3.6523605150214591</v>
      </c>
      <c r="N3" s="3">
        <f t="shared" si="5"/>
        <v>10.188571428571427</v>
      </c>
      <c r="O3">
        <v>10</v>
      </c>
      <c r="P3">
        <v>11.18</v>
      </c>
      <c r="Q3">
        <v>1523</v>
      </c>
      <c r="R3" s="6">
        <f t="shared" si="6"/>
        <v>0.1150442477876106</v>
      </c>
      <c r="S3" s="6">
        <f t="shared" si="7"/>
        <v>7.0436921198729519E-2</v>
      </c>
      <c r="T3">
        <f t="shared" si="8"/>
        <v>11.18</v>
      </c>
      <c r="U3">
        <f>AVERAGE(M24:M45)</f>
        <v>6.7684354272337108</v>
      </c>
      <c r="V3">
        <f>AVERAGE(T24:T45)</f>
        <v>1.4959090909090911</v>
      </c>
      <c r="W3">
        <f>MEDIAN(T24:T45)</f>
        <v>1.4249999999999998</v>
      </c>
      <c r="X3" t="s">
        <v>5</v>
      </c>
      <c r="Y3">
        <v>8.51</v>
      </c>
      <c r="Z3">
        <v>17.829999999999998</v>
      </c>
      <c r="AA3">
        <v>10</v>
      </c>
      <c r="AB3">
        <v>11.18</v>
      </c>
      <c r="AC3">
        <v>1523</v>
      </c>
      <c r="AE3">
        <v>2</v>
      </c>
      <c r="AF3">
        <v>97.18</v>
      </c>
      <c r="AG3">
        <v>1523</v>
      </c>
      <c r="AI3">
        <v>0</v>
      </c>
      <c r="AJ3">
        <v>3.82</v>
      </c>
      <c r="AK3" s="1">
        <f t="shared" si="9"/>
        <v>0.65831842576028621</v>
      </c>
    </row>
    <row r="4" spans="1:37" x14ac:dyDescent="0.2">
      <c r="A4" t="s">
        <v>4</v>
      </c>
      <c r="B4">
        <v>200</v>
      </c>
      <c r="C4" s="1">
        <f t="shared" si="10"/>
        <v>0.2</v>
      </c>
      <c r="D4">
        <v>3308</v>
      </c>
      <c r="E4">
        <v>1</v>
      </c>
      <c r="F4">
        <v>71.540000000000006</v>
      </c>
      <c r="G4">
        <v>3308</v>
      </c>
      <c r="H4">
        <f t="shared" si="0"/>
        <v>0</v>
      </c>
      <c r="I4">
        <f t="shared" si="1"/>
        <v>1</v>
      </c>
      <c r="J4" s="1">
        <f t="shared" si="2"/>
        <v>0.75</v>
      </c>
      <c r="K4" s="6">
        <f t="shared" si="3"/>
        <v>0</v>
      </c>
      <c r="L4" s="6"/>
      <c r="M4">
        <f t="shared" si="4"/>
        <v>25.540772532188839</v>
      </c>
      <c r="N4" s="3">
        <f t="shared" si="5"/>
        <v>27.074285714285715</v>
      </c>
      <c r="O4">
        <v>2</v>
      </c>
      <c r="P4">
        <v>4.57</v>
      </c>
      <c r="Q4">
        <v>3308</v>
      </c>
      <c r="R4" s="6">
        <f t="shared" si="6"/>
        <v>6.3880346659211634E-2</v>
      </c>
      <c r="S4" s="6">
        <f t="shared" si="7"/>
        <v>9.0139974687072161E-2</v>
      </c>
      <c r="T4">
        <f t="shared" si="8"/>
        <v>4.57</v>
      </c>
      <c r="U4" s="6">
        <f>V2/U2</f>
        <v>0.20356274107587441</v>
      </c>
      <c r="Y4">
        <v>59.51</v>
      </c>
      <c r="Z4">
        <v>47.38</v>
      </c>
      <c r="AA4">
        <v>2</v>
      </c>
      <c r="AB4">
        <v>4.57</v>
      </c>
      <c r="AC4">
        <v>3308</v>
      </c>
      <c r="AE4">
        <v>1</v>
      </c>
      <c r="AF4">
        <v>71.540000000000006</v>
      </c>
      <c r="AG4">
        <v>3308</v>
      </c>
      <c r="AI4">
        <v>0</v>
      </c>
      <c r="AJ4">
        <v>3.61</v>
      </c>
      <c r="AK4" s="1">
        <f t="shared" si="9"/>
        <v>0.21006564551422327</v>
      </c>
    </row>
    <row r="5" spans="1:37" x14ac:dyDescent="0.2">
      <c r="A5" t="s">
        <v>4</v>
      </c>
      <c r="B5">
        <v>300</v>
      </c>
      <c r="C5" s="1">
        <f t="shared" si="10"/>
        <v>0.3</v>
      </c>
      <c r="D5">
        <v>5325</v>
      </c>
      <c r="E5">
        <v>3</v>
      </c>
      <c r="F5">
        <v>93.36</v>
      </c>
      <c r="G5">
        <v>5325</v>
      </c>
      <c r="H5">
        <f t="shared" si="0"/>
        <v>0</v>
      </c>
      <c r="I5">
        <f t="shared" si="1"/>
        <v>1</v>
      </c>
      <c r="J5" s="1">
        <f t="shared" si="2"/>
        <v>0.25</v>
      </c>
      <c r="K5" s="6">
        <f t="shared" si="3"/>
        <v>0</v>
      </c>
      <c r="L5" s="6"/>
      <c r="M5">
        <f t="shared" si="4"/>
        <v>47.193133047210296</v>
      </c>
      <c r="N5" s="3">
        <f t="shared" si="5"/>
        <v>68.44</v>
      </c>
      <c r="O5">
        <v>47</v>
      </c>
      <c r="P5">
        <v>24.28</v>
      </c>
      <c r="Q5">
        <v>5325</v>
      </c>
      <c r="R5" s="6">
        <f t="shared" si="6"/>
        <v>0.2600685518423308</v>
      </c>
      <c r="S5" s="6">
        <f t="shared" si="7"/>
        <v>0.17931194787260102</v>
      </c>
      <c r="T5">
        <f t="shared" si="8"/>
        <v>24.28</v>
      </c>
      <c r="U5" s="6">
        <f>V3/U3</f>
        <v>0.22101253782965846</v>
      </c>
      <c r="V5">
        <f>AVERAGE(T2:T7,T13:T18)</f>
        <v>15.724166666666667</v>
      </c>
      <c r="W5">
        <f>MEDIAN(T2:T7,T13:T18)</f>
        <v>9.5749999999999993</v>
      </c>
      <c r="X5" t="s">
        <v>6</v>
      </c>
      <c r="Y5">
        <v>109.96</v>
      </c>
      <c r="Z5">
        <v>119.77</v>
      </c>
      <c r="AA5">
        <v>47</v>
      </c>
      <c r="AB5">
        <v>24.28</v>
      </c>
      <c r="AC5">
        <v>5325</v>
      </c>
      <c r="AE5">
        <v>3</v>
      </c>
      <c r="AF5">
        <v>93.36</v>
      </c>
      <c r="AG5">
        <v>5325</v>
      </c>
      <c r="AI5">
        <v>0</v>
      </c>
      <c r="AJ5">
        <v>7.2</v>
      </c>
      <c r="AK5" s="1">
        <f t="shared" si="9"/>
        <v>0.70345963756177932</v>
      </c>
    </row>
    <row r="6" spans="1:37" x14ac:dyDescent="0.2">
      <c r="A6" t="s">
        <v>4</v>
      </c>
      <c r="B6" s="4">
        <v>400</v>
      </c>
      <c r="C6" s="1">
        <f t="shared" si="10"/>
        <v>0.4</v>
      </c>
      <c r="D6">
        <v>7581</v>
      </c>
      <c r="E6">
        <v>2</v>
      </c>
      <c r="F6">
        <v>82.18</v>
      </c>
      <c r="G6">
        <v>7572</v>
      </c>
      <c r="H6">
        <f t="shared" si="0"/>
        <v>9</v>
      </c>
      <c r="I6">
        <f t="shared" si="1"/>
        <v>0</v>
      </c>
      <c r="J6" s="1">
        <f t="shared" si="2"/>
        <v>0.25</v>
      </c>
      <c r="K6" s="6">
        <f t="shared" si="3"/>
        <v>1.1885895404120444E-3</v>
      </c>
      <c r="L6" s="6"/>
      <c r="M6">
        <f t="shared" si="4"/>
        <v>32.592274678111586</v>
      </c>
      <c r="N6" s="3">
        <f t="shared" si="5"/>
        <v>117</v>
      </c>
      <c r="O6">
        <v>38</v>
      </c>
      <c r="P6">
        <v>30.33</v>
      </c>
      <c r="Q6">
        <v>7572</v>
      </c>
      <c r="R6" s="6">
        <f t="shared" si="6"/>
        <v>0.36906789973229492</v>
      </c>
      <c r="S6" s="6">
        <f t="shared" si="7"/>
        <v>0.52890624218321258</v>
      </c>
      <c r="T6">
        <f t="shared" si="8"/>
        <v>30.33</v>
      </c>
      <c r="V6">
        <f>AVERAGE(T24:T29,T35:T40)</f>
        <v>0.91083333333333316</v>
      </c>
      <c r="W6">
        <f>MEDIAN(T24:T29,T35:T40)</f>
        <v>0.96</v>
      </c>
      <c r="X6" t="s">
        <v>5</v>
      </c>
      <c r="Y6">
        <v>75.94</v>
      </c>
      <c r="Z6">
        <v>204.75</v>
      </c>
      <c r="AA6">
        <v>38</v>
      </c>
      <c r="AB6">
        <v>30.33</v>
      </c>
      <c r="AC6">
        <v>7572</v>
      </c>
      <c r="AE6">
        <v>2</v>
      </c>
      <c r="AF6">
        <v>82.18</v>
      </c>
      <c r="AG6">
        <v>7572</v>
      </c>
      <c r="AI6">
        <v>0</v>
      </c>
      <c r="AJ6">
        <v>16.190000000000001</v>
      </c>
      <c r="AK6" s="1">
        <f t="shared" si="9"/>
        <v>0.46620507748104179</v>
      </c>
    </row>
    <row r="7" spans="1:37" x14ac:dyDescent="0.2">
      <c r="A7" t="s">
        <v>4</v>
      </c>
      <c r="B7" s="4">
        <v>500</v>
      </c>
      <c r="C7" s="1">
        <f t="shared" si="10"/>
        <v>0.5</v>
      </c>
      <c r="D7">
        <v>10052</v>
      </c>
      <c r="E7">
        <v>0</v>
      </c>
      <c r="F7">
        <v>30.81</v>
      </c>
      <c r="G7">
        <v>10042</v>
      </c>
      <c r="H7">
        <f t="shared" si="0"/>
        <v>10</v>
      </c>
      <c r="I7">
        <f t="shared" si="1"/>
        <v>0</v>
      </c>
      <c r="J7" s="1">
        <f t="shared" si="2"/>
        <v>0.5</v>
      </c>
      <c r="K7" s="6">
        <f t="shared" si="3"/>
        <v>9.9581756622186819E-4</v>
      </c>
      <c r="L7" s="6"/>
      <c r="M7">
        <f t="shared" si="4"/>
        <v>67.695278969957073</v>
      </c>
      <c r="N7" s="3">
        <f t="shared" si="5"/>
        <v>173.84571428571431</v>
      </c>
      <c r="O7">
        <v>0</v>
      </c>
      <c r="P7">
        <v>31.6</v>
      </c>
      <c r="Q7">
        <v>10042</v>
      </c>
      <c r="R7" s="6">
        <f t="shared" si="6"/>
        <v>1.0256410256410258</v>
      </c>
      <c r="S7" s="6">
        <f t="shared" si="7"/>
        <v>1.0530063846842959</v>
      </c>
      <c r="T7">
        <f t="shared" si="8"/>
        <v>31.6</v>
      </c>
      <c r="Y7">
        <v>157.72999999999999</v>
      </c>
      <c r="Z7">
        <v>304.23</v>
      </c>
      <c r="AA7">
        <v>0</v>
      </c>
      <c r="AB7">
        <v>31.6</v>
      </c>
      <c r="AC7">
        <v>10042</v>
      </c>
      <c r="AE7">
        <v>0</v>
      </c>
      <c r="AF7">
        <v>30.81</v>
      </c>
      <c r="AG7">
        <v>10042</v>
      </c>
      <c r="AI7">
        <v>0</v>
      </c>
      <c r="AJ7">
        <v>28.55</v>
      </c>
      <c r="AK7" s="1">
        <f t="shared" si="9"/>
        <v>9.6518987341772167E-2</v>
      </c>
    </row>
    <row r="8" spans="1:37" x14ac:dyDescent="0.2">
      <c r="A8" t="s">
        <v>4</v>
      </c>
      <c r="B8" s="4">
        <v>600</v>
      </c>
      <c r="C8" s="1">
        <f t="shared" si="10"/>
        <v>0.6</v>
      </c>
      <c r="D8">
        <v>12708</v>
      </c>
      <c r="E8">
        <v>0</v>
      </c>
      <c r="F8">
        <v>23.31</v>
      </c>
      <c r="G8">
        <v>12705</v>
      </c>
      <c r="H8">
        <f t="shared" si="0"/>
        <v>3</v>
      </c>
      <c r="I8">
        <f t="shared" si="1"/>
        <v>0</v>
      </c>
      <c r="J8" s="1">
        <f t="shared" si="2"/>
        <v>0.5</v>
      </c>
      <c r="K8" s="6">
        <f t="shared" si="3"/>
        <v>2.3612750885478159E-4</v>
      </c>
      <c r="L8" s="6"/>
      <c r="M8">
        <f t="shared" si="4"/>
        <v>135.63519313304718</v>
      </c>
      <c r="N8" s="3">
        <f t="shared" si="5"/>
        <v>218.62285714285713</v>
      </c>
      <c r="O8">
        <v>2</v>
      </c>
      <c r="P8">
        <v>46.43</v>
      </c>
      <c r="Q8">
        <v>12705</v>
      </c>
      <c r="R8" s="6">
        <f t="shared" si="6"/>
        <v>1.9918489918489919</v>
      </c>
      <c r="S8" s="6">
        <f t="shared" si="7"/>
        <v>1.6561221439111902</v>
      </c>
      <c r="T8">
        <f>F8</f>
        <v>23.31</v>
      </c>
      <c r="Y8">
        <v>316.02999999999997</v>
      </c>
      <c r="Z8">
        <v>382.59</v>
      </c>
      <c r="AA8">
        <v>2</v>
      </c>
      <c r="AB8">
        <v>46.43</v>
      </c>
      <c r="AC8">
        <v>12705</v>
      </c>
      <c r="AE8">
        <v>0</v>
      </c>
      <c r="AF8">
        <v>23.31</v>
      </c>
      <c r="AG8">
        <v>12705</v>
      </c>
      <c r="AI8">
        <v>0</v>
      </c>
      <c r="AJ8">
        <v>44.52</v>
      </c>
      <c r="AK8" s="1">
        <f t="shared" si="9"/>
        <v>4.1137195778591353E-2</v>
      </c>
    </row>
    <row r="9" spans="1:37" x14ac:dyDescent="0.2">
      <c r="A9" t="s">
        <v>4</v>
      </c>
      <c r="B9">
        <v>700</v>
      </c>
      <c r="C9" s="1">
        <f t="shared" si="10"/>
        <v>0.7</v>
      </c>
      <c r="D9">
        <v>15675</v>
      </c>
      <c r="E9">
        <v>3</v>
      </c>
      <c r="F9">
        <v>40.79</v>
      </c>
      <c r="G9">
        <v>15675</v>
      </c>
      <c r="H9">
        <f t="shared" si="0"/>
        <v>0</v>
      </c>
      <c r="I9">
        <f t="shared" si="1"/>
        <v>1</v>
      </c>
      <c r="J9" s="1">
        <f t="shared" si="2"/>
        <v>0.75</v>
      </c>
      <c r="K9" s="6">
        <f t="shared" si="3"/>
        <v>0</v>
      </c>
      <c r="L9" s="6"/>
      <c r="M9">
        <f t="shared" si="4"/>
        <v>249.72961373390558</v>
      </c>
      <c r="N9" s="3">
        <f t="shared" si="5"/>
        <v>379.82857142857148</v>
      </c>
      <c r="O9">
        <v>2</v>
      </c>
      <c r="P9">
        <v>100.91</v>
      </c>
      <c r="Q9">
        <v>15675</v>
      </c>
      <c r="R9" s="6">
        <f t="shared" si="6"/>
        <v>2.4738906594753618</v>
      </c>
      <c r="S9" s="6">
        <f t="shared" si="7"/>
        <v>1.8834025994065204</v>
      </c>
      <c r="T9">
        <f>F9</f>
        <v>40.79</v>
      </c>
      <c r="Y9">
        <v>581.87</v>
      </c>
      <c r="Z9">
        <v>664.7</v>
      </c>
      <c r="AA9">
        <v>2</v>
      </c>
      <c r="AB9">
        <v>100.91</v>
      </c>
      <c r="AC9">
        <v>15675</v>
      </c>
      <c r="AE9">
        <v>3</v>
      </c>
      <c r="AF9">
        <v>40.79</v>
      </c>
      <c r="AG9">
        <v>15675</v>
      </c>
      <c r="AI9">
        <v>0</v>
      </c>
      <c r="AJ9">
        <v>72.83</v>
      </c>
      <c r="AK9" s="1">
        <f t="shared" si="9"/>
        <v>0.2782677633534833</v>
      </c>
    </row>
    <row r="10" spans="1:37" x14ac:dyDescent="0.2">
      <c r="A10" t="s">
        <v>4</v>
      </c>
      <c r="B10" s="4">
        <v>800</v>
      </c>
      <c r="C10" s="1">
        <f t="shared" si="10"/>
        <v>0.8</v>
      </c>
      <c r="D10">
        <v>19023</v>
      </c>
      <c r="E10">
        <v>0</v>
      </c>
      <c r="F10">
        <v>34.83</v>
      </c>
      <c r="G10">
        <v>19015</v>
      </c>
      <c r="H10">
        <f t="shared" si="0"/>
        <v>8</v>
      </c>
      <c r="I10">
        <f t="shared" si="1"/>
        <v>0</v>
      </c>
      <c r="J10" s="1">
        <f t="shared" si="2"/>
        <v>0.5</v>
      </c>
      <c r="K10" s="6">
        <f t="shared" si="3"/>
        <v>4.207204838285564E-4</v>
      </c>
      <c r="L10" s="6"/>
      <c r="M10">
        <f t="shared" si="4"/>
        <v>294.15450643776825</v>
      </c>
      <c r="N10" s="3">
        <f t="shared" si="5"/>
        <v>225.02857142857144</v>
      </c>
      <c r="O10">
        <v>0</v>
      </c>
      <c r="P10">
        <v>108.5</v>
      </c>
      <c r="Q10">
        <v>19015</v>
      </c>
      <c r="R10" s="6">
        <f t="shared" si="6"/>
        <v>3.1151306345104794</v>
      </c>
      <c r="S10" s="6">
        <f t="shared" si="7"/>
        <v>3.2964703993386779</v>
      </c>
      <c r="T10">
        <f>F10</f>
        <v>34.83</v>
      </c>
      <c r="Y10">
        <v>685.38</v>
      </c>
      <c r="Z10">
        <v>393.8</v>
      </c>
      <c r="AA10">
        <v>0</v>
      </c>
      <c r="AB10">
        <v>108.5</v>
      </c>
      <c r="AC10">
        <v>19015</v>
      </c>
      <c r="AE10">
        <v>0</v>
      </c>
      <c r="AF10">
        <v>34.83</v>
      </c>
      <c r="AG10">
        <v>19015</v>
      </c>
      <c r="AI10">
        <v>0</v>
      </c>
      <c r="AJ10">
        <v>98.68</v>
      </c>
      <c r="AK10" s="1">
        <f t="shared" si="9"/>
        <v>9.0506912442396253E-2</v>
      </c>
    </row>
    <row r="11" spans="1:37" x14ac:dyDescent="0.2">
      <c r="A11" t="s">
        <v>4</v>
      </c>
      <c r="B11">
        <v>900</v>
      </c>
      <c r="C11" s="1">
        <f t="shared" si="10"/>
        <v>0.9</v>
      </c>
      <c r="D11">
        <v>22827</v>
      </c>
      <c r="E11">
        <v>2</v>
      </c>
      <c r="F11">
        <v>43.9</v>
      </c>
      <c r="G11">
        <v>22827</v>
      </c>
      <c r="H11">
        <f t="shared" si="0"/>
        <v>0</v>
      </c>
      <c r="I11">
        <f t="shared" si="1"/>
        <v>1</v>
      </c>
      <c r="J11" s="1">
        <f t="shared" si="2"/>
        <v>1</v>
      </c>
      <c r="K11" s="6">
        <f t="shared" si="3"/>
        <v>0</v>
      </c>
      <c r="L11" s="6"/>
      <c r="M11">
        <f t="shared" si="4"/>
        <v>360.62231759656652</v>
      </c>
      <c r="N11" s="3">
        <f t="shared" si="5"/>
        <v>38.89142857142857</v>
      </c>
      <c r="O11">
        <v>2</v>
      </c>
      <c r="P11">
        <v>207.68</v>
      </c>
      <c r="Q11">
        <v>22827</v>
      </c>
      <c r="R11" s="6">
        <f t="shared" si="6"/>
        <v>4.7307517084282464</v>
      </c>
      <c r="S11" s="6">
        <f t="shared" si="7"/>
        <v>5.5891840754292392</v>
      </c>
      <c r="T11">
        <f>F11</f>
        <v>43.9</v>
      </c>
      <c r="U11">
        <f>AVERAGE(H6:H8,H10,H14,H15,H16,H17,H18,H19,H20,H21)</f>
        <v>6.25</v>
      </c>
      <c r="V11" s="6">
        <f>AVERAGE(K6:K8,K10,K14,K15,K16,K17,K18,K19,K20,K21)</f>
        <v>8.0297756117997745E-4</v>
      </c>
      <c r="Y11">
        <v>840.25</v>
      </c>
      <c r="Z11">
        <v>68.06</v>
      </c>
      <c r="AA11">
        <v>2</v>
      </c>
      <c r="AB11">
        <v>207.68</v>
      </c>
      <c r="AC11">
        <v>22827</v>
      </c>
      <c r="AE11">
        <v>2</v>
      </c>
      <c r="AF11">
        <v>43.9</v>
      </c>
      <c r="AG11">
        <v>22827</v>
      </c>
      <c r="AI11">
        <v>0</v>
      </c>
      <c r="AJ11">
        <v>215</v>
      </c>
      <c r="AK11" s="1">
        <f t="shared" si="9"/>
        <v>-3.5246533127889029E-2</v>
      </c>
    </row>
    <row r="12" spans="1:37" x14ac:dyDescent="0.2">
      <c r="A12" t="s">
        <v>4</v>
      </c>
      <c r="B12">
        <v>998</v>
      </c>
      <c r="C12" s="1" t="s">
        <v>2</v>
      </c>
      <c r="D12">
        <v>27946</v>
      </c>
      <c r="E12">
        <v>0</v>
      </c>
      <c r="F12">
        <v>30.28</v>
      </c>
      <c r="G12">
        <v>27946</v>
      </c>
      <c r="H12">
        <f t="shared" si="0"/>
        <v>0</v>
      </c>
      <c r="I12">
        <f t="shared" si="1"/>
        <v>1</v>
      </c>
      <c r="J12" s="1">
        <f t="shared" si="2"/>
        <v>1</v>
      </c>
      <c r="K12" s="6">
        <f t="shared" si="3"/>
        <v>0</v>
      </c>
      <c r="L12" s="6"/>
      <c r="M12">
        <f t="shared" si="4"/>
        <v>354.38197424892707</v>
      </c>
      <c r="N12" s="3">
        <f t="shared" si="5"/>
        <v>0.56571428571428573</v>
      </c>
      <c r="O12">
        <v>0</v>
      </c>
      <c r="P12">
        <v>235.69</v>
      </c>
      <c r="Q12">
        <v>27946</v>
      </c>
      <c r="R12" s="6">
        <f t="shared" si="6"/>
        <v>7.7836856010568027</v>
      </c>
      <c r="S12" s="6">
        <f t="shared" si="7"/>
        <v>8.0126684407879996</v>
      </c>
      <c r="T12">
        <f>F12</f>
        <v>30.28</v>
      </c>
      <c r="Y12">
        <v>825.71</v>
      </c>
      <c r="Z12">
        <v>0.99</v>
      </c>
      <c r="AA12">
        <v>0</v>
      </c>
      <c r="AB12">
        <v>235.69</v>
      </c>
      <c r="AC12">
        <v>27946</v>
      </c>
      <c r="AE12">
        <v>0</v>
      </c>
      <c r="AF12">
        <v>30.28</v>
      </c>
      <c r="AG12">
        <v>27946</v>
      </c>
      <c r="AI12">
        <v>0</v>
      </c>
      <c r="AJ12">
        <v>203.21</v>
      </c>
      <c r="AK12" s="1">
        <f t="shared" si="9"/>
        <v>0.13780813780813778</v>
      </c>
    </row>
    <row r="13" spans="1:37" x14ac:dyDescent="0.2">
      <c r="A13" t="s">
        <v>3</v>
      </c>
      <c r="B13">
        <v>2</v>
      </c>
      <c r="C13">
        <v>2</v>
      </c>
      <c r="D13">
        <v>7</v>
      </c>
      <c r="E13">
        <v>0</v>
      </c>
      <c r="F13">
        <v>11.27</v>
      </c>
      <c r="G13">
        <v>7</v>
      </c>
      <c r="H13">
        <f t="shared" si="0"/>
        <v>0</v>
      </c>
      <c r="I13">
        <f t="shared" si="1"/>
        <v>1</v>
      </c>
      <c r="J13" s="1">
        <f t="shared" si="2"/>
        <v>0.75</v>
      </c>
      <c r="K13" s="6">
        <f t="shared" si="3"/>
        <v>0</v>
      </c>
      <c r="L13" s="6">
        <f>AVERAGE(K14:K21)</f>
        <v>8.4930945435531023E-4</v>
      </c>
      <c r="M13">
        <f t="shared" si="4"/>
        <v>3.0042918454935626E-2</v>
      </c>
      <c r="N13" s="3">
        <f t="shared" si="5"/>
        <v>2.8571428571428574E-2</v>
      </c>
      <c r="O13">
        <v>0</v>
      </c>
      <c r="P13">
        <v>0.15</v>
      </c>
      <c r="Q13">
        <v>7</v>
      </c>
      <c r="R13" s="6">
        <f t="shared" si="6"/>
        <v>1.3309671694764862E-2</v>
      </c>
      <c r="T13">
        <f t="shared" ref="T13:T18" si="11">P13:P18</f>
        <v>0.15</v>
      </c>
      <c r="Y13">
        <v>7.0000000000000007E-2</v>
      </c>
      <c r="Z13">
        <v>0.05</v>
      </c>
      <c r="AA13">
        <v>0</v>
      </c>
      <c r="AB13">
        <v>0.15</v>
      </c>
      <c r="AC13">
        <v>7</v>
      </c>
      <c r="AE13">
        <v>0</v>
      </c>
      <c r="AF13">
        <v>11.27</v>
      </c>
      <c r="AG13">
        <v>7</v>
      </c>
      <c r="AI13">
        <v>0</v>
      </c>
      <c r="AJ13">
        <v>0.03</v>
      </c>
      <c r="AK13" s="1">
        <f t="shared" si="9"/>
        <v>0.8</v>
      </c>
    </row>
    <row r="14" spans="1:37" x14ac:dyDescent="0.2">
      <c r="A14" t="s">
        <v>3</v>
      </c>
      <c r="B14" s="4">
        <v>100</v>
      </c>
      <c r="C14" s="7">
        <f t="shared" ref="C14:C22" si="12">B14/1000</f>
        <v>0.1</v>
      </c>
      <c r="D14">
        <v>1652</v>
      </c>
      <c r="E14">
        <v>0</v>
      </c>
      <c r="F14">
        <v>72.290000000000006</v>
      </c>
      <c r="G14">
        <v>1648</v>
      </c>
      <c r="H14">
        <f t="shared" si="0"/>
        <v>4</v>
      </c>
      <c r="I14">
        <f t="shared" si="1"/>
        <v>0</v>
      </c>
      <c r="J14" s="1">
        <f t="shared" si="2"/>
        <v>0.25</v>
      </c>
      <c r="K14" s="6">
        <f t="shared" si="3"/>
        <v>2.4271844660194173E-3</v>
      </c>
      <c r="L14" s="6"/>
      <c r="M14">
        <f t="shared" si="4"/>
        <v>2.1716738197424892</v>
      </c>
      <c r="N14" s="3">
        <f t="shared" si="5"/>
        <v>11.24</v>
      </c>
      <c r="O14">
        <v>1</v>
      </c>
      <c r="P14">
        <v>2.54</v>
      </c>
      <c r="Q14">
        <v>1648</v>
      </c>
      <c r="R14" s="6">
        <f t="shared" si="6"/>
        <v>3.5136256743671324E-2</v>
      </c>
      <c r="T14">
        <f t="shared" si="11"/>
        <v>2.54</v>
      </c>
      <c r="Y14">
        <v>5.0599999999999996</v>
      </c>
      <c r="Z14">
        <v>19.670000000000002</v>
      </c>
      <c r="AA14">
        <v>1</v>
      </c>
      <c r="AB14">
        <v>2.54</v>
      </c>
      <c r="AC14">
        <v>1648</v>
      </c>
      <c r="AE14">
        <v>0</v>
      </c>
      <c r="AF14">
        <v>72.290000000000006</v>
      </c>
      <c r="AG14">
        <v>1648</v>
      </c>
      <c r="AI14">
        <v>0</v>
      </c>
      <c r="AJ14">
        <v>2.13</v>
      </c>
      <c r="AK14" s="1">
        <f t="shared" si="9"/>
        <v>0.16141732283464572</v>
      </c>
    </row>
    <row r="15" spans="1:37" x14ac:dyDescent="0.2">
      <c r="A15" t="s">
        <v>3</v>
      </c>
      <c r="B15" s="4">
        <v>200</v>
      </c>
      <c r="C15" s="7">
        <f t="shared" si="12"/>
        <v>0.2</v>
      </c>
      <c r="D15">
        <v>3620</v>
      </c>
      <c r="E15">
        <v>0</v>
      </c>
      <c r="F15">
        <v>64.459999999999994</v>
      </c>
      <c r="G15">
        <v>3618</v>
      </c>
      <c r="H15">
        <f t="shared" si="0"/>
        <v>2</v>
      </c>
      <c r="I15">
        <f t="shared" si="1"/>
        <v>0</v>
      </c>
      <c r="J15" s="1">
        <f t="shared" si="2"/>
        <v>0.5</v>
      </c>
      <c r="K15" s="6">
        <f t="shared" si="3"/>
        <v>5.5279159756771695E-4</v>
      </c>
      <c r="L15" s="6"/>
      <c r="M15">
        <f t="shared" si="4"/>
        <v>11.214592274678111</v>
      </c>
      <c r="N15" s="3">
        <f t="shared" si="5"/>
        <v>37.714285714285715</v>
      </c>
      <c r="O15">
        <v>0</v>
      </c>
      <c r="P15">
        <v>2.77</v>
      </c>
      <c r="Q15">
        <v>3618</v>
      </c>
      <c r="R15" s="6">
        <f t="shared" si="6"/>
        <v>4.297238597579895E-2</v>
      </c>
      <c r="T15">
        <f t="shared" si="11"/>
        <v>2.77</v>
      </c>
      <c r="Y15">
        <v>26.13</v>
      </c>
      <c r="Z15">
        <v>66</v>
      </c>
      <c r="AA15">
        <v>0</v>
      </c>
      <c r="AB15">
        <v>2.77</v>
      </c>
      <c r="AC15">
        <v>3618</v>
      </c>
      <c r="AE15">
        <v>0</v>
      </c>
      <c r="AF15">
        <v>64.459999999999994</v>
      </c>
      <c r="AG15">
        <v>3618</v>
      </c>
      <c r="AI15">
        <v>0</v>
      </c>
      <c r="AJ15">
        <v>2.6</v>
      </c>
      <c r="AK15" s="1">
        <f t="shared" si="9"/>
        <v>6.1371841155234634E-2</v>
      </c>
    </row>
    <row r="16" spans="1:37" x14ac:dyDescent="0.2">
      <c r="A16" t="s">
        <v>3</v>
      </c>
      <c r="B16" s="4">
        <v>300</v>
      </c>
      <c r="C16" s="7">
        <f t="shared" si="12"/>
        <v>0.3</v>
      </c>
      <c r="D16">
        <v>5801</v>
      </c>
      <c r="E16">
        <v>1</v>
      </c>
      <c r="F16">
        <v>42.06</v>
      </c>
      <c r="G16">
        <v>5797</v>
      </c>
      <c r="H16">
        <f t="shared" si="0"/>
        <v>4</v>
      </c>
      <c r="I16">
        <f t="shared" si="1"/>
        <v>0</v>
      </c>
      <c r="J16" s="1">
        <f t="shared" si="2"/>
        <v>0</v>
      </c>
      <c r="K16" s="6">
        <f t="shared" si="3"/>
        <v>6.9001207521131617E-4</v>
      </c>
      <c r="L16" s="6"/>
      <c r="M16">
        <f t="shared" si="4"/>
        <v>52.36480686695279</v>
      </c>
      <c r="N16" s="3">
        <f t="shared" si="5"/>
        <v>97.982857142857142</v>
      </c>
      <c r="O16">
        <v>1</v>
      </c>
      <c r="P16">
        <v>7.97</v>
      </c>
      <c r="Q16">
        <v>5797</v>
      </c>
      <c r="R16" s="6">
        <f t="shared" si="6"/>
        <v>0.18949120304327149</v>
      </c>
      <c r="T16">
        <f t="shared" si="11"/>
        <v>7.97</v>
      </c>
      <c r="Y16">
        <v>122.01</v>
      </c>
      <c r="Z16">
        <v>171.47</v>
      </c>
      <c r="AA16">
        <v>1</v>
      </c>
      <c r="AB16">
        <v>7.97</v>
      </c>
      <c r="AC16">
        <v>5797</v>
      </c>
      <c r="AE16">
        <v>1</v>
      </c>
      <c r="AF16">
        <v>42.06</v>
      </c>
      <c r="AG16">
        <v>5797</v>
      </c>
      <c r="AI16">
        <v>0</v>
      </c>
      <c r="AJ16">
        <v>6.52</v>
      </c>
      <c r="AK16" s="1">
        <f t="shared" si="9"/>
        <v>0.1819322459222083</v>
      </c>
    </row>
    <row r="17" spans="1:38" x14ac:dyDescent="0.2">
      <c r="A17" t="s">
        <v>3</v>
      </c>
      <c r="B17" s="4">
        <v>400</v>
      </c>
      <c r="C17" s="7">
        <f t="shared" si="12"/>
        <v>0.4</v>
      </c>
      <c r="D17">
        <v>8206</v>
      </c>
      <c r="E17">
        <v>0</v>
      </c>
      <c r="F17">
        <v>14.66</v>
      </c>
      <c r="G17">
        <v>8195</v>
      </c>
      <c r="H17">
        <f t="shared" si="0"/>
        <v>11</v>
      </c>
      <c r="I17">
        <f t="shared" si="1"/>
        <v>0</v>
      </c>
      <c r="J17" s="1">
        <f t="shared" si="2"/>
        <v>0.25</v>
      </c>
      <c r="K17" s="6">
        <f t="shared" si="3"/>
        <v>1.3422818791946308E-3</v>
      </c>
      <c r="L17" s="6"/>
      <c r="M17">
        <f t="shared" si="4"/>
        <v>34.231759656652365</v>
      </c>
      <c r="N17" s="3">
        <f t="shared" si="5"/>
        <v>123.56571428571429</v>
      </c>
      <c r="O17">
        <v>2</v>
      </c>
      <c r="P17">
        <v>17.55</v>
      </c>
      <c r="Q17">
        <v>8195</v>
      </c>
      <c r="R17" s="6">
        <f t="shared" si="6"/>
        <v>1.1971350613915417</v>
      </c>
      <c r="T17">
        <f t="shared" si="11"/>
        <v>17.55</v>
      </c>
      <c r="Y17">
        <v>79.760000000000005</v>
      </c>
      <c r="Z17">
        <v>216.24</v>
      </c>
      <c r="AA17">
        <v>2</v>
      </c>
      <c r="AB17">
        <v>17.55</v>
      </c>
      <c r="AC17">
        <v>8195</v>
      </c>
      <c r="AE17">
        <v>0</v>
      </c>
      <c r="AF17">
        <v>14.66</v>
      </c>
      <c r="AG17">
        <v>8195</v>
      </c>
      <c r="AI17">
        <v>0</v>
      </c>
      <c r="AJ17">
        <v>14.72</v>
      </c>
      <c r="AK17" s="1">
        <f t="shared" si="9"/>
        <v>0.16125356125356125</v>
      </c>
    </row>
    <row r="18" spans="1:38" x14ac:dyDescent="0.2">
      <c r="A18" t="s">
        <v>3</v>
      </c>
      <c r="B18" s="4">
        <v>500</v>
      </c>
      <c r="C18" s="7">
        <f t="shared" si="12"/>
        <v>0.5</v>
      </c>
      <c r="D18">
        <v>10793</v>
      </c>
      <c r="E18">
        <v>1</v>
      </c>
      <c r="F18">
        <v>27.13</v>
      </c>
      <c r="G18">
        <v>10784</v>
      </c>
      <c r="H18">
        <f t="shared" si="0"/>
        <v>9</v>
      </c>
      <c r="I18">
        <f t="shared" si="1"/>
        <v>0</v>
      </c>
      <c r="J18" s="1">
        <f t="shared" si="2"/>
        <v>0.5</v>
      </c>
      <c r="K18" s="6">
        <f t="shared" si="3"/>
        <v>8.3456973293768544E-4</v>
      </c>
      <c r="L18" s="6"/>
      <c r="M18">
        <f t="shared" si="4"/>
        <v>80.467811158798284</v>
      </c>
      <c r="N18" s="3">
        <f t="shared" si="5"/>
        <v>199.3942857142857</v>
      </c>
      <c r="O18">
        <v>11</v>
      </c>
      <c r="P18">
        <v>55.6</v>
      </c>
      <c r="Q18">
        <v>10784</v>
      </c>
      <c r="R18" s="6">
        <f t="shared" si="6"/>
        <v>2.0493918171765575</v>
      </c>
      <c r="T18">
        <f t="shared" si="11"/>
        <v>55.6</v>
      </c>
      <c r="Y18">
        <v>187.49</v>
      </c>
      <c r="Z18">
        <v>348.94</v>
      </c>
      <c r="AA18">
        <v>11</v>
      </c>
      <c r="AB18">
        <v>55.6</v>
      </c>
      <c r="AC18">
        <v>10784</v>
      </c>
      <c r="AE18">
        <v>1</v>
      </c>
      <c r="AF18">
        <v>27.13</v>
      </c>
      <c r="AG18">
        <v>10784</v>
      </c>
      <c r="AI18">
        <v>0</v>
      </c>
      <c r="AJ18">
        <v>29.14</v>
      </c>
      <c r="AK18" s="1">
        <f t="shared" si="9"/>
        <v>0.4758992805755396</v>
      </c>
    </row>
    <row r="19" spans="1:38" x14ac:dyDescent="0.2">
      <c r="A19" t="s">
        <v>3</v>
      </c>
      <c r="B19" s="4">
        <v>600</v>
      </c>
      <c r="C19" s="7">
        <f t="shared" si="12"/>
        <v>0.6</v>
      </c>
      <c r="D19">
        <v>13584</v>
      </c>
      <c r="E19">
        <v>6</v>
      </c>
      <c r="F19">
        <v>35.97</v>
      </c>
      <c r="G19">
        <v>13579</v>
      </c>
      <c r="H19">
        <f t="shared" si="0"/>
        <v>5</v>
      </c>
      <c r="I19">
        <f t="shared" si="1"/>
        <v>0</v>
      </c>
      <c r="J19" s="1">
        <f t="shared" si="2"/>
        <v>0.5</v>
      </c>
      <c r="K19" s="6">
        <f t="shared" si="3"/>
        <v>3.6821562707121291E-4</v>
      </c>
      <c r="L19" s="6"/>
      <c r="M19">
        <f t="shared" si="4"/>
        <v>131.06437768240343</v>
      </c>
      <c r="N19" s="3">
        <f t="shared" si="5"/>
        <v>175.57714285714286</v>
      </c>
      <c r="O19">
        <v>13</v>
      </c>
      <c r="P19">
        <v>66.27</v>
      </c>
      <c r="Q19">
        <v>13579</v>
      </c>
      <c r="R19" s="6">
        <f t="shared" si="6"/>
        <v>1.842368640533778</v>
      </c>
      <c r="T19">
        <f>F19</f>
        <v>35.97</v>
      </c>
      <c r="Y19">
        <v>305.38</v>
      </c>
      <c r="Z19">
        <v>307.26</v>
      </c>
      <c r="AA19">
        <v>13</v>
      </c>
      <c r="AB19">
        <v>66.27</v>
      </c>
      <c r="AC19">
        <v>13579</v>
      </c>
      <c r="AE19">
        <v>6</v>
      </c>
      <c r="AF19">
        <v>35.97</v>
      </c>
      <c r="AG19">
        <v>13579</v>
      </c>
      <c r="AI19">
        <v>0</v>
      </c>
      <c r="AJ19">
        <v>44.3</v>
      </c>
      <c r="AK19" s="1">
        <f t="shared" si="9"/>
        <v>0.33152255922740304</v>
      </c>
    </row>
    <row r="20" spans="1:38" x14ac:dyDescent="0.2">
      <c r="A20" t="s">
        <v>3</v>
      </c>
      <c r="B20" s="4">
        <v>700</v>
      </c>
      <c r="C20" s="7">
        <f t="shared" si="12"/>
        <v>0.7</v>
      </c>
      <c r="D20">
        <v>16682</v>
      </c>
      <c r="E20">
        <v>0</v>
      </c>
      <c r="F20">
        <v>16.940000000000001</v>
      </c>
      <c r="G20">
        <v>16674</v>
      </c>
      <c r="H20">
        <f t="shared" si="0"/>
        <v>8</v>
      </c>
      <c r="I20">
        <f t="shared" si="1"/>
        <v>0</v>
      </c>
      <c r="J20" s="1">
        <f t="shared" si="2"/>
        <v>0.5</v>
      </c>
      <c r="K20" s="6">
        <f t="shared" si="3"/>
        <v>4.7978889288712967E-4</v>
      </c>
      <c r="L20" s="6"/>
      <c r="M20">
        <f t="shared" si="4"/>
        <v>244.27467811158797</v>
      </c>
      <c r="N20" s="3">
        <f t="shared" si="5"/>
        <v>193.42285714285714</v>
      </c>
      <c r="O20">
        <v>1</v>
      </c>
      <c r="P20">
        <v>56.37</v>
      </c>
      <c r="Q20">
        <v>16674</v>
      </c>
      <c r="R20" s="6">
        <f t="shared" si="6"/>
        <v>3.327626918536009</v>
      </c>
      <c r="T20">
        <f>F20</f>
        <v>16.940000000000001</v>
      </c>
      <c r="Y20">
        <v>569.16</v>
      </c>
      <c r="Z20">
        <v>338.49</v>
      </c>
      <c r="AA20">
        <v>1</v>
      </c>
      <c r="AB20">
        <v>56.37</v>
      </c>
      <c r="AC20">
        <v>16674</v>
      </c>
      <c r="AE20">
        <v>0</v>
      </c>
      <c r="AF20">
        <v>16.940000000000001</v>
      </c>
      <c r="AG20">
        <v>16674</v>
      </c>
      <c r="AI20">
        <v>0</v>
      </c>
      <c r="AJ20">
        <v>51.92</v>
      </c>
      <c r="AK20" s="1">
        <f t="shared" si="9"/>
        <v>7.8942700017739856E-2</v>
      </c>
    </row>
    <row r="21" spans="1:38" x14ac:dyDescent="0.2">
      <c r="A21" t="s">
        <v>3</v>
      </c>
      <c r="B21" s="4">
        <v>800</v>
      </c>
      <c r="C21" s="7">
        <f t="shared" si="12"/>
        <v>0.8</v>
      </c>
      <c r="D21">
        <v>20076</v>
      </c>
      <c r="E21">
        <v>0</v>
      </c>
      <c r="F21">
        <v>16.8</v>
      </c>
      <c r="G21">
        <v>20074</v>
      </c>
      <c r="H21">
        <f t="shared" si="0"/>
        <v>2</v>
      </c>
      <c r="I21">
        <f t="shared" si="1"/>
        <v>0</v>
      </c>
      <c r="J21" s="1">
        <f t="shared" si="2"/>
        <v>0.5</v>
      </c>
      <c r="K21" s="6">
        <f t="shared" si="3"/>
        <v>9.9631363953372521E-5</v>
      </c>
      <c r="L21" s="6"/>
      <c r="M21">
        <f t="shared" si="4"/>
        <v>324.85407725321886</v>
      </c>
      <c r="N21" s="3">
        <f t="shared" si="5"/>
        <v>200.64571428571429</v>
      </c>
      <c r="O21">
        <v>0</v>
      </c>
      <c r="P21">
        <v>86.55</v>
      </c>
      <c r="Q21">
        <v>20074</v>
      </c>
      <c r="R21" s="6">
        <f t="shared" si="6"/>
        <v>5.1517857142857135</v>
      </c>
      <c r="T21">
        <f>F21</f>
        <v>16.8</v>
      </c>
      <c r="Y21">
        <v>756.91</v>
      </c>
      <c r="Z21">
        <v>351.13</v>
      </c>
      <c r="AA21">
        <v>0</v>
      </c>
      <c r="AB21">
        <v>86.55</v>
      </c>
      <c r="AC21">
        <v>20074</v>
      </c>
      <c r="AE21">
        <v>0</v>
      </c>
      <c r="AF21">
        <v>16.8</v>
      </c>
      <c r="AG21">
        <v>20074</v>
      </c>
      <c r="AI21">
        <v>0</v>
      </c>
      <c r="AJ21">
        <v>77.44</v>
      </c>
      <c r="AK21" s="1">
        <f t="shared" si="9"/>
        <v>0.10525707683419988</v>
      </c>
    </row>
    <row r="22" spans="1:38" x14ac:dyDescent="0.2">
      <c r="A22" t="s">
        <v>3</v>
      </c>
      <c r="B22">
        <v>900</v>
      </c>
      <c r="C22" s="1">
        <f t="shared" si="12"/>
        <v>0.9</v>
      </c>
      <c r="D22">
        <v>24029</v>
      </c>
      <c r="E22">
        <v>0</v>
      </c>
      <c r="F22">
        <v>32.369999999999997</v>
      </c>
      <c r="G22">
        <v>24029</v>
      </c>
      <c r="H22">
        <f t="shared" si="0"/>
        <v>0</v>
      </c>
      <c r="I22">
        <f t="shared" si="1"/>
        <v>1</v>
      </c>
      <c r="J22" s="1">
        <f t="shared" si="2"/>
        <v>0.75</v>
      </c>
      <c r="K22" s="6">
        <f t="shared" si="3"/>
        <v>0</v>
      </c>
      <c r="L22" s="6"/>
      <c r="M22">
        <f t="shared" si="4"/>
        <v>371.96137339055792</v>
      </c>
      <c r="N22" s="3">
        <f t="shared" si="5"/>
        <v>98.257142857142853</v>
      </c>
      <c r="O22">
        <v>3</v>
      </c>
      <c r="P22">
        <v>186.95</v>
      </c>
      <c r="Q22">
        <v>24029</v>
      </c>
      <c r="R22" s="6">
        <f t="shared" si="6"/>
        <v>5.7754093296261972</v>
      </c>
      <c r="T22">
        <f>F22</f>
        <v>32.369999999999997</v>
      </c>
      <c r="Y22">
        <v>866.67</v>
      </c>
      <c r="Z22">
        <v>171.95</v>
      </c>
      <c r="AA22">
        <v>3</v>
      </c>
      <c r="AB22">
        <v>186.95</v>
      </c>
      <c r="AC22">
        <v>24029</v>
      </c>
      <c r="AE22">
        <v>0</v>
      </c>
      <c r="AF22">
        <v>32.369999999999997</v>
      </c>
      <c r="AG22">
        <v>24029</v>
      </c>
      <c r="AI22">
        <v>0</v>
      </c>
      <c r="AJ22">
        <v>153.19999999999999</v>
      </c>
      <c r="AK22" s="1">
        <f t="shared" si="9"/>
        <v>0.18052955335651244</v>
      </c>
    </row>
    <row r="23" spans="1:38" x14ac:dyDescent="0.2">
      <c r="A23" t="s">
        <v>3</v>
      </c>
      <c r="B23">
        <v>998</v>
      </c>
      <c r="C23" s="1" t="s">
        <v>2</v>
      </c>
      <c r="D23">
        <v>29182</v>
      </c>
      <c r="E23">
        <v>0</v>
      </c>
      <c r="F23">
        <v>24.36</v>
      </c>
      <c r="G23">
        <v>29182</v>
      </c>
      <c r="H23">
        <f t="shared" si="0"/>
        <v>0</v>
      </c>
      <c r="I23">
        <f t="shared" si="1"/>
        <v>1</v>
      </c>
      <c r="J23" s="1">
        <f t="shared" si="2"/>
        <v>0.75</v>
      </c>
      <c r="K23" s="6">
        <f t="shared" si="3"/>
        <v>0</v>
      </c>
      <c r="L23" s="6"/>
      <c r="M23">
        <f t="shared" si="4"/>
        <v>358.34334763948499</v>
      </c>
      <c r="N23" s="3">
        <f t="shared" si="5"/>
        <v>1.1199999999999999</v>
      </c>
      <c r="O23">
        <v>0</v>
      </c>
      <c r="P23">
        <v>195.65</v>
      </c>
      <c r="Q23">
        <v>29182</v>
      </c>
      <c r="R23" s="6">
        <f t="shared" si="6"/>
        <v>8.0316091954023001</v>
      </c>
      <c r="T23">
        <f>F23</f>
        <v>24.36</v>
      </c>
      <c r="Y23">
        <v>834.94</v>
      </c>
      <c r="Z23">
        <v>1.96</v>
      </c>
      <c r="AA23">
        <v>0</v>
      </c>
      <c r="AB23">
        <v>195.65</v>
      </c>
      <c r="AC23">
        <v>29182</v>
      </c>
      <c r="AE23">
        <v>0</v>
      </c>
      <c r="AF23">
        <v>24.36</v>
      </c>
      <c r="AG23">
        <v>29182</v>
      </c>
      <c r="AI23">
        <v>0</v>
      </c>
      <c r="AJ23">
        <v>190.76</v>
      </c>
      <c r="AK23" s="1">
        <f t="shared" si="9"/>
        <v>2.4993611040122744E-2</v>
      </c>
      <c r="AL23" s="6">
        <f>AVERAGE(AK2:AK23)</f>
        <v>0.27621943949080263</v>
      </c>
    </row>
    <row r="24" spans="1:38" x14ac:dyDescent="0.2">
      <c r="A24" t="s">
        <v>1</v>
      </c>
      <c r="B24">
        <v>2</v>
      </c>
      <c r="C24">
        <v>2</v>
      </c>
      <c r="D24">
        <v>8</v>
      </c>
      <c r="E24">
        <v>0</v>
      </c>
      <c r="F24">
        <v>1.5</v>
      </c>
      <c r="G24">
        <v>8</v>
      </c>
      <c r="H24">
        <f t="shared" si="0"/>
        <v>0</v>
      </c>
      <c r="I24">
        <f t="shared" si="1"/>
        <v>1</v>
      </c>
      <c r="J24" s="1">
        <f t="shared" si="2"/>
        <v>0.5</v>
      </c>
      <c r="K24" s="6">
        <f t="shared" si="3"/>
        <v>0</v>
      </c>
      <c r="L24" s="6"/>
      <c r="M24">
        <f t="shared" si="4"/>
        <v>8.5836909871244635E-3</v>
      </c>
      <c r="N24" s="3">
        <f t="shared" si="5"/>
        <v>1.1428571428571429E-2</v>
      </c>
      <c r="O24">
        <v>0</v>
      </c>
      <c r="P24">
        <v>0.05</v>
      </c>
      <c r="Q24">
        <v>8</v>
      </c>
      <c r="R24" s="6">
        <f t="shared" si="6"/>
        <v>3.3333333333333333E-2</v>
      </c>
      <c r="T24">
        <f t="shared" ref="T24:T29" si="13">P24</f>
        <v>0.05</v>
      </c>
      <c r="Y24">
        <v>0.02</v>
      </c>
      <c r="Z24">
        <v>0.02</v>
      </c>
      <c r="AA24">
        <v>0</v>
      </c>
      <c r="AB24">
        <v>0.05</v>
      </c>
      <c r="AC24">
        <v>8</v>
      </c>
      <c r="AD24">
        <v>0</v>
      </c>
      <c r="AE24">
        <v>0</v>
      </c>
      <c r="AF24">
        <v>1.5</v>
      </c>
      <c r="AG24">
        <v>8</v>
      </c>
      <c r="AI24">
        <v>0</v>
      </c>
      <c r="AJ24">
        <v>0.02</v>
      </c>
      <c r="AK24" s="1">
        <f t="shared" si="9"/>
        <v>0.6</v>
      </c>
    </row>
    <row r="25" spans="1:38" x14ac:dyDescent="0.2">
      <c r="A25" t="s">
        <v>1</v>
      </c>
      <c r="B25">
        <v>40</v>
      </c>
      <c r="C25" s="1">
        <f t="shared" ref="C25:C34" si="14">B25/400</f>
        <v>0.1</v>
      </c>
      <c r="D25">
        <v>563</v>
      </c>
      <c r="E25">
        <v>1</v>
      </c>
      <c r="F25">
        <v>4.49</v>
      </c>
      <c r="G25">
        <v>563</v>
      </c>
      <c r="H25">
        <f t="shared" si="0"/>
        <v>0</v>
      </c>
      <c r="I25">
        <f t="shared" si="1"/>
        <v>1</v>
      </c>
      <c r="J25" s="1">
        <f t="shared" si="2"/>
        <v>0.25</v>
      </c>
      <c r="K25" s="6">
        <f t="shared" si="3"/>
        <v>0</v>
      </c>
      <c r="L25" s="6"/>
      <c r="M25">
        <f t="shared" si="4"/>
        <v>1.7124463519313304</v>
      </c>
      <c r="N25" s="3">
        <f t="shared" si="5"/>
        <v>0.64571428571428569</v>
      </c>
      <c r="O25">
        <v>1</v>
      </c>
      <c r="P25">
        <v>0.18</v>
      </c>
      <c r="Q25">
        <v>563</v>
      </c>
      <c r="R25" s="6">
        <f t="shared" si="6"/>
        <v>4.0089086859688192E-2</v>
      </c>
      <c r="T25">
        <f t="shared" si="13"/>
        <v>0.18</v>
      </c>
      <c r="Y25">
        <v>3.99</v>
      </c>
      <c r="Z25">
        <v>1.1299999999999999</v>
      </c>
      <c r="AA25">
        <v>1</v>
      </c>
      <c r="AB25">
        <v>0.18</v>
      </c>
      <c r="AC25">
        <v>563</v>
      </c>
      <c r="AD25">
        <v>2</v>
      </c>
      <c r="AE25">
        <v>1</v>
      </c>
      <c r="AF25">
        <v>4.49</v>
      </c>
      <c r="AG25">
        <v>563</v>
      </c>
      <c r="AI25">
        <v>0</v>
      </c>
      <c r="AJ25">
        <v>0.08</v>
      </c>
      <c r="AK25" s="1">
        <f t="shared" si="9"/>
        <v>0.55555555555555558</v>
      </c>
    </row>
    <row r="26" spans="1:38" x14ac:dyDescent="0.2">
      <c r="A26" t="s">
        <v>1</v>
      </c>
      <c r="B26">
        <v>80</v>
      </c>
      <c r="C26" s="1">
        <f t="shared" si="14"/>
        <v>0.2</v>
      </c>
      <c r="D26">
        <v>1304</v>
      </c>
      <c r="E26">
        <v>0</v>
      </c>
      <c r="F26">
        <v>2.68</v>
      </c>
      <c r="G26">
        <v>1304</v>
      </c>
      <c r="H26">
        <f t="shared" si="0"/>
        <v>0</v>
      </c>
      <c r="I26">
        <f t="shared" si="1"/>
        <v>1</v>
      </c>
      <c r="J26" s="1">
        <f t="shared" si="2"/>
        <v>0.5</v>
      </c>
      <c r="K26" s="6">
        <f t="shared" si="3"/>
        <v>0</v>
      </c>
      <c r="L26" s="6"/>
      <c r="M26">
        <f t="shared" si="4"/>
        <v>2.7253218884120169</v>
      </c>
      <c r="N26" s="3">
        <f t="shared" si="5"/>
        <v>1.3085714285714285</v>
      </c>
      <c r="O26">
        <v>2</v>
      </c>
      <c r="P26">
        <v>0.35</v>
      </c>
      <c r="Q26">
        <v>1304</v>
      </c>
      <c r="R26" s="6">
        <f t="shared" si="6"/>
        <v>0.13059701492537312</v>
      </c>
      <c r="T26">
        <f t="shared" si="13"/>
        <v>0.35</v>
      </c>
      <c r="Y26">
        <v>6.35</v>
      </c>
      <c r="Z26">
        <v>2.29</v>
      </c>
      <c r="AA26">
        <v>2</v>
      </c>
      <c r="AB26">
        <v>0.35</v>
      </c>
      <c r="AC26">
        <v>1304</v>
      </c>
      <c r="AD26">
        <v>1</v>
      </c>
      <c r="AE26">
        <v>0</v>
      </c>
      <c r="AF26">
        <v>2.68</v>
      </c>
      <c r="AG26">
        <v>1304</v>
      </c>
      <c r="AI26">
        <v>0</v>
      </c>
      <c r="AJ26">
        <v>0.28000000000000003</v>
      </c>
      <c r="AK26" s="1">
        <f t="shared" si="9"/>
        <v>0.19999999999999987</v>
      </c>
    </row>
    <row r="27" spans="1:38" x14ac:dyDescent="0.2">
      <c r="A27" t="s">
        <v>1</v>
      </c>
      <c r="B27" s="4">
        <v>120</v>
      </c>
      <c r="C27" s="7">
        <f t="shared" si="14"/>
        <v>0.3</v>
      </c>
      <c r="D27">
        <v>2134</v>
      </c>
      <c r="E27">
        <v>0</v>
      </c>
      <c r="F27">
        <v>3.67</v>
      </c>
      <c r="G27">
        <v>2132</v>
      </c>
      <c r="H27">
        <f t="shared" si="0"/>
        <v>2</v>
      </c>
      <c r="I27">
        <f t="shared" si="1"/>
        <v>0</v>
      </c>
      <c r="J27" s="1">
        <f t="shared" si="2"/>
        <v>0</v>
      </c>
      <c r="K27" s="6">
        <f t="shared" si="3"/>
        <v>9.3808630393996248E-4</v>
      </c>
      <c r="L27" s="6">
        <v>8.9999999999999998E-4</v>
      </c>
      <c r="M27">
        <f t="shared" si="4"/>
        <v>4.7210300429184544</v>
      </c>
      <c r="N27" s="3">
        <f t="shared" si="5"/>
        <v>4.4000000000000004</v>
      </c>
      <c r="O27">
        <v>0</v>
      </c>
      <c r="P27">
        <v>0.47</v>
      </c>
      <c r="Q27">
        <v>2132</v>
      </c>
      <c r="R27" s="6">
        <f t="shared" si="6"/>
        <v>0.12806539509536785</v>
      </c>
      <c r="T27">
        <f t="shared" si="13"/>
        <v>0.47</v>
      </c>
      <c r="Y27">
        <v>11</v>
      </c>
      <c r="Z27">
        <v>7.7</v>
      </c>
      <c r="AA27">
        <v>0</v>
      </c>
      <c r="AB27">
        <v>0.47</v>
      </c>
      <c r="AC27">
        <v>2132</v>
      </c>
      <c r="AD27">
        <v>3</v>
      </c>
      <c r="AE27">
        <v>0</v>
      </c>
      <c r="AF27">
        <v>3.67</v>
      </c>
      <c r="AG27">
        <v>2132</v>
      </c>
      <c r="AI27">
        <v>0</v>
      </c>
      <c r="AJ27">
        <v>0.37</v>
      </c>
      <c r="AK27" s="1">
        <f t="shared" si="9"/>
        <v>0.21276595744680848</v>
      </c>
    </row>
    <row r="28" spans="1:38" x14ac:dyDescent="0.2">
      <c r="A28" t="s">
        <v>1</v>
      </c>
      <c r="B28">
        <v>160</v>
      </c>
      <c r="C28" s="1">
        <f t="shared" si="14"/>
        <v>0.4</v>
      </c>
      <c r="D28">
        <v>3062</v>
      </c>
      <c r="E28">
        <v>2</v>
      </c>
      <c r="F28">
        <v>4.08</v>
      </c>
      <c r="G28">
        <v>3062</v>
      </c>
      <c r="H28">
        <f t="shared" si="0"/>
        <v>0</v>
      </c>
      <c r="I28">
        <f t="shared" si="1"/>
        <v>1</v>
      </c>
      <c r="J28" s="1">
        <f t="shared" si="2"/>
        <v>0.25</v>
      </c>
      <c r="K28" s="6">
        <f t="shared" si="3"/>
        <v>0</v>
      </c>
      <c r="L28" s="6"/>
      <c r="M28">
        <f t="shared" si="4"/>
        <v>2.2231759656652357</v>
      </c>
      <c r="N28" s="3">
        <f t="shared" si="5"/>
        <v>2.6742857142857139</v>
      </c>
      <c r="O28">
        <v>2</v>
      </c>
      <c r="P28">
        <v>1.45</v>
      </c>
      <c r="Q28">
        <v>3062</v>
      </c>
      <c r="R28" s="6">
        <f t="shared" si="6"/>
        <v>0.35539215686274506</v>
      </c>
      <c r="T28">
        <f t="shared" si="13"/>
        <v>1.45</v>
      </c>
      <c r="Y28">
        <v>5.18</v>
      </c>
      <c r="Z28">
        <v>4.68</v>
      </c>
      <c r="AA28">
        <v>2</v>
      </c>
      <c r="AB28">
        <v>1.45</v>
      </c>
      <c r="AC28">
        <v>3062</v>
      </c>
      <c r="AD28">
        <v>2</v>
      </c>
      <c r="AE28">
        <v>2</v>
      </c>
      <c r="AF28">
        <v>4.08</v>
      </c>
      <c r="AG28">
        <v>3062</v>
      </c>
      <c r="AI28">
        <v>0</v>
      </c>
      <c r="AJ28">
        <v>1.04</v>
      </c>
      <c r="AK28" s="1">
        <f t="shared" si="9"/>
        <v>0.28275862068965513</v>
      </c>
    </row>
    <row r="29" spans="1:38" x14ac:dyDescent="0.2">
      <c r="A29" t="s">
        <v>1</v>
      </c>
      <c r="B29">
        <v>200</v>
      </c>
      <c r="C29" s="1">
        <f t="shared" si="14"/>
        <v>0.5</v>
      </c>
      <c r="D29">
        <v>4086</v>
      </c>
      <c r="E29">
        <v>1</v>
      </c>
      <c r="F29">
        <v>2.78</v>
      </c>
      <c r="G29">
        <v>4086</v>
      </c>
      <c r="H29">
        <f t="shared" si="0"/>
        <v>0</v>
      </c>
      <c r="I29">
        <f t="shared" si="1"/>
        <v>1</v>
      </c>
      <c r="J29" s="1">
        <f t="shared" si="2"/>
        <v>0.5</v>
      </c>
      <c r="K29" s="6">
        <f t="shared" si="3"/>
        <v>0</v>
      </c>
      <c r="L29" s="6"/>
      <c r="M29">
        <f t="shared" si="4"/>
        <v>3.055793991416309</v>
      </c>
      <c r="N29" s="3">
        <f t="shared" si="5"/>
        <v>8.2342857142857149</v>
      </c>
      <c r="O29">
        <v>1</v>
      </c>
      <c r="P29">
        <v>1.93</v>
      </c>
      <c r="Q29">
        <v>4086</v>
      </c>
      <c r="R29" s="6">
        <f t="shared" si="6"/>
        <v>0.69424460431654678</v>
      </c>
      <c r="T29">
        <f t="shared" si="13"/>
        <v>1.93</v>
      </c>
      <c r="Y29">
        <v>7.12</v>
      </c>
      <c r="Z29">
        <v>14.41</v>
      </c>
      <c r="AA29">
        <v>1</v>
      </c>
      <c r="AB29">
        <v>1.93</v>
      </c>
      <c r="AC29">
        <v>4086</v>
      </c>
      <c r="AD29">
        <v>0</v>
      </c>
      <c r="AE29">
        <v>1</v>
      </c>
      <c r="AF29">
        <v>2.78</v>
      </c>
      <c r="AG29">
        <v>4086</v>
      </c>
      <c r="AI29">
        <v>0</v>
      </c>
      <c r="AJ29">
        <v>1.51</v>
      </c>
      <c r="AK29" s="1">
        <f t="shared" si="9"/>
        <v>0.2176165803108808</v>
      </c>
    </row>
    <row r="30" spans="1:38" x14ac:dyDescent="0.2">
      <c r="A30" t="s">
        <v>1</v>
      </c>
      <c r="B30">
        <v>240</v>
      </c>
      <c r="C30" s="1">
        <f t="shared" si="14"/>
        <v>0.6</v>
      </c>
      <c r="D30">
        <v>5224</v>
      </c>
      <c r="E30">
        <v>0</v>
      </c>
      <c r="F30">
        <v>1.67</v>
      </c>
      <c r="G30">
        <v>5224</v>
      </c>
      <c r="H30">
        <f t="shared" si="0"/>
        <v>0</v>
      </c>
      <c r="I30">
        <f t="shared" si="1"/>
        <v>1</v>
      </c>
      <c r="J30" s="1">
        <f t="shared" si="2"/>
        <v>0.5</v>
      </c>
      <c r="K30" s="6">
        <f t="shared" si="3"/>
        <v>0</v>
      </c>
      <c r="L30" s="6"/>
      <c r="M30">
        <f t="shared" si="4"/>
        <v>6.8111587982832615</v>
      </c>
      <c r="N30" s="3">
        <f t="shared" si="5"/>
        <v>6.8742857142857137</v>
      </c>
      <c r="O30">
        <v>2</v>
      </c>
      <c r="P30">
        <v>2.75</v>
      </c>
      <c r="Q30">
        <v>5224</v>
      </c>
      <c r="R30" s="6">
        <f t="shared" si="6"/>
        <v>1.6467065868263473</v>
      </c>
      <c r="T30">
        <f>F30</f>
        <v>1.67</v>
      </c>
      <c r="Y30">
        <v>15.87</v>
      </c>
      <c r="Z30">
        <v>12.03</v>
      </c>
      <c r="AA30">
        <v>2</v>
      </c>
      <c r="AB30">
        <v>2.75</v>
      </c>
      <c r="AC30">
        <v>5224</v>
      </c>
      <c r="AD30">
        <v>0</v>
      </c>
      <c r="AE30">
        <v>0</v>
      </c>
      <c r="AF30">
        <v>1.67</v>
      </c>
      <c r="AG30">
        <v>5224</v>
      </c>
      <c r="AI30">
        <v>0</v>
      </c>
      <c r="AJ30">
        <v>2.15</v>
      </c>
      <c r="AK30" s="1">
        <f t="shared" si="9"/>
        <v>0.21818181818181823</v>
      </c>
    </row>
    <row r="31" spans="1:38" x14ac:dyDescent="0.2">
      <c r="A31" t="s">
        <v>1</v>
      </c>
      <c r="B31">
        <v>280</v>
      </c>
      <c r="C31" s="1">
        <f t="shared" si="14"/>
        <v>0.7</v>
      </c>
      <c r="D31">
        <v>6487</v>
      </c>
      <c r="E31">
        <v>2</v>
      </c>
      <c r="F31">
        <v>3.6</v>
      </c>
      <c r="G31">
        <v>6487</v>
      </c>
      <c r="H31">
        <f t="shared" si="0"/>
        <v>0</v>
      </c>
      <c r="I31">
        <f t="shared" si="1"/>
        <v>1</v>
      </c>
      <c r="J31" s="1">
        <f t="shared" si="2"/>
        <v>0.5</v>
      </c>
      <c r="K31" s="6">
        <f t="shared" si="3"/>
        <v>0</v>
      </c>
      <c r="L31" s="6"/>
      <c r="M31">
        <f t="shared" si="4"/>
        <v>10.570815450643776</v>
      </c>
      <c r="N31" s="3">
        <f t="shared" si="5"/>
        <v>3.9657142857142857</v>
      </c>
      <c r="O31">
        <v>3</v>
      </c>
      <c r="P31">
        <v>4.59</v>
      </c>
      <c r="Q31">
        <v>6487</v>
      </c>
      <c r="R31" s="6">
        <f t="shared" si="6"/>
        <v>1.2749999999999999</v>
      </c>
      <c r="T31">
        <f>F31</f>
        <v>3.6</v>
      </c>
      <c r="Y31">
        <v>24.63</v>
      </c>
      <c r="Z31">
        <v>6.94</v>
      </c>
      <c r="AA31">
        <v>3</v>
      </c>
      <c r="AB31">
        <v>4.59</v>
      </c>
      <c r="AC31">
        <v>6487</v>
      </c>
      <c r="AD31">
        <v>3</v>
      </c>
      <c r="AE31">
        <v>2</v>
      </c>
      <c r="AF31">
        <v>3.6</v>
      </c>
      <c r="AG31">
        <v>6487</v>
      </c>
      <c r="AI31">
        <v>0</v>
      </c>
      <c r="AJ31">
        <v>3.68</v>
      </c>
      <c r="AK31" s="1">
        <f t="shared" si="9"/>
        <v>0.19825708061002173</v>
      </c>
    </row>
    <row r="32" spans="1:38" x14ac:dyDescent="0.2">
      <c r="A32" t="s">
        <v>1</v>
      </c>
      <c r="B32">
        <v>320</v>
      </c>
      <c r="C32" s="1">
        <f t="shared" si="14"/>
        <v>0.8</v>
      </c>
      <c r="D32">
        <v>7882</v>
      </c>
      <c r="E32">
        <v>0</v>
      </c>
      <c r="F32">
        <v>1.55</v>
      </c>
      <c r="G32">
        <v>7882</v>
      </c>
      <c r="H32">
        <f t="shared" si="0"/>
        <v>0</v>
      </c>
      <c r="I32">
        <f t="shared" si="1"/>
        <v>1</v>
      </c>
      <c r="J32" s="1">
        <f t="shared" si="2"/>
        <v>0.5</v>
      </c>
      <c r="K32" s="6">
        <f t="shared" si="3"/>
        <v>0</v>
      </c>
      <c r="L32" s="6"/>
      <c r="M32">
        <f t="shared" si="4"/>
        <v>9.6652360515021449</v>
      </c>
      <c r="N32" s="3">
        <f t="shared" si="5"/>
        <v>2.6914285714285713</v>
      </c>
      <c r="O32">
        <v>0</v>
      </c>
      <c r="P32">
        <v>4.1500000000000004</v>
      </c>
      <c r="Q32">
        <v>7882</v>
      </c>
      <c r="R32" s="6">
        <f t="shared" si="6"/>
        <v>2.67741935483871</v>
      </c>
      <c r="T32">
        <f>F32</f>
        <v>1.55</v>
      </c>
      <c r="Y32">
        <v>22.52</v>
      </c>
      <c r="Z32">
        <v>4.71</v>
      </c>
      <c r="AA32">
        <v>0</v>
      </c>
      <c r="AB32">
        <v>4.1500000000000004</v>
      </c>
      <c r="AC32">
        <v>7882</v>
      </c>
      <c r="AD32">
        <v>0</v>
      </c>
      <c r="AE32">
        <v>0</v>
      </c>
      <c r="AF32">
        <v>1.55</v>
      </c>
      <c r="AG32">
        <v>7882</v>
      </c>
      <c r="AI32">
        <v>0</v>
      </c>
      <c r="AJ32">
        <v>3.6</v>
      </c>
      <c r="AK32" s="1">
        <f t="shared" si="9"/>
        <v>0.13253012048192778</v>
      </c>
    </row>
    <row r="33" spans="1:38" x14ac:dyDescent="0.2">
      <c r="A33" t="s">
        <v>1</v>
      </c>
      <c r="B33">
        <v>360</v>
      </c>
      <c r="C33" s="1">
        <f t="shared" si="14"/>
        <v>0.9</v>
      </c>
      <c r="D33">
        <v>9468</v>
      </c>
      <c r="E33">
        <v>0</v>
      </c>
      <c r="F33">
        <v>1.49</v>
      </c>
      <c r="G33">
        <v>9468</v>
      </c>
      <c r="H33">
        <f t="shared" si="0"/>
        <v>0</v>
      </c>
      <c r="I33">
        <f t="shared" si="1"/>
        <v>1</v>
      </c>
      <c r="J33" s="1">
        <f t="shared" si="2"/>
        <v>0.5</v>
      </c>
      <c r="K33" s="6">
        <f t="shared" si="3"/>
        <v>0</v>
      </c>
      <c r="L33" s="6"/>
      <c r="M33">
        <f t="shared" si="4"/>
        <v>16.69527896995708</v>
      </c>
      <c r="N33" s="3">
        <f t="shared" si="5"/>
        <v>4.4342857142857142</v>
      </c>
      <c r="O33">
        <v>0</v>
      </c>
      <c r="P33">
        <v>8.43</v>
      </c>
      <c r="Q33">
        <v>9468</v>
      </c>
      <c r="R33" s="6">
        <f t="shared" si="6"/>
        <v>5.6577181208053693</v>
      </c>
      <c r="T33">
        <f>F33</f>
        <v>1.49</v>
      </c>
      <c r="Y33">
        <v>38.9</v>
      </c>
      <c r="Z33">
        <v>7.76</v>
      </c>
      <c r="AA33">
        <v>0</v>
      </c>
      <c r="AB33">
        <v>8.43</v>
      </c>
      <c r="AC33">
        <v>9468</v>
      </c>
      <c r="AD33">
        <v>2</v>
      </c>
      <c r="AE33">
        <v>0</v>
      </c>
      <c r="AF33">
        <v>1.49</v>
      </c>
      <c r="AG33">
        <v>9468</v>
      </c>
      <c r="AI33">
        <v>0</v>
      </c>
      <c r="AJ33">
        <v>7.43</v>
      </c>
      <c r="AK33" s="1">
        <f t="shared" si="9"/>
        <v>0.11862396204033215</v>
      </c>
    </row>
    <row r="34" spans="1:38" x14ac:dyDescent="0.2">
      <c r="A34" t="s">
        <v>1</v>
      </c>
      <c r="B34">
        <v>398</v>
      </c>
      <c r="C34" s="1">
        <f t="shared" si="14"/>
        <v>0.995</v>
      </c>
      <c r="D34">
        <v>11433</v>
      </c>
      <c r="E34">
        <v>0</v>
      </c>
      <c r="F34">
        <v>1.23</v>
      </c>
      <c r="G34">
        <v>11433</v>
      </c>
      <c r="H34">
        <f t="shared" si="0"/>
        <v>0</v>
      </c>
      <c r="I34">
        <f t="shared" si="1"/>
        <v>1</v>
      </c>
      <c r="J34" s="1">
        <f t="shared" si="2"/>
        <v>0.5</v>
      </c>
      <c r="K34" s="6">
        <f t="shared" si="3"/>
        <v>0</v>
      </c>
      <c r="L34" s="6"/>
      <c r="M34">
        <f t="shared" si="4"/>
        <v>15.107296137339057</v>
      </c>
      <c r="N34" s="3">
        <f t="shared" si="5"/>
        <v>5.7142857142857148E-2</v>
      </c>
      <c r="O34">
        <v>0</v>
      </c>
      <c r="P34">
        <v>10.07</v>
      </c>
      <c r="Q34">
        <v>11433</v>
      </c>
      <c r="R34" s="6">
        <f t="shared" si="6"/>
        <v>8.1869918699186996</v>
      </c>
      <c r="T34">
        <f>F34</f>
        <v>1.23</v>
      </c>
      <c r="Y34">
        <v>35.200000000000003</v>
      </c>
      <c r="Z34">
        <v>0.1</v>
      </c>
      <c r="AA34">
        <v>0</v>
      </c>
      <c r="AB34">
        <v>10.07</v>
      </c>
      <c r="AC34">
        <v>11433</v>
      </c>
      <c r="AD34">
        <v>0</v>
      </c>
      <c r="AE34">
        <v>0</v>
      </c>
      <c r="AF34">
        <v>1.23</v>
      </c>
      <c r="AG34">
        <v>11433</v>
      </c>
      <c r="AI34">
        <v>0</v>
      </c>
      <c r="AJ34">
        <v>9.32</v>
      </c>
      <c r="AK34" s="1">
        <f t="shared" si="9"/>
        <v>7.4478649453823237E-2</v>
      </c>
    </row>
    <row r="35" spans="1:38" x14ac:dyDescent="0.2">
      <c r="A35" t="s">
        <v>0</v>
      </c>
      <c r="B35">
        <v>2</v>
      </c>
      <c r="C35">
        <v>2</v>
      </c>
      <c r="D35">
        <v>4</v>
      </c>
      <c r="E35">
        <v>0</v>
      </c>
      <c r="F35">
        <v>1.24</v>
      </c>
      <c r="G35">
        <v>4</v>
      </c>
      <c r="H35">
        <f t="shared" si="0"/>
        <v>0</v>
      </c>
      <c r="I35">
        <f t="shared" si="1"/>
        <v>1</v>
      </c>
      <c r="J35" s="1">
        <f t="shared" si="2"/>
        <v>0.25</v>
      </c>
      <c r="K35" s="6">
        <f t="shared" si="3"/>
        <v>0</v>
      </c>
      <c r="L35" s="6"/>
      <c r="M35">
        <f t="shared" si="4"/>
        <v>8.5836909871244635E-3</v>
      </c>
      <c r="N35" s="3">
        <f t="shared" si="5"/>
        <v>1.1428571428571429E-2</v>
      </c>
      <c r="O35">
        <v>0</v>
      </c>
      <c r="P35">
        <v>0.04</v>
      </c>
      <c r="Q35">
        <v>4</v>
      </c>
      <c r="R35" s="6">
        <f t="shared" si="6"/>
        <v>3.2258064516129031E-2</v>
      </c>
      <c r="T35">
        <f t="shared" ref="T35:T40" si="15">P35</f>
        <v>0.04</v>
      </c>
      <c r="Y35">
        <v>0.02</v>
      </c>
      <c r="Z35">
        <v>0.02</v>
      </c>
      <c r="AA35">
        <v>0</v>
      </c>
      <c r="AB35">
        <v>0.04</v>
      </c>
      <c r="AC35">
        <v>4</v>
      </c>
      <c r="AD35">
        <v>0</v>
      </c>
      <c r="AE35">
        <v>0</v>
      </c>
      <c r="AF35">
        <v>1.24</v>
      </c>
      <c r="AG35">
        <v>4</v>
      </c>
      <c r="AH35">
        <v>0</v>
      </c>
      <c r="AI35">
        <v>0</v>
      </c>
      <c r="AJ35">
        <v>0.01</v>
      </c>
      <c r="AK35" s="1">
        <f t="shared" si="9"/>
        <v>0.75</v>
      </c>
    </row>
    <row r="36" spans="1:38" x14ac:dyDescent="0.2">
      <c r="A36" t="s">
        <v>0</v>
      </c>
      <c r="B36">
        <v>40</v>
      </c>
      <c r="C36" s="7">
        <f t="shared" ref="C36:C45" si="16">B36/400</f>
        <v>0.1</v>
      </c>
      <c r="D36">
        <v>673</v>
      </c>
      <c r="E36">
        <v>11</v>
      </c>
      <c r="F36">
        <v>20.77</v>
      </c>
      <c r="G36">
        <v>670</v>
      </c>
      <c r="H36">
        <f t="shared" si="0"/>
        <v>3</v>
      </c>
      <c r="I36">
        <f t="shared" si="1"/>
        <v>0</v>
      </c>
      <c r="J36" s="1">
        <f t="shared" si="2"/>
        <v>0</v>
      </c>
      <c r="K36" s="6">
        <f t="shared" si="3"/>
        <v>4.4776119402985077E-3</v>
      </c>
      <c r="L36" s="6">
        <f>AVERAGE(K36,K38,K39)</f>
        <v>1.8879587930740311E-3</v>
      </c>
      <c r="M36">
        <f t="shared" si="4"/>
        <v>1.6952789699570816</v>
      </c>
      <c r="N36" s="3">
        <f t="shared" si="5"/>
        <v>0.95052151449723987</v>
      </c>
      <c r="O36">
        <v>18</v>
      </c>
      <c r="P36">
        <v>1.9</v>
      </c>
      <c r="Q36">
        <v>670</v>
      </c>
      <c r="R36" s="6">
        <f t="shared" si="6"/>
        <v>9.1478093403947996E-2</v>
      </c>
      <c r="T36">
        <f t="shared" si="15"/>
        <v>1.9</v>
      </c>
      <c r="U36" s="6">
        <f>AVERAGE(K27,K36,K36,K38,K39)</f>
        <v>2.2159149246921131E-3</v>
      </c>
      <c r="Y36">
        <v>3.95</v>
      </c>
      <c r="Z36">
        <v>1.6634126503701698</v>
      </c>
      <c r="AA36">
        <v>18</v>
      </c>
      <c r="AB36">
        <v>1.9</v>
      </c>
      <c r="AC36">
        <v>670</v>
      </c>
      <c r="AD36">
        <v>0</v>
      </c>
      <c r="AE36">
        <v>11</v>
      </c>
      <c r="AF36">
        <v>20.77</v>
      </c>
      <c r="AG36">
        <v>670</v>
      </c>
      <c r="AH36">
        <v>0</v>
      </c>
      <c r="AI36">
        <v>40</v>
      </c>
      <c r="AJ36">
        <v>2.84</v>
      </c>
      <c r="AK36" s="1">
        <f t="shared" si="9"/>
        <v>-0.49473684210526314</v>
      </c>
    </row>
    <row r="37" spans="1:38" x14ac:dyDescent="0.2">
      <c r="A37" t="s">
        <v>0</v>
      </c>
      <c r="B37">
        <v>80</v>
      </c>
      <c r="C37" s="1">
        <f t="shared" si="16"/>
        <v>0.2</v>
      </c>
      <c r="D37">
        <v>1445</v>
      </c>
      <c r="E37">
        <v>3</v>
      </c>
      <c r="F37">
        <v>9.26</v>
      </c>
      <c r="G37">
        <v>1445</v>
      </c>
      <c r="H37">
        <f t="shared" si="0"/>
        <v>0</v>
      </c>
      <c r="I37">
        <f t="shared" si="1"/>
        <v>1</v>
      </c>
      <c r="J37" s="1">
        <f t="shared" si="2"/>
        <v>0.25</v>
      </c>
      <c r="K37" s="6">
        <f t="shared" si="3"/>
        <v>0</v>
      </c>
      <c r="L37" s="6"/>
      <c r="M37">
        <f t="shared" si="4"/>
        <v>2.703862660944206</v>
      </c>
      <c r="N37" s="3">
        <f t="shared" si="5"/>
        <v>2.902857142857143</v>
      </c>
      <c r="O37">
        <v>4</v>
      </c>
      <c r="P37">
        <v>1.1399999999999999</v>
      </c>
      <c r="Q37">
        <v>1445</v>
      </c>
      <c r="R37" s="6">
        <f t="shared" si="6"/>
        <v>0.12311015118790496</v>
      </c>
      <c r="T37">
        <f t="shared" si="15"/>
        <v>1.1399999999999999</v>
      </c>
      <c r="Y37">
        <v>6.3</v>
      </c>
      <c r="Z37">
        <v>5.08</v>
      </c>
      <c r="AA37">
        <v>4</v>
      </c>
      <c r="AB37">
        <v>1.1399999999999999</v>
      </c>
      <c r="AC37">
        <v>1445</v>
      </c>
      <c r="AD37">
        <v>0</v>
      </c>
      <c r="AE37">
        <v>3</v>
      </c>
      <c r="AF37">
        <v>9.26</v>
      </c>
      <c r="AG37">
        <v>1445</v>
      </c>
      <c r="AH37">
        <v>0</v>
      </c>
      <c r="AI37">
        <v>4</v>
      </c>
      <c r="AJ37">
        <v>1.04</v>
      </c>
      <c r="AK37" s="1">
        <f t="shared" si="9"/>
        <v>8.7719298245613919E-2</v>
      </c>
    </row>
    <row r="38" spans="1:38" x14ac:dyDescent="0.2">
      <c r="A38" t="s">
        <v>0</v>
      </c>
      <c r="B38">
        <v>120</v>
      </c>
      <c r="C38" s="7">
        <f t="shared" si="16"/>
        <v>0.3</v>
      </c>
      <c r="D38">
        <v>2293</v>
      </c>
      <c r="E38">
        <v>3</v>
      </c>
      <c r="F38">
        <v>10.6</v>
      </c>
      <c r="G38">
        <v>2291</v>
      </c>
      <c r="H38">
        <f t="shared" si="0"/>
        <v>2</v>
      </c>
      <c r="I38">
        <f t="shared" si="1"/>
        <v>0</v>
      </c>
      <c r="J38" s="1">
        <f t="shared" si="2"/>
        <v>0</v>
      </c>
      <c r="K38" s="6">
        <f t="shared" si="3"/>
        <v>8.7298123090353555E-4</v>
      </c>
      <c r="L38" s="6"/>
      <c r="M38">
        <f t="shared" si="4"/>
        <v>5.0987124463519313</v>
      </c>
      <c r="N38" s="3">
        <f t="shared" si="5"/>
        <v>6.2114285714285709</v>
      </c>
      <c r="O38">
        <v>7</v>
      </c>
      <c r="P38">
        <v>1.48</v>
      </c>
      <c r="Q38">
        <v>2291</v>
      </c>
      <c r="R38" s="6">
        <f t="shared" si="6"/>
        <v>0.13962264150943396</v>
      </c>
      <c r="T38">
        <f t="shared" si="15"/>
        <v>1.48</v>
      </c>
      <c r="Y38">
        <v>11.88</v>
      </c>
      <c r="Z38">
        <v>10.87</v>
      </c>
      <c r="AA38">
        <v>7</v>
      </c>
      <c r="AB38">
        <v>1.48</v>
      </c>
      <c r="AC38">
        <v>2291</v>
      </c>
      <c r="AD38">
        <v>1</v>
      </c>
      <c r="AE38">
        <v>3</v>
      </c>
      <c r="AF38">
        <v>10.6</v>
      </c>
      <c r="AG38">
        <v>2291</v>
      </c>
      <c r="AH38">
        <v>1</v>
      </c>
      <c r="AI38">
        <v>0</v>
      </c>
      <c r="AJ38">
        <v>0.75</v>
      </c>
      <c r="AK38" s="1">
        <f t="shared" si="9"/>
        <v>0.49324324324324326</v>
      </c>
    </row>
    <row r="39" spans="1:38" x14ac:dyDescent="0.2">
      <c r="A39" t="s">
        <v>0</v>
      </c>
      <c r="B39">
        <v>160</v>
      </c>
      <c r="C39" s="7">
        <f t="shared" si="16"/>
        <v>0.4</v>
      </c>
      <c r="D39">
        <v>3193</v>
      </c>
      <c r="E39">
        <v>0</v>
      </c>
      <c r="F39">
        <v>4.0199999999999996</v>
      </c>
      <c r="G39">
        <v>3192</v>
      </c>
      <c r="H39">
        <f t="shared" si="0"/>
        <v>1</v>
      </c>
      <c r="I39">
        <f t="shared" si="1"/>
        <v>0</v>
      </c>
      <c r="J39" s="1">
        <f t="shared" si="2"/>
        <v>0</v>
      </c>
      <c r="K39" s="6">
        <f t="shared" si="3"/>
        <v>3.1328320802005011E-4</v>
      </c>
      <c r="L39" s="6"/>
      <c r="M39">
        <f t="shared" si="4"/>
        <v>2.2360515021459229</v>
      </c>
      <c r="N39" s="3">
        <f t="shared" si="5"/>
        <v>7.1657142857142855</v>
      </c>
      <c r="O39">
        <v>0</v>
      </c>
      <c r="P39">
        <v>0.78</v>
      </c>
      <c r="Q39">
        <v>3192</v>
      </c>
      <c r="R39" s="6">
        <f t="shared" si="6"/>
        <v>0.19402985074626869</v>
      </c>
      <c r="T39">
        <f t="shared" si="15"/>
        <v>0.78</v>
      </c>
      <c r="Y39">
        <v>5.21</v>
      </c>
      <c r="Z39">
        <v>12.54</v>
      </c>
      <c r="AA39">
        <v>0</v>
      </c>
      <c r="AB39">
        <v>0.78</v>
      </c>
      <c r="AC39">
        <v>3192</v>
      </c>
      <c r="AD39">
        <v>0</v>
      </c>
      <c r="AE39">
        <v>0</v>
      </c>
      <c r="AF39">
        <v>4.0199999999999996</v>
      </c>
      <c r="AG39">
        <v>3192</v>
      </c>
      <c r="AH39">
        <v>0</v>
      </c>
      <c r="AI39">
        <v>0</v>
      </c>
      <c r="AJ39">
        <v>0.63</v>
      </c>
      <c r="AK39" s="1">
        <f t="shared" si="9"/>
        <v>0.19230769230769232</v>
      </c>
    </row>
    <row r="40" spans="1:38" x14ac:dyDescent="0.2">
      <c r="A40" t="s">
        <v>0</v>
      </c>
      <c r="B40">
        <v>200</v>
      </c>
      <c r="C40" s="1">
        <f t="shared" si="16"/>
        <v>0.5</v>
      </c>
      <c r="D40">
        <v>4156</v>
      </c>
      <c r="E40">
        <v>0</v>
      </c>
      <c r="F40">
        <v>2.62</v>
      </c>
      <c r="G40">
        <v>4156</v>
      </c>
      <c r="H40">
        <f t="shared" si="0"/>
        <v>0</v>
      </c>
      <c r="I40">
        <f t="shared" si="1"/>
        <v>1</v>
      </c>
      <c r="J40" s="1">
        <f t="shared" si="2"/>
        <v>0.25</v>
      </c>
      <c r="K40" s="6">
        <f t="shared" si="3"/>
        <v>0</v>
      </c>
      <c r="L40" s="6"/>
      <c r="M40">
        <f t="shared" si="4"/>
        <v>3.3819742489270386</v>
      </c>
      <c r="N40" s="3">
        <f t="shared" si="5"/>
        <v>8.0857142857142854</v>
      </c>
      <c r="O40">
        <v>0</v>
      </c>
      <c r="P40">
        <v>1.1599999999999999</v>
      </c>
      <c r="Q40">
        <v>4156</v>
      </c>
      <c r="R40" s="6">
        <f t="shared" si="6"/>
        <v>0.4427480916030534</v>
      </c>
      <c r="T40">
        <f t="shared" si="15"/>
        <v>1.1599999999999999</v>
      </c>
      <c r="Y40">
        <v>7.88</v>
      </c>
      <c r="Z40">
        <v>14.15</v>
      </c>
      <c r="AA40">
        <v>0</v>
      </c>
      <c r="AB40">
        <v>1.1599999999999999</v>
      </c>
      <c r="AC40">
        <v>4156</v>
      </c>
      <c r="AD40">
        <v>1</v>
      </c>
      <c r="AE40">
        <v>0</v>
      </c>
      <c r="AF40">
        <v>2.62</v>
      </c>
      <c r="AG40">
        <v>4156</v>
      </c>
      <c r="AH40">
        <v>1</v>
      </c>
      <c r="AI40">
        <v>0</v>
      </c>
      <c r="AJ40">
        <v>1.29</v>
      </c>
      <c r="AK40" s="1">
        <f t="shared" si="9"/>
        <v>-0.11206896551724149</v>
      </c>
    </row>
    <row r="41" spans="1:38" x14ac:dyDescent="0.2">
      <c r="A41" t="s">
        <v>0</v>
      </c>
      <c r="B41">
        <v>240</v>
      </c>
      <c r="C41" s="1">
        <f t="shared" si="16"/>
        <v>0.6</v>
      </c>
      <c r="D41">
        <v>5198</v>
      </c>
      <c r="E41">
        <v>0</v>
      </c>
      <c r="F41">
        <v>2.02</v>
      </c>
      <c r="G41">
        <v>5198</v>
      </c>
      <c r="H41">
        <f t="shared" si="0"/>
        <v>0</v>
      </c>
      <c r="I41">
        <f t="shared" si="1"/>
        <v>1</v>
      </c>
      <c r="J41" s="1">
        <f t="shared" si="2"/>
        <v>0.25</v>
      </c>
      <c r="K41" s="6">
        <f t="shared" si="3"/>
        <v>0</v>
      </c>
      <c r="L41" s="6"/>
      <c r="M41">
        <f t="shared" si="4"/>
        <v>6.4806866952789699</v>
      </c>
      <c r="N41" s="3">
        <f t="shared" si="5"/>
        <v>11.005714285714287</v>
      </c>
      <c r="O41">
        <v>0</v>
      </c>
      <c r="P41">
        <v>2.31</v>
      </c>
      <c r="Q41">
        <v>5198</v>
      </c>
      <c r="R41" s="6">
        <f t="shared" si="6"/>
        <v>1.1435643564356435</v>
      </c>
      <c r="T41">
        <f>F41</f>
        <v>2.02</v>
      </c>
      <c r="Y41">
        <v>15.1</v>
      </c>
      <c r="Z41">
        <v>19.260000000000002</v>
      </c>
      <c r="AA41">
        <v>0</v>
      </c>
      <c r="AB41">
        <v>2.31</v>
      </c>
      <c r="AC41">
        <v>5198</v>
      </c>
      <c r="AD41">
        <v>6</v>
      </c>
      <c r="AE41">
        <v>0</v>
      </c>
      <c r="AF41">
        <v>2.02</v>
      </c>
      <c r="AG41">
        <v>5198</v>
      </c>
      <c r="AH41">
        <v>6</v>
      </c>
      <c r="AI41">
        <v>0</v>
      </c>
      <c r="AJ41">
        <v>2.11</v>
      </c>
      <c r="AK41" s="1">
        <f t="shared" si="9"/>
        <v>8.658008658008666E-2</v>
      </c>
    </row>
    <row r="42" spans="1:38" x14ac:dyDescent="0.2">
      <c r="A42" t="s">
        <v>0</v>
      </c>
      <c r="B42">
        <v>280</v>
      </c>
      <c r="C42" s="1">
        <f t="shared" si="16"/>
        <v>0.7</v>
      </c>
      <c r="D42">
        <v>6350</v>
      </c>
      <c r="E42">
        <v>2</v>
      </c>
      <c r="F42">
        <v>5.71</v>
      </c>
      <c r="G42">
        <v>6350</v>
      </c>
      <c r="H42">
        <f t="shared" si="0"/>
        <v>0</v>
      </c>
      <c r="I42">
        <f t="shared" si="1"/>
        <v>1</v>
      </c>
      <c r="J42" s="1">
        <f t="shared" si="2"/>
        <v>0.25</v>
      </c>
      <c r="K42" s="6">
        <f t="shared" si="3"/>
        <v>0</v>
      </c>
      <c r="L42" s="6"/>
      <c r="M42">
        <f t="shared" si="4"/>
        <v>9.3690987124463501</v>
      </c>
      <c r="N42" s="3">
        <f t="shared" si="5"/>
        <v>12.76</v>
      </c>
      <c r="O42">
        <v>0</v>
      </c>
      <c r="P42">
        <v>2.61</v>
      </c>
      <c r="Q42">
        <v>6350</v>
      </c>
      <c r="R42" s="6">
        <f t="shared" si="6"/>
        <v>0.45709281961471099</v>
      </c>
      <c r="T42">
        <f>F42</f>
        <v>5.71</v>
      </c>
      <c r="Y42">
        <v>21.83</v>
      </c>
      <c r="Z42">
        <v>22.33</v>
      </c>
      <c r="AA42">
        <v>0</v>
      </c>
      <c r="AB42">
        <v>2.61</v>
      </c>
      <c r="AC42">
        <v>6350</v>
      </c>
      <c r="AD42">
        <v>0</v>
      </c>
      <c r="AE42">
        <v>2</v>
      </c>
      <c r="AF42">
        <v>5.71</v>
      </c>
      <c r="AG42">
        <v>6350</v>
      </c>
      <c r="AH42">
        <v>0</v>
      </c>
      <c r="AI42">
        <v>0</v>
      </c>
      <c r="AJ42">
        <v>2.39</v>
      </c>
      <c r="AK42" s="1">
        <f t="shared" si="9"/>
        <v>8.4291187739463508E-2</v>
      </c>
    </row>
    <row r="43" spans="1:38" x14ac:dyDescent="0.2">
      <c r="A43" t="s">
        <v>0</v>
      </c>
      <c r="B43">
        <v>320</v>
      </c>
      <c r="C43" s="1">
        <f t="shared" si="16"/>
        <v>0.8</v>
      </c>
      <c r="D43">
        <v>7682</v>
      </c>
      <c r="E43">
        <v>1</v>
      </c>
      <c r="F43">
        <v>2.0699999999999998</v>
      </c>
      <c r="G43">
        <v>7682</v>
      </c>
      <c r="H43">
        <f t="shared" si="0"/>
        <v>0</v>
      </c>
      <c r="I43">
        <f t="shared" si="1"/>
        <v>1</v>
      </c>
      <c r="J43" s="1">
        <f t="shared" si="2"/>
        <v>0.25</v>
      </c>
      <c r="K43" s="6">
        <f t="shared" si="3"/>
        <v>0</v>
      </c>
      <c r="L43" s="6"/>
      <c r="M43">
        <f t="shared" si="4"/>
        <v>12.669527896995708</v>
      </c>
      <c r="N43" s="3">
        <f t="shared" si="5"/>
        <v>1.8171428571428572</v>
      </c>
      <c r="O43">
        <v>1</v>
      </c>
      <c r="P43">
        <v>4.6399999999999997</v>
      </c>
      <c r="Q43">
        <v>7682</v>
      </c>
      <c r="R43" s="6">
        <f t="shared" si="6"/>
        <v>2.2415458937198069</v>
      </c>
      <c r="T43">
        <f>F43</f>
        <v>2.0699999999999998</v>
      </c>
      <c r="Y43">
        <v>29.52</v>
      </c>
      <c r="Z43">
        <v>3.18</v>
      </c>
      <c r="AA43">
        <v>1</v>
      </c>
      <c r="AB43">
        <v>4.6399999999999997</v>
      </c>
      <c r="AC43">
        <v>7682</v>
      </c>
      <c r="AD43">
        <v>0</v>
      </c>
      <c r="AE43">
        <v>1</v>
      </c>
      <c r="AF43">
        <v>2.0699999999999998</v>
      </c>
      <c r="AG43">
        <v>7682</v>
      </c>
      <c r="AH43">
        <v>0</v>
      </c>
      <c r="AI43">
        <v>0</v>
      </c>
      <c r="AJ43">
        <v>3.46</v>
      </c>
      <c r="AK43" s="1">
        <f t="shared" si="9"/>
        <v>0.25431034482758619</v>
      </c>
    </row>
    <row r="44" spans="1:38" x14ac:dyDescent="0.2">
      <c r="A44" t="s">
        <v>0</v>
      </c>
      <c r="B44">
        <v>360</v>
      </c>
      <c r="C44" s="1">
        <f t="shared" si="16"/>
        <v>0.9</v>
      </c>
      <c r="D44">
        <v>9249</v>
      </c>
      <c r="E44">
        <v>0</v>
      </c>
      <c r="F44">
        <v>1.4</v>
      </c>
      <c r="G44">
        <v>9249</v>
      </c>
      <c r="H44">
        <f t="shared" si="0"/>
        <v>0</v>
      </c>
      <c r="I44">
        <f t="shared" si="1"/>
        <v>1</v>
      </c>
      <c r="J44" s="1">
        <f t="shared" si="2"/>
        <v>0.25</v>
      </c>
      <c r="K44" s="6">
        <f t="shared" si="3"/>
        <v>0</v>
      </c>
      <c r="L44" s="6"/>
      <c r="M44">
        <f t="shared" si="4"/>
        <v>16.660944206008583</v>
      </c>
      <c r="N44" s="3">
        <f t="shared" si="5"/>
        <v>3.2342857142857144</v>
      </c>
      <c r="O44">
        <v>0</v>
      </c>
      <c r="P44">
        <v>8.67</v>
      </c>
      <c r="Q44">
        <v>9249</v>
      </c>
      <c r="R44" s="6">
        <f t="shared" si="6"/>
        <v>6.1928571428571431</v>
      </c>
      <c r="T44">
        <f>F44</f>
        <v>1.4</v>
      </c>
      <c r="Y44">
        <v>38.82</v>
      </c>
      <c r="Z44">
        <v>5.66</v>
      </c>
      <c r="AA44">
        <v>8.67</v>
      </c>
      <c r="AB44">
        <v>9249</v>
      </c>
      <c r="AC44">
        <v>0</v>
      </c>
      <c r="AD44">
        <v>0</v>
      </c>
      <c r="AE44">
        <v>1.4</v>
      </c>
      <c r="AF44">
        <v>9249</v>
      </c>
      <c r="AG44">
        <v>0</v>
      </c>
      <c r="AI44">
        <v>0</v>
      </c>
      <c r="AJ44">
        <v>8.42</v>
      </c>
      <c r="AK44" s="1">
        <f t="shared" si="9"/>
        <v>2.8835063437139562E-2</v>
      </c>
    </row>
    <row r="45" spans="1:38" x14ac:dyDescent="0.2">
      <c r="A45" t="s">
        <v>0</v>
      </c>
      <c r="B45">
        <v>398</v>
      </c>
      <c r="C45" s="1">
        <f t="shared" si="16"/>
        <v>0.995</v>
      </c>
      <c r="D45">
        <v>11236</v>
      </c>
      <c r="E45">
        <v>0</v>
      </c>
      <c r="F45">
        <v>1.24</v>
      </c>
      <c r="G45">
        <v>11236</v>
      </c>
      <c r="H45">
        <f t="shared" si="0"/>
        <v>0</v>
      </c>
      <c r="I45">
        <f t="shared" si="1"/>
        <v>1</v>
      </c>
      <c r="J45" s="1">
        <f t="shared" si="2"/>
        <v>0.25</v>
      </c>
      <c r="K45" s="6">
        <f t="shared" si="3"/>
        <v>0</v>
      </c>
      <c r="L45" s="6"/>
      <c r="M45">
        <f t="shared" si="4"/>
        <v>15.304721030042916</v>
      </c>
      <c r="N45" s="3">
        <f t="shared" si="5"/>
        <v>6.8571428571428575E-2</v>
      </c>
      <c r="O45">
        <v>0</v>
      </c>
      <c r="P45">
        <v>9.98</v>
      </c>
      <c r="Q45">
        <v>11236</v>
      </c>
      <c r="R45" s="6">
        <f t="shared" si="6"/>
        <v>8.0483870967741939</v>
      </c>
      <c r="T45">
        <f>F45</f>
        <v>1.24</v>
      </c>
      <c r="Y45">
        <v>35.659999999999997</v>
      </c>
      <c r="Z45">
        <v>0.12</v>
      </c>
      <c r="AA45">
        <v>9.98</v>
      </c>
      <c r="AB45">
        <v>11236</v>
      </c>
      <c r="AC45">
        <v>0</v>
      </c>
      <c r="AD45">
        <v>0</v>
      </c>
      <c r="AE45">
        <v>1.24</v>
      </c>
      <c r="AF45">
        <v>11236</v>
      </c>
      <c r="AG45">
        <v>0</v>
      </c>
      <c r="AI45">
        <v>0</v>
      </c>
      <c r="AJ45">
        <v>10.25</v>
      </c>
      <c r="AK45" s="1">
        <f t="shared" si="9"/>
        <v>-2.7054108216432823E-2</v>
      </c>
      <c r="AL45" s="6">
        <f>AVERAGE(AK24:AK45)</f>
        <v>0.18882706115057779</v>
      </c>
    </row>
    <row r="46" spans="1:38" x14ac:dyDescent="0.2">
      <c r="K46" s="5">
        <f>AVERAGE(K6:K10,K14,K15,K16,K17,K18,K19,K20,K21,K27,K36,K39)</f>
        <v>9.6029451165114072E-4</v>
      </c>
      <c r="L46" s="5"/>
      <c r="Z46">
        <v>0</v>
      </c>
      <c r="AK46" s="1">
        <f>AVERAGE(AK2:AK45)</f>
        <v>0.23252325032069016</v>
      </c>
    </row>
    <row r="47" spans="1:38" x14ac:dyDescent="0.2">
      <c r="Z47">
        <v>0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bluble_regular</vt:lpstr>
      <vt:lpstr>bluble_regular!bluble_regular</vt:lpstr>
      <vt:lpstr>bluble_regular!regular</vt:lpstr>
      <vt:lpstr>bluble_regular!regular_1</vt:lpstr>
      <vt:lpstr>bluble_regular!regular_2</vt:lpstr>
      <vt:lpstr>bluble_regular!regular_asym</vt:lpstr>
      <vt:lpstr>bluble_regular!regular_asym_1</vt:lpstr>
      <vt:lpstr>bluble_regular!regular_asym_2</vt:lpstr>
      <vt:lpstr>bluble_regular!regular_opt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Christopher Jansons</dc:creator>
  <cp:lastModifiedBy>Jack Christopher Jansons</cp:lastModifiedBy>
  <dcterms:created xsi:type="dcterms:W3CDTF">2024-03-04T19:58:11Z</dcterms:created>
  <dcterms:modified xsi:type="dcterms:W3CDTF">2024-03-04T20:08:04Z</dcterms:modified>
</cp:coreProperties>
</file>