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j\school\Projects\kMST\"/>
    </mc:Choice>
  </mc:AlternateContent>
  <xr:revisionPtr revIDLastSave="0" documentId="8_{C3364F00-A175-4243-ADB6-F2E2A56D12E6}" xr6:coauthVersionLast="47" xr6:coauthVersionMax="47" xr10:uidLastSave="{00000000-0000-0000-0000-000000000000}"/>
  <bookViews>
    <workbookView xWindow="1905" yWindow="1905" windowWidth="21600" windowHeight="11325" xr2:uid="{7BB7FB64-31DD-43D4-9330-A2319613805A}"/>
  </bookViews>
  <sheets>
    <sheet name="bluble_sparse" sheetId="1" r:id="rId1"/>
  </sheets>
  <definedNames>
    <definedName name="bluble_sparse" localSheetId="0">bluble_sparse!#REF!</definedName>
    <definedName name="bluble_sparse_1" localSheetId="0">bluble_sparse!$E$2:$G$24</definedName>
    <definedName name="bluble_ub" localSheetId="0">bluble_sparse!#REF!</definedName>
    <definedName name="bluble_ub_1" localSheetId="0">bluble_sparse!$A$2:$C$26</definedName>
    <definedName name="opt_sparse" localSheetId="0">bluble_sparse!#REF!</definedName>
    <definedName name="sparse" localSheetId="0">bluble_sparse!#REF!</definedName>
    <definedName name="sparse_1" localSheetId="0">bluble_sparse!$D$2:$D$34</definedName>
    <definedName name="sparse_2" localSheetId="0">bluble_sparse!$J$2:$L$34</definedName>
    <definedName name="sparse_asym" localSheetId="0">bluble_sparse!$N$2:$P$26</definedName>
    <definedName name="sparse_asym_1" localSheetId="0">bluble_sparse!#REF!</definedName>
    <definedName name="sparse_opt" localSheetId="0">bluble_sparse!$AC$2:$AD$34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M2" i="1"/>
  <c r="O2" i="1"/>
  <c r="P2" i="1"/>
  <c r="Q2" i="1" s="1"/>
  <c r="AE2" i="1"/>
  <c r="C3" i="1"/>
  <c r="H3" i="1"/>
  <c r="I3" i="1"/>
  <c r="M3" i="1"/>
  <c r="O3" i="1"/>
  <c r="W5" i="1" s="1"/>
  <c r="P3" i="1"/>
  <c r="Q3" i="1"/>
  <c r="T3" i="1"/>
  <c r="AE3" i="1"/>
  <c r="C4" i="1"/>
  <c r="H4" i="1"/>
  <c r="I4" i="1"/>
  <c r="M4" i="1"/>
  <c r="O4" i="1"/>
  <c r="P4" i="1"/>
  <c r="Q4" i="1"/>
  <c r="T4" i="1"/>
  <c r="AE4" i="1"/>
  <c r="C5" i="1"/>
  <c r="H5" i="1"/>
  <c r="I5" i="1"/>
  <c r="M5" i="1"/>
  <c r="O5" i="1"/>
  <c r="P5" i="1"/>
  <c r="Q5" i="1" s="1"/>
  <c r="T5" i="1"/>
  <c r="AE5" i="1"/>
  <c r="C6" i="1"/>
  <c r="H6" i="1"/>
  <c r="I6" i="1"/>
  <c r="M6" i="1"/>
  <c r="O6" i="1"/>
  <c r="P6" i="1"/>
  <c r="Q6" i="1" s="1"/>
  <c r="AE6" i="1"/>
  <c r="C7" i="1"/>
  <c r="H7" i="1"/>
  <c r="I7" i="1"/>
  <c r="M7" i="1"/>
  <c r="N7" i="1" s="1"/>
  <c r="O7" i="1"/>
  <c r="P7" i="1"/>
  <c r="Q7" i="1" s="1"/>
  <c r="T7" i="1"/>
  <c r="AE7" i="1"/>
  <c r="C8" i="1"/>
  <c r="H8" i="1"/>
  <c r="I8" i="1"/>
  <c r="M8" i="1"/>
  <c r="O8" i="1"/>
  <c r="P8" i="1"/>
  <c r="T8" i="1" s="1"/>
  <c r="Q8" i="1"/>
  <c r="AE8" i="1"/>
  <c r="C9" i="1"/>
  <c r="H9" i="1"/>
  <c r="I9" i="1"/>
  <c r="M9" i="1"/>
  <c r="O9" i="1"/>
  <c r="P9" i="1"/>
  <c r="Q9" i="1"/>
  <c r="T9" i="1"/>
  <c r="AE9" i="1"/>
  <c r="C10" i="1"/>
  <c r="H10" i="1"/>
  <c r="I10" i="1"/>
  <c r="M10" i="1"/>
  <c r="O10" i="1"/>
  <c r="P10" i="1"/>
  <c r="T10" i="1" s="1"/>
  <c r="Q10" i="1"/>
  <c r="AE10" i="1"/>
  <c r="C11" i="1"/>
  <c r="H11" i="1"/>
  <c r="I11" i="1"/>
  <c r="M11" i="1"/>
  <c r="O11" i="1"/>
  <c r="P11" i="1"/>
  <c r="Q11" i="1" s="1"/>
  <c r="AE11" i="1"/>
  <c r="H12" i="1"/>
  <c r="I12" i="1"/>
  <c r="M12" i="1"/>
  <c r="O12" i="1"/>
  <c r="P12" i="1"/>
  <c r="T12" i="1" s="1"/>
  <c r="AE12" i="1"/>
  <c r="H13" i="1"/>
  <c r="I13" i="1"/>
  <c r="M13" i="1"/>
  <c r="N2" i="1" s="1"/>
  <c r="O13" i="1"/>
  <c r="W6" i="1" s="1"/>
  <c r="P13" i="1"/>
  <c r="Q13" i="1" s="1"/>
  <c r="AE13" i="1"/>
  <c r="C14" i="1"/>
  <c r="H14" i="1"/>
  <c r="I14" i="1"/>
  <c r="M14" i="1"/>
  <c r="N3" i="1" s="1"/>
  <c r="O14" i="1"/>
  <c r="P14" i="1"/>
  <c r="Q14" i="1" s="1"/>
  <c r="AE14" i="1"/>
  <c r="C15" i="1"/>
  <c r="H15" i="1"/>
  <c r="I15" i="1"/>
  <c r="M15" i="1"/>
  <c r="N4" i="1" s="1"/>
  <c r="O15" i="1"/>
  <c r="P15" i="1"/>
  <c r="Q15" i="1" s="1"/>
  <c r="AE15" i="1"/>
  <c r="C16" i="1"/>
  <c r="H16" i="1"/>
  <c r="I16" i="1"/>
  <c r="M16" i="1"/>
  <c r="N5" i="1" s="1"/>
  <c r="O16" i="1"/>
  <c r="P16" i="1"/>
  <c r="T16" i="1" s="1"/>
  <c r="AE16" i="1"/>
  <c r="C17" i="1"/>
  <c r="H17" i="1"/>
  <c r="I17" i="1"/>
  <c r="M17" i="1"/>
  <c r="O17" i="1"/>
  <c r="P17" i="1"/>
  <c r="T17" i="1" s="1"/>
  <c r="AE17" i="1"/>
  <c r="C18" i="1"/>
  <c r="H18" i="1"/>
  <c r="I18" i="1"/>
  <c r="M18" i="1"/>
  <c r="O18" i="1"/>
  <c r="P18" i="1"/>
  <c r="Q18" i="1" s="1"/>
  <c r="T18" i="1"/>
  <c r="AE18" i="1"/>
  <c r="C19" i="1"/>
  <c r="H19" i="1"/>
  <c r="I19" i="1"/>
  <c r="M19" i="1"/>
  <c r="O19" i="1"/>
  <c r="P19" i="1"/>
  <c r="Q19" i="1" s="1"/>
  <c r="AE19" i="1"/>
  <c r="C20" i="1"/>
  <c r="H20" i="1"/>
  <c r="I20" i="1"/>
  <c r="M20" i="1"/>
  <c r="O20" i="1"/>
  <c r="P20" i="1"/>
  <c r="T20" i="1" s="1"/>
  <c r="Q20" i="1"/>
  <c r="R9" i="1" s="1"/>
  <c r="S9" i="1" s="1"/>
  <c r="AE20" i="1"/>
  <c r="C21" i="1"/>
  <c r="H21" i="1"/>
  <c r="I21" i="1"/>
  <c r="M21" i="1"/>
  <c r="O21" i="1"/>
  <c r="P21" i="1"/>
  <c r="T21" i="1" s="1"/>
  <c r="AE21" i="1"/>
  <c r="C22" i="1"/>
  <c r="H22" i="1"/>
  <c r="I22" i="1"/>
  <c r="M22" i="1"/>
  <c r="O22" i="1"/>
  <c r="P22" i="1"/>
  <c r="Q22" i="1" s="1"/>
  <c r="T22" i="1"/>
  <c r="AE22" i="1"/>
  <c r="H23" i="1"/>
  <c r="I23" i="1"/>
  <c r="M23" i="1"/>
  <c r="N12" i="1" s="1"/>
  <c r="O23" i="1"/>
  <c r="P23" i="1"/>
  <c r="Q23" i="1"/>
  <c r="T23" i="1"/>
  <c r="AE23" i="1"/>
  <c r="I24" i="1"/>
  <c r="O24" i="1"/>
  <c r="W7" i="1" s="1"/>
  <c r="P24" i="1"/>
  <c r="Q24" i="1" s="1"/>
  <c r="AE24" i="1"/>
  <c r="C25" i="1"/>
  <c r="I25" i="1"/>
  <c r="O25" i="1"/>
  <c r="P25" i="1"/>
  <c r="Q25" i="1" s="1"/>
  <c r="AE25" i="1"/>
  <c r="C26" i="1"/>
  <c r="I26" i="1"/>
  <c r="O26" i="1"/>
  <c r="P26" i="1"/>
  <c r="Q26" i="1"/>
  <c r="T26" i="1"/>
  <c r="AE26" i="1"/>
  <c r="C27" i="1"/>
  <c r="I27" i="1"/>
  <c r="O27" i="1"/>
  <c r="P27" i="1"/>
  <c r="Q27" i="1" s="1"/>
  <c r="T27" i="1"/>
  <c r="AE27" i="1"/>
  <c r="C28" i="1"/>
  <c r="I28" i="1"/>
  <c r="O28" i="1"/>
  <c r="P28" i="1"/>
  <c r="Q28" i="1" s="1"/>
  <c r="AE28" i="1"/>
  <c r="C29" i="1"/>
  <c r="I29" i="1"/>
  <c r="O29" i="1"/>
  <c r="P29" i="1"/>
  <c r="Q29" i="1" s="1"/>
  <c r="AE29" i="1"/>
  <c r="C30" i="1"/>
  <c r="I30" i="1"/>
  <c r="O30" i="1"/>
  <c r="P30" i="1"/>
  <c r="Q30" i="1" s="1"/>
  <c r="AE30" i="1"/>
  <c r="C31" i="1"/>
  <c r="I31" i="1"/>
  <c r="O31" i="1"/>
  <c r="P31" i="1"/>
  <c r="Q31" i="1" s="1"/>
  <c r="AE31" i="1"/>
  <c r="C32" i="1"/>
  <c r="I32" i="1"/>
  <c r="O32" i="1"/>
  <c r="P32" i="1"/>
  <c r="T32" i="1" s="1"/>
  <c r="AE32" i="1"/>
  <c r="C33" i="1"/>
  <c r="I33" i="1"/>
  <c r="O33" i="1"/>
  <c r="P33" i="1"/>
  <c r="T33" i="1" s="1"/>
  <c r="Q33" i="1"/>
  <c r="AE33" i="1"/>
  <c r="I34" i="1"/>
  <c r="O34" i="1"/>
  <c r="P34" i="1"/>
  <c r="Q34" i="1" s="1"/>
  <c r="T34" i="1"/>
  <c r="AE34" i="1"/>
  <c r="AE35" i="1"/>
  <c r="Q32" i="1" l="1"/>
  <c r="Q17" i="1"/>
  <c r="R6" i="1" s="1"/>
  <c r="S6" i="1" s="1"/>
  <c r="R3" i="1"/>
  <c r="S3" i="1" s="1"/>
  <c r="N11" i="1"/>
  <c r="U5" i="1"/>
  <c r="R4" i="1"/>
  <c r="S4" i="1" s="1"/>
  <c r="N8" i="1"/>
  <c r="V7" i="1"/>
  <c r="Q21" i="1"/>
  <c r="U6" i="1"/>
  <c r="AF13" i="1"/>
  <c r="N9" i="1"/>
  <c r="AF24" i="1"/>
  <c r="Q16" i="1"/>
  <c r="R5" i="1" s="1"/>
  <c r="S5" i="1" s="1"/>
  <c r="V6" i="1"/>
  <c r="T11" i="1"/>
  <c r="V5" i="1"/>
  <c r="T28" i="1"/>
  <c r="N6" i="1"/>
  <c r="AF2" i="1"/>
  <c r="U7" i="1"/>
  <c r="R11" i="1"/>
  <c r="S11" i="1" s="1"/>
  <c r="Y6" i="1"/>
  <c r="N10" i="1"/>
  <c r="Y5" i="1"/>
  <c r="Y7" i="1"/>
  <c r="T14" i="1"/>
  <c r="R2" i="1"/>
  <c r="S2" i="1" s="1"/>
  <c r="R8" i="1"/>
  <c r="S8" i="1" s="1"/>
  <c r="R7" i="1"/>
  <c r="S7" i="1" s="1"/>
  <c r="T31" i="1"/>
  <c r="Q12" i="1"/>
  <c r="R12" i="1" s="1"/>
  <c r="S12" i="1" s="1"/>
  <c r="T2" i="1"/>
  <c r="T29" i="1"/>
  <c r="T24" i="1"/>
  <c r="T13" i="1"/>
  <c r="T25" i="1"/>
  <c r="T30" i="1"/>
  <c r="T19" i="1"/>
  <c r="T15" i="1"/>
  <c r="T6" i="1"/>
  <c r="T35" i="1" l="1"/>
  <c r="R10" i="1"/>
  <c r="S10" i="1" s="1"/>
  <c r="Z5" i="1"/>
  <c r="Z7" i="1"/>
  <c r="Z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6C0AA8-6FE3-482A-8174-4BE4B46C41C6}" name="bluble_sparse" type="6" refreshedVersion="2" background="1" saveData="1">
    <textPr codePage="874" sourceFile="U:\workspace\kCard\bluble_results\ub_0\rev_flow\bluble_sparse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2" xr16:uid="{2EF89FDB-D53D-4AC7-A54C-B8342796A3E2}" name="bluble_ub" type="6" refreshedVersion="2" background="1" saveData="1">
    <textPr codePage="874" sourceFile="U:\workspace\kCard\bluble_results\ub_1\rf0\bluble_ub.txt" decimal="," thousands="." space="1" consecutive="1">
      <textFields count="9">
        <textField/>
        <textField type="skip"/>
        <textField/>
        <textField type="skip"/>
        <textField/>
        <textField/>
        <textField type="skip"/>
        <textField/>
        <textField/>
      </textFields>
    </textPr>
  </connection>
  <connection id="3" xr16:uid="{4EC60FF4-D965-4356-9B2C-880EC7F871B1}" name="sparse" type="6" refreshedVersion="2" background="1" saveData="1">
    <textPr codePage="1148" sourceFile="C:\Dokumente und Einstellungen\maria\Desktop\kCard\sparse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4" xr16:uid="{9B0F4C19-522F-4787-9BF4-649B9C56DEDB}" name="sparse_asym" type="6" refreshedVersion="2" background="1" saveData="1">
    <textPr codePage="1148" sourceFile="C:\Dokumente und Einstellungen\maria\Desktop\kCard\sparse_asym.txt" decimal="," thousands="." space="1" consecutive="1">
      <textFields count="9">
        <textField type="skip"/>
        <textField type="skip"/>
        <textField type="skip"/>
        <textField type="skip"/>
        <textField type="skip"/>
        <textField/>
        <textField type="skip"/>
        <textField/>
        <textField/>
      </textFields>
    </textPr>
  </connection>
  <connection id="5" xr16:uid="{2AE9964A-0EA8-4C2C-8DD3-51697A1AF0BE}" name="sparse_opt" type="6" refreshedVersion="2" background="1" saveData="1">
    <textPr codePage="874" sourceFile="U:\workspace\kCard\grid\sparse_opt.txt" decimal="," thousands="." space="1" consecutive="1">
      <textFields count="8">
        <textField type="skip"/>
        <textField type="skip"/>
        <textField type="skip"/>
        <textField type="skip"/>
        <textField type="skip"/>
        <textField/>
        <textField type="skip"/>
        <textField/>
      </textFields>
    </textPr>
  </connection>
  <connection id="6" xr16:uid="{821B8BF6-39C8-43FF-A749-711554206834}" name="sparse1" type="6" refreshedVersion="2" background="1" saveData="1">
    <textPr codePage="1148" sourceFile="C:\Dokumente und Einstellungen\maria\Desktop\kCard\sparse.txt" decimal="," thousands="." space="1" consecutive="1">
      <textFields count="9"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<sst xmlns="http://schemas.openxmlformats.org/spreadsheetml/2006/main" count="49" uniqueCount="13">
  <si>
    <t>n-2</t>
  </si>
  <si>
    <t>steine5,g</t>
  </si>
  <si>
    <t>steind5,g</t>
  </si>
  <si>
    <t>steinc5,g</t>
  </si>
  <si>
    <t>opt</t>
  </si>
  <si>
    <t>HyEA</t>
  </si>
  <si>
    <t>ACO</t>
  </si>
  <si>
    <t>ZF</t>
  </si>
  <si>
    <t>Time</t>
  </si>
  <si>
    <t>B&amp;B</t>
  </si>
  <si>
    <t>avg. Time</t>
  </si>
  <si>
    <t>K</t>
  </si>
  <si>
    <t>Instanz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</si>
</sst>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indexed="12"/>
      <name val="Arial"/>
    </font>
    <font>
      <sz val="10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rse_opt" connectionId="5" xr16:uid="{FC4917BC-9BF8-43D8-8830-39919491EB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rse_1" connectionId="6" xr16:uid="{343CFA62-6745-4A0C-AB90-E4A899EED6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uble_sparse_1" connectionId="1" xr16:uid="{7D9F8FE0-B97B-44DE-87FA-3F6A2A48D92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uble_ub_1" connectionId="2" xr16:uid="{9C8C27FA-E2DC-4DF6-8233-3EA63070F6D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rse_asym" connectionId="4" xr16:uid="{343767D7-57F5-4847-AE71-B21BB1BC8E3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rse_2" connectionId="3" xr16:uid="{E84F4BF5-E28D-4AB6-8299-AADEE313B4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2767-CBBA-4291-86F3-826C9C24BC38}">
  <dimension ref="A1:AH35"/>
  <sheetViews>
    <sheetView tabSelected="1" workbookViewId="0">
      <selection sqref="A1:XFD1"/>
    </sheetView>
  </sheetViews>
  <sheetFormatPr defaultRowHeight="12.75" x14ac:dyDescent="0.2"/>
  <cols>
    <col min="1" max="1" width="8.5703125" bestFit="1" customWidth="1"/>
    <col min="2" max="2" width="5" bestFit="1" customWidth="1"/>
    <col min="3" max="3" width="8.28515625" style="3" bestFit="1" customWidth="1"/>
    <col min="4" max="4" width="7" bestFit="1" customWidth="1"/>
    <col min="5" max="5" width="6" bestFit="1" customWidth="1"/>
    <col min="6" max="6" width="7" style="5" customWidth="1"/>
    <col min="7" max="7" width="6" bestFit="1" customWidth="1"/>
    <col min="8" max="9" width="8.85546875" bestFit="1" customWidth="1"/>
    <col min="10" max="10" width="8.5703125" bestFit="1" customWidth="1"/>
    <col min="11" max="11" width="8.5703125" style="4" bestFit="1" customWidth="1"/>
    <col min="12" max="12" width="8.5703125" bestFit="1" customWidth="1"/>
    <col min="13" max="13" width="12.140625" bestFit="1" customWidth="1"/>
    <col min="14" max="14" width="19.42578125" bestFit="1" customWidth="1"/>
    <col min="15" max="15" width="7.5703125" style="2" bestFit="1" customWidth="1"/>
    <col min="16" max="16" width="3" bestFit="1" customWidth="1"/>
    <col min="17" max="18" width="3" customWidth="1"/>
    <col min="19" max="19" width="5.7109375" style="1" bestFit="1" customWidth="1"/>
    <col min="20" max="20" width="6.28515625" style="3" bestFit="1" customWidth="1"/>
    <col min="21" max="21" width="6.5703125" style="2" bestFit="1" customWidth="1"/>
    <col min="22" max="23" width="6.5703125" bestFit="1" customWidth="1"/>
    <col min="24" max="24" width="5" bestFit="1" customWidth="1"/>
    <col min="25" max="25" width="5.5703125" bestFit="1" customWidth="1"/>
    <col min="26" max="26" width="9.28515625" bestFit="1" customWidth="1"/>
    <col min="27" max="28" width="7" bestFit="1" customWidth="1"/>
    <col min="29" max="29" width="4" customWidth="1"/>
    <col min="30" max="30" width="8" customWidth="1"/>
    <col min="31" max="31" width="11.42578125" style="1" customWidth="1"/>
    <col min="32" max="33" width="11.5703125" customWidth="1"/>
    <col min="34" max="34" width="11.42578125" style="1" customWidth="1"/>
  </cols>
  <sheetData>
    <row r="1" spans="1:34" x14ac:dyDescent="0.2">
      <c r="A1" t="s">
        <v>12</v>
      </c>
      <c r="B1" t="s">
        <v>11</v>
      </c>
      <c r="E1" t="s">
        <v>9</v>
      </c>
      <c r="F1" s="5" t="s">
        <v>8</v>
      </c>
      <c r="G1" t="s">
        <v>7</v>
      </c>
      <c r="H1" t="s">
        <v>10</v>
      </c>
      <c r="I1" t="s">
        <v>10</v>
      </c>
      <c r="J1" t="s">
        <v>9</v>
      </c>
      <c r="K1" s="4" t="s">
        <v>8</v>
      </c>
      <c r="L1" t="s">
        <v>7</v>
      </c>
      <c r="AA1" t="s">
        <v>6</v>
      </c>
      <c r="AB1" t="s">
        <v>5</v>
      </c>
      <c r="AC1" t="s">
        <v>4</v>
      </c>
      <c r="AD1" t="s">
        <v>4</v>
      </c>
    </row>
    <row r="2" spans="1:34" x14ac:dyDescent="0.2">
      <c r="A2" t="s">
        <v>3</v>
      </c>
      <c r="B2">
        <v>2</v>
      </c>
      <c r="C2" s="1">
        <v>0.02</v>
      </c>
      <c r="D2">
        <v>5</v>
      </c>
      <c r="E2">
        <v>11</v>
      </c>
      <c r="F2">
        <v>4.87</v>
      </c>
      <c r="G2">
        <v>5</v>
      </c>
      <c r="H2" s="2">
        <f>AA2/2.33</f>
        <v>8.5836909871244635E-3</v>
      </c>
      <c r="I2" s="2">
        <f>AB2/1.75</f>
        <v>1.1428571428571429E-2</v>
      </c>
      <c r="J2">
        <v>6</v>
      </c>
      <c r="K2">
        <v>0.09</v>
      </c>
      <c r="L2">
        <v>5</v>
      </c>
      <c r="M2" s="3">
        <f>K2/F2</f>
        <v>1.8480492813141684E-2</v>
      </c>
      <c r="N2" s="3">
        <f>AVERAGE(M2,M13)</f>
        <v>1.3411257876852385E-2</v>
      </c>
      <c r="O2" s="2">
        <f>K2</f>
        <v>0.09</v>
      </c>
      <c r="P2">
        <f>D2-L2</f>
        <v>0</v>
      </c>
      <c r="Q2">
        <f>IF(P2=0,1,0)</f>
        <v>1</v>
      </c>
      <c r="R2">
        <f>SUM(Q2,Q13,Q24)</f>
        <v>3</v>
      </c>
      <c r="S2" s="1">
        <f>R2/3</f>
        <v>1</v>
      </c>
      <c r="T2" s="3">
        <f>P2/L2</f>
        <v>0</v>
      </c>
      <c r="AA2">
        <v>0.02</v>
      </c>
      <c r="AB2">
        <v>0.02</v>
      </c>
      <c r="AC2">
        <v>0</v>
      </c>
      <c r="AD2">
        <v>0.01</v>
      </c>
      <c r="AE2" s="1">
        <f>(K2-AD2)/K2</f>
        <v>0.88888888888888895</v>
      </c>
      <c r="AF2" s="3">
        <f>AVERAGE(AE2:AE12)</f>
        <v>0.10994631648996052</v>
      </c>
      <c r="AH2" s="1">
        <v>0.01</v>
      </c>
    </row>
    <row r="3" spans="1:34" x14ac:dyDescent="0.2">
      <c r="A3" t="s">
        <v>3</v>
      </c>
      <c r="B3">
        <v>50</v>
      </c>
      <c r="C3" s="1">
        <f>B3/500</f>
        <v>0.1</v>
      </c>
      <c r="D3">
        <v>772</v>
      </c>
      <c r="E3">
        <v>10</v>
      </c>
      <c r="F3">
        <v>26.89</v>
      </c>
      <c r="G3">
        <v>772</v>
      </c>
      <c r="H3" s="2">
        <f>AA3/2.33</f>
        <v>0.89699570815450635</v>
      </c>
      <c r="I3" s="2">
        <f>AB3/1.75</f>
        <v>0.70857142857142852</v>
      </c>
      <c r="J3">
        <v>52</v>
      </c>
      <c r="K3">
        <v>2</v>
      </c>
      <c r="L3">
        <v>772</v>
      </c>
      <c r="M3" s="3">
        <f>K3/F3</f>
        <v>7.4377091855708441E-2</v>
      </c>
      <c r="N3" s="3">
        <f>AVERAGE(M3,M14)</f>
        <v>5.7746306068947692E-2</v>
      </c>
      <c r="O3" s="2">
        <f>K3</f>
        <v>2</v>
      </c>
      <c r="P3">
        <f>D3-L3</f>
        <v>0</v>
      </c>
      <c r="Q3">
        <f>IF(P3=0,1,0)</f>
        <v>1</v>
      </c>
      <c r="R3">
        <f>SUM(Q3,Q14,Q25)</f>
        <v>3</v>
      </c>
      <c r="S3" s="1">
        <f>R3/3</f>
        <v>1</v>
      </c>
      <c r="T3" s="3">
        <f>P3/L3</f>
        <v>0</v>
      </c>
      <c r="AA3">
        <v>2.09</v>
      </c>
      <c r="AB3">
        <v>1.24</v>
      </c>
      <c r="AC3">
        <v>100</v>
      </c>
      <c r="AD3">
        <v>3.33</v>
      </c>
      <c r="AE3" s="1">
        <f>(K3-AD3)/K3</f>
        <v>-0.66500000000000004</v>
      </c>
      <c r="AH3" s="1">
        <v>0.1</v>
      </c>
    </row>
    <row r="4" spans="1:34" x14ac:dyDescent="0.2">
      <c r="A4" t="s">
        <v>3</v>
      </c>
      <c r="B4">
        <v>100</v>
      </c>
      <c r="C4" s="1">
        <f>B4/500</f>
        <v>0.2</v>
      </c>
      <c r="D4">
        <v>1712</v>
      </c>
      <c r="E4">
        <v>2</v>
      </c>
      <c r="F4">
        <v>10.15</v>
      </c>
      <c r="G4">
        <v>1712</v>
      </c>
      <c r="H4" s="2">
        <f>AA4/2.33</f>
        <v>2.3347639484978542</v>
      </c>
      <c r="I4" s="2">
        <f>AB4/1.75</f>
        <v>1.7142857142857142</v>
      </c>
      <c r="J4">
        <v>6</v>
      </c>
      <c r="K4">
        <v>0.53</v>
      </c>
      <c r="L4">
        <v>1712</v>
      </c>
      <c r="M4" s="3">
        <f>K4/F4</f>
        <v>5.2216748768472911E-2</v>
      </c>
      <c r="N4" s="3">
        <f>AVERAGE(M4,M15)</f>
        <v>5.8404120965697318E-2</v>
      </c>
      <c r="O4" s="2">
        <f>K4</f>
        <v>0.53</v>
      </c>
      <c r="P4">
        <f>D4-L4</f>
        <v>0</v>
      </c>
      <c r="Q4">
        <f>IF(P4=0,1,0)</f>
        <v>1</v>
      </c>
      <c r="R4">
        <f>SUM(Q4,Q15,Q26)</f>
        <v>2</v>
      </c>
      <c r="S4" s="1">
        <f>R4/3</f>
        <v>0.66666666666666663</v>
      </c>
      <c r="T4" s="3">
        <f>P4/L4</f>
        <v>0</v>
      </c>
      <c r="AA4">
        <v>5.44</v>
      </c>
      <c r="AB4">
        <v>3</v>
      </c>
      <c r="AC4">
        <v>0</v>
      </c>
      <c r="AD4">
        <v>0.45</v>
      </c>
      <c r="AE4" s="1">
        <f>(K4-AD4)/K4</f>
        <v>0.15094339622641512</v>
      </c>
      <c r="AH4" s="1">
        <v>0.2</v>
      </c>
    </row>
    <row r="5" spans="1:34" x14ac:dyDescent="0.2">
      <c r="A5" t="s">
        <v>3</v>
      </c>
      <c r="B5">
        <v>150</v>
      </c>
      <c r="C5" s="1">
        <f>B5/500</f>
        <v>0.3</v>
      </c>
      <c r="D5">
        <v>2865</v>
      </c>
      <c r="E5">
        <v>1</v>
      </c>
      <c r="F5">
        <v>8.07</v>
      </c>
      <c r="G5">
        <v>2865</v>
      </c>
      <c r="H5" s="2">
        <f>AA5/2.33</f>
        <v>6.4120171673819737</v>
      </c>
      <c r="I5" s="2">
        <f>AB5/1.75</f>
        <v>2.2399999999999998</v>
      </c>
      <c r="J5">
        <v>0</v>
      </c>
      <c r="K5">
        <v>0.62</v>
      </c>
      <c r="L5">
        <v>2865</v>
      </c>
      <c r="M5" s="3">
        <f>K5/F5</f>
        <v>7.6827757125154897E-2</v>
      </c>
      <c r="N5" s="3">
        <f>AVERAGE(M5,M16)</f>
        <v>8.9845074031734029E-2</v>
      </c>
      <c r="O5" s="2">
        <f>K5</f>
        <v>0.62</v>
      </c>
      <c r="P5">
        <f>D5-L5</f>
        <v>0</v>
      </c>
      <c r="Q5">
        <f>IF(P5=0,1,0)</f>
        <v>1</v>
      </c>
      <c r="R5">
        <f>SUM(Q5,Q16,Q27)</f>
        <v>2</v>
      </c>
      <c r="S5" s="1">
        <f>R5/3</f>
        <v>0.66666666666666663</v>
      </c>
      <c r="T5" s="3">
        <f>P5/L5</f>
        <v>0</v>
      </c>
      <c r="U5" s="2">
        <f>AVERAGE(O2:O7)</f>
        <v>0.9916666666666667</v>
      </c>
      <c r="V5" s="2">
        <f>AVERAGE(O2:O12)</f>
        <v>1.6909090909090907</v>
      </c>
      <c r="W5" s="2">
        <f>MEDIAN(O2:O12)</f>
        <v>2</v>
      </c>
      <c r="X5">
        <v>500</v>
      </c>
      <c r="Y5" s="2">
        <f>AVERAGE(I2:I12)</f>
        <v>3.1896103896103893</v>
      </c>
      <c r="Z5" s="3">
        <f>V5/Y5</f>
        <v>0.53013029315960913</v>
      </c>
      <c r="AA5">
        <v>14.94</v>
      </c>
      <c r="AB5">
        <v>3.92</v>
      </c>
      <c r="AC5">
        <v>0</v>
      </c>
      <c r="AD5">
        <v>0.42</v>
      </c>
      <c r="AE5" s="1">
        <f>(K5-AD5)/K5</f>
        <v>0.32258064516129037</v>
      </c>
      <c r="AH5" s="1">
        <v>0.3</v>
      </c>
    </row>
    <row r="6" spans="1:34" x14ac:dyDescent="0.2">
      <c r="A6" t="s">
        <v>3</v>
      </c>
      <c r="B6">
        <v>200</v>
      </c>
      <c r="C6" s="1">
        <f>B6/500</f>
        <v>0.4</v>
      </c>
      <c r="D6">
        <v>4271</v>
      </c>
      <c r="E6">
        <v>1</v>
      </c>
      <c r="F6">
        <v>4.54</v>
      </c>
      <c r="G6">
        <v>4271</v>
      </c>
      <c r="H6" s="2">
        <f>AA6/2.33</f>
        <v>3.5579399141630899</v>
      </c>
      <c r="I6" s="2">
        <f>AB6/1.75</f>
        <v>6.4514285714285711</v>
      </c>
      <c r="J6">
        <v>0</v>
      </c>
      <c r="K6">
        <v>0.99</v>
      </c>
      <c r="L6">
        <v>4271</v>
      </c>
      <c r="M6" s="3">
        <f>K6/F6</f>
        <v>0.21806167400881057</v>
      </c>
      <c r="N6" s="3">
        <f>AVERAGE(M6,M17)</f>
        <v>0.23857844851974852</v>
      </c>
      <c r="O6" s="2">
        <f>K6</f>
        <v>0.99</v>
      </c>
      <c r="P6">
        <f>D6-L6</f>
        <v>0</v>
      </c>
      <c r="Q6">
        <f>IF(P6=0,1,0)</f>
        <v>1</v>
      </c>
      <c r="R6">
        <f>SUM(Q6,Q17,Q28)</f>
        <v>2</v>
      </c>
      <c r="S6" s="1">
        <f>R6/3</f>
        <v>0.66666666666666663</v>
      </c>
      <c r="T6" s="3">
        <f>P6/L6</f>
        <v>0</v>
      </c>
      <c r="U6" s="2">
        <f>AVERAGE(O13:O18)</f>
        <v>8.1216666666666661</v>
      </c>
      <c r="V6" s="2">
        <f>AVERAGE(O13:O23)</f>
        <v>15.280909090909089</v>
      </c>
      <c r="W6" s="2">
        <f>MEDIAN(O13:O23)</f>
        <v>20.190000000000001</v>
      </c>
      <c r="X6">
        <v>1000</v>
      </c>
      <c r="Y6" s="2">
        <f>AVERAGE(I13:I23)</f>
        <v>34.050389610389622</v>
      </c>
      <c r="Z6" s="3">
        <f>V6/Y6</f>
        <v>0.44877339924023962</v>
      </c>
      <c r="AA6">
        <v>8.2899999999999991</v>
      </c>
      <c r="AB6">
        <v>11.29</v>
      </c>
      <c r="AC6">
        <v>0</v>
      </c>
      <c r="AD6">
        <v>0.71</v>
      </c>
      <c r="AE6" s="1">
        <f>(K6-AD6)/K6</f>
        <v>0.28282828282828287</v>
      </c>
      <c r="AH6" s="1">
        <v>0.4</v>
      </c>
    </row>
    <row r="7" spans="1:34" x14ac:dyDescent="0.2">
      <c r="A7" t="s">
        <v>3</v>
      </c>
      <c r="B7">
        <v>250</v>
      </c>
      <c r="C7" s="1">
        <f>B7/500</f>
        <v>0.5</v>
      </c>
      <c r="D7">
        <v>5942</v>
      </c>
      <c r="E7">
        <v>0</v>
      </c>
      <c r="F7">
        <v>3.01</v>
      </c>
      <c r="G7">
        <v>5942</v>
      </c>
      <c r="H7" s="2">
        <f>AA7/2.33</f>
        <v>6.7253218884120169</v>
      </c>
      <c r="I7" s="2">
        <f>AB7/1.75</f>
        <v>4.0057142857142853</v>
      </c>
      <c r="J7">
        <v>0</v>
      </c>
      <c r="K7">
        <v>1.72</v>
      </c>
      <c r="L7">
        <v>5942</v>
      </c>
      <c r="M7" s="3">
        <f>K7/F7</f>
        <v>0.57142857142857151</v>
      </c>
      <c r="N7" s="3">
        <f>AVERAGE(M7,M18)</f>
        <v>0.55137553861451782</v>
      </c>
      <c r="O7" s="2">
        <f>K7</f>
        <v>1.72</v>
      </c>
      <c r="P7">
        <f>D7-L7</f>
        <v>0</v>
      </c>
      <c r="Q7">
        <f>IF(P7=0,1,0)</f>
        <v>1</v>
      </c>
      <c r="R7">
        <f>SUM(Q7,Q18,Q29)</f>
        <v>2</v>
      </c>
      <c r="S7" s="1">
        <f>R7/3</f>
        <v>0.66666666666666663</v>
      </c>
      <c r="T7" s="3">
        <f>P7/L7</f>
        <v>0</v>
      </c>
      <c r="U7" s="2">
        <f>AVERAGE(O24:O29)</f>
        <v>150.995</v>
      </c>
      <c r="V7" s="2">
        <f>AVERAGE(O24:O34)</f>
        <v>933.19818181818187</v>
      </c>
      <c r="W7" s="2">
        <f>MEDIAN(O24:O34)</f>
        <v>391.52</v>
      </c>
      <c r="X7">
        <v>2500</v>
      </c>
      <c r="Y7" s="2">
        <f>AVERAGE(I24:I34)</f>
        <v>59.774025974025975</v>
      </c>
      <c r="Z7" s="3">
        <f>V7/Y7</f>
        <v>15.612101855472995</v>
      </c>
      <c r="AA7">
        <v>15.67</v>
      </c>
      <c r="AB7">
        <v>7.01</v>
      </c>
      <c r="AC7">
        <v>0</v>
      </c>
      <c r="AD7">
        <v>1.55</v>
      </c>
      <c r="AE7" s="1">
        <f>(K7-AD7)/K7</f>
        <v>9.8837209302325535E-2</v>
      </c>
      <c r="AH7" s="1">
        <v>0.5</v>
      </c>
    </row>
    <row r="8" spans="1:34" x14ac:dyDescent="0.2">
      <c r="A8" t="s">
        <v>3</v>
      </c>
      <c r="B8">
        <v>300</v>
      </c>
      <c r="C8" s="1">
        <f>B8/500</f>
        <v>0.6</v>
      </c>
      <c r="D8">
        <v>7938</v>
      </c>
      <c r="E8">
        <v>2</v>
      </c>
      <c r="F8">
        <v>4.21</v>
      </c>
      <c r="G8">
        <v>7938</v>
      </c>
      <c r="H8" s="2">
        <f>AA8/2.33</f>
        <v>10.587982832618026</v>
      </c>
      <c r="I8" s="2">
        <f>AB8/1.75</f>
        <v>2.96</v>
      </c>
      <c r="J8">
        <v>2</v>
      </c>
      <c r="K8">
        <v>2.96</v>
      </c>
      <c r="L8">
        <v>7938</v>
      </c>
      <c r="M8" s="3">
        <f>K8/F8</f>
        <v>0.70308788598574823</v>
      </c>
      <c r="N8" s="3">
        <f>AVERAGE(M8,M19)</f>
        <v>0.76812461034753521</v>
      </c>
      <c r="O8" s="2">
        <f>K8</f>
        <v>2.96</v>
      </c>
      <c r="P8">
        <f>D8-L8</f>
        <v>0</v>
      </c>
      <c r="Q8">
        <f>IF(P8=0,1,0)</f>
        <v>1</v>
      </c>
      <c r="R8">
        <f>SUM(Q8,Q19,Q30)</f>
        <v>2</v>
      </c>
      <c r="S8" s="1">
        <f>R8/3</f>
        <v>0.66666666666666663</v>
      </c>
      <c r="T8" s="3">
        <f>P8/L8</f>
        <v>0</v>
      </c>
      <c r="AA8">
        <v>24.67</v>
      </c>
      <c r="AB8">
        <v>5.18</v>
      </c>
      <c r="AC8">
        <v>0</v>
      </c>
      <c r="AD8">
        <v>2.98</v>
      </c>
      <c r="AE8" s="1">
        <f>(K8-AD8)/K8</f>
        <v>-6.7567567567567632E-3</v>
      </c>
      <c r="AH8" s="1">
        <v>0.6</v>
      </c>
    </row>
    <row r="9" spans="1:34" x14ac:dyDescent="0.2">
      <c r="A9" t="s">
        <v>3</v>
      </c>
      <c r="B9">
        <v>350</v>
      </c>
      <c r="C9" s="1">
        <f>B9/500</f>
        <v>0.7</v>
      </c>
      <c r="D9">
        <v>10236</v>
      </c>
      <c r="E9">
        <v>0</v>
      </c>
      <c r="F9">
        <v>2.66</v>
      </c>
      <c r="G9">
        <v>10236</v>
      </c>
      <c r="H9" s="2">
        <f>AA9/2.33</f>
        <v>17.154506437768241</v>
      </c>
      <c r="I9" s="2">
        <f>AB9/1.75</f>
        <v>5.9657142857142853</v>
      </c>
      <c r="J9">
        <v>0</v>
      </c>
      <c r="K9">
        <v>4.51</v>
      </c>
      <c r="L9">
        <v>10236</v>
      </c>
      <c r="M9" s="3">
        <f>K9/F9</f>
        <v>1.6954887218045112</v>
      </c>
      <c r="N9" s="3">
        <f>AVERAGE(M9,M20)</f>
        <v>1.3776441730500326</v>
      </c>
      <c r="O9" s="2">
        <f>F9</f>
        <v>2.66</v>
      </c>
      <c r="P9">
        <f>D9-L9</f>
        <v>0</v>
      </c>
      <c r="Q9">
        <f>IF(P9=0,1,0)</f>
        <v>1</v>
      </c>
      <c r="R9">
        <f>SUM(Q9,Q20,Q31)</f>
        <v>2</v>
      </c>
      <c r="S9" s="1">
        <f>R9/3</f>
        <v>0.66666666666666663</v>
      </c>
      <c r="T9" s="3">
        <f>P9/L9</f>
        <v>0</v>
      </c>
      <c r="AA9">
        <v>39.97</v>
      </c>
      <c r="AB9">
        <v>10.44</v>
      </c>
      <c r="AC9">
        <v>0</v>
      </c>
      <c r="AD9">
        <v>4.2</v>
      </c>
      <c r="AE9" s="1">
        <f>(K9-AD9)/K9</f>
        <v>6.8736141906873535E-2</v>
      </c>
      <c r="AH9" s="1">
        <v>0.7</v>
      </c>
    </row>
    <row r="10" spans="1:34" x14ac:dyDescent="0.2">
      <c r="A10" t="s">
        <v>3</v>
      </c>
      <c r="B10">
        <v>400</v>
      </c>
      <c r="C10" s="1">
        <f>B10/500</f>
        <v>0.8</v>
      </c>
      <c r="D10">
        <v>12964</v>
      </c>
      <c r="E10">
        <v>0</v>
      </c>
      <c r="F10">
        <v>2.52</v>
      </c>
      <c r="G10">
        <v>12964</v>
      </c>
      <c r="H10" s="2">
        <f>AA10/2.33</f>
        <v>25.527896995708151</v>
      </c>
      <c r="I10" s="2">
        <f>AB10/1.75</f>
        <v>6.08</v>
      </c>
      <c r="J10">
        <v>0</v>
      </c>
      <c r="K10">
        <v>5.89</v>
      </c>
      <c r="L10">
        <v>12964</v>
      </c>
      <c r="M10" s="3">
        <f>K10/F10</f>
        <v>2.337301587301587</v>
      </c>
      <c r="N10" s="3">
        <f>AVERAGE(M10,M21)</f>
        <v>2.2145553841098393</v>
      </c>
      <c r="O10" s="2">
        <f>F10</f>
        <v>2.52</v>
      </c>
      <c r="P10">
        <f>D10-L10</f>
        <v>0</v>
      </c>
      <c r="Q10">
        <f>IF(P10=0,1,0)</f>
        <v>1</v>
      </c>
      <c r="R10">
        <f>SUM(Q10,Q21,Q32)</f>
        <v>2</v>
      </c>
      <c r="S10" s="1">
        <f>R10/3</f>
        <v>0.66666666666666663</v>
      </c>
      <c r="T10" s="3">
        <f>P10/L10</f>
        <v>0</v>
      </c>
      <c r="AA10">
        <v>59.48</v>
      </c>
      <c r="AB10">
        <v>10.64</v>
      </c>
      <c r="AC10">
        <v>0</v>
      </c>
      <c r="AD10">
        <v>5.83</v>
      </c>
      <c r="AE10" s="1">
        <f>(K10-AD10)/K10</f>
        <v>1.0186757215619629E-2</v>
      </c>
      <c r="AH10" s="1">
        <v>0.8</v>
      </c>
    </row>
    <row r="11" spans="1:34" x14ac:dyDescent="0.2">
      <c r="A11" t="s">
        <v>3</v>
      </c>
      <c r="B11">
        <v>450</v>
      </c>
      <c r="C11" s="1">
        <f>B11/500</f>
        <v>0.9</v>
      </c>
      <c r="D11">
        <v>16321</v>
      </c>
      <c r="E11">
        <v>0</v>
      </c>
      <c r="F11">
        <v>2.2400000000000002</v>
      </c>
      <c r="G11">
        <v>16321</v>
      </c>
      <c r="H11" s="2">
        <f>AA11/2.33</f>
        <v>13.999999999999998</v>
      </c>
      <c r="I11" s="2">
        <f>AB11/1.75</f>
        <v>4.9257142857142853</v>
      </c>
      <c r="J11">
        <v>0</v>
      </c>
      <c r="K11">
        <v>12.43</v>
      </c>
      <c r="L11">
        <v>16321</v>
      </c>
      <c r="M11" s="3">
        <f>K11/F11</f>
        <v>5.5491071428571423</v>
      </c>
      <c r="N11" s="3">
        <f>AVERAGE(M11,M22)</f>
        <v>5.8344381313131315</v>
      </c>
      <c r="O11" s="2">
        <f>F11</f>
        <v>2.2400000000000002</v>
      </c>
      <c r="P11">
        <f>D11-L11</f>
        <v>0</v>
      </c>
      <c r="Q11">
        <f>IF(P11=0,1,0)</f>
        <v>1</v>
      </c>
      <c r="R11">
        <f>SUM(Q11,Q22,Q33)</f>
        <v>2</v>
      </c>
      <c r="S11" s="1">
        <f>R11/3</f>
        <v>0.66666666666666663</v>
      </c>
      <c r="T11" s="3">
        <f>P11/L11</f>
        <v>0</v>
      </c>
      <c r="AA11">
        <v>32.619999999999997</v>
      </c>
      <c r="AB11">
        <v>8.6199999999999992</v>
      </c>
      <c r="AC11">
        <v>0</v>
      </c>
      <c r="AD11">
        <v>12.11</v>
      </c>
      <c r="AE11" s="1">
        <f>(K11-AD11)/K11</f>
        <v>2.5744167337087714E-2</v>
      </c>
      <c r="AH11" s="1">
        <v>0.9</v>
      </c>
    </row>
    <row r="12" spans="1:34" x14ac:dyDescent="0.2">
      <c r="A12" t="s">
        <v>3</v>
      </c>
      <c r="B12">
        <v>498</v>
      </c>
      <c r="C12" s="3">
        <v>1</v>
      </c>
      <c r="D12">
        <v>20485</v>
      </c>
      <c r="E12">
        <v>0</v>
      </c>
      <c r="F12">
        <v>2.27</v>
      </c>
      <c r="G12">
        <v>20485</v>
      </c>
      <c r="H12" s="2">
        <f>AA12/2.33</f>
        <v>30.128755364806867</v>
      </c>
      <c r="I12" s="2">
        <f>AB12/1.75</f>
        <v>2.2857142857142857E-2</v>
      </c>
      <c r="J12">
        <v>0</v>
      </c>
      <c r="K12">
        <v>13.88</v>
      </c>
      <c r="L12">
        <v>20485</v>
      </c>
      <c r="M12" s="3">
        <f>K12/F12</f>
        <v>6.1145374449339212</v>
      </c>
      <c r="N12" s="3">
        <f>AVERAGE(M12,M23)</f>
        <v>6.5503345966621067</v>
      </c>
      <c r="O12" s="2">
        <f>F12</f>
        <v>2.27</v>
      </c>
      <c r="P12">
        <f>D12-L12</f>
        <v>0</v>
      </c>
      <c r="Q12">
        <f>IF(P12=0,1,0)</f>
        <v>1</v>
      </c>
      <c r="R12">
        <f>SUM(Q12,Q23,Q34)</f>
        <v>3</v>
      </c>
      <c r="S12" s="1">
        <f>R12/3</f>
        <v>1</v>
      </c>
      <c r="T12" s="3">
        <f>P12/L12</f>
        <v>0</v>
      </c>
      <c r="AA12">
        <v>70.2</v>
      </c>
      <c r="AB12">
        <v>0.04</v>
      </c>
      <c r="AC12">
        <v>0</v>
      </c>
      <c r="AD12">
        <v>13.43</v>
      </c>
      <c r="AE12" s="1">
        <f>(K12-AD12)/K12</f>
        <v>3.2420749279538981E-2</v>
      </c>
      <c r="AH12" s="1">
        <v>0.99</v>
      </c>
    </row>
    <row r="13" spans="1:34" x14ac:dyDescent="0.2">
      <c r="A13" t="s">
        <v>2</v>
      </c>
      <c r="B13">
        <v>2</v>
      </c>
      <c r="C13" s="6">
        <v>2</v>
      </c>
      <c r="D13">
        <v>3</v>
      </c>
      <c r="E13">
        <v>0</v>
      </c>
      <c r="F13">
        <v>9.59</v>
      </c>
      <c r="G13">
        <v>3</v>
      </c>
      <c r="H13" s="2">
        <f>AA13/2.33</f>
        <v>1.7167381974248927E-2</v>
      </c>
      <c r="I13" s="2">
        <f>AB13/1.75</f>
        <v>3.4285714285714287E-2</v>
      </c>
      <c r="J13">
        <v>0</v>
      </c>
      <c r="K13">
        <v>0.08</v>
      </c>
      <c r="L13">
        <v>3</v>
      </c>
      <c r="M13" s="3">
        <f>K13/F13</f>
        <v>8.3420229405630868E-3</v>
      </c>
      <c r="N13" s="3"/>
      <c r="O13" s="2">
        <f>K13</f>
        <v>0.08</v>
      </c>
      <c r="P13">
        <f>D13-L13</f>
        <v>0</v>
      </c>
      <c r="Q13">
        <f>IF(P13=0,1,0)</f>
        <v>1</v>
      </c>
      <c r="T13" s="3">
        <f>P13/L13</f>
        <v>0</v>
      </c>
      <c r="AA13">
        <v>0.04</v>
      </c>
      <c r="AB13">
        <v>0.06</v>
      </c>
      <c r="AC13">
        <v>0</v>
      </c>
      <c r="AD13">
        <v>0.01</v>
      </c>
      <c r="AE13" s="1">
        <f>(K13-AD13)/K13</f>
        <v>0.87500000000000011</v>
      </c>
      <c r="AF13" s="3">
        <f>AVERAGE(AE13:AE23)</f>
        <v>0.2037748839072995</v>
      </c>
    </row>
    <row r="14" spans="1:34" x14ac:dyDescent="0.2">
      <c r="A14" t="s">
        <v>2</v>
      </c>
      <c r="B14">
        <v>100</v>
      </c>
      <c r="C14" s="1">
        <f>B14/1000</f>
        <v>0.1</v>
      </c>
      <c r="D14">
        <v>1503</v>
      </c>
      <c r="E14">
        <v>6</v>
      </c>
      <c r="F14">
        <v>90.72</v>
      </c>
      <c r="G14">
        <v>1503</v>
      </c>
      <c r="H14" s="2">
        <f>AA14/2.33</f>
        <v>4.7896995708154506</v>
      </c>
      <c r="I14" s="2">
        <f>AB14/1.75</f>
        <v>4.0857142857142863</v>
      </c>
      <c r="J14">
        <v>6</v>
      </c>
      <c r="K14">
        <v>3.73</v>
      </c>
      <c r="L14">
        <v>1503</v>
      </c>
      <c r="M14" s="3">
        <f>K14/F14</f>
        <v>4.111552028218695E-2</v>
      </c>
      <c r="N14" s="3"/>
      <c r="O14" s="2">
        <f>K14</f>
        <v>3.73</v>
      </c>
      <c r="P14">
        <f>D14-L14</f>
        <v>0</v>
      </c>
      <c r="Q14">
        <f>IF(P14=0,1,0)</f>
        <v>1</v>
      </c>
      <c r="T14" s="3">
        <f>P14/L14</f>
        <v>0</v>
      </c>
      <c r="AA14">
        <v>11.16</v>
      </c>
      <c r="AB14">
        <v>7.15</v>
      </c>
      <c r="AC14">
        <v>0</v>
      </c>
      <c r="AD14">
        <v>1.78</v>
      </c>
      <c r="AE14" s="1">
        <f>(K14-AD14)/K14</f>
        <v>0.52278820375335122</v>
      </c>
    </row>
    <row r="15" spans="1:34" x14ac:dyDescent="0.2">
      <c r="A15" t="s">
        <v>2</v>
      </c>
      <c r="B15">
        <v>200</v>
      </c>
      <c r="C15" s="1">
        <f>B15/1000</f>
        <v>0.2</v>
      </c>
      <c r="D15">
        <v>3440</v>
      </c>
      <c r="E15">
        <v>5</v>
      </c>
      <c r="F15">
        <v>145.53</v>
      </c>
      <c r="G15">
        <v>3440</v>
      </c>
      <c r="H15" s="2">
        <f>AA15/2.33</f>
        <v>22.283261802575108</v>
      </c>
      <c r="I15" s="2">
        <f>AB15/1.75</f>
        <v>22.697142857142858</v>
      </c>
      <c r="J15">
        <v>14</v>
      </c>
      <c r="K15">
        <v>9.4</v>
      </c>
      <c r="L15">
        <v>3440</v>
      </c>
      <c r="M15" s="3">
        <f>K15/F15</f>
        <v>6.4591493162921731E-2</v>
      </c>
      <c r="N15" s="3"/>
      <c r="O15" s="2">
        <f>K15</f>
        <v>9.4</v>
      </c>
      <c r="P15">
        <f>D15-L15</f>
        <v>0</v>
      </c>
      <c r="Q15">
        <f>IF(P15=0,1,0)</f>
        <v>1</v>
      </c>
      <c r="T15" s="3">
        <f>P15/L15</f>
        <v>0</v>
      </c>
      <c r="AA15">
        <v>51.92</v>
      </c>
      <c r="AB15">
        <v>39.72</v>
      </c>
      <c r="AC15">
        <v>0</v>
      </c>
      <c r="AD15">
        <v>2.87</v>
      </c>
      <c r="AE15" s="1">
        <f>(K15-AD15)/K15</f>
        <v>0.69468085106382982</v>
      </c>
    </row>
    <row r="16" spans="1:34" x14ac:dyDescent="0.2">
      <c r="A16" t="s">
        <v>2</v>
      </c>
      <c r="B16">
        <v>300</v>
      </c>
      <c r="C16" s="1">
        <f>B16/1000</f>
        <v>0.3</v>
      </c>
      <c r="D16">
        <v>5817</v>
      </c>
      <c r="E16">
        <v>13</v>
      </c>
      <c r="F16">
        <v>65.33</v>
      </c>
      <c r="G16">
        <v>5817</v>
      </c>
      <c r="H16" s="2">
        <f>AA16/2.33</f>
        <v>59.931330472102999</v>
      </c>
      <c r="I16" s="2">
        <f>AB16/1.75</f>
        <v>42.885714285714286</v>
      </c>
      <c r="J16">
        <v>2</v>
      </c>
      <c r="K16">
        <v>6.72</v>
      </c>
      <c r="L16">
        <v>5817</v>
      </c>
      <c r="M16" s="3">
        <f>K16/F16</f>
        <v>0.10286239093831318</v>
      </c>
      <c r="N16" s="3"/>
      <c r="O16" s="2">
        <f>K16</f>
        <v>6.72</v>
      </c>
      <c r="P16">
        <f>D16-L16</f>
        <v>0</v>
      </c>
      <c r="Q16">
        <f>IF(P16=0,1,0)</f>
        <v>1</v>
      </c>
      <c r="T16" s="3">
        <f>P16/L16</f>
        <v>0</v>
      </c>
      <c r="AA16">
        <v>139.63999999999999</v>
      </c>
      <c r="AB16">
        <v>75.05</v>
      </c>
      <c r="AC16">
        <v>0</v>
      </c>
      <c r="AD16">
        <v>5.63</v>
      </c>
      <c r="AE16" s="1">
        <f>(K16-AD16)/K16</f>
        <v>0.16220238095238093</v>
      </c>
    </row>
    <row r="17" spans="1:32" x14ac:dyDescent="0.2">
      <c r="A17" s="5" t="s">
        <v>2</v>
      </c>
      <c r="B17">
        <v>400</v>
      </c>
      <c r="C17" s="1">
        <f>B17/1000</f>
        <v>0.4</v>
      </c>
      <c r="D17">
        <v>8685</v>
      </c>
      <c r="E17">
        <v>0</v>
      </c>
      <c r="F17">
        <v>31.61</v>
      </c>
      <c r="G17">
        <v>8685</v>
      </c>
      <c r="H17" s="2">
        <f>AA17/2.33</f>
        <v>36.896995708154506</v>
      </c>
      <c r="I17" s="2">
        <f>AB17/1.75</f>
        <v>47.434285714285714</v>
      </c>
      <c r="J17">
        <v>0</v>
      </c>
      <c r="K17">
        <v>8.19</v>
      </c>
      <c r="L17">
        <v>8685</v>
      </c>
      <c r="M17" s="3">
        <f>K17/F17</f>
        <v>0.25909522303068649</v>
      </c>
      <c r="N17" s="3"/>
      <c r="O17" s="2">
        <f>K17</f>
        <v>8.19</v>
      </c>
      <c r="P17">
        <f>D17-L17</f>
        <v>0</v>
      </c>
      <c r="Q17">
        <f>IF(P17=0,1,0)</f>
        <v>1</v>
      </c>
      <c r="T17" s="3">
        <f>P17/L17</f>
        <v>0</v>
      </c>
      <c r="AA17">
        <v>85.97</v>
      </c>
      <c r="AB17">
        <v>83.01</v>
      </c>
      <c r="AC17">
        <v>0</v>
      </c>
      <c r="AD17">
        <v>9.36</v>
      </c>
      <c r="AE17" s="1">
        <f>(K17-AD17)/K17</f>
        <v>-0.14285714285714285</v>
      </c>
    </row>
    <row r="18" spans="1:32" x14ac:dyDescent="0.2">
      <c r="A18" s="5" t="s">
        <v>2</v>
      </c>
      <c r="B18">
        <v>500</v>
      </c>
      <c r="C18" s="1">
        <f>B18/1000</f>
        <v>0.5</v>
      </c>
      <c r="D18">
        <v>12054</v>
      </c>
      <c r="E18">
        <v>0</v>
      </c>
      <c r="F18">
        <v>38.79</v>
      </c>
      <c r="G18">
        <v>12054</v>
      </c>
      <c r="H18" s="2">
        <f>AA18/2.33</f>
        <v>79.012875536480678</v>
      </c>
      <c r="I18" s="2">
        <f>AB18/1.75</f>
        <v>57.474285714285713</v>
      </c>
      <c r="J18">
        <v>1</v>
      </c>
      <c r="K18">
        <v>20.61</v>
      </c>
      <c r="L18">
        <v>12054</v>
      </c>
      <c r="M18" s="3">
        <f>K18/F18</f>
        <v>0.53132250580046403</v>
      </c>
      <c r="N18" s="3"/>
      <c r="O18" s="2">
        <f>K18</f>
        <v>20.61</v>
      </c>
      <c r="P18">
        <f>D18-L18</f>
        <v>0</v>
      </c>
      <c r="Q18">
        <f>IF(P18=0,1,0)</f>
        <v>1</v>
      </c>
      <c r="T18" s="3">
        <f>P18/L18</f>
        <v>0</v>
      </c>
      <c r="AA18">
        <v>184.1</v>
      </c>
      <c r="AB18">
        <v>100.58</v>
      </c>
      <c r="AC18">
        <v>0</v>
      </c>
      <c r="AD18">
        <v>19.059999999999999</v>
      </c>
      <c r="AE18" s="1">
        <f>(K18-AD18)/K18</f>
        <v>7.5206210577389659E-2</v>
      </c>
    </row>
    <row r="19" spans="1:32" x14ac:dyDescent="0.2">
      <c r="A19" s="5" t="s">
        <v>2</v>
      </c>
      <c r="B19">
        <v>600</v>
      </c>
      <c r="C19" s="1">
        <f>B19/1000</f>
        <v>0.6</v>
      </c>
      <c r="D19">
        <v>15911</v>
      </c>
      <c r="E19">
        <v>0</v>
      </c>
      <c r="F19">
        <v>29.07</v>
      </c>
      <c r="G19">
        <v>15911</v>
      </c>
      <c r="H19" s="2">
        <f>AA19/2.33</f>
        <v>120.98712446351929</v>
      </c>
      <c r="I19" s="2">
        <f>AB19/1.75</f>
        <v>83.440000000000012</v>
      </c>
      <c r="J19">
        <v>0</v>
      </c>
      <c r="K19">
        <v>24.22</v>
      </c>
      <c r="L19">
        <v>15911</v>
      </c>
      <c r="M19" s="3">
        <f>K19/F19</f>
        <v>0.8331613347093223</v>
      </c>
      <c r="N19" s="3"/>
      <c r="O19" s="2">
        <f>K19</f>
        <v>24.22</v>
      </c>
      <c r="P19">
        <f>D19-L19</f>
        <v>0</v>
      </c>
      <c r="Q19">
        <f>IF(P19=0,1,0)</f>
        <v>1</v>
      </c>
      <c r="T19" s="3">
        <f>P19/L19</f>
        <v>0</v>
      </c>
      <c r="AA19">
        <v>281.89999999999998</v>
      </c>
      <c r="AB19">
        <v>146.02000000000001</v>
      </c>
      <c r="AC19">
        <v>0</v>
      </c>
      <c r="AD19">
        <v>21.39</v>
      </c>
      <c r="AE19" s="1">
        <f>(K19-AD19)/K19</f>
        <v>0.11684558216350117</v>
      </c>
    </row>
    <row r="20" spans="1:32" x14ac:dyDescent="0.2">
      <c r="A20" s="5" t="s">
        <v>2</v>
      </c>
      <c r="B20">
        <v>700</v>
      </c>
      <c r="C20" s="1">
        <f>B20/1000</f>
        <v>0.7</v>
      </c>
      <c r="D20">
        <v>20510</v>
      </c>
      <c r="E20">
        <v>1</v>
      </c>
      <c r="F20">
        <v>31.94</v>
      </c>
      <c r="G20">
        <v>20510</v>
      </c>
      <c r="H20" s="2">
        <f>AA20/2.33</f>
        <v>192.90557939914163</v>
      </c>
      <c r="I20" s="2">
        <f>AB20/1.75</f>
        <v>73.994285714285724</v>
      </c>
      <c r="J20">
        <v>1</v>
      </c>
      <c r="K20">
        <v>33.85</v>
      </c>
      <c r="L20">
        <v>20510</v>
      </c>
      <c r="M20" s="3">
        <f>K20/F20</f>
        <v>1.0597996242955541</v>
      </c>
      <c r="N20" s="3"/>
      <c r="O20" s="2">
        <f>F20</f>
        <v>31.94</v>
      </c>
      <c r="P20">
        <f>D20-L20</f>
        <v>0</v>
      </c>
      <c r="Q20">
        <f>IF(P20=0,1,0)</f>
        <v>1</v>
      </c>
      <c r="T20" s="3">
        <f>P20/L20</f>
        <v>0</v>
      </c>
      <c r="AA20">
        <v>449.47</v>
      </c>
      <c r="AB20">
        <v>129.49</v>
      </c>
      <c r="AC20">
        <v>0</v>
      </c>
      <c r="AD20">
        <v>37.15</v>
      </c>
      <c r="AE20" s="1">
        <f>(K20-AD20)/K20</f>
        <v>-9.7488921713441562E-2</v>
      </c>
    </row>
    <row r="21" spans="1:32" x14ac:dyDescent="0.2">
      <c r="A21" t="s">
        <v>2</v>
      </c>
      <c r="B21">
        <v>800</v>
      </c>
      <c r="C21" s="1">
        <f>B21/1000</f>
        <v>0.8</v>
      </c>
      <c r="D21">
        <v>26053</v>
      </c>
      <c r="E21">
        <v>0</v>
      </c>
      <c r="F21">
        <v>22.22</v>
      </c>
      <c r="G21">
        <v>26053</v>
      </c>
      <c r="H21" s="2">
        <f>AA21/2.33</f>
        <v>330.36480686695279</v>
      </c>
      <c r="I21" s="2">
        <f>AB21/1.75</f>
        <v>19.30857142857143</v>
      </c>
      <c r="J21">
        <v>1</v>
      </c>
      <c r="K21">
        <v>46.48</v>
      </c>
      <c r="L21">
        <v>26053</v>
      </c>
      <c r="M21" s="3">
        <f>K21/F21</f>
        <v>2.0918091809180916</v>
      </c>
      <c r="N21" s="3"/>
      <c r="O21" s="2">
        <f>F21</f>
        <v>22.22</v>
      </c>
      <c r="P21">
        <f>D21-L21</f>
        <v>0</v>
      </c>
      <c r="Q21">
        <f>IF(P21=0,1,0)</f>
        <v>1</v>
      </c>
      <c r="T21" s="3">
        <f>P21/L21</f>
        <v>0</v>
      </c>
      <c r="AA21">
        <v>769.75</v>
      </c>
      <c r="AB21">
        <v>33.79</v>
      </c>
      <c r="AC21">
        <v>0</v>
      </c>
      <c r="AD21">
        <v>45.84</v>
      </c>
      <c r="AE21" s="1">
        <f>(K21-AD21)/K21</f>
        <v>1.3769363166953388E-2</v>
      </c>
    </row>
    <row r="22" spans="1:32" x14ac:dyDescent="0.2">
      <c r="A22" t="s">
        <v>2</v>
      </c>
      <c r="B22">
        <v>900</v>
      </c>
      <c r="C22" s="1">
        <f>B22/1000</f>
        <v>0.9</v>
      </c>
      <c r="D22">
        <v>32963</v>
      </c>
      <c r="E22">
        <v>0</v>
      </c>
      <c r="F22">
        <v>20.79</v>
      </c>
      <c r="G22">
        <v>32963</v>
      </c>
      <c r="H22" s="2">
        <f>AA22/2.33</f>
        <v>257.35622317596562</v>
      </c>
      <c r="I22" s="2">
        <f>AB22/1.75</f>
        <v>21.53142857142857</v>
      </c>
      <c r="J22">
        <v>0</v>
      </c>
      <c r="K22">
        <v>127.23</v>
      </c>
      <c r="L22">
        <v>32963</v>
      </c>
      <c r="M22" s="3">
        <f>K22/F22</f>
        <v>6.1197691197691206</v>
      </c>
      <c r="N22" s="3"/>
      <c r="O22" s="2">
        <f>F22</f>
        <v>20.79</v>
      </c>
      <c r="P22">
        <f>D22-L22</f>
        <v>0</v>
      </c>
      <c r="Q22">
        <f>IF(P22=0,1,0)</f>
        <v>1</v>
      </c>
      <c r="T22" s="3">
        <f>P22/L22</f>
        <v>0</v>
      </c>
      <c r="AA22">
        <v>599.64</v>
      </c>
      <c r="AB22">
        <v>37.68</v>
      </c>
      <c r="AC22">
        <v>0</v>
      </c>
      <c r="AD22">
        <v>130.68</v>
      </c>
      <c r="AE22" s="1">
        <f>(K22-AD22)/K22</f>
        <v>-2.7116246168356541E-2</v>
      </c>
    </row>
    <row r="23" spans="1:32" x14ac:dyDescent="0.2">
      <c r="A23" t="s">
        <v>2</v>
      </c>
      <c r="B23">
        <v>998</v>
      </c>
      <c r="C23" s="3" t="s">
        <v>0</v>
      </c>
      <c r="D23">
        <v>41572</v>
      </c>
      <c r="E23">
        <v>0</v>
      </c>
      <c r="F23">
        <v>20.190000000000001</v>
      </c>
      <c r="G23">
        <v>41572</v>
      </c>
      <c r="H23" s="2">
        <f>AA23/2.33</f>
        <v>270.93562231759654</v>
      </c>
      <c r="I23" s="2">
        <f>AB23/1.75</f>
        <v>1.6685714285714286</v>
      </c>
      <c r="J23">
        <v>0</v>
      </c>
      <c r="K23">
        <v>141.05000000000001</v>
      </c>
      <c r="L23">
        <v>41572</v>
      </c>
      <c r="M23" s="3">
        <f>K23/F23</f>
        <v>6.9861317483902923</v>
      </c>
      <c r="N23" s="3"/>
      <c r="O23" s="2">
        <f>F23</f>
        <v>20.190000000000001</v>
      </c>
      <c r="P23">
        <f>D23-L23</f>
        <v>0</v>
      </c>
      <c r="Q23">
        <f>IF(P23=0,1,0)</f>
        <v>1</v>
      </c>
      <c r="T23" s="3">
        <f>P23/L23</f>
        <v>0</v>
      </c>
      <c r="AA23">
        <v>631.28</v>
      </c>
      <c r="AB23">
        <v>2.92</v>
      </c>
      <c r="AC23">
        <v>0</v>
      </c>
      <c r="AD23">
        <v>134.21</v>
      </c>
      <c r="AE23" s="1">
        <f>(K23-AD23)/K23</f>
        <v>4.8493442041829156E-2</v>
      </c>
    </row>
    <row r="24" spans="1:32" x14ac:dyDescent="0.2">
      <c r="A24" t="s">
        <v>1</v>
      </c>
      <c r="B24">
        <v>2</v>
      </c>
      <c r="C24">
        <v>2</v>
      </c>
      <c r="D24">
        <v>3</v>
      </c>
      <c r="I24" s="2">
        <f>AB24/1.75</f>
        <v>2.8571428571428574E-2</v>
      </c>
      <c r="J24">
        <v>0</v>
      </c>
      <c r="K24">
        <v>0.38</v>
      </c>
      <c r="L24">
        <v>3</v>
      </c>
      <c r="O24" s="2">
        <f>K24</f>
        <v>0.38</v>
      </c>
      <c r="P24">
        <f>D24-L24</f>
        <v>0</v>
      </c>
      <c r="Q24">
        <f>IF(P24=0,1,0)</f>
        <v>1</v>
      </c>
      <c r="T24" s="3">
        <f>P24/L24</f>
        <v>0</v>
      </c>
      <c r="AB24">
        <v>0.05</v>
      </c>
      <c r="AC24">
        <v>0</v>
      </c>
      <c r="AD24">
        <v>0.05</v>
      </c>
      <c r="AE24" s="1">
        <f>(K24-AD24)/K24</f>
        <v>0.86842105263157898</v>
      </c>
      <c r="AF24" s="3">
        <f>AVERAGE(AE24:AE34)</f>
        <v>0.19913663731025125</v>
      </c>
    </row>
    <row r="25" spans="1:32" x14ac:dyDescent="0.2">
      <c r="A25" t="s">
        <v>1</v>
      </c>
      <c r="B25">
        <v>250</v>
      </c>
      <c r="C25" s="1">
        <f>B25/2500</f>
        <v>0.1</v>
      </c>
      <c r="D25">
        <v>3883</v>
      </c>
      <c r="I25" s="2">
        <f>AB25/1.75</f>
        <v>4.2971428571428572</v>
      </c>
      <c r="J25">
        <v>2</v>
      </c>
      <c r="K25">
        <v>16.72</v>
      </c>
      <c r="L25">
        <v>3883</v>
      </c>
      <c r="O25" s="2">
        <f>K25</f>
        <v>16.72</v>
      </c>
      <c r="P25">
        <f>D25-L25</f>
        <v>0</v>
      </c>
      <c r="Q25">
        <f>IF(P25=0,1,0)</f>
        <v>1</v>
      </c>
      <c r="T25" s="3">
        <f>P25/L25</f>
        <v>0</v>
      </c>
      <c r="AB25" s="2">
        <v>7.52</v>
      </c>
      <c r="AC25">
        <v>0</v>
      </c>
      <c r="AD25">
        <v>15.09</v>
      </c>
      <c r="AE25" s="1">
        <f>(K25-AD25)/K25</f>
        <v>9.7488038277511915E-2</v>
      </c>
    </row>
    <row r="26" spans="1:32" x14ac:dyDescent="0.2">
      <c r="A26" t="s">
        <v>1</v>
      </c>
      <c r="B26">
        <v>500</v>
      </c>
      <c r="C26" s="1">
        <f>B26/2500</f>
        <v>0.2</v>
      </c>
      <c r="D26">
        <v>9306</v>
      </c>
      <c r="I26" s="2">
        <f>AB26/1.75</f>
        <v>36.291428571428568</v>
      </c>
      <c r="J26">
        <v>3</v>
      </c>
      <c r="K26">
        <v>51.13</v>
      </c>
      <c r="L26">
        <v>9270</v>
      </c>
      <c r="O26" s="2">
        <f>K26</f>
        <v>51.13</v>
      </c>
      <c r="P26">
        <f>D26-L26</f>
        <v>36</v>
      </c>
      <c r="Q26">
        <f>IF(P26=0,1,0)</f>
        <v>0</v>
      </c>
      <c r="T26" s="3">
        <f>P26/L26</f>
        <v>3.8834951456310678E-3</v>
      </c>
      <c r="AB26">
        <v>63.51</v>
      </c>
      <c r="AC26">
        <v>0</v>
      </c>
      <c r="AD26">
        <v>48.75</v>
      </c>
      <c r="AE26" s="1">
        <f>(K26-AD26)/K26</f>
        <v>4.6548014864072021E-2</v>
      </c>
    </row>
    <row r="27" spans="1:32" x14ac:dyDescent="0.2">
      <c r="A27" t="s">
        <v>1</v>
      </c>
      <c r="B27">
        <v>750</v>
      </c>
      <c r="C27" s="1">
        <f>B27/2500</f>
        <v>0.3</v>
      </c>
      <c r="D27">
        <v>15818</v>
      </c>
      <c r="I27" s="2">
        <f>AB27/1.75</f>
        <v>79.754285714285714</v>
      </c>
      <c r="J27">
        <v>11</v>
      </c>
      <c r="K27">
        <v>162.55000000000001</v>
      </c>
      <c r="L27">
        <v>15765</v>
      </c>
      <c r="O27" s="2">
        <f>K27</f>
        <v>162.55000000000001</v>
      </c>
      <c r="P27">
        <f>D27-L27</f>
        <v>53</v>
      </c>
      <c r="Q27">
        <f>IF(P27=0,1,0)</f>
        <v>0</v>
      </c>
      <c r="T27" s="3">
        <f>P27/L27</f>
        <v>3.3618775769108785E-3</v>
      </c>
      <c r="AB27">
        <v>139.57</v>
      </c>
      <c r="AC27">
        <v>0</v>
      </c>
      <c r="AD27">
        <v>102.07</v>
      </c>
      <c r="AE27" s="1">
        <f>(K27-AD27)/K27</f>
        <v>0.37207013226699487</v>
      </c>
    </row>
    <row r="28" spans="1:32" x14ac:dyDescent="0.2">
      <c r="A28" t="s">
        <v>1</v>
      </c>
      <c r="B28">
        <v>1000</v>
      </c>
      <c r="C28" s="1">
        <f>B28/2500</f>
        <v>0.4</v>
      </c>
      <c r="D28">
        <v>23528</v>
      </c>
      <c r="I28" s="2">
        <f>AB28/1.75</f>
        <v>99.15428571428572</v>
      </c>
      <c r="J28">
        <v>10</v>
      </c>
      <c r="K28">
        <v>283.67</v>
      </c>
      <c r="L28">
        <v>23495</v>
      </c>
      <c r="O28" s="2">
        <f>K28</f>
        <v>283.67</v>
      </c>
      <c r="P28">
        <f>D28-L28</f>
        <v>33</v>
      </c>
      <c r="Q28">
        <f>IF(P28=0,1,0)</f>
        <v>0</v>
      </c>
      <c r="T28" s="3">
        <f>P28/L28</f>
        <v>1.4045541604596724E-3</v>
      </c>
      <c r="AB28">
        <v>173.52</v>
      </c>
      <c r="AC28">
        <v>0</v>
      </c>
      <c r="AD28">
        <v>248.68</v>
      </c>
      <c r="AE28" s="1">
        <f>(K28-AD28)/K28</f>
        <v>0.12334755173264711</v>
      </c>
    </row>
    <row r="29" spans="1:32" x14ac:dyDescent="0.2">
      <c r="A29" t="s">
        <v>1</v>
      </c>
      <c r="B29">
        <v>1250</v>
      </c>
      <c r="C29" s="1">
        <f>B29/2500</f>
        <v>0.5</v>
      </c>
      <c r="D29">
        <v>32493</v>
      </c>
      <c r="I29" s="2">
        <f>AB29/1.75</f>
        <v>206.45142857142858</v>
      </c>
      <c r="J29">
        <v>0</v>
      </c>
      <c r="K29">
        <v>391.52</v>
      </c>
      <c r="L29">
        <v>32475</v>
      </c>
      <c r="O29" s="2">
        <f>K29</f>
        <v>391.52</v>
      </c>
      <c r="P29">
        <f>D29-L29</f>
        <v>18</v>
      </c>
      <c r="Q29">
        <f>IF(P29=0,1,0)</f>
        <v>0</v>
      </c>
      <c r="T29" s="3">
        <f>P29/L29</f>
        <v>5.5427251732101618E-4</v>
      </c>
      <c r="AB29">
        <v>361.29</v>
      </c>
      <c r="AC29">
        <v>0</v>
      </c>
      <c r="AD29">
        <v>356.63</v>
      </c>
      <c r="AE29" s="1">
        <f>(K29-AD29)/K29</f>
        <v>8.9114221495708995E-2</v>
      </c>
    </row>
    <row r="30" spans="1:32" x14ac:dyDescent="0.2">
      <c r="A30" t="s">
        <v>1</v>
      </c>
      <c r="B30">
        <v>1500</v>
      </c>
      <c r="C30" s="1">
        <f>B30/2500</f>
        <v>0.6</v>
      </c>
      <c r="D30">
        <v>42769</v>
      </c>
      <c r="I30" s="2">
        <f>AB30/1.75</f>
        <v>100.96000000000001</v>
      </c>
      <c r="J30">
        <v>5</v>
      </c>
      <c r="K30">
        <v>721.24</v>
      </c>
      <c r="L30">
        <v>42735</v>
      </c>
      <c r="O30" s="2">
        <f>K30</f>
        <v>721.24</v>
      </c>
      <c r="P30">
        <f>D30-L30</f>
        <v>34</v>
      </c>
      <c r="Q30">
        <f>IF(P30=0,1,0)</f>
        <v>0</v>
      </c>
      <c r="T30" s="3">
        <f>P30/L30</f>
        <v>7.9560079560079557E-4</v>
      </c>
      <c r="AB30">
        <v>176.68</v>
      </c>
      <c r="AC30">
        <v>0</v>
      </c>
      <c r="AD30">
        <v>594.70000000000005</v>
      </c>
      <c r="AE30" s="1">
        <f>(K30-AD30)/K30</f>
        <v>0.17544783983140141</v>
      </c>
    </row>
    <row r="31" spans="1:32" x14ac:dyDescent="0.2">
      <c r="A31" t="s">
        <v>1</v>
      </c>
      <c r="B31">
        <v>1750</v>
      </c>
      <c r="C31" s="1">
        <f>B31/2500</f>
        <v>0.7</v>
      </c>
      <c r="D31">
        <v>54763</v>
      </c>
      <c r="I31" s="2">
        <f>AB31/1.75</f>
        <v>35.554285714285712</v>
      </c>
      <c r="J31">
        <v>23</v>
      </c>
      <c r="K31">
        <v>977.46</v>
      </c>
      <c r="L31">
        <v>54729</v>
      </c>
      <c r="O31" s="2">
        <f>K31</f>
        <v>977.46</v>
      </c>
      <c r="P31">
        <f>D31-L31</f>
        <v>34</v>
      </c>
      <c r="Q31">
        <f>IF(P31=0,1,0)</f>
        <v>0</v>
      </c>
      <c r="T31" s="3">
        <f>P31/L31</f>
        <v>6.2124285113924972E-4</v>
      </c>
      <c r="AB31">
        <v>62.22</v>
      </c>
      <c r="AC31">
        <v>0</v>
      </c>
      <c r="AD31">
        <v>777.32</v>
      </c>
      <c r="AE31" s="1">
        <f>(K31-AD31)/K31</f>
        <v>0.20475518179772059</v>
      </c>
    </row>
    <row r="32" spans="1:32" x14ac:dyDescent="0.2">
      <c r="A32" t="s">
        <v>1</v>
      </c>
      <c r="B32">
        <v>2000</v>
      </c>
      <c r="C32" s="1">
        <f>B32/2500</f>
        <v>0.8</v>
      </c>
      <c r="D32">
        <v>68622</v>
      </c>
      <c r="I32" s="2">
        <f>AB32/1.75</f>
        <v>88.125714285714281</v>
      </c>
      <c r="J32">
        <v>0</v>
      </c>
      <c r="K32">
        <v>1152.78</v>
      </c>
      <c r="L32">
        <v>68618</v>
      </c>
      <c r="O32" s="2">
        <f>K32</f>
        <v>1152.78</v>
      </c>
      <c r="P32">
        <f>D32-L32</f>
        <v>4</v>
      </c>
      <c r="Q32">
        <f>IF(P32=0,1,0)</f>
        <v>0</v>
      </c>
      <c r="T32" s="3">
        <f>P32/L32</f>
        <v>5.8293742166778397E-5</v>
      </c>
      <c r="AB32">
        <v>154.22</v>
      </c>
      <c r="AC32">
        <v>0</v>
      </c>
      <c r="AD32">
        <v>1129.2</v>
      </c>
      <c r="AE32" s="1">
        <f>(K32-AD32)/K32</f>
        <v>2.0454900327902918E-2</v>
      </c>
    </row>
    <row r="33" spans="1:31" x14ac:dyDescent="0.2">
      <c r="A33" t="s">
        <v>1</v>
      </c>
      <c r="B33">
        <v>2250</v>
      </c>
      <c r="C33" s="1">
        <f>B33/2500</f>
        <v>0.9</v>
      </c>
      <c r="D33">
        <v>85366</v>
      </c>
      <c r="I33" s="2">
        <f>AB33/1.75</f>
        <v>6.2685714285714287</v>
      </c>
      <c r="J33">
        <v>0</v>
      </c>
      <c r="K33">
        <v>3262.35</v>
      </c>
      <c r="L33">
        <v>85360</v>
      </c>
      <c r="O33" s="2">
        <f>K33</f>
        <v>3262.35</v>
      </c>
      <c r="P33">
        <f>D33-L33</f>
        <v>6</v>
      </c>
      <c r="Q33">
        <f>IF(P33=0,1,0)</f>
        <v>0</v>
      </c>
      <c r="T33" s="3">
        <f>P33/L33</f>
        <v>7.0290534208059983E-5</v>
      </c>
      <c r="AB33">
        <v>10.97</v>
      </c>
      <c r="AC33">
        <v>0</v>
      </c>
      <c r="AD33">
        <v>2928.09</v>
      </c>
      <c r="AE33" s="1">
        <f>(K33-AD33)/K33</f>
        <v>0.10245988321302121</v>
      </c>
    </row>
    <row r="34" spans="1:31" x14ac:dyDescent="0.2">
      <c r="A34" t="s">
        <v>1</v>
      </c>
      <c r="B34">
        <v>2498</v>
      </c>
      <c r="C34" s="1" t="s">
        <v>0</v>
      </c>
      <c r="D34">
        <v>106677</v>
      </c>
      <c r="I34" s="2">
        <f>AB34/1.75</f>
        <v>0.62857142857142867</v>
      </c>
      <c r="J34">
        <v>0</v>
      </c>
      <c r="K34">
        <v>3245.38</v>
      </c>
      <c r="L34">
        <v>106677</v>
      </c>
      <c r="O34" s="2">
        <f>K34</f>
        <v>3245.38</v>
      </c>
      <c r="P34">
        <f>D34-L34</f>
        <v>0</v>
      </c>
      <c r="Q34">
        <f>IF(P34=0,1,0)</f>
        <v>1</v>
      </c>
      <c r="T34" s="3">
        <f>P34/L34</f>
        <v>0</v>
      </c>
      <c r="AB34">
        <v>1.1000000000000001</v>
      </c>
      <c r="AC34">
        <v>0</v>
      </c>
      <c r="AD34">
        <v>2952.01</v>
      </c>
      <c r="AE34" s="1">
        <f>(K34-AD34)/K34</f>
        <v>9.0396193974203287E-2</v>
      </c>
    </row>
    <row r="35" spans="1:31" x14ac:dyDescent="0.2">
      <c r="T35" s="3">
        <f>AVERAGE(T26:T33)</f>
        <v>1.3437034154296899E-3</v>
      </c>
      <c r="AE35" s="1" t="e">
        <f>K35/AD35</f>
        <v>#DIV/0!</v>
      </c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bluble_sparse</vt:lpstr>
      <vt:lpstr>bluble_sparse!bluble_sparse_1</vt:lpstr>
      <vt:lpstr>bluble_sparse!bluble_ub_1</vt:lpstr>
      <vt:lpstr>bluble_sparse!sparse_1</vt:lpstr>
      <vt:lpstr>bluble_sparse!sparse_2</vt:lpstr>
      <vt:lpstr>bluble_sparse!sparse_asym</vt:lpstr>
      <vt:lpstr>bluble_sparse!sparse_opt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Christopher Jansons</dc:creator>
  <cp:lastModifiedBy>Jack Christopher Jansons</cp:lastModifiedBy>
  <dcterms:created xsi:type="dcterms:W3CDTF">2024-03-09T20:33:49Z</dcterms:created>
  <dcterms:modified xsi:type="dcterms:W3CDTF">2024-03-09T20:34:23Z</dcterms:modified>
</cp:coreProperties>
</file>