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e\Downloads\"/>
    </mc:Choice>
  </mc:AlternateContent>
  <bookViews>
    <workbookView xWindow="0" yWindow="0" windowWidth="20490" windowHeight="7650" activeTab="1"/>
  </bookViews>
  <sheets>
    <sheet name="Muestra1" sheetId="1" r:id="rId1"/>
    <sheet name="Muestra 2" sheetId="2" r:id="rId2"/>
    <sheet name="Integrantes" sheetId="3" r:id="rId3"/>
  </sheets>
  <externalReferences>
    <externalReference r:id="rId4"/>
  </externalReferences>
  <definedNames>
    <definedName name="_max">'Muestra 2'!$Q$9</definedName>
    <definedName name="_min">'Muestra 2'!$Q$8</definedName>
    <definedName name="cant_inter">'Muestra 2'!$Q$14</definedName>
    <definedName name="cant_partidos" localSheetId="0">Muestra1!$K$17</definedName>
    <definedName name="dur_peliculas">'Muestra 2'!$A$9:$M$24</definedName>
    <definedName name="goles_champion">[1]Champion!$A$2:$M$17</definedName>
    <definedName name="Goles_de_Argentina" localSheetId="0">Muestra1!$F$9:$F$184</definedName>
    <definedName name="golesAr" localSheetId="0">Muestra1!$F$9:$F$141</definedName>
    <definedName name="GolesArg">Muestra1!$F$9:$F$208</definedName>
    <definedName name="lambda" localSheetId="0">Muestra1!$N$18</definedName>
    <definedName name="lamda" localSheetId="0">Muestra1!$N$18</definedName>
    <definedName name="media" localSheetId="0">Muestra1!$N$17</definedName>
    <definedName name="media">'Muestra 2'!$Q$18</definedName>
    <definedName name="num_quiniela">[1]Quiniela!$A$2:$Y$21</definedName>
    <definedName name="paso">'Muestra 2'!$Q$15</definedName>
    <definedName name="sigma">'Muestra 2'!$Q$20</definedName>
    <definedName name="tamaño">'Muestra 2'!$Q$10</definedName>
    <definedName name="varianza">'Muestra 2'!$Q$19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4" i="2" l="1"/>
  <c r="Q8" i="2" l="1"/>
  <c r="Q19" i="2"/>
  <c r="Q20" i="2" s="1"/>
  <c r="Q18" i="2"/>
  <c r="Q10" i="2"/>
  <c r="Q9" i="2"/>
  <c r="C44" i="2" l="1"/>
  <c r="B59" i="2"/>
  <c r="Q15" i="2"/>
  <c r="D44" i="2" s="1"/>
  <c r="C27" i="2"/>
  <c r="C59" i="2" l="1"/>
  <c r="B60" i="2" s="1"/>
  <c r="E44" i="2"/>
  <c r="G44" i="2" s="1"/>
  <c r="D27" i="2"/>
  <c r="C28" i="2" s="1"/>
  <c r="C45" i="2"/>
  <c r="D59" i="2" l="1"/>
  <c r="F59" i="2" s="1"/>
  <c r="C60" i="2"/>
  <c r="B61" i="2" s="1"/>
  <c r="C61" i="2" s="1"/>
  <c r="D28" i="2"/>
  <c r="C29" i="2" s="1"/>
  <c r="E27" i="2"/>
  <c r="D45" i="2"/>
  <c r="E28" i="2" l="1"/>
  <c r="D60" i="2"/>
  <c r="F60" i="2" s="1"/>
  <c r="D61" i="2"/>
  <c r="F61" i="2" s="1"/>
  <c r="B62" i="2"/>
  <c r="C46" i="2"/>
  <c r="D46" i="2" s="1"/>
  <c r="E45" i="2"/>
  <c r="G45" i="2" s="1"/>
  <c r="D29" i="2"/>
  <c r="E29" i="2" s="1"/>
  <c r="C47" i="2" l="1"/>
  <c r="E46" i="2"/>
  <c r="G46" i="2" s="1"/>
  <c r="C62" i="2"/>
  <c r="B63" i="2" s="1"/>
  <c r="D47" i="2"/>
  <c r="C30" i="2"/>
  <c r="D62" i="2" l="1"/>
  <c r="F62" i="2" s="1"/>
  <c r="C63" i="2"/>
  <c r="B64" i="2" s="1"/>
  <c r="E47" i="2"/>
  <c r="G47" i="2" s="1"/>
  <c r="C48" i="2"/>
  <c r="D48" i="2" s="1"/>
  <c r="D30" i="2"/>
  <c r="E30" i="2" s="1"/>
  <c r="D63" i="2" l="1"/>
  <c r="F63" i="2" s="1"/>
  <c r="C64" i="2"/>
  <c r="B65" i="2" s="1"/>
  <c r="E48" i="2"/>
  <c r="G48" i="2" s="1"/>
  <c r="C49" i="2"/>
  <c r="D49" i="2" s="1"/>
  <c r="E49" i="2" s="1"/>
  <c r="G49" i="2" s="1"/>
  <c r="C31" i="2"/>
  <c r="D64" i="2" l="1"/>
  <c r="F64" i="2" s="1"/>
  <c r="C65" i="2"/>
  <c r="B66" i="2" s="1"/>
  <c r="D65" i="2"/>
  <c r="F65" i="2" s="1"/>
  <c r="C50" i="2"/>
  <c r="D50" i="2" s="1"/>
  <c r="F44" i="2" s="1" a="1"/>
  <c r="D31" i="2"/>
  <c r="E31" i="2" s="1"/>
  <c r="F44" i="2" l="1"/>
  <c r="F49" i="2"/>
  <c r="F46" i="2"/>
  <c r="F50" i="2"/>
  <c r="F45" i="2"/>
  <c r="F52" i="2"/>
  <c r="F47" i="2"/>
  <c r="F51" i="2"/>
  <c r="F48" i="2"/>
  <c r="F53" i="2"/>
  <c r="C66" i="2"/>
  <c r="B67" i="2" s="1"/>
  <c r="C51" i="2"/>
  <c r="E50" i="2"/>
  <c r="G50" i="2" s="1"/>
  <c r="C32" i="2"/>
  <c r="D66" i="2" l="1"/>
  <c r="F66" i="2" s="1"/>
  <c r="C67" i="2"/>
  <c r="B68" i="2" s="1"/>
  <c r="E51" i="2"/>
  <c r="G51" i="2" s="1"/>
  <c r="D32" i="2"/>
  <c r="E32" i="2" s="1"/>
  <c r="D67" i="2" l="1"/>
  <c r="F67" i="2" s="1"/>
  <c r="C68" i="2"/>
  <c r="E59" i="2" s="1" a="1"/>
  <c r="C33" i="2"/>
  <c r="D68" i="2" l="1"/>
  <c r="F68" i="2" s="1"/>
  <c r="E67" i="2"/>
  <c r="H67" i="2" s="1"/>
  <c r="E61" i="2"/>
  <c r="H61" i="2" s="1"/>
  <c r="E66" i="2"/>
  <c r="H66" i="2" s="1"/>
  <c r="E63" i="2"/>
  <c r="H63" i="2" s="1"/>
  <c r="E68" i="2"/>
  <c r="H68" i="2" s="1"/>
  <c r="E62" i="2"/>
  <c r="H62" i="2" s="1"/>
  <c r="E65" i="2"/>
  <c r="H65" i="2" s="1"/>
  <c r="E59" i="2"/>
  <c r="H59" i="2" s="1"/>
  <c r="E64" i="2"/>
  <c r="H64" i="2" s="1"/>
  <c r="E60" i="2"/>
  <c r="H60" i="2" s="1"/>
  <c r="D33" i="2"/>
  <c r="E33" i="2" s="1"/>
  <c r="C34" i="2" l="1"/>
  <c r="D34" i="2" l="1"/>
  <c r="C35" i="2" s="1"/>
  <c r="E34" i="2" l="1"/>
  <c r="J59" i="2"/>
  <c r="D35" i="2"/>
  <c r="C36" i="2" s="1"/>
  <c r="J60" i="2" l="1"/>
  <c r="E35" i="2"/>
  <c r="D36" i="2"/>
  <c r="F27" i="2" s="1" a="1"/>
  <c r="J61" i="2" l="1"/>
  <c r="F27" i="2"/>
  <c r="F33" i="2"/>
  <c r="F34" i="2"/>
  <c r="F28" i="2"/>
  <c r="F29" i="2"/>
  <c r="F30" i="2"/>
  <c r="F36" i="2"/>
  <c r="F31" i="2"/>
  <c r="F32" i="2"/>
  <c r="F35" i="2"/>
  <c r="E36" i="2"/>
  <c r="J62" i="2" l="1"/>
  <c r="F37" i="2"/>
  <c r="J63" i="2" l="1"/>
  <c r="G59" i="2"/>
  <c r="I59" i="2" s="1"/>
  <c r="K59" i="2" s="1"/>
  <c r="G60" i="2"/>
  <c r="I60" i="2" s="1"/>
  <c r="G61" i="2"/>
  <c r="I61" i="2" s="1"/>
  <c r="G63" i="2"/>
  <c r="I63" i="2" s="1"/>
  <c r="G62" i="2"/>
  <c r="I62" i="2" s="1"/>
  <c r="G64" i="2"/>
  <c r="I64" i="2" s="1"/>
  <c r="G65" i="2"/>
  <c r="I65" i="2" s="1"/>
  <c r="G66" i="2"/>
  <c r="I66" i="2" s="1"/>
  <c r="G67" i="2"/>
  <c r="I67" i="2" s="1"/>
  <c r="G68" i="2"/>
  <c r="I68" i="2" s="1"/>
  <c r="H44" i="2"/>
  <c r="I44" i="2" s="1"/>
  <c r="H45" i="2"/>
  <c r="I45" i="2" s="1"/>
  <c r="H46" i="2"/>
  <c r="I46" i="2" s="1"/>
  <c r="H47" i="2"/>
  <c r="I47" i="2" s="1"/>
  <c r="H49" i="2"/>
  <c r="I49" i="2" s="1"/>
  <c r="H48" i="2"/>
  <c r="I48" i="2" s="1"/>
  <c r="H50" i="2"/>
  <c r="I50" i="2" s="1"/>
  <c r="H51" i="2"/>
  <c r="I51" i="2" s="1"/>
  <c r="J44" i="2"/>
  <c r="K60" i="2" l="1"/>
  <c r="L59" i="2"/>
  <c r="M59" i="2" s="1"/>
  <c r="J64" i="2"/>
  <c r="J45" i="2"/>
  <c r="J46" i="2" s="1"/>
  <c r="J47" i="2" s="1"/>
  <c r="J48" i="2" s="1"/>
  <c r="J49" i="2" s="1"/>
  <c r="J50" i="2" s="1"/>
  <c r="J51" i="2" s="1"/>
  <c r="J65" i="2" l="1"/>
  <c r="M60" i="2"/>
  <c r="K61" i="2"/>
  <c r="L60" i="2"/>
  <c r="K62" i="2" l="1"/>
  <c r="L61" i="2"/>
  <c r="M61" i="2" s="1"/>
  <c r="J66" i="2"/>
  <c r="J67" i="2" l="1"/>
  <c r="K63" i="2"/>
  <c r="L62" i="2"/>
  <c r="M62" i="2" s="1"/>
  <c r="K64" i="2" l="1"/>
  <c r="L63" i="2"/>
  <c r="M63" i="2" s="1"/>
  <c r="J68" i="2"/>
  <c r="S27" i="1"/>
  <c r="U23" i="1"/>
  <c r="V23" i="1" s="1"/>
  <c r="U24" i="1"/>
  <c r="V24" i="1" s="1"/>
  <c r="K65" i="2" l="1"/>
  <c r="L64" i="2"/>
  <c r="M64" i="2" s="1"/>
  <c r="K9" i="1"/>
  <c r="L9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22" i="1"/>
  <c r="U22" i="1"/>
  <c r="V22" i="1"/>
  <c r="K23" i="1"/>
  <c r="K24" i="1"/>
  <c r="K25" i="1"/>
  <c r="K26" i="1"/>
  <c r="K27" i="1"/>
  <c r="K28" i="1"/>
  <c r="K29" i="1"/>
  <c r="M65" i="2" l="1"/>
  <c r="K66" i="2"/>
  <c r="L65" i="2"/>
  <c r="S25" i="1"/>
  <c r="U25" i="1" s="1"/>
  <c r="V25" i="1" s="1"/>
  <c r="L17" i="1"/>
  <c r="K17" i="1"/>
  <c r="K67" i="2" l="1"/>
  <c r="L66" i="2"/>
  <c r="M66" i="2" s="1"/>
  <c r="N17" i="1"/>
  <c r="N18" i="1" s="1"/>
  <c r="L23" i="1" s="1"/>
  <c r="M23" i="1" s="1"/>
  <c r="L25" i="1"/>
  <c r="M25" i="1" s="1"/>
  <c r="L22" i="1"/>
  <c r="M22" i="1" s="1"/>
  <c r="K68" i="2" l="1"/>
  <c r="L68" i="2" s="1"/>
  <c r="L67" i="2"/>
  <c r="M67" i="2" s="1"/>
  <c r="M68" i="2" s="1"/>
  <c r="L28" i="1"/>
  <c r="M28" i="1" s="1"/>
  <c r="L26" i="1"/>
  <c r="M26" i="1" s="1"/>
  <c r="L24" i="1"/>
  <c r="M24" i="1" s="1"/>
  <c r="L29" i="1"/>
  <c r="M29" i="1" s="1"/>
  <c r="L27" i="1"/>
  <c r="M27" i="1" s="1"/>
</calcChain>
</file>

<file path=xl/sharedStrings.xml><?xml version="1.0" encoding="utf-8"?>
<sst xmlns="http://schemas.openxmlformats.org/spreadsheetml/2006/main" count="883" uniqueCount="429">
  <si>
    <t>Argentina</t>
  </si>
  <si>
    <t>0:2(0:1)</t>
  </si>
  <si>
    <t>Perú</t>
  </si>
  <si>
    <t>17 de Noviembre de 2020</t>
  </si>
  <si>
    <t>Paraguay</t>
  </si>
  <si>
    <t>1:1(0:0)</t>
  </si>
  <si>
    <t>12 de Noviembre de 2020</t>
  </si>
  <si>
    <t>1:2(1:1)</t>
  </si>
  <si>
    <t>Bolivia</t>
  </si>
  <si>
    <t>13 de Octubre 2020</t>
  </si>
  <si>
    <t>Ecuador</t>
  </si>
  <si>
    <t>1:0(0:0)</t>
  </si>
  <si>
    <t>8 de Octubre 2020</t>
  </si>
  <si>
    <t>Uruguay</t>
  </si>
  <si>
    <t>2:2(1:1)</t>
  </si>
  <si>
    <t>18 de Noviembre de 2019</t>
  </si>
  <si>
    <t>0:1(0:0)</t>
  </si>
  <si>
    <t>Brasil</t>
  </si>
  <si>
    <t>15 de Noviembre de 2019</t>
  </si>
  <si>
    <t>1:6(0:3)</t>
  </si>
  <si>
    <t>13 de Octubre 2019</t>
  </si>
  <si>
    <t>2:1(0:0)</t>
  </si>
  <si>
    <t>Alemania</t>
  </si>
  <si>
    <t>9 de Octubre de 2019</t>
  </si>
  <si>
    <t>Mexico</t>
  </si>
  <si>
    <t>4:0(2:0)</t>
  </si>
  <si>
    <t>10 de Noviembre de 2019</t>
  </si>
  <si>
    <t>Chile</t>
  </si>
  <si>
    <t>5 de Noviembre</t>
  </si>
  <si>
    <t>2:1(1:0)</t>
  </si>
  <si>
    <t>6 de Julio de 2019</t>
  </si>
  <si>
    <t>2:0(1:0=</t>
  </si>
  <si>
    <t>2 de Julio de 2019</t>
  </si>
  <si>
    <t>Venezuela</t>
  </si>
  <si>
    <t>28 de Junio de 2019</t>
  </si>
  <si>
    <t>Catar</t>
  </si>
  <si>
    <t>23 de Junio de 2019</t>
  </si>
  <si>
    <t>1:1(1:0)</t>
  </si>
  <si>
    <t>19 de Junio de 2019</t>
  </si>
  <si>
    <t>Colombia</t>
  </si>
  <si>
    <t>15 de Junio de 2019</t>
  </si>
  <si>
    <t>Nicaragua</t>
  </si>
  <si>
    <t>5:1(3:0)</t>
  </si>
  <si>
    <t>7 de Junio de 2019</t>
  </si>
  <si>
    <t>0:1(0:1)</t>
  </si>
  <si>
    <t>Marruecos</t>
  </si>
  <si>
    <t>26 de Marzo 2019</t>
  </si>
  <si>
    <t>1:3(0:2)</t>
  </si>
  <si>
    <t>22 de marzo de 2019</t>
  </si>
  <si>
    <t>4:3(1:2)</t>
  </si>
  <si>
    <t>Francia</t>
  </si>
  <si>
    <t>30 de Junio de 2018</t>
  </si>
  <si>
    <t>1:2 (1:1)</t>
  </si>
  <si>
    <t>Nigeria</t>
  </si>
  <si>
    <t>26 de Junio de 2018</t>
  </si>
  <si>
    <t>Croacia</t>
  </si>
  <si>
    <t>0:3(0:1)</t>
  </si>
  <si>
    <t>21 de Junio de 2018</t>
  </si>
  <si>
    <t>Islandia</t>
  </si>
  <si>
    <t>16 de Junio de 2018</t>
  </si>
  <si>
    <t>Haití</t>
  </si>
  <si>
    <t>25 de mayo de 2018</t>
  </si>
  <si>
    <t>6:1 (2:1)</t>
  </si>
  <si>
    <t>España</t>
  </si>
  <si>
    <t>27 de marzo de 2018</t>
  </si>
  <si>
    <t>0:2 (0:0)</t>
  </si>
  <si>
    <t>Italia</t>
  </si>
  <si>
    <t>23 de marzo de 2018</t>
  </si>
  <si>
    <t>2:4 (2:1)</t>
  </si>
  <si>
    <t>14 de noviembre de 2017</t>
  </si>
  <si>
    <t>0:1 (0:0)</t>
  </si>
  <si>
    <t>Rusia</t>
  </si>
  <si>
    <t>11 de noviembre de 2017</t>
  </si>
  <si>
    <t>1:3 (1:2)</t>
  </si>
  <si>
    <t>10 de octubre de 2017</t>
  </si>
  <si>
    <t>6 de octubre de 2017</t>
  </si>
  <si>
    <t>5 de septiembre de 2017</t>
  </si>
  <si>
    <t>31 de agosto de 2017</t>
  </si>
  <si>
    <t>0:6 (0:2)</t>
  </si>
  <si>
    <t>Singapur</t>
  </si>
  <si>
    <t>13 de junio de 2017</t>
  </si>
  <si>
    <t>0:1 (0:1)</t>
  </si>
  <si>
    <t>9 de junio de 2017</t>
  </si>
  <si>
    <t>2:0 (1:0)</t>
  </si>
  <si>
    <t>28 de marzo de 2017</t>
  </si>
  <si>
    <t>1:0 (1:0)</t>
  </si>
  <si>
    <t>23 de marzo de 2017</t>
  </si>
  <si>
    <t>3:0 (2:0)</t>
  </si>
  <si>
    <t>15 de noviembre de 2016</t>
  </si>
  <si>
    <t>10 de noviembre de 2016</t>
  </si>
  <si>
    <t>11 de octubre de 2016</t>
  </si>
  <si>
    <t>2:2 (0:1)</t>
  </si>
  <si>
    <t>6 de octubre de 2016</t>
  </si>
  <si>
    <t>2:2 (2:0)</t>
  </si>
  <si>
    <t>6 de septiembre de 2016</t>
  </si>
  <si>
    <t>1 de septiembre de 2016</t>
  </si>
  <si>
    <t>0:0 t.s. (2:4 pen.)</t>
  </si>
  <si>
    <t>26 de junio de 2016</t>
  </si>
  <si>
    <t>0:4 (0:2)</t>
  </si>
  <si>
    <t>Estados Unidos</t>
  </si>
  <si>
    <t>21 de junio de 2016</t>
  </si>
  <si>
    <t>4:1 (2:0)</t>
  </si>
  <si>
    <t>18 de junio de 2016</t>
  </si>
  <si>
    <t>3:0 (3:0)</t>
  </si>
  <si>
    <t>14 de junio de 2016</t>
  </si>
  <si>
    <t>Panamá</t>
  </si>
  <si>
    <t>5:0 (1:0)</t>
  </si>
  <si>
    <t>10 de junio de 2016</t>
  </si>
  <si>
    <t>2:1 (0:0)</t>
  </si>
  <si>
    <t>6 de junio de 2016</t>
  </si>
  <si>
    <t>Honduras</t>
  </si>
  <si>
    <t>27 de mayo de 2016</t>
  </si>
  <si>
    <t>2:0 (2:0)</t>
  </si>
  <si>
    <t>29 de marzo de 2016</t>
  </si>
  <si>
    <t>1:2 (1:2)</t>
  </si>
  <si>
    <t>24 de marzo de 2016</t>
  </si>
  <si>
    <t>17 de noviembre de 2015</t>
  </si>
  <si>
    <t>1:1 (1:0)</t>
  </si>
  <si>
    <t>13 de noviembre de 2015</t>
  </si>
  <si>
    <t>13 de octubre de 2015</t>
  </si>
  <si>
    <t>9 de octubre de 2015</t>
  </si>
  <si>
    <t>2:2 (1:0)</t>
  </si>
  <si>
    <t>México</t>
  </si>
  <si>
    <t>8 de septiembre de 2015</t>
  </si>
  <si>
    <t>7:0 (3:0)</t>
  </si>
  <si>
    <t>4 de septiembre de 2015</t>
  </si>
  <si>
    <t>0:0 t.s. (4:1 pen.)</t>
  </si>
  <si>
    <t>4 de julio de 2015</t>
  </si>
  <si>
    <t>30 de junio de 2015</t>
  </si>
  <si>
    <t>0:0 (5:4 pen.)</t>
  </si>
  <si>
    <t>26 de junio de 2015</t>
  </si>
  <si>
    <t>Jamaica</t>
  </si>
  <si>
    <t>20 de junio de 2015</t>
  </si>
  <si>
    <t>1:0 (0:0)</t>
  </si>
  <si>
    <t>16 de junio de 2015</t>
  </si>
  <si>
    <t>13 de junio de 2015</t>
  </si>
  <si>
    <t>5:0 (3:0)</t>
  </si>
  <si>
    <t>6 de junio de 2015</t>
  </si>
  <si>
    <t>2:1 (1:1)</t>
  </si>
  <si>
    <t>31 de marzo de 2015</t>
  </si>
  <si>
    <t>El Salvador</t>
  </si>
  <si>
    <t>28 de marzo de 2015</t>
  </si>
  <si>
    <t>Portugal</t>
  </si>
  <si>
    <t>18 de noviembre de 2014</t>
  </si>
  <si>
    <t>1:2 (1:0)</t>
  </si>
  <si>
    <t>12 de noviembre de 2014</t>
  </si>
  <si>
    <t>0:7 (0:3)</t>
  </si>
  <si>
    <t>Hong Kong</t>
  </si>
  <si>
    <t>14 de octubre de 2014</t>
  </si>
  <si>
    <t>0:2 (0:1)</t>
  </si>
  <si>
    <t>11 de octubre de 2014</t>
  </si>
  <si>
    <t>2:4 (0:2)</t>
  </si>
  <si>
    <t>3 de septiembre de 2014</t>
  </si>
  <si>
    <t>1:0 t.s. (0:0, 1:0)</t>
  </si>
  <si>
    <t>13 de julio de 2014</t>
  </si>
  <si>
    <t>Países Bajos</t>
  </si>
  <si>
    <t>9 de julio de 2014</t>
  </si>
  <si>
    <t>Bélgica</t>
  </si>
  <si>
    <t>5 de julio de 2014</t>
  </si>
  <si>
    <t>Suiza</t>
  </si>
  <si>
    <t>1 de julio de 2014</t>
  </si>
  <si>
    <t>2:3 (1:2)</t>
  </si>
  <si>
    <t>25 de junio de 2014</t>
  </si>
  <si>
    <t>Irán</t>
  </si>
  <si>
    <t>21 de junio de 2014</t>
  </si>
  <si>
    <t>Bosnia y Herzegovina</t>
  </si>
  <si>
    <t>2:1 (1:0)</t>
  </si>
  <si>
    <t>15 de junio de 2014</t>
  </si>
  <si>
    <t>Eslovenia</t>
  </si>
  <si>
    <t>7 de junio de 2014</t>
  </si>
  <si>
    <t>Trinidad y Tobago</t>
  </si>
  <si>
    <t>3:0 (1:0)</t>
  </si>
  <si>
    <t>4 de junio de 2014</t>
  </si>
  <si>
    <t>0:0</t>
  </si>
  <si>
    <t>Rumania</t>
  </si>
  <si>
    <t>05 de marzo de 2014</t>
  </si>
  <si>
    <t>18 de noviembre de 2013</t>
  </si>
  <si>
    <t>15 de noviembre de 2013</t>
  </si>
  <si>
    <t>3:2 (2:2)</t>
  </si>
  <si>
    <t>15 de octubre de 2013</t>
  </si>
  <si>
    <t>3:1 (2:1)</t>
  </si>
  <si>
    <t>11 de octubre de 2013</t>
  </si>
  <si>
    <t>2:5 (1:2)</t>
  </si>
  <si>
    <t>10 de septiembre de 2013</t>
  </si>
  <si>
    <t>1:2 (0:1)</t>
  </si>
  <si>
    <t>14 de agosto de 2013</t>
  </si>
  <si>
    <t>0:4 (0:3)</t>
  </si>
  <si>
    <t>Guatemala</t>
  </si>
  <si>
    <t>14 de junio de 2013</t>
  </si>
  <si>
    <t>1:1 (1:1)</t>
  </si>
  <si>
    <t>11 de junio de 2013</t>
  </si>
  <si>
    <t>07 de junio de 2013</t>
  </si>
  <si>
    <t>26 de marzo de 2013</t>
  </si>
  <si>
    <t>22 de marzo de 2013</t>
  </si>
  <si>
    <t>2:3 (1:3)</t>
  </si>
  <si>
    <t>Suecia</t>
  </si>
  <si>
    <t>06 de febrero de 2013</t>
  </si>
  <si>
    <t>2:1 (0:0) (4:5 pen.)</t>
  </si>
  <si>
    <t>21 de noviembre de 2012</t>
  </si>
  <si>
    <t>Arabia Saudita</t>
  </si>
  <si>
    <t>14 de noviembre de 2012</t>
  </si>
  <si>
    <t>1:2 (0:2)</t>
  </si>
  <si>
    <t>16 de octubre de 2012</t>
  </si>
  <si>
    <t>3:0 (0:0)</t>
  </si>
  <si>
    <t>12 de octubre de 2012</t>
  </si>
  <si>
    <t>19 de septiembre de 2012</t>
  </si>
  <si>
    <t>11 de septiembre de 2012</t>
  </si>
  <si>
    <t>07 de septiembre de 2012</t>
  </si>
  <si>
    <t>1:3 (0:1)</t>
  </si>
  <si>
    <t>15 de agosto de 2012</t>
  </si>
  <si>
    <t>4:3 (2:1)</t>
  </si>
  <si>
    <t>09 de junio de 2012</t>
  </si>
  <si>
    <t>4:0 (3:0)</t>
  </si>
  <si>
    <t>02 de junio de 2012</t>
  </si>
  <si>
    <t>29 de febrero de 2012</t>
  </si>
  <si>
    <t>15 de noviembre de 2011</t>
  </si>
  <si>
    <t>1:1 (0:0)</t>
  </si>
  <si>
    <t>11 de noviembre de 2011</t>
  </si>
  <si>
    <t>11 de octubre de 2011</t>
  </si>
  <si>
    <t>07 de octubre de 2011</t>
  </si>
  <si>
    <t>2:0 (0:0)</t>
  </si>
  <si>
    <t>28 de septiembre de 2011</t>
  </si>
  <si>
    <t>14 de septiembre de 2011</t>
  </si>
  <si>
    <t>1:3 (0:2)</t>
  </si>
  <si>
    <t>06 de septiembre de 2011</t>
  </si>
  <si>
    <t>02 de septiembre de 2011</t>
  </si>
  <si>
    <t>1:1 t.s. (1:1, 1:1) (4:5pen.)</t>
  </si>
  <si>
    <t>16 de julio de 2011</t>
  </si>
  <si>
    <t>Costa Rica</t>
  </si>
  <si>
    <t>11 de julio de 2011</t>
  </si>
  <si>
    <t>06 de julio de 2011</t>
  </si>
  <si>
    <t>01 de julio de 2011</t>
  </si>
  <si>
    <t>Albania</t>
  </si>
  <si>
    <t>4:0 (2:0)</t>
  </si>
  <si>
    <t>20 de junio de 2011</t>
  </si>
  <si>
    <t>Polonia</t>
  </si>
  <si>
    <t>05 de junio de 2011</t>
  </si>
  <si>
    <t>4:1 (3:0)</t>
  </si>
  <si>
    <t>01 de junio de 2011</t>
  </si>
  <si>
    <t>4:2 (3:1)</t>
  </si>
  <si>
    <t>25 de mayo de 2011</t>
  </si>
  <si>
    <t>2:2 (2:1)</t>
  </si>
  <si>
    <t>20 de abril de 2011</t>
  </si>
  <si>
    <t>29 de marzo de 2011</t>
  </si>
  <si>
    <t>1:1 (0:1)</t>
  </si>
  <si>
    <t>26 de marzo de 2011</t>
  </si>
  <si>
    <t>4:1 (2:1)</t>
  </si>
  <si>
    <t>16 de marzo de 2011</t>
  </si>
  <si>
    <t>09 de febrero de 2011</t>
  </si>
  <si>
    <t>17 de noviembre de 2010</t>
  </si>
  <si>
    <t>Japón</t>
  </si>
  <si>
    <t>08 de octubre de 2010</t>
  </si>
  <si>
    <t>07 de septiembre de 2010</t>
  </si>
  <si>
    <t>Irlanda</t>
  </si>
  <si>
    <t>11 de agosto de 2010</t>
  </si>
  <si>
    <t>4:0 (1:0)</t>
  </si>
  <si>
    <t>03 de julio de 2010</t>
  </si>
  <si>
    <t>3:1 (2:0)</t>
  </si>
  <si>
    <t>27 de junio de 2010</t>
  </si>
  <si>
    <t>Grecia</t>
  </si>
  <si>
    <t>22 de junio de 2010</t>
  </si>
  <si>
    <t>Corea del Sur</t>
  </si>
  <si>
    <t>17 de junio de 2010</t>
  </si>
  <si>
    <t>12 de junio de 2010</t>
  </si>
  <si>
    <t>Canadá</t>
  </si>
  <si>
    <t>24 de mayo de 2010</t>
  </si>
  <si>
    <t>05 de mayo de 2010</t>
  </si>
  <si>
    <t>03 de marzo de 2010</t>
  </si>
  <si>
    <t>10 de febrero de 2010</t>
  </si>
  <si>
    <t>3:2 (2:1)</t>
  </si>
  <si>
    <t>26 de enero de 2010</t>
  </si>
  <si>
    <t>14 de noviembre de 2009</t>
  </si>
  <si>
    <t>14 de octubre de 2009</t>
  </si>
  <si>
    <t>10 de noviembre de 2009</t>
  </si>
  <si>
    <t>Ghana</t>
  </si>
  <si>
    <t>30 de septiembre de 2009</t>
  </si>
  <si>
    <t>09 de septiembre de 2009</t>
  </si>
  <si>
    <t>05 de septiembre de 2009</t>
  </si>
  <si>
    <t>2:3 (1:1)</t>
  </si>
  <si>
    <t>12 de agosto de 2009</t>
  </si>
  <si>
    <t>10 de junio de 2009</t>
  </si>
  <si>
    <t>06 de junio de 2009</t>
  </si>
  <si>
    <t>20 de mayo de 2009</t>
  </si>
  <si>
    <t>6:1 (3:1)</t>
  </si>
  <si>
    <t>01 de abril de 2009</t>
  </si>
  <si>
    <t>28 de marzo de 2009</t>
  </si>
  <si>
    <t>11 de febrero de 2009</t>
  </si>
  <si>
    <t>Escocia</t>
  </si>
  <si>
    <t>19 de noviembre de 2008</t>
  </si>
  <si>
    <t>15 de octubre de 2008</t>
  </si>
  <si>
    <t>2:1 (2:1)</t>
  </si>
  <si>
    <t>11 de octubre de 2008</t>
  </si>
  <si>
    <t>10 de septiembre de 2008</t>
  </si>
  <si>
    <t>06 de septiembre de 2008</t>
  </si>
  <si>
    <t>Bielorrusia</t>
  </si>
  <si>
    <t>20 de agosto de 2008</t>
  </si>
  <si>
    <t>18 de junio de 2008</t>
  </si>
  <si>
    <t>14 de junio de 2008</t>
  </si>
  <si>
    <t>08 de junio de 2008</t>
  </si>
  <si>
    <t>1:4 (0:3)</t>
  </si>
  <si>
    <t>04 de junio de 2008</t>
  </si>
  <si>
    <t>Egipto</t>
  </si>
  <si>
    <t>26 de marzo de 2008</t>
  </si>
  <si>
    <t>2:1 (0:1)</t>
  </si>
  <si>
    <t>20 de noviembre de 2007</t>
  </si>
  <si>
    <t>17 de noviembre de 2007</t>
  </si>
  <si>
    <t>0:2 (0:2)</t>
  </si>
  <si>
    <t>16 de octubre de 2007</t>
  </si>
  <si>
    <t>13 de octubre de 2007</t>
  </si>
  <si>
    <t>Australia</t>
  </si>
  <si>
    <t>11 de septiembre de 2007</t>
  </si>
  <si>
    <t>Noruega</t>
  </si>
  <si>
    <t>22 de agosto de 2007</t>
  </si>
  <si>
    <t>15 de julio de 2007</t>
  </si>
  <si>
    <t>0:3 (0:1)</t>
  </si>
  <si>
    <t>11 de julio de 2007</t>
  </si>
  <si>
    <t>4:0 (0:0)</t>
  </si>
  <si>
    <t>08 de julio de 2007</t>
  </si>
  <si>
    <t>05 de julio de 2007</t>
  </si>
  <si>
    <t>03 de julio de 2007</t>
  </si>
  <si>
    <t>4:1 (1:1)</t>
  </si>
  <si>
    <t>28 de junio de 2007</t>
  </si>
  <si>
    <t>Argelia</t>
  </si>
  <si>
    <t>4:3 (1:2)</t>
  </si>
  <si>
    <t>05 de junio de 2007</t>
  </si>
  <si>
    <t>02 de junio de 2007</t>
  </si>
  <si>
    <t>18 de abril de 2007</t>
  </si>
  <si>
    <t>07 de febrero de 2007</t>
  </si>
  <si>
    <t>11 de octubre de 2006</t>
  </si>
  <si>
    <t>03 de septiembre de 2006</t>
  </si>
  <si>
    <t>Nivel de confianza</t>
  </si>
  <si>
    <t>1:1 t.s. (0:0, 1:1) (2:4pen.)</t>
  </si>
  <si>
    <t>30 de junio de 2006</t>
  </si>
  <si>
    <t>TAB</t>
  </si>
  <si>
    <t>2:1 t.s. (1:1, 1:1)</t>
  </si>
  <si>
    <t>24 de junio de 2006</t>
  </si>
  <si>
    <t>21 de junio de 2006</t>
  </si>
  <si>
    <t>Serbia y Montenegro</t>
  </si>
  <si>
    <t>6:0 (3:0)</t>
  </si>
  <si>
    <t>16 de junio de 2006</t>
  </si>
  <si>
    <t>Costa de Marfil</t>
  </si>
  <si>
    <t>2:1 (2:0)</t>
  </si>
  <si>
    <t>10 de junio de 2006</t>
  </si>
  <si>
    <t>Angola</t>
  </si>
  <si>
    <t>30 de mayo de 2006</t>
  </si>
  <si>
    <t>Cac</t>
  </si>
  <si>
    <t>C</t>
  </si>
  <si>
    <t>Fo</t>
  </si>
  <si>
    <t>valores</t>
  </si>
  <si>
    <t>Fe</t>
  </si>
  <si>
    <t>Pc / Ac</t>
  </si>
  <si>
    <t>Valores</t>
  </si>
  <si>
    <t>02 de marzo de 2006</t>
  </si>
  <si>
    <t>0:3 (0:0)</t>
  </si>
  <si>
    <t>Qatar</t>
  </si>
  <si>
    <t>16 de noviembre de 2005</t>
  </si>
  <si>
    <t>Prueba de chi cuadrado:</t>
  </si>
  <si>
    <t>Inglaterra</t>
  </si>
  <si>
    <t>12 de noviembre de 2005</t>
  </si>
  <si>
    <t>12 de octubre de 2005</t>
  </si>
  <si>
    <t>09 de octubre de 2005</t>
  </si>
  <si>
    <t>03 de septiembre de 2005</t>
  </si>
  <si>
    <t>Hungría</t>
  </si>
  <si>
    <t>17 de agosto de 2005</t>
  </si>
  <si>
    <t>29 de junio de 2005</t>
  </si>
  <si>
    <t xml:space="preserve"> (1:1, 1:1))</t>
  </si>
  <si>
    <t>25 de junio de 2005</t>
  </si>
  <si>
    <t>2:2 (1:1)</t>
  </si>
  <si>
    <t>21 de junio de 2005</t>
  </si>
  <si>
    <t>18 de junio de 2005</t>
  </si>
  <si>
    <t>Túnez</t>
  </si>
  <si>
    <t>15 de junio de 2005</t>
  </si>
  <si>
    <t>3:1 (3:0)</t>
  </si>
  <si>
    <t>09 de junio de 2005</t>
  </si>
  <si>
    <t>goles por partido</t>
  </si>
  <si>
    <t xml:space="preserve">partidos </t>
  </si>
  <si>
    <t xml:space="preserve">cantidad de goles </t>
  </si>
  <si>
    <t>Goles de Argentina</t>
  </si>
  <si>
    <t>Visitante</t>
  </si>
  <si>
    <t>Resultado</t>
  </si>
  <si>
    <t>Local</t>
  </si>
  <si>
    <t>Fecha</t>
  </si>
  <si>
    <t>Nro</t>
  </si>
  <si>
    <t>Toma de datos</t>
  </si>
  <si>
    <t>media=</t>
  </si>
  <si>
    <t>Se asemeja a una exponencial Poisson</t>
  </si>
  <si>
    <t>3,4,5,6,7</t>
  </si>
  <si>
    <t>Grados de libertad</t>
  </si>
  <si>
    <t>lambda=</t>
  </si>
  <si>
    <t>se rechaza la prueba de la hipotesis nula, de que la muestra corresponde a distribucion poisson</t>
  </si>
  <si>
    <t>No se puede aplicar la prueba de KS por que el test solo es aplicable para variable aleatorias continua</t>
  </si>
  <si>
    <t>Duracion pelicular terror lista netflix</t>
  </si>
  <si>
    <t>Valor minimo</t>
  </si>
  <si>
    <t>Valor Maximo</t>
  </si>
  <si>
    <t>Tamaño muestra</t>
  </si>
  <si>
    <t>Tabla frecuencia</t>
  </si>
  <si>
    <t>Cant intervalos</t>
  </si>
  <si>
    <t>paso</t>
  </si>
  <si>
    <t>media</t>
  </si>
  <si>
    <t>varianza</t>
  </si>
  <si>
    <t>sigma</t>
  </si>
  <si>
    <t xml:space="preserve">nro </t>
  </si>
  <si>
    <t>Min</t>
  </si>
  <si>
    <t>Max</t>
  </si>
  <si>
    <t>Frecuencia</t>
  </si>
  <si>
    <t>X2</t>
  </si>
  <si>
    <t>KS</t>
  </si>
  <si>
    <t>Po</t>
  </si>
  <si>
    <t>Pe</t>
  </si>
  <si>
    <t>Po acum</t>
  </si>
  <si>
    <t>Pe acum</t>
  </si>
  <si>
    <t>Pe ac - Po ac</t>
  </si>
  <si>
    <t xml:space="preserve">Toma de Datos </t>
  </si>
  <si>
    <t>Mc</t>
  </si>
  <si>
    <t>MC</t>
  </si>
  <si>
    <t>P()</t>
  </si>
  <si>
    <t>Grados de Libertad</t>
  </si>
  <si>
    <t xml:space="preserve">Para chi cuadrado se rechaza la prueba de la hipotesis nula, de que la muestra corresponde a una distribucion Normal </t>
  </si>
  <si>
    <t>N</t>
  </si>
  <si>
    <t>Para la prueba de KS,no se rechaza la hipotesis nula, de que la muestra corresponde a una distribucion Normal.</t>
  </si>
  <si>
    <t>Grupo C:</t>
  </si>
  <si>
    <t xml:space="preserve">Chavez Juan </t>
  </si>
  <si>
    <t>Montini Sebastian</t>
  </si>
  <si>
    <t>Manzalido Evelyn</t>
  </si>
  <si>
    <t>Varasio Franco</t>
  </si>
  <si>
    <t>Guanuco Alejandro</t>
  </si>
  <si>
    <t>Fuente:</t>
  </si>
  <si>
    <t>https://www.google.com/search?q=partidos+de+la+selecci%C3%B3n+argentina+2019&amp;rlz=1C1CHBD_esAR862AR862&amp;oq=part&amp;aqs=chrome.0.69i59j69i57j35i39j0i67l4j69i65.1183j0j7&amp;sourceid=chrome&amp;ie=UTF-8#sie=t;/m/02bh_v;2;/m/01l5y1;mt;fp;1;;</t>
  </si>
  <si>
    <t>www.netflix.com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</si>
</sst>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Arial"/>
      <family val="2"/>
    </font>
    <font>
      <b/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20" fontId="0" fillId="0" borderId="1" xfId="0" applyNumberFormat="1" applyBorder="1"/>
    <xf numFmtId="20" fontId="0" fillId="0" borderId="1" xfId="0" applyNumberFormat="1" applyBorder="1" applyAlignment="1">
      <alignment horizontal="center" vertical="top"/>
    </xf>
    <xf numFmtId="49" fontId="0" fillId="0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12" xfId="0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0" xfId="0" applyFill="1" applyBorder="1"/>
    <xf numFmtId="164" fontId="0" fillId="0" borderId="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13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4" borderId="4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Histograma</a:t>
            </a:r>
          </a:p>
          <a:p>
            <a:pPr>
              <a:defRPr/>
            </a:pP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Muestra1!$J$9:$J$16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Muestra1!$K$9:$K$16</c:f>
              <c:numCache>
                <c:formatCode>General</c:formatCode>
                <c:ptCount val="8"/>
                <c:pt idx="0">
                  <c:v>41</c:v>
                </c:pt>
                <c:pt idx="1">
                  <c:v>55</c:v>
                </c:pt>
                <c:pt idx="2">
                  <c:v>49</c:v>
                </c:pt>
                <c:pt idx="3">
                  <c:v>23</c:v>
                </c:pt>
                <c:pt idx="4">
                  <c:v>21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0-4E29-B7BB-00EA76266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96550335"/>
        <c:axId val="296554079"/>
      </c:barChart>
      <c:catAx>
        <c:axId val="29655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96554079"/>
        <c:crosses val="autoZero"/>
        <c:auto val="1"/>
        <c:lblAlgn val="ctr"/>
        <c:lblOffset val="100"/>
        <c:noMultiLvlLbl val="0"/>
      </c:catAx>
      <c:valAx>
        <c:axId val="29655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9655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Histograma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Muestra1!$R$22:$R$25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3,4,5,6,7</c:v>
                </c:pt>
              </c:strCache>
            </c:strRef>
          </c:cat>
          <c:val>
            <c:numRef>
              <c:f>Muestra1!$S$22:$S$25</c:f>
              <c:numCache>
                <c:formatCode>General</c:formatCode>
                <c:ptCount val="4"/>
                <c:pt idx="0">
                  <c:v>41</c:v>
                </c:pt>
                <c:pt idx="1">
                  <c:v>55</c:v>
                </c:pt>
                <c:pt idx="2">
                  <c:v>49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0-4A28-977D-0CF033C13213}"/>
            </c:ext>
          </c:extLst>
        </c:ser>
        <c:ser>
          <c:idx val="1"/>
          <c:order val="1"/>
          <c:tx>
            <c:v>Fe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Muestra1!$R$22:$R$25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3,4,5,6,7</c:v>
                </c:pt>
              </c:strCache>
            </c:strRef>
          </c:cat>
          <c:val>
            <c:numRef>
              <c:f>Muestra1!$T$22:$T$25</c:f>
              <c:numCache>
                <c:formatCode>General</c:formatCode>
                <c:ptCount val="4"/>
                <c:pt idx="0">
                  <c:v>116</c:v>
                </c:pt>
                <c:pt idx="1">
                  <c:v>63</c:v>
                </c:pt>
                <c:pt idx="2">
                  <c:v>17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60-4A28-977D-0CF033C13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51551984"/>
        <c:axId val="315207328"/>
      </c:barChart>
      <c:catAx>
        <c:axId val="35155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15207328"/>
        <c:crosses val="autoZero"/>
        <c:auto val="1"/>
        <c:lblAlgn val="ctr"/>
        <c:lblOffset val="100"/>
        <c:noMultiLvlLbl val="0"/>
      </c:catAx>
      <c:valAx>
        <c:axId val="31520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5155198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Histograma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'Muestra 2'!$E$27:$E$36</c:f>
              <c:numCache>
                <c:formatCode>General</c:formatCode>
                <c:ptCount val="10"/>
                <c:pt idx="0">
                  <c:v>77</c:v>
                </c:pt>
                <c:pt idx="1">
                  <c:v>85</c:v>
                </c:pt>
                <c:pt idx="2">
                  <c:v>93</c:v>
                </c:pt>
                <c:pt idx="3">
                  <c:v>101</c:v>
                </c:pt>
                <c:pt idx="4">
                  <c:v>109</c:v>
                </c:pt>
                <c:pt idx="5">
                  <c:v>117</c:v>
                </c:pt>
                <c:pt idx="6">
                  <c:v>125</c:v>
                </c:pt>
                <c:pt idx="7">
                  <c:v>133</c:v>
                </c:pt>
                <c:pt idx="8">
                  <c:v>141</c:v>
                </c:pt>
                <c:pt idx="9">
                  <c:v>149</c:v>
                </c:pt>
              </c:numCache>
            </c:numRef>
          </c:cat>
          <c:val>
            <c:numRef>
              <c:f>'Muestra 2'!$F$27:$F$36</c:f>
              <c:numCache>
                <c:formatCode>General</c:formatCode>
                <c:ptCount val="10"/>
                <c:pt idx="0">
                  <c:v>19</c:v>
                </c:pt>
                <c:pt idx="1">
                  <c:v>32</c:v>
                </c:pt>
                <c:pt idx="2">
                  <c:v>46</c:v>
                </c:pt>
                <c:pt idx="3">
                  <c:v>43</c:v>
                </c:pt>
                <c:pt idx="4">
                  <c:v>20</c:v>
                </c:pt>
                <c:pt idx="5">
                  <c:v>16</c:v>
                </c:pt>
                <c:pt idx="6">
                  <c:v>18</c:v>
                </c:pt>
                <c:pt idx="7">
                  <c:v>6</c:v>
                </c:pt>
                <c:pt idx="8">
                  <c:v>6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2-4A7C-9666-733B6C4BD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50149119"/>
        <c:axId val="1850154111"/>
      </c:barChart>
      <c:catAx>
        <c:axId val="185014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0154111"/>
        <c:crosses val="autoZero"/>
        <c:auto val="1"/>
        <c:lblAlgn val="ctr"/>
        <c:lblOffset val="100"/>
        <c:noMultiLvlLbl val="0"/>
      </c:catAx>
      <c:valAx>
        <c:axId val="185015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5014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Histograma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'Muestra 2'!$D$59:$D$68</c:f>
              <c:numCache>
                <c:formatCode>General</c:formatCode>
                <c:ptCount val="10"/>
                <c:pt idx="0">
                  <c:v>77</c:v>
                </c:pt>
                <c:pt idx="1">
                  <c:v>85</c:v>
                </c:pt>
                <c:pt idx="2">
                  <c:v>93</c:v>
                </c:pt>
                <c:pt idx="3">
                  <c:v>101</c:v>
                </c:pt>
                <c:pt idx="4">
                  <c:v>109</c:v>
                </c:pt>
                <c:pt idx="5">
                  <c:v>117</c:v>
                </c:pt>
                <c:pt idx="6">
                  <c:v>125</c:v>
                </c:pt>
                <c:pt idx="7">
                  <c:v>133</c:v>
                </c:pt>
                <c:pt idx="8">
                  <c:v>141</c:v>
                </c:pt>
                <c:pt idx="9">
                  <c:v>149</c:v>
                </c:pt>
              </c:numCache>
            </c:numRef>
          </c:cat>
          <c:val>
            <c:numRef>
              <c:f>'Muestra 2'!$E$59:$E$68</c:f>
              <c:numCache>
                <c:formatCode>General</c:formatCode>
                <c:ptCount val="10"/>
                <c:pt idx="0">
                  <c:v>19</c:v>
                </c:pt>
                <c:pt idx="1">
                  <c:v>32</c:v>
                </c:pt>
                <c:pt idx="2">
                  <c:v>46</c:v>
                </c:pt>
                <c:pt idx="3">
                  <c:v>43</c:v>
                </c:pt>
                <c:pt idx="4">
                  <c:v>20</c:v>
                </c:pt>
                <c:pt idx="5">
                  <c:v>16</c:v>
                </c:pt>
                <c:pt idx="6">
                  <c:v>18</c:v>
                </c:pt>
                <c:pt idx="7">
                  <c:v>6</c:v>
                </c:pt>
                <c:pt idx="8">
                  <c:v>6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C-411A-84BF-3CB8BE12847B}"/>
            </c:ext>
          </c:extLst>
        </c:ser>
        <c:ser>
          <c:idx val="1"/>
          <c:order val="1"/>
          <c:tx>
            <c:v>Fe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'Muestra 2'!$G$59:$G$68</c:f>
              <c:numCache>
                <c:formatCode>General</c:formatCode>
                <c:ptCount val="10"/>
                <c:pt idx="0">
                  <c:v>12.818174381896961</c:v>
                </c:pt>
                <c:pt idx="1">
                  <c:v>23.727135801771222</c:v>
                </c:pt>
                <c:pt idx="2">
                  <c:v>34.720035421205552</c:v>
                </c:pt>
                <c:pt idx="3">
                  <c:v>40.163421814719911</c:v>
                </c:pt>
                <c:pt idx="4">
                  <c:v>36.727972663431842</c:v>
                </c:pt>
                <c:pt idx="5">
                  <c:v>26.550879386024125</c:v>
                </c:pt>
                <c:pt idx="6">
                  <c:v>15.173178479297022</c:v>
                </c:pt>
                <c:pt idx="7">
                  <c:v>6.8547232613312508</c:v>
                </c:pt>
                <c:pt idx="8">
                  <c:v>2.4480427024861049</c:v>
                </c:pt>
                <c:pt idx="9">
                  <c:v>0.69113638232826868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DC-411A-84BF-3CB8BE128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88801183"/>
        <c:axId val="1888806175"/>
      </c:barChart>
      <c:catAx>
        <c:axId val="188880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88806175"/>
        <c:crosses val="autoZero"/>
        <c:auto val="1"/>
        <c:lblAlgn val="ctr"/>
        <c:lblOffset val="100"/>
        <c:noMultiLvlLbl val="0"/>
      </c:catAx>
      <c:valAx>
        <c:axId val="188880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8880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584200</xdr:colOff>
      <xdr:row>0</xdr:row>
      <xdr:rowOff>29195</xdr:rowOff>
    </xdr:from>
    <xdr:ext cx="3600450" cy="896226"/>
    <xdr:sp macro="" textlink="">
      <xdr:nvSpPr>
        <xdr:cNvPr id="2" name="CuadroTexto 1"/>
        <xdr:cNvSpPr txBox="1"/>
      </xdr:nvSpPr>
      <xdr:spPr>
        <a:xfrm>
          <a:off x="584200" y="29195"/>
          <a:ext cx="3600450" cy="8962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/>
            <a:t>Trabajo</a:t>
          </a:r>
          <a:r>
            <a:rPr lang="es-AR" sz="1100" baseline="0"/>
            <a:t> practico N°2</a:t>
          </a:r>
        </a:p>
        <a:p>
          <a:r>
            <a:rPr lang="es-AR" sz="1100" baseline="0"/>
            <a:t>Partidos de la seleccion Argentina de futbol</a:t>
          </a:r>
        </a:p>
        <a:p>
          <a:r>
            <a:rPr lang="es-AR" sz="1100" baseline="0"/>
            <a:t>La variable aleatoria es la cantidad de goles por partido de la seleccion Argentina, durante el 2005 al 2020</a:t>
          </a:r>
        </a:p>
        <a:p>
          <a:endParaRPr lang="es-AR" sz="1100" baseline="0"/>
        </a:p>
        <a:p>
          <a:endParaRPr lang="es-AR" sz="1100"/>
        </a:p>
      </xdr:txBody>
    </xdr:sp>
    <xdr:clientData/>
  </xdr:oneCellAnchor>
  <xdr:twoCellAnchor>
    <xdr:from>
      <xdr:col>15</xdr:col>
      <xdr:colOff>16785</xdr:colOff>
      <xdr:row>7</xdr:row>
      <xdr:rowOff>549875</xdr:rowOff>
    </xdr:from>
    <xdr:to>
      <xdr:col>23</xdr:col>
      <xdr:colOff>9071</xdr:colOff>
      <xdr:row>14</xdr:row>
      <xdr:rowOff>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20</xdr:row>
      <xdr:rowOff>0</xdr:rowOff>
    </xdr:from>
    <xdr:to>
      <xdr:col>38</xdr:col>
      <xdr:colOff>40821</xdr:colOff>
      <xdr:row>25</xdr:row>
      <xdr:rowOff>242207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1</xdr:row>
      <xdr:rowOff>114300</xdr:rowOff>
    </xdr:from>
    <xdr:ext cx="184731" cy="264560"/>
    <xdr:sp macro="" textlink="">
      <xdr:nvSpPr>
        <xdr:cNvPr id="4" name="CuadroTexto 3"/>
        <xdr:cNvSpPr txBox="1"/>
      </xdr:nvSpPr>
      <xdr:spPr>
        <a:xfrm>
          <a:off x="400050" y="30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3600450" cy="896226"/>
    <xdr:sp macro="" textlink="">
      <xdr:nvSpPr>
        <xdr:cNvPr id="5" name="CuadroTexto 4"/>
        <xdr:cNvSpPr txBox="1"/>
      </xdr:nvSpPr>
      <xdr:spPr>
        <a:xfrm>
          <a:off x="762000" y="190500"/>
          <a:ext cx="3600450" cy="8962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AR" sz="1100"/>
            <a:t>Segunda Muestra:</a:t>
          </a:r>
          <a:r>
            <a:rPr lang="es-AR" sz="1100" baseline="0"/>
            <a:t> </a:t>
          </a:r>
        </a:p>
        <a:p>
          <a:r>
            <a:rPr lang="es-AR" sz="1100" baseline="0"/>
            <a:t>Duracion de peliculas de terror en Netflix.</a:t>
          </a:r>
        </a:p>
        <a:p>
          <a:r>
            <a:rPr lang="es-AR" sz="1100" baseline="0"/>
            <a:t>La variable aleatoria es la cantidad de minutos que dura las peliculas en la plataforma de entretenimiento en Netflix</a:t>
          </a:r>
        </a:p>
        <a:p>
          <a:endParaRPr lang="es-AR" sz="1100" baseline="0"/>
        </a:p>
        <a:p>
          <a:endParaRPr lang="es-AR" sz="1100"/>
        </a:p>
      </xdr:txBody>
    </xdr:sp>
    <xdr:clientData/>
  </xdr:oneCellAnchor>
  <xdr:twoCellAnchor>
    <xdr:from>
      <xdr:col>7</xdr:col>
      <xdr:colOff>9525</xdr:colOff>
      <xdr:row>25</xdr:row>
      <xdr:rowOff>0</xdr:rowOff>
    </xdr:from>
    <xdr:to>
      <xdr:col>12</xdr:col>
      <xdr:colOff>695325</xdr:colOff>
      <xdr:row>39</xdr:row>
      <xdr:rowOff>57150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</xdr:colOff>
      <xdr:row>54</xdr:row>
      <xdr:rowOff>38100</xdr:rowOff>
    </xdr:from>
    <xdr:to>
      <xdr:col>20</xdr:col>
      <xdr:colOff>466725</xdr:colOff>
      <xdr:row>68</xdr:row>
      <xdr:rowOff>114300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p2_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lìculas"/>
      <sheetName val="Quiniela"/>
      <sheetName val="Champion"/>
    </sheetNames>
    <sheetDataSet>
      <sheetData sheetId="0">
        <row r="24">
          <cell r="C24">
            <v>73</v>
          </cell>
        </row>
      </sheetData>
      <sheetData sheetId="1">
        <row r="2">
          <cell r="A2">
            <v>6265</v>
          </cell>
          <cell r="B2">
            <v>1573</v>
          </cell>
          <cell r="C2">
            <v>6711</v>
          </cell>
          <cell r="D2">
            <v>5178</v>
          </cell>
          <cell r="E2">
            <v>4156</v>
          </cell>
          <cell r="F2">
            <v>1498</v>
          </cell>
          <cell r="G2">
            <v>6753</v>
          </cell>
          <cell r="H2">
            <v>8767</v>
          </cell>
          <cell r="I2">
            <v>1304</v>
          </cell>
          <cell r="J2">
            <v>512</v>
          </cell>
          <cell r="K2">
            <v>7894</v>
          </cell>
          <cell r="L2">
            <v>2112</v>
          </cell>
          <cell r="M2">
            <v>3206</v>
          </cell>
          <cell r="N2">
            <v>4235</v>
          </cell>
          <cell r="O2">
            <v>4241</v>
          </cell>
          <cell r="P2">
            <v>1665</v>
          </cell>
          <cell r="Q2">
            <v>9073</v>
          </cell>
          <cell r="R2">
            <v>4777</v>
          </cell>
          <cell r="S2">
            <v>6954</v>
          </cell>
          <cell r="T2">
            <v>8867</v>
          </cell>
          <cell r="U2">
            <v>6041</v>
          </cell>
          <cell r="V2">
            <v>9149</v>
          </cell>
          <cell r="W2">
            <v>6872</v>
          </cell>
          <cell r="X2">
            <v>2316</v>
          </cell>
          <cell r="Y2">
            <v>8333</v>
          </cell>
        </row>
        <row r="3">
          <cell r="A3">
            <v>3528</v>
          </cell>
          <cell r="B3">
            <v>7329</v>
          </cell>
          <cell r="C3">
            <v>1234</v>
          </cell>
          <cell r="D3">
            <v>5006</v>
          </cell>
          <cell r="E3">
            <v>170</v>
          </cell>
          <cell r="F3">
            <v>8334</v>
          </cell>
          <cell r="G3">
            <v>3090</v>
          </cell>
          <cell r="H3">
            <v>7199</v>
          </cell>
          <cell r="I3">
            <v>1542</v>
          </cell>
          <cell r="J3">
            <v>7204</v>
          </cell>
          <cell r="K3">
            <v>7825</v>
          </cell>
          <cell r="L3">
            <v>1369</v>
          </cell>
          <cell r="M3">
            <v>5011</v>
          </cell>
          <cell r="N3">
            <v>8668</v>
          </cell>
          <cell r="O3">
            <v>3464</v>
          </cell>
          <cell r="P3">
            <v>9234</v>
          </cell>
          <cell r="Q3">
            <v>4638</v>
          </cell>
          <cell r="R3">
            <v>271</v>
          </cell>
          <cell r="S3">
            <v>3989</v>
          </cell>
          <cell r="T3">
            <v>7860</v>
          </cell>
          <cell r="U3">
            <v>6342</v>
          </cell>
          <cell r="V3">
            <v>4353</v>
          </cell>
          <cell r="W3">
            <v>8845</v>
          </cell>
          <cell r="X3">
            <v>4594</v>
          </cell>
          <cell r="Y3">
            <v>4730</v>
          </cell>
        </row>
        <row r="4">
          <cell r="A4">
            <v>869</v>
          </cell>
          <cell r="B4">
            <v>6488</v>
          </cell>
          <cell r="C4">
            <v>7485</v>
          </cell>
          <cell r="D4">
            <v>8267</v>
          </cell>
          <cell r="E4">
            <v>4365</v>
          </cell>
          <cell r="F4">
            <v>9760</v>
          </cell>
          <cell r="G4">
            <v>6208</v>
          </cell>
          <cell r="H4">
            <v>7311</v>
          </cell>
          <cell r="I4">
            <v>4529</v>
          </cell>
          <cell r="J4">
            <v>207</v>
          </cell>
          <cell r="K4">
            <v>8652</v>
          </cell>
          <cell r="L4">
            <v>5791</v>
          </cell>
          <cell r="M4">
            <v>3183</v>
          </cell>
          <cell r="N4">
            <v>4337</v>
          </cell>
          <cell r="O4">
            <v>4631</v>
          </cell>
          <cell r="P4">
            <v>3604</v>
          </cell>
          <cell r="Q4">
            <v>8877</v>
          </cell>
          <cell r="R4">
            <v>1782</v>
          </cell>
          <cell r="S4">
            <v>6628</v>
          </cell>
          <cell r="T4">
            <v>5742</v>
          </cell>
          <cell r="U4">
            <v>8890</v>
          </cell>
          <cell r="V4">
            <v>5670</v>
          </cell>
          <cell r="W4">
            <v>3503</v>
          </cell>
          <cell r="X4">
            <v>8332</v>
          </cell>
          <cell r="Y4">
            <v>8794</v>
          </cell>
        </row>
        <row r="5">
          <cell r="A5">
            <v>2471</v>
          </cell>
          <cell r="B5">
            <v>1290</v>
          </cell>
          <cell r="C5">
            <v>8166</v>
          </cell>
          <cell r="D5">
            <v>4783</v>
          </cell>
          <cell r="E5">
            <v>3289</v>
          </cell>
          <cell r="F5">
            <v>6150</v>
          </cell>
          <cell r="G5">
            <v>7522</v>
          </cell>
          <cell r="H5">
            <v>1827</v>
          </cell>
          <cell r="I5">
            <v>1938</v>
          </cell>
          <cell r="J5">
            <v>2644</v>
          </cell>
          <cell r="K5">
            <v>6199</v>
          </cell>
          <cell r="L5">
            <v>6081</v>
          </cell>
          <cell r="M5">
            <v>5466</v>
          </cell>
          <cell r="N5">
            <v>8269</v>
          </cell>
          <cell r="O5">
            <v>1818</v>
          </cell>
          <cell r="P5">
            <v>7328</v>
          </cell>
          <cell r="Q5">
            <v>7734</v>
          </cell>
          <cell r="R5">
            <v>4747</v>
          </cell>
          <cell r="S5">
            <v>7049</v>
          </cell>
          <cell r="T5">
            <v>843</v>
          </cell>
          <cell r="U5">
            <v>4638</v>
          </cell>
          <cell r="V5">
            <v>3182</v>
          </cell>
          <cell r="W5">
            <v>7895</v>
          </cell>
          <cell r="X5">
            <v>2754</v>
          </cell>
          <cell r="Y5">
            <v>9709</v>
          </cell>
        </row>
        <row r="6">
          <cell r="A6">
            <v>6245</v>
          </cell>
          <cell r="B6">
            <v>519</v>
          </cell>
          <cell r="C6">
            <v>8218</v>
          </cell>
          <cell r="D6">
            <v>257</v>
          </cell>
          <cell r="E6">
            <v>1648</v>
          </cell>
          <cell r="F6">
            <v>9370</v>
          </cell>
          <cell r="G6">
            <v>7131</v>
          </cell>
          <cell r="H6">
            <v>167</v>
          </cell>
          <cell r="I6">
            <v>3628</v>
          </cell>
          <cell r="J6">
            <v>6305</v>
          </cell>
          <cell r="K6">
            <v>8709</v>
          </cell>
          <cell r="L6">
            <v>7164</v>
          </cell>
          <cell r="M6">
            <v>7682</v>
          </cell>
          <cell r="N6">
            <v>5842</v>
          </cell>
          <cell r="O6">
            <v>59</v>
          </cell>
          <cell r="P6">
            <v>4872</v>
          </cell>
          <cell r="Q6">
            <v>2872</v>
          </cell>
          <cell r="R6">
            <v>9122</v>
          </cell>
          <cell r="S6">
            <v>2556</v>
          </cell>
          <cell r="T6">
            <v>3194</v>
          </cell>
          <cell r="U6">
            <v>278</v>
          </cell>
          <cell r="V6">
            <v>6081</v>
          </cell>
          <cell r="W6">
            <v>632</v>
          </cell>
          <cell r="X6">
            <v>7705</v>
          </cell>
          <cell r="Y6">
            <v>6489</v>
          </cell>
        </row>
        <row r="7">
          <cell r="A7">
            <v>6967</v>
          </cell>
          <cell r="B7">
            <v>6359</v>
          </cell>
          <cell r="C7">
            <v>3804</v>
          </cell>
          <cell r="D7">
            <v>3210</v>
          </cell>
          <cell r="E7">
            <v>2855</v>
          </cell>
          <cell r="F7">
            <v>9513</v>
          </cell>
          <cell r="G7">
            <v>398</v>
          </cell>
          <cell r="H7">
            <v>1407</v>
          </cell>
          <cell r="I7">
            <v>5380</v>
          </cell>
          <cell r="J7">
            <v>4614</v>
          </cell>
          <cell r="K7">
            <v>1171</v>
          </cell>
          <cell r="L7">
            <v>7825</v>
          </cell>
          <cell r="M7">
            <v>6443</v>
          </cell>
          <cell r="N7">
            <v>6338</v>
          </cell>
          <cell r="O7">
            <v>4310</v>
          </cell>
          <cell r="P7">
            <v>8380</v>
          </cell>
          <cell r="Q7">
            <v>9385</v>
          </cell>
          <cell r="R7">
            <v>967</v>
          </cell>
          <cell r="S7">
            <v>2704</v>
          </cell>
          <cell r="T7">
            <v>8607</v>
          </cell>
          <cell r="U7">
            <v>2119</v>
          </cell>
          <cell r="V7">
            <v>4498</v>
          </cell>
          <cell r="W7">
            <v>4775</v>
          </cell>
          <cell r="X7">
            <v>6314</v>
          </cell>
          <cell r="Y7">
            <v>470</v>
          </cell>
        </row>
        <row r="8">
          <cell r="A8">
            <v>8848</v>
          </cell>
          <cell r="B8">
            <v>3214</v>
          </cell>
          <cell r="C8">
            <v>6315</v>
          </cell>
          <cell r="D8">
            <v>8910</v>
          </cell>
          <cell r="E8">
            <v>6077</v>
          </cell>
          <cell r="F8">
            <v>1450</v>
          </cell>
          <cell r="G8">
            <v>8658</v>
          </cell>
          <cell r="H8">
            <v>7145</v>
          </cell>
          <cell r="I8">
            <v>4595</v>
          </cell>
          <cell r="J8">
            <v>1568</v>
          </cell>
          <cell r="K8">
            <v>7010</v>
          </cell>
          <cell r="L8">
            <v>981</v>
          </cell>
          <cell r="M8">
            <v>5005</v>
          </cell>
          <cell r="N8">
            <v>5696</v>
          </cell>
          <cell r="O8">
            <v>1440</v>
          </cell>
          <cell r="P8">
            <v>8047</v>
          </cell>
          <cell r="Q8">
            <v>1921</v>
          </cell>
          <cell r="R8">
            <v>5731</v>
          </cell>
          <cell r="S8">
            <v>1327</v>
          </cell>
          <cell r="T8">
            <v>3107</v>
          </cell>
          <cell r="U8">
            <v>5587</v>
          </cell>
          <cell r="V8">
            <v>3852</v>
          </cell>
          <cell r="W8">
            <v>7662</v>
          </cell>
          <cell r="X8">
            <v>790</v>
          </cell>
          <cell r="Y8">
            <v>3818</v>
          </cell>
        </row>
        <row r="9">
          <cell r="A9">
            <v>3965</v>
          </cell>
          <cell r="B9">
            <v>4470</v>
          </cell>
          <cell r="C9">
            <v>5384</v>
          </cell>
          <cell r="D9">
            <v>177</v>
          </cell>
          <cell r="E9">
            <v>6910</v>
          </cell>
          <cell r="F9">
            <v>9818</v>
          </cell>
          <cell r="G9">
            <v>2443</v>
          </cell>
          <cell r="H9">
            <v>1462</v>
          </cell>
          <cell r="I9">
            <v>8731</v>
          </cell>
          <cell r="J9">
            <v>5213</v>
          </cell>
          <cell r="K9">
            <v>640</v>
          </cell>
          <cell r="L9">
            <v>7014</v>
          </cell>
          <cell r="M9">
            <v>2187</v>
          </cell>
          <cell r="N9">
            <v>6227</v>
          </cell>
          <cell r="O9">
            <v>3127</v>
          </cell>
          <cell r="P9">
            <v>1913</v>
          </cell>
          <cell r="Q9">
            <v>1187</v>
          </cell>
          <cell r="R9">
            <v>6213</v>
          </cell>
          <cell r="S9">
            <v>997</v>
          </cell>
          <cell r="T9">
            <v>4099</v>
          </cell>
          <cell r="U9">
            <v>6507</v>
          </cell>
          <cell r="V9">
            <v>295</v>
          </cell>
          <cell r="W9">
            <v>435</v>
          </cell>
          <cell r="X9">
            <v>5420</v>
          </cell>
          <cell r="Y9">
            <v>9129</v>
          </cell>
        </row>
        <row r="10">
          <cell r="A10">
            <v>3126</v>
          </cell>
          <cell r="B10">
            <v>9930</v>
          </cell>
          <cell r="C10">
            <v>4721</v>
          </cell>
          <cell r="D10">
            <v>1456</v>
          </cell>
          <cell r="E10">
            <v>7809</v>
          </cell>
          <cell r="F10">
            <v>2952</v>
          </cell>
          <cell r="G10">
            <v>9895</v>
          </cell>
          <cell r="H10">
            <v>6571</v>
          </cell>
          <cell r="I10">
            <v>9128</v>
          </cell>
          <cell r="J10">
            <v>6676</v>
          </cell>
          <cell r="K10">
            <v>5057</v>
          </cell>
          <cell r="L10">
            <v>6742</v>
          </cell>
          <cell r="M10">
            <v>8577</v>
          </cell>
          <cell r="N10">
            <v>8814</v>
          </cell>
          <cell r="O10">
            <v>7393</v>
          </cell>
          <cell r="P10">
            <v>5210</v>
          </cell>
          <cell r="Q10">
            <v>3349</v>
          </cell>
          <cell r="R10">
            <v>2697</v>
          </cell>
          <cell r="S10">
            <v>424</v>
          </cell>
          <cell r="T10">
            <v>5006</v>
          </cell>
          <cell r="U10">
            <v>9798</v>
          </cell>
          <cell r="V10">
            <v>8686</v>
          </cell>
          <cell r="W10">
            <v>6183</v>
          </cell>
          <cell r="X10">
            <v>4694</v>
          </cell>
          <cell r="Y10">
            <v>812</v>
          </cell>
        </row>
        <row r="11">
          <cell r="A11">
            <v>6867</v>
          </cell>
          <cell r="B11">
            <v>6012</v>
          </cell>
          <cell r="C11">
            <v>4420</v>
          </cell>
          <cell r="D11">
            <v>1651</v>
          </cell>
          <cell r="E11">
            <v>9349</v>
          </cell>
          <cell r="F11">
            <v>6160</v>
          </cell>
          <cell r="G11">
            <v>3847</v>
          </cell>
          <cell r="H11">
            <v>1819</v>
          </cell>
          <cell r="I11">
            <v>2792</v>
          </cell>
          <cell r="J11">
            <v>9720</v>
          </cell>
          <cell r="K11">
            <v>6336</v>
          </cell>
          <cell r="L11">
            <v>3499</v>
          </cell>
          <cell r="M11">
            <v>4275</v>
          </cell>
          <cell r="N11">
            <v>9267</v>
          </cell>
          <cell r="O11">
            <v>8385</v>
          </cell>
          <cell r="P11">
            <v>1594</v>
          </cell>
          <cell r="Q11">
            <v>8124</v>
          </cell>
          <cell r="R11">
            <v>3278</v>
          </cell>
          <cell r="S11">
            <v>4165</v>
          </cell>
          <cell r="T11">
            <v>8768</v>
          </cell>
          <cell r="U11">
            <v>8055</v>
          </cell>
          <cell r="V11">
            <v>4188</v>
          </cell>
          <cell r="W11">
            <v>4005</v>
          </cell>
          <cell r="X11">
            <v>9731</v>
          </cell>
          <cell r="Y11">
            <v>159</v>
          </cell>
        </row>
        <row r="12">
          <cell r="A12">
            <v>1613</v>
          </cell>
          <cell r="B12">
            <v>6347</v>
          </cell>
          <cell r="C12">
            <v>4460</v>
          </cell>
          <cell r="D12">
            <v>3249</v>
          </cell>
          <cell r="E12">
            <v>6318</v>
          </cell>
          <cell r="F12">
            <v>438</v>
          </cell>
          <cell r="G12">
            <v>5986</v>
          </cell>
          <cell r="H12">
            <v>8547</v>
          </cell>
          <cell r="I12">
            <v>6658</v>
          </cell>
          <cell r="J12">
            <v>4430</v>
          </cell>
          <cell r="K12">
            <v>9914</v>
          </cell>
          <cell r="L12">
            <v>3190</v>
          </cell>
          <cell r="M12">
            <v>2660</v>
          </cell>
          <cell r="N12">
            <v>6292</v>
          </cell>
          <cell r="O12">
            <v>2907</v>
          </cell>
          <cell r="P12">
            <v>9610</v>
          </cell>
          <cell r="Q12">
            <v>9461</v>
          </cell>
          <cell r="R12">
            <v>780</v>
          </cell>
          <cell r="S12">
            <v>8463</v>
          </cell>
          <cell r="T12">
            <v>6154</v>
          </cell>
          <cell r="U12">
            <v>5119</v>
          </cell>
          <cell r="V12">
            <v>506</v>
          </cell>
          <cell r="W12">
            <v>6363</v>
          </cell>
          <cell r="X12">
            <v>8285</v>
          </cell>
          <cell r="Y12">
            <v>6254</v>
          </cell>
        </row>
        <row r="13">
          <cell r="A13">
            <v>2633</v>
          </cell>
          <cell r="B13">
            <v>4281</v>
          </cell>
          <cell r="C13">
            <v>2768</v>
          </cell>
          <cell r="D13">
            <v>8896</v>
          </cell>
          <cell r="E13">
            <v>149</v>
          </cell>
          <cell r="F13">
            <v>8567</v>
          </cell>
          <cell r="G13">
            <v>1455</v>
          </cell>
          <cell r="H13">
            <v>6459</v>
          </cell>
          <cell r="I13">
            <v>1128</v>
          </cell>
          <cell r="J13">
            <v>1371</v>
          </cell>
          <cell r="K13">
            <v>4148</v>
          </cell>
          <cell r="L13">
            <v>6745</v>
          </cell>
          <cell r="M13">
            <v>2501</v>
          </cell>
          <cell r="N13">
            <v>7765</v>
          </cell>
          <cell r="O13">
            <v>8127</v>
          </cell>
          <cell r="P13">
            <v>2179</v>
          </cell>
          <cell r="Q13">
            <v>3440</v>
          </cell>
          <cell r="R13">
            <v>4801</v>
          </cell>
          <cell r="S13">
            <v>511</v>
          </cell>
          <cell r="T13">
            <v>9028</v>
          </cell>
          <cell r="U13">
            <v>7900</v>
          </cell>
          <cell r="V13">
            <v>4482</v>
          </cell>
          <cell r="W13">
            <v>6673</v>
          </cell>
          <cell r="X13">
            <v>8593</v>
          </cell>
          <cell r="Y13">
            <v>8697</v>
          </cell>
        </row>
        <row r="14">
          <cell r="A14">
            <v>330</v>
          </cell>
          <cell r="B14">
            <v>3562</v>
          </cell>
          <cell r="C14">
            <v>5907</v>
          </cell>
          <cell r="D14">
            <v>4382</v>
          </cell>
          <cell r="E14">
            <v>2841</v>
          </cell>
          <cell r="F14">
            <v>7907</v>
          </cell>
          <cell r="G14">
            <v>5481</v>
          </cell>
          <cell r="H14">
            <v>4265</v>
          </cell>
          <cell r="I14">
            <v>9841</v>
          </cell>
          <cell r="J14">
            <v>8461</v>
          </cell>
          <cell r="K14">
            <v>112</v>
          </cell>
          <cell r="L14">
            <v>8549</v>
          </cell>
          <cell r="M14">
            <v>9869</v>
          </cell>
          <cell r="N14">
            <v>1278</v>
          </cell>
          <cell r="O14">
            <v>2228</v>
          </cell>
          <cell r="P14">
            <v>970</v>
          </cell>
          <cell r="Q14">
            <v>9162</v>
          </cell>
          <cell r="R14">
            <v>16</v>
          </cell>
          <cell r="S14">
            <v>2359</v>
          </cell>
          <cell r="T14">
            <v>9110</v>
          </cell>
          <cell r="U14">
            <v>1466</v>
          </cell>
          <cell r="V14">
            <v>1082</v>
          </cell>
          <cell r="W14">
            <v>8515</v>
          </cell>
          <cell r="X14">
            <v>831</v>
          </cell>
          <cell r="Y14">
            <v>3066</v>
          </cell>
        </row>
        <row r="15">
          <cell r="A15">
            <v>7027</v>
          </cell>
          <cell r="B15">
            <v>9285</v>
          </cell>
          <cell r="C15">
            <v>4065</v>
          </cell>
          <cell r="D15">
            <v>8708</v>
          </cell>
          <cell r="E15">
            <v>5023</v>
          </cell>
          <cell r="F15">
            <v>1497</v>
          </cell>
          <cell r="G15">
            <v>3733</v>
          </cell>
          <cell r="H15">
            <v>5705</v>
          </cell>
          <cell r="I15">
            <v>4721</v>
          </cell>
          <cell r="J15">
            <v>1358</v>
          </cell>
          <cell r="K15">
            <v>3384</v>
          </cell>
          <cell r="L15">
            <v>2291</v>
          </cell>
          <cell r="M15">
            <v>5854</v>
          </cell>
          <cell r="N15">
            <v>7893</v>
          </cell>
          <cell r="O15">
            <v>3409</v>
          </cell>
          <cell r="P15">
            <v>2984</v>
          </cell>
          <cell r="Q15">
            <v>972</v>
          </cell>
          <cell r="R15">
            <v>4549</v>
          </cell>
          <cell r="S15">
            <v>4846</v>
          </cell>
          <cell r="T15">
            <v>1506</v>
          </cell>
          <cell r="U15">
            <v>9289</v>
          </cell>
          <cell r="V15">
            <v>4232</v>
          </cell>
          <cell r="W15">
            <v>4168</v>
          </cell>
          <cell r="X15">
            <v>6843</v>
          </cell>
          <cell r="Y15">
            <v>4743</v>
          </cell>
        </row>
        <row r="16">
          <cell r="A16">
            <v>3411</v>
          </cell>
          <cell r="B16">
            <v>3918</v>
          </cell>
          <cell r="C16">
            <v>9116</v>
          </cell>
          <cell r="D16">
            <v>9402</v>
          </cell>
          <cell r="E16">
            <v>1248</v>
          </cell>
          <cell r="F16">
            <v>236</v>
          </cell>
          <cell r="G16">
            <v>6072</v>
          </cell>
          <cell r="H16">
            <v>9929</v>
          </cell>
          <cell r="I16">
            <v>2373</v>
          </cell>
          <cell r="J16">
            <v>9201</v>
          </cell>
          <cell r="K16">
            <v>5484</v>
          </cell>
          <cell r="L16">
            <v>3111</v>
          </cell>
          <cell r="M16">
            <v>6503</v>
          </cell>
          <cell r="N16">
            <v>6579</v>
          </cell>
          <cell r="O16">
            <v>3271</v>
          </cell>
          <cell r="P16">
            <v>4392</v>
          </cell>
          <cell r="Q16">
            <v>3779</v>
          </cell>
          <cell r="R16">
            <v>790</v>
          </cell>
          <cell r="S16">
            <v>5839</v>
          </cell>
          <cell r="T16">
            <v>6418</v>
          </cell>
          <cell r="U16">
            <v>1841</v>
          </cell>
          <cell r="V16">
            <v>3422</v>
          </cell>
          <cell r="W16">
            <v>3585</v>
          </cell>
          <cell r="X16">
            <v>313</v>
          </cell>
          <cell r="Y16">
            <v>6855</v>
          </cell>
        </row>
        <row r="17">
          <cell r="A17">
            <v>4748</v>
          </cell>
          <cell r="B17">
            <v>9486</v>
          </cell>
          <cell r="C17">
            <v>4955</v>
          </cell>
          <cell r="D17">
            <v>1492</v>
          </cell>
          <cell r="E17">
            <v>9226</v>
          </cell>
          <cell r="F17">
            <v>4915</v>
          </cell>
          <cell r="G17">
            <v>7518</v>
          </cell>
          <cell r="H17">
            <v>8734</v>
          </cell>
          <cell r="I17">
            <v>5718</v>
          </cell>
          <cell r="J17">
            <v>997</v>
          </cell>
          <cell r="K17">
            <v>6945</v>
          </cell>
          <cell r="L17">
            <v>828</v>
          </cell>
          <cell r="M17">
            <v>7695</v>
          </cell>
          <cell r="N17">
            <v>3446</v>
          </cell>
          <cell r="O17">
            <v>4093</v>
          </cell>
          <cell r="P17">
            <v>5093</v>
          </cell>
          <cell r="Q17">
            <v>4711</v>
          </cell>
          <cell r="R17">
            <v>3900</v>
          </cell>
          <cell r="S17">
            <v>1411</v>
          </cell>
          <cell r="T17">
            <v>1289</v>
          </cell>
          <cell r="U17">
            <v>5295</v>
          </cell>
          <cell r="V17">
            <v>3981</v>
          </cell>
          <cell r="W17">
            <v>8910</v>
          </cell>
          <cell r="X17">
            <v>1844</v>
          </cell>
          <cell r="Y17">
            <v>783</v>
          </cell>
        </row>
        <row r="18">
          <cell r="A18">
            <v>1438</v>
          </cell>
          <cell r="B18">
            <v>2668</v>
          </cell>
          <cell r="C18">
            <v>3986</v>
          </cell>
          <cell r="D18">
            <v>6658</v>
          </cell>
          <cell r="E18">
            <v>2140</v>
          </cell>
          <cell r="F18">
            <v>7010</v>
          </cell>
          <cell r="G18">
            <v>3294</v>
          </cell>
          <cell r="H18">
            <v>9252</v>
          </cell>
          <cell r="I18">
            <v>8519</v>
          </cell>
          <cell r="J18">
            <v>4631</v>
          </cell>
          <cell r="K18">
            <v>7514</v>
          </cell>
          <cell r="L18">
            <v>6357</v>
          </cell>
          <cell r="M18">
            <v>195</v>
          </cell>
          <cell r="N18">
            <v>5909</v>
          </cell>
          <cell r="O18">
            <v>3086</v>
          </cell>
          <cell r="P18">
            <v>4592</v>
          </cell>
          <cell r="Q18">
            <v>9311</v>
          </cell>
          <cell r="R18">
            <v>3726</v>
          </cell>
          <cell r="S18">
            <v>5984</v>
          </cell>
          <cell r="T18">
            <v>5436</v>
          </cell>
          <cell r="U18">
            <v>1604</v>
          </cell>
          <cell r="V18">
            <v>6196</v>
          </cell>
          <cell r="W18">
            <v>3315</v>
          </cell>
          <cell r="X18">
            <v>8885</v>
          </cell>
          <cell r="Y18">
            <v>2476</v>
          </cell>
        </row>
        <row r="19">
          <cell r="A19">
            <v>4728</v>
          </cell>
          <cell r="B19">
            <v>8207</v>
          </cell>
          <cell r="C19">
            <v>5740</v>
          </cell>
          <cell r="D19">
            <v>7089</v>
          </cell>
          <cell r="E19">
            <v>1318</v>
          </cell>
          <cell r="F19">
            <v>4084</v>
          </cell>
          <cell r="G19">
            <v>4760</v>
          </cell>
          <cell r="H19">
            <v>2773</v>
          </cell>
          <cell r="I19">
            <v>7339</v>
          </cell>
          <cell r="J19">
            <v>3564</v>
          </cell>
          <cell r="K19">
            <v>127</v>
          </cell>
          <cell r="L19">
            <v>547</v>
          </cell>
          <cell r="M19">
            <v>7698</v>
          </cell>
          <cell r="N19">
            <v>4277</v>
          </cell>
          <cell r="O19">
            <v>1833</v>
          </cell>
          <cell r="P19">
            <v>1673</v>
          </cell>
          <cell r="Q19">
            <v>3608</v>
          </cell>
          <cell r="R19">
            <v>6263</v>
          </cell>
          <cell r="S19">
            <v>5187</v>
          </cell>
          <cell r="T19">
            <v>1427</v>
          </cell>
          <cell r="U19">
            <v>5134</v>
          </cell>
          <cell r="V19">
            <v>3909</v>
          </cell>
          <cell r="W19">
            <v>9365</v>
          </cell>
          <cell r="X19">
            <v>7353</v>
          </cell>
          <cell r="Y19">
            <v>5379</v>
          </cell>
        </row>
        <row r="20">
          <cell r="A20">
            <v>8030</v>
          </cell>
          <cell r="B20">
            <v>3585</v>
          </cell>
          <cell r="C20">
            <v>7405</v>
          </cell>
          <cell r="D20">
            <v>4675</v>
          </cell>
          <cell r="E20">
            <v>455</v>
          </cell>
          <cell r="F20">
            <v>7717</v>
          </cell>
          <cell r="G20">
            <v>9250</v>
          </cell>
          <cell r="H20">
            <v>5677</v>
          </cell>
          <cell r="I20">
            <v>8141</v>
          </cell>
          <cell r="J20">
            <v>7917</v>
          </cell>
          <cell r="K20">
            <v>8883</v>
          </cell>
          <cell r="L20">
            <v>3434</v>
          </cell>
          <cell r="M20">
            <v>8704</v>
          </cell>
          <cell r="N20">
            <v>795</v>
          </cell>
          <cell r="O20">
            <v>8282</v>
          </cell>
          <cell r="P20">
            <v>8038</v>
          </cell>
          <cell r="Q20">
            <v>1798</v>
          </cell>
          <cell r="R20">
            <v>6315</v>
          </cell>
          <cell r="S20">
            <v>8517</v>
          </cell>
          <cell r="T20">
            <v>4621</v>
          </cell>
          <cell r="U20">
            <v>6032</v>
          </cell>
          <cell r="V20">
            <v>525</v>
          </cell>
          <cell r="W20">
            <v>2850</v>
          </cell>
          <cell r="X20">
            <v>9643</v>
          </cell>
          <cell r="Y20">
            <v>5508</v>
          </cell>
        </row>
        <row r="21">
          <cell r="A21">
            <v>916</v>
          </cell>
          <cell r="B21">
            <v>8931</v>
          </cell>
          <cell r="C21">
            <v>3318</v>
          </cell>
          <cell r="D21">
            <v>7658</v>
          </cell>
          <cell r="E21">
            <v>7503</v>
          </cell>
          <cell r="F21">
            <v>1339</v>
          </cell>
          <cell r="G21">
            <v>1323</v>
          </cell>
          <cell r="H21">
            <v>7207</v>
          </cell>
          <cell r="I21">
            <v>834</v>
          </cell>
          <cell r="J21">
            <v>9856</v>
          </cell>
          <cell r="K21">
            <v>7600</v>
          </cell>
          <cell r="L21">
            <v>4393</v>
          </cell>
          <cell r="M21">
            <v>6713</v>
          </cell>
          <cell r="N21">
            <v>8086</v>
          </cell>
          <cell r="O21">
            <v>1421</v>
          </cell>
          <cell r="P21">
            <v>6781</v>
          </cell>
          <cell r="Q21">
            <v>6193</v>
          </cell>
          <cell r="R21">
            <v>2319</v>
          </cell>
          <cell r="S21">
            <v>5948</v>
          </cell>
          <cell r="T21">
            <v>7885</v>
          </cell>
          <cell r="U21">
            <v>4290</v>
          </cell>
          <cell r="V21">
            <v>486</v>
          </cell>
          <cell r="W21">
            <v>2671</v>
          </cell>
          <cell r="X21">
            <v>2776</v>
          </cell>
          <cell r="Y21">
            <v>1009</v>
          </cell>
        </row>
      </sheetData>
      <sheetData sheetId="2">
        <row r="2">
          <cell r="A2">
            <v>1</v>
          </cell>
          <cell r="B2">
            <v>1</v>
          </cell>
          <cell r="C2">
            <v>3</v>
          </cell>
          <cell r="D2">
            <v>1</v>
          </cell>
          <cell r="E2">
            <v>3</v>
          </cell>
          <cell r="F2">
            <v>3</v>
          </cell>
          <cell r="G2">
            <v>1</v>
          </cell>
          <cell r="H2">
            <v>4</v>
          </cell>
          <cell r="I2">
            <v>4</v>
          </cell>
          <cell r="J2">
            <v>0</v>
          </cell>
          <cell r="K2">
            <v>4</v>
          </cell>
          <cell r="L2">
            <v>0</v>
          </cell>
          <cell r="M2">
            <v>4</v>
          </cell>
        </row>
        <row r="3">
          <cell r="A3">
            <v>0</v>
          </cell>
          <cell r="B3">
            <v>3</v>
          </cell>
          <cell r="C3">
            <v>2</v>
          </cell>
          <cell r="D3">
            <v>3</v>
          </cell>
          <cell r="E3">
            <v>2</v>
          </cell>
          <cell r="F3">
            <v>2</v>
          </cell>
          <cell r="G3">
            <v>0</v>
          </cell>
          <cell r="H3">
            <v>3</v>
          </cell>
          <cell r="I3">
            <v>3</v>
          </cell>
          <cell r="J3">
            <v>4</v>
          </cell>
          <cell r="K3">
            <v>4</v>
          </cell>
          <cell r="L3">
            <v>2</v>
          </cell>
          <cell r="M3">
            <v>1</v>
          </cell>
        </row>
        <row r="4">
          <cell r="A4">
            <v>3</v>
          </cell>
          <cell r="B4">
            <v>0</v>
          </cell>
          <cell r="C4">
            <v>4</v>
          </cell>
          <cell r="D4">
            <v>2</v>
          </cell>
          <cell r="E4">
            <v>4</v>
          </cell>
          <cell r="F4">
            <v>5</v>
          </cell>
          <cell r="G4">
            <v>4</v>
          </cell>
          <cell r="H4">
            <v>3</v>
          </cell>
          <cell r="I4">
            <v>2</v>
          </cell>
          <cell r="J4">
            <v>2</v>
          </cell>
          <cell r="K4">
            <v>3</v>
          </cell>
          <cell r="L4">
            <v>0</v>
          </cell>
          <cell r="M4">
            <v>2</v>
          </cell>
        </row>
        <row r="5">
          <cell r="A5">
            <v>2</v>
          </cell>
          <cell r="B5">
            <v>5</v>
          </cell>
          <cell r="C5">
            <v>1</v>
          </cell>
          <cell r="D5">
            <v>3</v>
          </cell>
          <cell r="E5">
            <v>1</v>
          </cell>
          <cell r="F5">
            <v>4</v>
          </cell>
          <cell r="G5">
            <v>3</v>
          </cell>
          <cell r="H5">
            <v>2</v>
          </cell>
          <cell r="I5">
            <v>2</v>
          </cell>
          <cell r="J5">
            <v>5</v>
          </cell>
          <cell r="K5">
            <v>4</v>
          </cell>
          <cell r="L5">
            <v>3</v>
          </cell>
          <cell r="M5">
            <v>2</v>
          </cell>
        </row>
        <row r="6">
          <cell r="A6">
            <v>3</v>
          </cell>
          <cell r="B6">
            <v>2</v>
          </cell>
          <cell r="C6">
            <v>3</v>
          </cell>
          <cell r="D6">
            <v>4</v>
          </cell>
          <cell r="E6">
            <v>3</v>
          </cell>
          <cell r="F6">
            <v>5</v>
          </cell>
          <cell r="G6">
            <v>3</v>
          </cell>
          <cell r="H6">
            <v>2</v>
          </cell>
          <cell r="I6">
            <v>1</v>
          </cell>
          <cell r="J6">
            <v>3</v>
          </cell>
          <cell r="K6">
            <v>4</v>
          </cell>
          <cell r="L6">
            <v>2</v>
          </cell>
          <cell r="M6">
            <v>1</v>
          </cell>
        </row>
        <row r="7">
          <cell r="A7">
            <v>2</v>
          </cell>
          <cell r="B7">
            <v>1</v>
          </cell>
          <cell r="C7">
            <v>1</v>
          </cell>
          <cell r="D7">
            <v>2</v>
          </cell>
          <cell r="E7">
            <v>3</v>
          </cell>
          <cell r="F7">
            <v>4</v>
          </cell>
          <cell r="G7">
            <v>2</v>
          </cell>
          <cell r="H7">
            <v>4</v>
          </cell>
          <cell r="I7">
            <v>6</v>
          </cell>
          <cell r="J7">
            <v>2</v>
          </cell>
          <cell r="K7">
            <v>4</v>
          </cell>
          <cell r="L7">
            <v>5</v>
          </cell>
          <cell r="M7">
            <v>2</v>
          </cell>
        </row>
        <row r="8">
          <cell r="A8">
            <v>4</v>
          </cell>
          <cell r="B8">
            <v>7</v>
          </cell>
          <cell r="C8">
            <v>5</v>
          </cell>
          <cell r="D8">
            <v>0</v>
          </cell>
          <cell r="E8">
            <v>1</v>
          </cell>
          <cell r="F8">
            <v>1</v>
          </cell>
          <cell r="G8">
            <v>2</v>
          </cell>
          <cell r="H8">
            <v>4</v>
          </cell>
          <cell r="I8">
            <v>4</v>
          </cell>
          <cell r="J8">
            <v>3</v>
          </cell>
          <cell r="K8">
            <v>2</v>
          </cell>
          <cell r="L8">
            <v>2</v>
          </cell>
          <cell r="M8">
            <v>1</v>
          </cell>
        </row>
        <row r="9">
          <cell r="A9">
            <v>3</v>
          </cell>
          <cell r="B9">
            <v>2</v>
          </cell>
          <cell r="C9">
            <v>2</v>
          </cell>
          <cell r="D9">
            <v>1</v>
          </cell>
          <cell r="E9">
            <v>8</v>
          </cell>
          <cell r="F9">
            <v>2</v>
          </cell>
          <cell r="G9">
            <v>3</v>
          </cell>
          <cell r="H9">
            <v>3</v>
          </cell>
          <cell r="I9">
            <v>0</v>
          </cell>
          <cell r="J9">
            <v>0</v>
          </cell>
          <cell r="K9">
            <v>4</v>
          </cell>
          <cell r="L9">
            <v>3</v>
          </cell>
          <cell r="M9">
            <v>3</v>
          </cell>
        </row>
        <row r="10">
          <cell r="A10">
            <v>3</v>
          </cell>
          <cell r="B10">
            <v>4</v>
          </cell>
          <cell r="C10">
            <v>3</v>
          </cell>
          <cell r="D10">
            <v>4</v>
          </cell>
          <cell r="E10">
            <v>3</v>
          </cell>
          <cell r="F10">
            <v>4</v>
          </cell>
          <cell r="G10">
            <v>2</v>
          </cell>
          <cell r="H10">
            <v>4</v>
          </cell>
          <cell r="I10">
            <v>2</v>
          </cell>
          <cell r="J10">
            <v>9</v>
          </cell>
          <cell r="K10">
            <v>3</v>
          </cell>
          <cell r="L10">
            <v>1</v>
          </cell>
          <cell r="M10">
            <v>2</v>
          </cell>
        </row>
        <row r="11">
          <cell r="A11">
            <v>0</v>
          </cell>
          <cell r="B11">
            <v>7</v>
          </cell>
          <cell r="C11">
            <v>3</v>
          </cell>
          <cell r="D11">
            <v>4</v>
          </cell>
          <cell r="E11">
            <v>3</v>
          </cell>
          <cell r="F11">
            <v>3</v>
          </cell>
          <cell r="G11">
            <v>2</v>
          </cell>
          <cell r="H11">
            <v>4</v>
          </cell>
          <cell r="I11">
            <v>1</v>
          </cell>
          <cell r="J11">
            <v>6</v>
          </cell>
          <cell r="K11">
            <v>1</v>
          </cell>
          <cell r="L11">
            <v>5</v>
          </cell>
          <cell r="M11">
            <v>5</v>
          </cell>
        </row>
        <row r="12">
          <cell r="A12">
            <v>5</v>
          </cell>
          <cell r="B12">
            <v>3</v>
          </cell>
          <cell r="C12">
            <v>1</v>
          </cell>
          <cell r="D12">
            <v>3</v>
          </cell>
          <cell r="E12">
            <v>3</v>
          </cell>
          <cell r="F12">
            <v>5</v>
          </cell>
          <cell r="G12">
            <v>5</v>
          </cell>
          <cell r="H12">
            <v>2</v>
          </cell>
          <cell r="I12">
            <v>2</v>
          </cell>
          <cell r="J12">
            <v>3</v>
          </cell>
          <cell r="K12">
            <v>0</v>
          </cell>
          <cell r="L12">
            <v>2</v>
          </cell>
          <cell r="M12">
            <v>3</v>
          </cell>
        </row>
        <row r="13">
          <cell r="A13">
            <v>2</v>
          </cell>
          <cell r="B13">
            <v>5</v>
          </cell>
          <cell r="C13">
            <v>4</v>
          </cell>
          <cell r="D13">
            <v>8</v>
          </cell>
          <cell r="E13">
            <v>5</v>
          </cell>
          <cell r="F13">
            <v>2</v>
          </cell>
          <cell r="G13">
            <v>3</v>
          </cell>
          <cell r="H13">
            <v>4</v>
          </cell>
          <cell r="I13">
            <v>3</v>
          </cell>
          <cell r="J13">
            <v>1</v>
          </cell>
          <cell r="K13">
            <v>2</v>
          </cell>
          <cell r="L13">
            <v>6</v>
          </cell>
          <cell r="M13">
            <v>6</v>
          </cell>
        </row>
        <row r="14">
          <cell r="A14">
            <v>2</v>
          </cell>
          <cell r="B14">
            <v>2</v>
          </cell>
          <cell r="C14">
            <v>4</v>
          </cell>
          <cell r="D14">
            <v>6</v>
          </cell>
          <cell r="E14">
            <v>2</v>
          </cell>
          <cell r="F14">
            <v>1</v>
          </cell>
          <cell r="G14">
            <v>6</v>
          </cell>
          <cell r="H14">
            <v>2</v>
          </cell>
          <cell r="I14">
            <v>2</v>
          </cell>
          <cell r="J14">
            <v>4</v>
          </cell>
          <cell r="K14">
            <v>4</v>
          </cell>
          <cell r="L14">
            <v>2</v>
          </cell>
          <cell r="M14">
            <v>5</v>
          </cell>
        </row>
        <row r="15">
          <cell r="A15">
            <v>2</v>
          </cell>
          <cell r="B15">
            <v>4</v>
          </cell>
          <cell r="C15">
            <v>4</v>
          </cell>
          <cell r="D15">
            <v>2</v>
          </cell>
          <cell r="E15">
            <v>4</v>
          </cell>
          <cell r="F15">
            <v>3</v>
          </cell>
          <cell r="G15">
            <v>3</v>
          </cell>
          <cell r="H15">
            <v>4</v>
          </cell>
          <cell r="I15">
            <v>3</v>
          </cell>
          <cell r="J15">
            <v>1</v>
          </cell>
          <cell r="K15">
            <v>3</v>
          </cell>
          <cell r="L15">
            <v>3</v>
          </cell>
          <cell r="M15">
            <v>5</v>
          </cell>
        </row>
        <row r="16">
          <cell r="A16">
            <v>4</v>
          </cell>
          <cell r="B16">
            <v>2</v>
          </cell>
          <cell r="C16">
            <v>2</v>
          </cell>
          <cell r="D16">
            <v>5</v>
          </cell>
          <cell r="E16">
            <v>1</v>
          </cell>
          <cell r="F16">
            <v>4</v>
          </cell>
          <cell r="G16">
            <v>1</v>
          </cell>
          <cell r="H16">
            <v>3</v>
          </cell>
          <cell r="I16">
            <v>5</v>
          </cell>
          <cell r="J16">
            <v>1</v>
          </cell>
          <cell r="K16">
            <v>3</v>
          </cell>
          <cell r="L16">
            <v>2</v>
          </cell>
          <cell r="M16">
            <v>1</v>
          </cell>
        </row>
        <row r="17">
          <cell r="A17">
            <v>3</v>
          </cell>
          <cell r="B17">
            <v>3</v>
          </cell>
          <cell r="C17">
            <v>7</v>
          </cell>
          <cell r="D17">
            <v>2</v>
          </cell>
          <cell r="E17">
            <v>5</v>
          </cell>
          <cell r="F17">
            <v>3</v>
          </cell>
          <cell r="G17">
            <v>3</v>
          </cell>
          <cell r="H17">
            <v>4</v>
          </cell>
          <cell r="I17">
            <v>5</v>
          </cell>
          <cell r="J17">
            <v>3</v>
          </cell>
          <cell r="K17">
            <v>3</v>
          </cell>
          <cell r="L17">
            <v>10</v>
          </cell>
          <cell r="M17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netfl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08"/>
  <sheetViews>
    <sheetView zoomScaleNormal="100" workbookViewId="0">
      <selection activeCell="N4" sqref="N4"/>
    </sheetView>
  </sheetViews>
  <sheetFormatPr baseColWidth="10" defaultColWidth="8.7109375" defaultRowHeight="15" x14ac:dyDescent="0.25"/>
  <cols>
    <col min="2" max="2" width="11.140625" customWidth="1"/>
    <col min="3" max="3" width="10.85546875" customWidth="1"/>
    <col min="4" max="4" width="10.7109375" customWidth="1"/>
    <col min="5" max="5" width="10" customWidth="1"/>
    <col min="10" max="10" width="9.5703125" customWidth="1"/>
    <col min="22" max="22" width="11.42578125" customWidth="1"/>
  </cols>
  <sheetData>
    <row r="2" spans="1:21" x14ac:dyDescent="0.25">
      <c r="J2" t="s">
        <v>426</v>
      </c>
      <c r="K2" t="s">
        <v>427</v>
      </c>
    </row>
    <row r="6" spans="1:21" x14ac:dyDescent="0.25">
      <c r="A6" t="s">
        <v>383</v>
      </c>
    </row>
    <row r="7" spans="1:21" ht="15.75" thickBot="1" x14ac:dyDescent="0.3"/>
    <row r="8" spans="1:21" ht="45.75" thickBot="1" x14ac:dyDescent="0.3">
      <c r="A8" s="47" t="s">
        <v>382</v>
      </c>
      <c r="B8" s="48" t="s">
        <v>381</v>
      </c>
      <c r="C8" s="48" t="s">
        <v>380</v>
      </c>
      <c r="D8" s="48" t="s">
        <v>379</v>
      </c>
      <c r="E8" s="48" t="s">
        <v>378</v>
      </c>
      <c r="F8" s="49" t="s">
        <v>377</v>
      </c>
      <c r="J8" s="50" t="s">
        <v>376</v>
      </c>
      <c r="K8" s="50" t="s">
        <v>375</v>
      </c>
      <c r="L8" s="50" t="s">
        <v>374</v>
      </c>
      <c r="N8" s="16"/>
    </row>
    <row r="9" spans="1:21" ht="38.25" x14ac:dyDescent="0.25">
      <c r="A9" s="6">
        <v>1</v>
      </c>
      <c r="B9" s="5" t="s">
        <v>373</v>
      </c>
      <c r="C9" s="2" t="s">
        <v>0</v>
      </c>
      <c r="D9" s="3" t="s">
        <v>372</v>
      </c>
      <c r="E9" s="4" t="s">
        <v>17</v>
      </c>
      <c r="F9" s="1">
        <v>3</v>
      </c>
      <c r="J9" s="11">
        <v>0</v>
      </c>
      <c r="K9" s="11">
        <f t="shared" ref="K9:K16" si="0">COUNTIF(GolesArg,J9)</f>
        <v>41</v>
      </c>
      <c r="L9" s="11">
        <f t="shared" ref="L9:L16" si="1">J9*K9</f>
        <v>0</v>
      </c>
    </row>
    <row r="10" spans="1:21" ht="38.25" x14ac:dyDescent="0.25">
      <c r="A10" s="6">
        <f t="shared" ref="A10:A41" si="2">A9+1</f>
        <v>2</v>
      </c>
      <c r="B10" s="5" t="s">
        <v>371</v>
      </c>
      <c r="C10" s="2" t="s">
        <v>0</v>
      </c>
      <c r="D10" s="3" t="s">
        <v>166</v>
      </c>
      <c r="E10" s="4" t="s">
        <v>370</v>
      </c>
      <c r="F10" s="1">
        <v>2</v>
      </c>
      <c r="J10" s="11">
        <v>1</v>
      </c>
      <c r="K10" s="11">
        <f t="shared" si="0"/>
        <v>55</v>
      </c>
      <c r="L10" s="11">
        <f t="shared" si="1"/>
        <v>55</v>
      </c>
    </row>
    <row r="11" spans="1:21" ht="38.25" x14ac:dyDescent="0.25">
      <c r="A11" s="6">
        <f t="shared" si="2"/>
        <v>3</v>
      </c>
      <c r="B11" s="5" t="s">
        <v>369</v>
      </c>
      <c r="C11" s="4" t="s">
        <v>309</v>
      </c>
      <c r="D11" s="3" t="s">
        <v>151</v>
      </c>
      <c r="E11" s="2" t="s">
        <v>0</v>
      </c>
      <c r="F11" s="1">
        <v>2</v>
      </c>
      <c r="J11" s="11">
        <v>2</v>
      </c>
      <c r="K11" s="11">
        <f t="shared" si="0"/>
        <v>49</v>
      </c>
      <c r="L11" s="11">
        <f t="shared" si="1"/>
        <v>98</v>
      </c>
    </row>
    <row r="12" spans="1:21" ht="38.25" x14ac:dyDescent="0.25">
      <c r="A12" s="6">
        <f t="shared" si="2"/>
        <v>4</v>
      </c>
      <c r="B12" s="5" t="s">
        <v>368</v>
      </c>
      <c r="C12" s="2" t="s">
        <v>0</v>
      </c>
      <c r="D12" s="3" t="s">
        <v>367</v>
      </c>
      <c r="E12" s="4" t="s">
        <v>22</v>
      </c>
      <c r="F12" s="1">
        <v>2</v>
      </c>
      <c r="J12" s="11">
        <v>3</v>
      </c>
      <c r="K12" s="11">
        <f t="shared" si="0"/>
        <v>23</v>
      </c>
      <c r="L12" s="11">
        <f t="shared" si="1"/>
        <v>69</v>
      </c>
    </row>
    <row r="13" spans="1:21" ht="38.25" x14ac:dyDescent="0.25">
      <c r="A13" s="6">
        <f t="shared" si="2"/>
        <v>5</v>
      </c>
      <c r="B13" s="5" t="s">
        <v>366</v>
      </c>
      <c r="C13" s="4" t="s">
        <v>122</v>
      </c>
      <c r="D13" s="9" t="s">
        <v>365</v>
      </c>
      <c r="E13" s="2" t="s">
        <v>0</v>
      </c>
      <c r="F13" s="1">
        <v>1</v>
      </c>
      <c r="J13" s="11">
        <v>4</v>
      </c>
      <c r="K13" s="11">
        <f t="shared" si="0"/>
        <v>21</v>
      </c>
      <c r="L13" s="11">
        <f t="shared" si="1"/>
        <v>84</v>
      </c>
    </row>
    <row r="14" spans="1:21" ht="38.25" x14ac:dyDescent="0.25">
      <c r="A14" s="6">
        <f t="shared" si="2"/>
        <v>6</v>
      </c>
      <c r="B14" s="5" t="s">
        <v>364</v>
      </c>
      <c r="C14" s="4" t="s">
        <v>17</v>
      </c>
      <c r="D14" s="3" t="s">
        <v>101</v>
      </c>
      <c r="E14" s="2" t="s">
        <v>0</v>
      </c>
      <c r="F14" s="1">
        <v>1</v>
      </c>
      <c r="J14" s="11">
        <v>5</v>
      </c>
      <c r="K14" s="11">
        <f t="shared" si="0"/>
        <v>5</v>
      </c>
      <c r="L14" s="11">
        <f t="shared" si="1"/>
        <v>25</v>
      </c>
    </row>
    <row r="15" spans="1:21" ht="38.25" x14ac:dyDescent="0.25">
      <c r="A15" s="6">
        <f t="shared" si="2"/>
        <v>7</v>
      </c>
      <c r="B15" s="5" t="s">
        <v>363</v>
      </c>
      <c r="C15" s="4" t="s">
        <v>362</v>
      </c>
      <c r="D15" s="3" t="s">
        <v>52</v>
      </c>
      <c r="E15" s="2" t="s">
        <v>0</v>
      </c>
      <c r="F15" s="1">
        <v>2</v>
      </c>
      <c r="J15" s="11">
        <v>6</v>
      </c>
      <c r="K15" s="11">
        <f t="shared" si="0"/>
        <v>4</v>
      </c>
      <c r="L15" s="11">
        <f t="shared" si="1"/>
        <v>24</v>
      </c>
    </row>
    <row r="16" spans="1:21" ht="38.25" x14ac:dyDescent="0.25">
      <c r="A16" s="6">
        <f t="shared" si="2"/>
        <v>8</v>
      </c>
      <c r="B16" s="5" t="s">
        <v>361</v>
      </c>
      <c r="C16" s="4" t="s">
        <v>4</v>
      </c>
      <c r="D16" s="3" t="s">
        <v>85</v>
      </c>
      <c r="E16" s="2" t="s">
        <v>0</v>
      </c>
      <c r="F16" s="1">
        <v>0</v>
      </c>
      <c r="J16" s="11">
        <v>7</v>
      </c>
      <c r="K16" s="11">
        <f t="shared" si="0"/>
        <v>2</v>
      </c>
      <c r="L16" s="11">
        <f t="shared" si="1"/>
        <v>14</v>
      </c>
      <c r="Q16" s="53" t="s">
        <v>385</v>
      </c>
      <c r="R16" s="53"/>
      <c r="S16" s="53"/>
      <c r="T16" s="53"/>
      <c r="U16" s="53"/>
    </row>
    <row r="17" spans="1:25" ht="38.25" x14ac:dyDescent="0.25">
      <c r="A17" s="6">
        <f t="shared" si="2"/>
        <v>9</v>
      </c>
      <c r="B17" s="5" t="s">
        <v>360</v>
      </c>
      <c r="C17" s="2" t="s">
        <v>0</v>
      </c>
      <c r="D17" s="3" t="s">
        <v>220</v>
      </c>
      <c r="E17" s="4" t="s">
        <v>2</v>
      </c>
      <c r="F17" s="1">
        <v>2</v>
      </c>
      <c r="K17" s="12">
        <f>SUM(K9:K16)</f>
        <v>200</v>
      </c>
      <c r="L17" s="10">
        <f>SUM(L9:L16)</f>
        <v>369</v>
      </c>
      <c r="M17" t="s">
        <v>384</v>
      </c>
      <c r="N17" s="12">
        <f>L17/cant_partidos</f>
        <v>1.845</v>
      </c>
    </row>
    <row r="18" spans="1:25" ht="38.25" x14ac:dyDescent="0.25">
      <c r="A18" s="6">
        <f t="shared" si="2"/>
        <v>10</v>
      </c>
      <c r="B18" s="5" t="s">
        <v>359</v>
      </c>
      <c r="C18" s="4" t="s">
        <v>13</v>
      </c>
      <c r="D18" s="3" t="s">
        <v>133</v>
      </c>
      <c r="E18" s="2" t="s">
        <v>0</v>
      </c>
      <c r="F18" s="1">
        <v>0</v>
      </c>
      <c r="M18" t="s">
        <v>388</v>
      </c>
      <c r="N18">
        <f>1/media</f>
        <v>0.5420054200542006</v>
      </c>
    </row>
    <row r="19" spans="1:25" ht="60" x14ac:dyDescent="0.25">
      <c r="A19" s="6">
        <f t="shared" si="2"/>
        <v>11</v>
      </c>
      <c r="B19" s="5" t="s">
        <v>358</v>
      </c>
      <c r="C19" s="2" t="s">
        <v>0</v>
      </c>
      <c r="D19" s="3" t="s">
        <v>278</v>
      </c>
      <c r="E19" s="4" t="s">
        <v>357</v>
      </c>
      <c r="F19" s="1">
        <v>2</v>
      </c>
      <c r="R19" s="13" t="s">
        <v>356</v>
      </c>
      <c r="S19" s="12"/>
    </row>
    <row r="20" spans="1:25" ht="38.25" x14ac:dyDescent="0.25">
      <c r="A20" s="6">
        <f t="shared" si="2"/>
        <v>12</v>
      </c>
      <c r="B20" s="5" t="s">
        <v>355</v>
      </c>
      <c r="C20" s="4" t="s">
        <v>354</v>
      </c>
      <c r="D20" s="3" t="s">
        <v>353</v>
      </c>
      <c r="E20" s="2" t="s">
        <v>0</v>
      </c>
      <c r="F20" s="1">
        <v>3</v>
      </c>
    </row>
    <row r="21" spans="1:25" ht="38.25" x14ac:dyDescent="0.25">
      <c r="A21" s="6">
        <f t="shared" si="2"/>
        <v>13</v>
      </c>
      <c r="B21" s="5" t="s">
        <v>352</v>
      </c>
      <c r="C21" s="2" t="s">
        <v>0</v>
      </c>
      <c r="D21" s="3" t="s">
        <v>161</v>
      </c>
      <c r="E21" s="4" t="s">
        <v>55</v>
      </c>
      <c r="F21" s="1">
        <v>2</v>
      </c>
      <c r="J21" s="51" t="s">
        <v>351</v>
      </c>
      <c r="K21" s="51" t="s">
        <v>347</v>
      </c>
      <c r="L21" s="51" t="s">
        <v>350</v>
      </c>
      <c r="M21" s="51" t="s">
        <v>349</v>
      </c>
      <c r="R21" s="51" t="s">
        <v>348</v>
      </c>
      <c r="S21" s="51" t="s">
        <v>347</v>
      </c>
      <c r="T21" s="51" t="s">
        <v>349</v>
      </c>
      <c r="U21" s="51" t="s">
        <v>346</v>
      </c>
      <c r="V21" s="51" t="s">
        <v>345</v>
      </c>
    </row>
    <row r="22" spans="1:25" ht="38.25" x14ac:dyDescent="0.25">
      <c r="A22" s="6">
        <f t="shared" si="2"/>
        <v>14</v>
      </c>
      <c r="B22" s="5" t="s">
        <v>344</v>
      </c>
      <c r="C22" s="4" t="s">
        <v>343</v>
      </c>
      <c r="D22" s="3" t="s">
        <v>306</v>
      </c>
      <c r="E22" s="2" t="s">
        <v>0</v>
      </c>
      <c r="F22" s="1">
        <v>2</v>
      </c>
      <c r="J22" s="11">
        <v>0</v>
      </c>
      <c r="K22" s="11">
        <f t="shared" ref="K22:K29" si="3">COUNTIF(GolesArg,J22)</f>
        <v>41</v>
      </c>
      <c r="L22" s="11">
        <f t="shared" ref="L22:L29" si="4">(lambda^J22*EXP(-lambda))/FACT(J22)</f>
        <v>0.5815807683813079</v>
      </c>
      <c r="M22" s="11">
        <f t="shared" ref="M22:M29" si="5">ROUND(L22*cant_partidos, 0)</f>
        <v>116</v>
      </c>
      <c r="R22" s="11">
        <v>0</v>
      </c>
      <c r="S22" s="11">
        <v>41</v>
      </c>
      <c r="T22" s="11">
        <v>116</v>
      </c>
      <c r="U22" s="11">
        <f>((T22-S22)^2)/T22</f>
        <v>48.491379310344826</v>
      </c>
      <c r="V22" s="11">
        <f>U22</f>
        <v>48.491379310344826</v>
      </c>
    </row>
    <row r="23" spans="1:25" ht="38.25" x14ac:dyDescent="0.25">
      <c r="A23" s="6">
        <f t="shared" si="2"/>
        <v>15</v>
      </c>
      <c r="B23" s="5" t="s">
        <v>342</v>
      </c>
      <c r="C23" s="2" t="s">
        <v>0</v>
      </c>
      <c r="D23" s="3" t="s">
        <v>341</v>
      </c>
      <c r="E23" s="4" t="s">
        <v>340</v>
      </c>
      <c r="F23" s="1">
        <v>2</v>
      </c>
      <c r="J23" s="11">
        <v>1</v>
      </c>
      <c r="K23" s="11">
        <f t="shared" si="3"/>
        <v>55</v>
      </c>
      <c r="L23" s="11">
        <f t="shared" si="4"/>
        <v>0.31521992866195553</v>
      </c>
      <c r="M23" s="11">
        <f t="shared" si="5"/>
        <v>63</v>
      </c>
      <c r="R23" s="11">
        <v>1</v>
      </c>
      <c r="S23" s="11">
        <v>55</v>
      </c>
      <c r="T23" s="11">
        <v>63</v>
      </c>
      <c r="U23" s="11">
        <f t="shared" ref="U23:U25" si="6">((T23-S23)^2)/T23</f>
        <v>1.0158730158730158</v>
      </c>
      <c r="V23" s="11">
        <f t="shared" ref="V23:V25" si="7">U23</f>
        <v>1.0158730158730158</v>
      </c>
    </row>
    <row r="24" spans="1:25" ht="38.25" x14ac:dyDescent="0.25">
      <c r="A24" s="6">
        <f t="shared" si="2"/>
        <v>16</v>
      </c>
      <c r="B24" s="5" t="s">
        <v>339</v>
      </c>
      <c r="C24" s="2" t="s">
        <v>0</v>
      </c>
      <c r="D24" s="3" t="s">
        <v>338</v>
      </c>
      <c r="E24" s="4" t="s">
        <v>337</v>
      </c>
      <c r="F24" s="1">
        <v>6</v>
      </c>
      <c r="J24" s="11">
        <v>2</v>
      </c>
      <c r="K24" s="11">
        <f t="shared" si="3"/>
        <v>49</v>
      </c>
      <c r="L24" s="11">
        <f t="shared" si="4"/>
        <v>8.5425454921939176E-2</v>
      </c>
      <c r="M24" s="11">
        <f t="shared" si="5"/>
        <v>17</v>
      </c>
      <c r="R24" s="11">
        <v>2</v>
      </c>
      <c r="S24" s="11">
        <v>49</v>
      </c>
      <c r="T24" s="11">
        <v>17</v>
      </c>
      <c r="U24" s="11">
        <f t="shared" si="6"/>
        <v>60.235294117647058</v>
      </c>
      <c r="V24" s="11">
        <f t="shared" si="7"/>
        <v>60.235294117647058</v>
      </c>
    </row>
    <row r="25" spans="1:25" ht="38.25" x14ac:dyDescent="0.25">
      <c r="A25" s="6">
        <f t="shared" si="2"/>
        <v>17</v>
      </c>
      <c r="B25" s="5" t="s">
        <v>336</v>
      </c>
      <c r="C25" s="4" t="s">
        <v>155</v>
      </c>
      <c r="D25" s="3" t="s">
        <v>173</v>
      </c>
      <c r="E25" s="2" t="s">
        <v>0</v>
      </c>
      <c r="F25" s="1">
        <v>0</v>
      </c>
      <c r="J25" s="11">
        <v>3</v>
      </c>
      <c r="K25" s="11">
        <f t="shared" si="3"/>
        <v>23</v>
      </c>
      <c r="L25" s="11">
        <f t="shared" si="4"/>
        <v>1.5433686526095607E-2</v>
      </c>
      <c r="M25" s="11">
        <f t="shared" si="5"/>
        <v>3</v>
      </c>
      <c r="R25" s="15" t="s">
        <v>386</v>
      </c>
      <c r="S25" s="11">
        <f>SUM(K25:K29)</f>
        <v>55</v>
      </c>
      <c r="T25" s="11">
        <v>3</v>
      </c>
      <c r="U25" s="11">
        <f t="shared" si="6"/>
        <v>901.33333333333337</v>
      </c>
      <c r="V25" s="11">
        <f t="shared" si="7"/>
        <v>901.33333333333337</v>
      </c>
    </row>
    <row r="26" spans="1:25" ht="38.25" x14ac:dyDescent="0.25">
      <c r="A26" s="6">
        <f t="shared" si="2"/>
        <v>18</v>
      </c>
      <c r="B26" s="5" t="s">
        <v>335</v>
      </c>
      <c r="C26" s="2" t="s">
        <v>0</v>
      </c>
      <c r="D26" s="3" t="s">
        <v>334</v>
      </c>
      <c r="E26" s="4" t="s">
        <v>122</v>
      </c>
      <c r="F26" s="1">
        <v>2</v>
      </c>
      <c r="J26" s="11">
        <v>4</v>
      </c>
      <c r="K26" s="11">
        <f t="shared" si="3"/>
        <v>21</v>
      </c>
      <c r="L26" s="11">
        <f t="shared" si="4"/>
        <v>2.0912854371403261E-3</v>
      </c>
      <c r="M26" s="11">
        <f t="shared" si="5"/>
        <v>0</v>
      </c>
    </row>
    <row r="27" spans="1:25" ht="45" x14ac:dyDescent="0.25">
      <c r="A27" s="6">
        <f t="shared" si="2"/>
        <v>19</v>
      </c>
      <c r="B27" s="5" t="s">
        <v>332</v>
      </c>
      <c r="C27" s="2" t="s">
        <v>0</v>
      </c>
      <c r="D27" s="9" t="s">
        <v>331</v>
      </c>
      <c r="E27" s="4" t="s">
        <v>22</v>
      </c>
      <c r="F27" s="1">
        <v>1</v>
      </c>
      <c r="J27" s="11">
        <v>5</v>
      </c>
      <c r="K27" s="11">
        <f t="shared" si="3"/>
        <v>5</v>
      </c>
      <c r="L27" s="11">
        <f t="shared" si="4"/>
        <v>2.2669760836209504E-4</v>
      </c>
      <c r="M27" s="11">
        <f t="shared" si="5"/>
        <v>0</v>
      </c>
      <c r="R27" s="13" t="s">
        <v>387</v>
      </c>
      <c r="S27" s="10">
        <f>4-2-1</f>
        <v>1</v>
      </c>
      <c r="U27" s="14" t="s">
        <v>333</v>
      </c>
      <c r="V27" s="14">
        <v>3.84</v>
      </c>
      <c r="Y27" t="s">
        <v>389</v>
      </c>
    </row>
    <row r="28" spans="1:25" ht="45" x14ac:dyDescent="0.25">
      <c r="A28" s="6">
        <f t="shared" si="2"/>
        <v>20</v>
      </c>
      <c r="B28" s="5" t="s">
        <v>329</v>
      </c>
      <c r="C28" s="4" t="s">
        <v>17</v>
      </c>
      <c r="D28" s="3" t="s">
        <v>171</v>
      </c>
      <c r="E28" s="2" t="s">
        <v>0</v>
      </c>
      <c r="F28" s="1">
        <v>0</v>
      </c>
      <c r="J28" s="11">
        <v>6</v>
      </c>
      <c r="K28" s="11">
        <f t="shared" si="3"/>
        <v>4</v>
      </c>
      <c r="L28" s="11">
        <f t="shared" si="4"/>
        <v>2.047855540759666E-5</v>
      </c>
      <c r="M28" s="11">
        <f t="shared" si="5"/>
        <v>0</v>
      </c>
      <c r="R28" s="13" t="s">
        <v>330</v>
      </c>
      <c r="S28" s="10">
        <v>0.95</v>
      </c>
      <c r="U28" s="12"/>
    </row>
    <row r="29" spans="1:25" ht="38.25" x14ac:dyDescent="0.25">
      <c r="A29" s="6">
        <f t="shared" si="2"/>
        <v>21</v>
      </c>
      <c r="B29" s="5" t="s">
        <v>328</v>
      </c>
      <c r="C29" s="4" t="s">
        <v>63</v>
      </c>
      <c r="D29" s="3" t="s">
        <v>138</v>
      </c>
      <c r="E29" s="2" t="s">
        <v>0</v>
      </c>
      <c r="F29" s="1">
        <v>1</v>
      </c>
      <c r="J29" s="11">
        <v>7</v>
      </c>
      <c r="K29" s="11">
        <f t="shared" si="3"/>
        <v>2</v>
      </c>
      <c r="L29" s="11">
        <f t="shared" si="4"/>
        <v>1.5856411465425215E-6</v>
      </c>
      <c r="M29" s="11">
        <f t="shared" si="5"/>
        <v>0</v>
      </c>
      <c r="W29" s="10"/>
    </row>
    <row r="30" spans="1:25" ht="38.25" x14ac:dyDescent="0.25">
      <c r="A30" s="6">
        <f t="shared" si="2"/>
        <v>22</v>
      </c>
      <c r="B30" s="5" t="s">
        <v>327</v>
      </c>
      <c r="C30" s="4" t="s">
        <v>50</v>
      </c>
      <c r="D30" s="3" t="s">
        <v>81</v>
      </c>
      <c r="E30" s="2" t="s">
        <v>0</v>
      </c>
      <c r="F30" s="1">
        <v>1</v>
      </c>
    </row>
    <row r="31" spans="1:25" ht="38.25" x14ac:dyDescent="0.25">
      <c r="A31" s="6">
        <f t="shared" si="2"/>
        <v>23</v>
      </c>
      <c r="B31" s="5" t="s">
        <v>326</v>
      </c>
      <c r="C31" s="2" t="s">
        <v>0</v>
      </c>
      <c r="D31" s="3" t="s">
        <v>173</v>
      </c>
      <c r="E31" s="4" t="s">
        <v>27</v>
      </c>
      <c r="F31" s="1">
        <v>0</v>
      </c>
    </row>
    <row r="32" spans="1:25" ht="38.25" x14ac:dyDescent="0.25">
      <c r="A32" s="6">
        <f t="shared" si="2"/>
        <v>24</v>
      </c>
      <c r="B32" s="5" t="s">
        <v>325</v>
      </c>
      <c r="C32" s="4" t="s">
        <v>159</v>
      </c>
      <c r="D32" s="3" t="s">
        <v>216</v>
      </c>
      <c r="E32" s="2" t="s">
        <v>0</v>
      </c>
      <c r="F32" s="1">
        <v>1</v>
      </c>
      <c r="J32" t="s">
        <v>390</v>
      </c>
    </row>
    <row r="33" spans="1:6" ht="38.25" x14ac:dyDescent="0.25">
      <c r="A33" s="6">
        <f t="shared" si="2"/>
        <v>25</v>
      </c>
      <c r="B33" s="5" t="s">
        <v>324</v>
      </c>
      <c r="C33" s="2" t="s">
        <v>0</v>
      </c>
      <c r="D33" s="3" t="s">
        <v>323</v>
      </c>
      <c r="E33" s="4" t="s">
        <v>322</v>
      </c>
      <c r="F33" s="1">
        <v>4</v>
      </c>
    </row>
    <row r="34" spans="1:6" ht="38.25" x14ac:dyDescent="0.25">
      <c r="A34" s="6">
        <f t="shared" si="2"/>
        <v>26</v>
      </c>
      <c r="B34" s="5" t="s">
        <v>321</v>
      </c>
      <c r="C34" s="2" t="s">
        <v>0</v>
      </c>
      <c r="D34" s="3" t="s">
        <v>320</v>
      </c>
      <c r="E34" s="4" t="s">
        <v>99</v>
      </c>
      <c r="F34" s="1">
        <v>4</v>
      </c>
    </row>
    <row r="35" spans="1:6" ht="38.25" x14ac:dyDescent="0.25">
      <c r="A35" s="6">
        <f t="shared" si="2"/>
        <v>27</v>
      </c>
      <c r="B35" s="5" t="s">
        <v>319</v>
      </c>
      <c r="C35" s="2" t="s">
        <v>0</v>
      </c>
      <c r="D35" s="3" t="s">
        <v>239</v>
      </c>
      <c r="E35" s="4" t="s">
        <v>39</v>
      </c>
      <c r="F35" s="1">
        <v>4</v>
      </c>
    </row>
    <row r="36" spans="1:6" ht="38.25" x14ac:dyDescent="0.25">
      <c r="A36" s="6">
        <f t="shared" si="2"/>
        <v>28</v>
      </c>
      <c r="B36" s="5" t="s">
        <v>318</v>
      </c>
      <c r="C36" s="2" t="s">
        <v>0</v>
      </c>
      <c r="D36" s="3" t="s">
        <v>133</v>
      </c>
      <c r="E36" s="4" t="s">
        <v>4</v>
      </c>
      <c r="F36" s="1">
        <v>1</v>
      </c>
    </row>
    <row r="37" spans="1:6" ht="38.25" x14ac:dyDescent="0.25">
      <c r="A37" s="6">
        <f t="shared" si="2"/>
        <v>29</v>
      </c>
      <c r="B37" s="5" t="s">
        <v>317</v>
      </c>
      <c r="C37" s="2" t="s">
        <v>0</v>
      </c>
      <c r="D37" s="3" t="s">
        <v>316</v>
      </c>
      <c r="E37" s="4" t="s">
        <v>2</v>
      </c>
      <c r="F37" s="1">
        <v>4</v>
      </c>
    </row>
    <row r="38" spans="1:6" ht="38.25" x14ac:dyDescent="0.25">
      <c r="A38" s="6">
        <f t="shared" si="2"/>
        <v>30</v>
      </c>
      <c r="B38" s="5" t="s">
        <v>315</v>
      </c>
      <c r="C38" s="4" t="s">
        <v>122</v>
      </c>
      <c r="D38" s="3" t="s">
        <v>314</v>
      </c>
      <c r="E38" s="2" t="s">
        <v>0</v>
      </c>
      <c r="F38" s="1">
        <v>3</v>
      </c>
    </row>
    <row r="39" spans="1:6" ht="38.25" x14ac:dyDescent="0.25">
      <c r="A39" s="6">
        <f t="shared" si="2"/>
        <v>31</v>
      </c>
      <c r="B39" s="5" t="s">
        <v>313</v>
      </c>
      <c r="C39" s="4" t="s">
        <v>17</v>
      </c>
      <c r="D39" s="3" t="s">
        <v>87</v>
      </c>
      <c r="E39" s="2" t="s">
        <v>0</v>
      </c>
      <c r="F39" s="1">
        <v>0</v>
      </c>
    </row>
    <row r="40" spans="1:6" ht="38.25" x14ac:dyDescent="0.25">
      <c r="A40" s="6">
        <f t="shared" si="2"/>
        <v>32</v>
      </c>
      <c r="B40" s="5" t="s">
        <v>312</v>
      </c>
      <c r="C40" s="4" t="s">
        <v>311</v>
      </c>
      <c r="D40" s="3" t="s">
        <v>166</v>
      </c>
      <c r="E40" s="2" t="s">
        <v>0</v>
      </c>
      <c r="F40" s="1">
        <v>1</v>
      </c>
    </row>
    <row r="41" spans="1:6" ht="38.25" x14ac:dyDescent="0.25">
      <c r="A41" s="6">
        <f t="shared" si="2"/>
        <v>33</v>
      </c>
      <c r="B41" s="5" t="s">
        <v>310</v>
      </c>
      <c r="C41" s="4" t="s">
        <v>309</v>
      </c>
      <c r="D41" s="3" t="s">
        <v>70</v>
      </c>
      <c r="E41" s="2" t="s">
        <v>0</v>
      </c>
      <c r="F41" s="1">
        <v>1</v>
      </c>
    </row>
    <row r="42" spans="1:6" ht="38.25" x14ac:dyDescent="0.25">
      <c r="A42" s="6">
        <f t="shared" ref="A42:A73" si="8">A41+1</f>
        <v>34</v>
      </c>
      <c r="B42" s="5" t="s">
        <v>308</v>
      </c>
      <c r="C42" s="2" t="s">
        <v>0</v>
      </c>
      <c r="D42" s="3" t="s">
        <v>112</v>
      </c>
      <c r="E42" s="4" t="s">
        <v>27</v>
      </c>
      <c r="F42" s="1">
        <v>2</v>
      </c>
    </row>
    <row r="43" spans="1:6" ht="38.25" x14ac:dyDescent="0.25">
      <c r="A43" s="6">
        <f t="shared" si="8"/>
        <v>35</v>
      </c>
      <c r="B43" s="5" t="s">
        <v>307</v>
      </c>
      <c r="C43" s="4" t="s">
        <v>33</v>
      </c>
      <c r="D43" s="3" t="s">
        <v>306</v>
      </c>
      <c r="E43" s="2" t="s">
        <v>0</v>
      </c>
      <c r="F43" s="1">
        <v>2</v>
      </c>
    </row>
    <row r="44" spans="1:6" ht="38.25" x14ac:dyDescent="0.25">
      <c r="A44" s="6">
        <f t="shared" si="8"/>
        <v>36</v>
      </c>
      <c r="B44" s="5" t="s">
        <v>305</v>
      </c>
      <c r="C44" s="2" t="s">
        <v>0</v>
      </c>
      <c r="D44" s="3" t="s">
        <v>171</v>
      </c>
      <c r="E44" s="4" t="s">
        <v>8</v>
      </c>
      <c r="F44" s="1">
        <v>3</v>
      </c>
    </row>
    <row r="45" spans="1:6" ht="38.25" x14ac:dyDescent="0.25">
      <c r="A45" s="6">
        <f t="shared" si="8"/>
        <v>37</v>
      </c>
      <c r="B45" s="5" t="s">
        <v>304</v>
      </c>
      <c r="C45" s="4" t="s">
        <v>39</v>
      </c>
      <c r="D45" s="3" t="s">
        <v>303</v>
      </c>
      <c r="E45" s="2" t="s">
        <v>0</v>
      </c>
      <c r="F45" s="1">
        <v>1</v>
      </c>
    </row>
    <row r="46" spans="1:6" ht="38.25" x14ac:dyDescent="0.25">
      <c r="A46" s="6">
        <f t="shared" si="8"/>
        <v>38</v>
      </c>
      <c r="B46" s="5" t="s">
        <v>302</v>
      </c>
      <c r="C46" s="4" t="s">
        <v>301</v>
      </c>
      <c r="D46" s="3" t="s">
        <v>65</v>
      </c>
      <c r="E46" s="2" t="s">
        <v>0</v>
      </c>
      <c r="F46" s="1">
        <v>2</v>
      </c>
    </row>
    <row r="47" spans="1:6" ht="38.25" x14ac:dyDescent="0.25">
      <c r="A47" s="6">
        <f t="shared" si="8"/>
        <v>39</v>
      </c>
      <c r="B47" s="5" t="s">
        <v>300</v>
      </c>
      <c r="C47" s="4" t="s">
        <v>122</v>
      </c>
      <c r="D47" s="3" t="s">
        <v>299</v>
      </c>
      <c r="E47" s="2" t="s">
        <v>0</v>
      </c>
      <c r="F47" s="1">
        <v>4</v>
      </c>
    </row>
    <row r="48" spans="1:6" ht="38.25" x14ac:dyDescent="0.25">
      <c r="A48" s="6">
        <f t="shared" si="8"/>
        <v>40</v>
      </c>
      <c r="B48" s="5" t="s">
        <v>298</v>
      </c>
      <c r="C48" s="4" t="s">
        <v>99</v>
      </c>
      <c r="D48" s="3" t="s">
        <v>173</v>
      </c>
      <c r="E48" s="2" t="s">
        <v>0</v>
      </c>
      <c r="F48" s="1">
        <v>0</v>
      </c>
    </row>
    <row r="49" spans="1:6" ht="38.25" x14ac:dyDescent="0.25">
      <c r="A49" s="6">
        <f t="shared" si="8"/>
        <v>41</v>
      </c>
      <c r="B49" s="5" t="s">
        <v>297</v>
      </c>
      <c r="C49" s="2" t="s">
        <v>0</v>
      </c>
      <c r="D49" s="3" t="s">
        <v>216</v>
      </c>
      <c r="E49" s="4" t="s">
        <v>10</v>
      </c>
      <c r="F49" s="1">
        <v>1</v>
      </c>
    </row>
    <row r="50" spans="1:6" ht="38.25" x14ac:dyDescent="0.25">
      <c r="A50" s="6">
        <f t="shared" si="8"/>
        <v>42</v>
      </c>
      <c r="B50" s="5" t="s">
        <v>296</v>
      </c>
      <c r="C50" s="4" t="s">
        <v>17</v>
      </c>
      <c r="D50" s="3" t="s">
        <v>173</v>
      </c>
      <c r="E50" s="2" t="s">
        <v>0</v>
      </c>
      <c r="F50" s="1">
        <v>0</v>
      </c>
    </row>
    <row r="51" spans="1:6" ht="38.25" x14ac:dyDescent="0.25">
      <c r="A51" s="6">
        <f t="shared" si="8"/>
        <v>43</v>
      </c>
      <c r="B51" s="5" t="s">
        <v>295</v>
      </c>
      <c r="C51" s="4" t="s">
        <v>294</v>
      </c>
      <c r="D51" s="3" t="s">
        <v>173</v>
      </c>
      <c r="E51" s="2" t="s">
        <v>0</v>
      </c>
      <c r="F51" s="1">
        <v>0</v>
      </c>
    </row>
    <row r="52" spans="1:6" ht="38.25" x14ac:dyDescent="0.25">
      <c r="A52" s="6">
        <f t="shared" si="8"/>
        <v>44</v>
      </c>
      <c r="B52" s="5" t="s">
        <v>293</v>
      </c>
      <c r="C52" s="2" t="s">
        <v>0</v>
      </c>
      <c r="D52" s="3" t="s">
        <v>244</v>
      </c>
      <c r="E52" s="4" t="s">
        <v>4</v>
      </c>
      <c r="F52" s="1">
        <v>1</v>
      </c>
    </row>
    <row r="53" spans="1:6" ht="38.25" x14ac:dyDescent="0.25">
      <c r="A53" s="6">
        <f t="shared" si="8"/>
        <v>45</v>
      </c>
      <c r="B53" s="5" t="s">
        <v>292</v>
      </c>
      <c r="C53" s="4" t="s">
        <v>2</v>
      </c>
      <c r="D53" s="3" t="s">
        <v>216</v>
      </c>
      <c r="E53" s="2" t="s">
        <v>0</v>
      </c>
      <c r="F53" s="1">
        <v>1</v>
      </c>
    </row>
    <row r="54" spans="1:6" ht="38.25" x14ac:dyDescent="0.25">
      <c r="A54" s="6">
        <f t="shared" si="8"/>
        <v>46</v>
      </c>
      <c r="B54" s="5" t="s">
        <v>291</v>
      </c>
      <c r="C54" s="2" t="s">
        <v>0</v>
      </c>
      <c r="D54" s="3" t="s">
        <v>290</v>
      </c>
      <c r="E54" s="4" t="s">
        <v>13</v>
      </c>
      <c r="F54" s="1">
        <v>2</v>
      </c>
    </row>
    <row r="55" spans="1:6" ht="38.25" x14ac:dyDescent="0.25">
      <c r="A55" s="6">
        <f t="shared" si="8"/>
        <v>47</v>
      </c>
      <c r="B55" s="5" t="s">
        <v>289</v>
      </c>
      <c r="C55" s="4" t="s">
        <v>27</v>
      </c>
      <c r="D55" s="3" t="s">
        <v>85</v>
      </c>
      <c r="E55" s="2" t="s">
        <v>0</v>
      </c>
      <c r="F55" s="1">
        <v>0</v>
      </c>
    </row>
    <row r="56" spans="1:6" ht="38.25" x14ac:dyDescent="0.25">
      <c r="A56" s="6">
        <f t="shared" si="8"/>
        <v>48</v>
      </c>
      <c r="B56" s="5" t="s">
        <v>288</v>
      </c>
      <c r="C56" s="4" t="s">
        <v>287</v>
      </c>
      <c r="D56" s="3" t="s">
        <v>81</v>
      </c>
      <c r="E56" s="2" t="s">
        <v>0</v>
      </c>
      <c r="F56" s="1">
        <v>1</v>
      </c>
    </row>
    <row r="57" spans="1:6" ht="38.25" x14ac:dyDescent="0.25">
      <c r="A57" s="6">
        <f t="shared" si="8"/>
        <v>49</v>
      </c>
      <c r="B57" s="5" t="s">
        <v>286</v>
      </c>
      <c r="C57" s="4" t="s">
        <v>50</v>
      </c>
      <c r="D57" s="3" t="s">
        <v>149</v>
      </c>
      <c r="E57" s="2" t="s">
        <v>0</v>
      </c>
      <c r="F57" s="1">
        <v>2</v>
      </c>
    </row>
    <row r="58" spans="1:6" ht="38.25" x14ac:dyDescent="0.25">
      <c r="A58" s="6">
        <f t="shared" si="8"/>
        <v>50</v>
      </c>
      <c r="B58" s="5" t="s">
        <v>285</v>
      </c>
      <c r="C58" s="2" t="s">
        <v>0</v>
      </c>
      <c r="D58" s="3" t="s">
        <v>255</v>
      </c>
      <c r="E58" s="4" t="s">
        <v>33</v>
      </c>
      <c r="F58" s="1">
        <v>4</v>
      </c>
    </row>
    <row r="59" spans="1:6" ht="38.25" x14ac:dyDescent="0.25">
      <c r="A59" s="6">
        <f t="shared" si="8"/>
        <v>51</v>
      </c>
      <c r="B59" s="5" t="s">
        <v>284</v>
      </c>
      <c r="C59" s="4" t="s">
        <v>8</v>
      </c>
      <c r="D59" s="3" t="s">
        <v>283</v>
      </c>
      <c r="E59" s="2" t="s">
        <v>0</v>
      </c>
      <c r="F59" s="1">
        <v>1</v>
      </c>
    </row>
    <row r="60" spans="1:6" ht="38.25" x14ac:dyDescent="0.25">
      <c r="A60" s="6">
        <f t="shared" si="8"/>
        <v>52</v>
      </c>
      <c r="B60" s="5" t="s">
        <v>282</v>
      </c>
      <c r="C60" s="2" t="s">
        <v>0</v>
      </c>
      <c r="D60" s="3" t="s">
        <v>180</v>
      </c>
      <c r="E60" s="4" t="s">
        <v>105</v>
      </c>
      <c r="F60" s="1">
        <v>3</v>
      </c>
    </row>
    <row r="61" spans="1:6" ht="38.25" x14ac:dyDescent="0.25">
      <c r="A61" s="6">
        <f t="shared" si="8"/>
        <v>53</v>
      </c>
      <c r="B61" s="5" t="s">
        <v>281</v>
      </c>
      <c r="C61" s="2" t="s">
        <v>0</v>
      </c>
      <c r="D61" s="3" t="s">
        <v>133</v>
      </c>
      <c r="E61" s="4" t="s">
        <v>39</v>
      </c>
      <c r="F61" s="1">
        <v>1</v>
      </c>
    </row>
    <row r="62" spans="1:6" ht="38.25" x14ac:dyDescent="0.25">
      <c r="A62" s="6">
        <f t="shared" si="8"/>
        <v>54</v>
      </c>
      <c r="B62" s="5" t="s">
        <v>280</v>
      </c>
      <c r="C62" s="4" t="s">
        <v>10</v>
      </c>
      <c r="D62" s="3" t="s">
        <v>220</v>
      </c>
      <c r="E62" s="2" t="s">
        <v>0</v>
      </c>
      <c r="F62" s="1">
        <v>0</v>
      </c>
    </row>
    <row r="63" spans="1:6" ht="38.25" x14ac:dyDescent="0.25">
      <c r="A63" s="6">
        <f t="shared" si="8"/>
        <v>55</v>
      </c>
      <c r="B63" s="5" t="s">
        <v>279</v>
      </c>
      <c r="C63" s="4" t="s">
        <v>71</v>
      </c>
      <c r="D63" s="3" t="s">
        <v>278</v>
      </c>
      <c r="E63" s="2" t="s">
        <v>0</v>
      </c>
      <c r="F63" s="1">
        <v>3</v>
      </c>
    </row>
    <row r="64" spans="1:6" ht="38.25" x14ac:dyDescent="0.25">
      <c r="A64" s="6">
        <f t="shared" si="8"/>
        <v>56</v>
      </c>
      <c r="B64" s="5" t="s">
        <v>277</v>
      </c>
      <c r="C64" s="2" t="s">
        <v>0</v>
      </c>
      <c r="D64" s="3" t="s">
        <v>223</v>
      </c>
      <c r="E64" s="4" t="s">
        <v>17</v>
      </c>
      <c r="F64" s="1">
        <v>1</v>
      </c>
    </row>
    <row r="65" spans="1:6" ht="38.25" x14ac:dyDescent="0.25">
      <c r="A65" s="6">
        <f t="shared" si="8"/>
        <v>57</v>
      </c>
      <c r="B65" s="5" t="s">
        <v>276</v>
      </c>
      <c r="C65" s="4" t="s">
        <v>4</v>
      </c>
      <c r="D65" s="3" t="s">
        <v>85</v>
      </c>
      <c r="E65" s="2" t="s">
        <v>0</v>
      </c>
      <c r="F65" s="1">
        <v>0</v>
      </c>
    </row>
    <row r="66" spans="1:6" ht="38.25" x14ac:dyDescent="0.25">
      <c r="A66" s="6">
        <f t="shared" si="8"/>
        <v>58</v>
      </c>
      <c r="B66" s="5" t="s">
        <v>275</v>
      </c>
      <c r="C66" s="2" t="s">
        <v>0</v>
      </c>
      <c r="D66" s="3" t="s">
        <v>220</v>
      </c>
      <c r="E66" s="4" t="s">
        <v>274</v>
      </c>
      <c r="F66" s="1">
        <v>2</v>
      </c>
    </row>
    <row r="67" spans="1:6" ht="38.25" x14ac:dyDescent="0.25">
      <c r="A67" s="6">
        <f t="shared" si="8"/>
        <v>59</v>
      </c>
      <c r="B67" s="5" t="s">
        <v>273</v>
      </c>
      <c r="C67" s="2" t="s">
        <v>0</v>
      </c>
      <c r="D67" s="3" t="s">
        <v>108</v>
      </c>
      <c r="E67" s="4" t="s">
        <v>2</v>
      </c>
      <c r="F67" s="1">
        <v>2</v>
      </c>
    </row>
    <row r="68" spans="1:6" ht="38.25" x14ac:dyDescent="0.25">
      <c r="A68" s="6">
        <f t="shared" si="8"/>
        <v>60</v>
      </c>
      <c r="B68" s="5" t="s">
        <v>272</v>
      </c>
      <c r="C68" s="4" t="s">
        <v>13</v>
      </c>
      <c r="D68" s="3" t="s">
        <v>70</v>
      </c>
      <c r="E68" s="2" t="s">
        <v>0</v>
      </c>
      <c r="F68" s="1">
        <v>1</v>
      </c>
    </row>
    <row r="69" spans="1:6" ht="38.25" x14ac:dyDescent="0.25">
      <c r="A69" s="6">
        <f t="shared" si="8"/>
        <v>61</v>
      </c>
      <c r="B69" s="5" t="s">
        <v>271</v>
      </c>
      <c r="C69" s="4" t="s">
        <v>63</v>
      </c>
      <c r="D69" s="3" t="s">
        <v>166</v>
      </c>
      <c r="E69" s="2" t="s">
        <v>0</v>
      </c>
      <c r="F69" s="1">
        <v>1</v>
      </c>
    </row>
    <row r="70" spans="1:6" ht="38.25" x14ac:dyDescent="0.25">
      <c r="A70" s="6">
        <f t="shared" si="8"/>
        <v>62</v>
      </c>
      <c r="B70" s="5" t="s">
        <v>270</v>
      </c>
      <c r="C70" s="2" t="s">
        <v>0</v>
      </c>
      <c r="D70" s="3" t="s">
        <v>269</v>
      </c>
      <c r="E70" s="4" t="s">
        <v>228</v>
      </c>
      <c r="F70" s="1">
        <v>3</v>
      </c>
    </row>
    <row r="71" spans="1:6" ht="38.25" x14ac:dyDescent="0.25">
      <c r="A71" s="6">
        <f t="shared" si="8"/>
        <v>63</v>
      </c>
      <c r="B71" s="5" t="s">
        <v>268</v>
      </c>
      <c r="C71" s="2" t="s">
        <v>0</v>
      </c>
      <c r="D71" s="3" t="s">
        <v>108</v>
      </c>
      <c r="E71" s="4" t="s">
        <v>131</v>
      </c>
      <c r="F71" s="1">
        <v>2</v>
      </c>
    </row>
    <row r="72" spans="1:6" ht="38.25" x14ac:dyDescent="0.25">
      <c r="A72" s="6">
        <f t="shared" si="8"/>
        <v>64</v>
      </c>
      <c r="B72" s="5" t="s">
        <v>267</v>
      </c>
      <c r="C72" s="4" t="s">
        <v>22</v>
      </c>
      <c r="D72" s="3" t="s">
        <v>81</v>
      </c>
      <c r="E72" s="2" t="s">
        <v>0</v>
      </c>
      <c r="F72" s="1">
        <v>1</v>
      </c>
    </row>
    <row r="73" spans="1:6" ht="38.25" x14ac:dyDescent="0.25">
      <c r="A73" s="6">
        <f t="shared" si="8"/>
        <v>65</v>
      </c>
      <c r="B73" s="5" t="s">
        <v>266</v>
      </c>
      <c r="C73" s="2" t="s">
        <v>0</v>
      </c>
      <c r="D73" s="3" t="s">
        <v>233</v>
      </c>
      <c r="E73" s="4" t="s">
        <v>60</v>
      </c>
      <c r="F73" s="1">
        <v>4</v>
      </c>
    </row>
    <row r="74" spans="1:6" ht="38.25" x14ac:dyDescent="0.25">
      <c r="A74" s="6">
        <f t="shared" ref="A74:A105" si="9">A73+1</f>
        <v>66</v>
      </c>
      <c r="B74" s="5" t="s">
        <v>265</v>
      </c>
      <c r="C74" s="2" t="s">
        <v>0</v>
      </c>
      <c r="D74" s="3" t="s">
        <v>136</v>
      </c>
      <c r="E74" s="4" t="s">
        <v>264</v>
      </c>
      <c r="F74" s="1">
        <v>5</v>
      </c>
    </row>
    <row r="75" spans="1:6" ht="38.25" x14ac:dyDescent="0.25">
      <c r="A75" s="6">
        <f t="shared" si="9"/>
        <v>67</v>
      </c>
      <c r="B75" s="5" t="s">
        <v>263</v>
      </c>
      <c r="C75" s="2" t="s">
        <v>0</v>
      </c>
      <c r="D75" s="3" t="s">
        <v>85</v>
      </c>
      <c r="E75" s="4" t="s">
        <v>53</v>
      </c>
      <c r="F75" s="1">
        <v>1</v>
      </c>
    </row>
    <row r="76" spans="1:6" ht="38.25" x14ac:dyDescent="0.25">
      <c r="A76" s="6">
        <f t="shared" si="9"/>
        <v>68</v>
      </c>
      <c r="B76" s="5" t="s">
        <v>262</v>
      </c>
      <c r="C76" s="2" t="s">
        <v>0</v>
      </c>
      <c r="D76" s="3" t="s">
        <v>246</v>
      </c>
      <c r="E76" s="4" t="s">
        <v>261</v>
      </c>
      <c r="F76" s="1">
        <v>4</v>
      </c>
    </row>
    <row r="77" spans="1:6" ht="38.25" x14ac:dyDescent="0.25">
      <c r="A77" s="6">
        <f t="shared" si="9"/>
        <v>69</v>
      </c>
      <c r="B77" s="5" t="s">
        <v>260</v>
      </c>
      <c r="C77" s="4" t="s">
        <v>259</v>
      </c>
      <c r="D77" s="3" t="s">
        <v>65</v>
      </c>
      <c r="E77" s="2" t="s">
        <v>0</v>
      </c>
      <c r="F77" s="1">
        <v>2</v>
      </c>
    </row>
    <row r="78" spans="1:6" ht="38.25" x14ac:dyDescent="0.25">
      <c r="A78" s="6">
        <f t="shared" si="9"/>
        <v>70</v>
      </c>
      <c r="B78" s="5" t="s">
        <v>258</v>
      </c>
      <c r="C78" s="2" t="s">
        <v>0</v>
      </c>
      <c r="D78" s="3" t="s">
        <v>257</v>
      </c>
      <c r="E78" s="4" t="s">
        <v>122</v>
      </c>
      <c r="F78" s="1">
        <v>3</v>
      </c>
    </row>
    <row r="79" spans="1:6" ht="38.25" x14ac:dyDescent="0.25">
      <c r="A79" s="6">
        <f t="shared" si="9"/>
        <v>71</v>
      </c>
      <c r="B79" s="5" t="s">
        <v>256</v>
      </c>
      <c r="C79" s="4" t="s">
        <v>22</v>
      </c>
      <c r="D79" s="3" t="s">
        <v>255</v>
      </c>
      <c r="E79" s="2" t="s">
        <v>0</v>
      </c>
      <c r="F79" s="1">
        <v>0</v>
      </c>
    </row>
    <row r="80" spans="1:6" ht="38.25" x14ac:dyDescent="0.25">
      <c r="A80" s="6">
        <f t="shared" si="9"/>
        <v>72</v>
      </c>
      <c r="B80" s="5" t="s">
        <v>254</v>
      </c>
      <c r="C80" s="4" t="s">
        <v>253</v>
      </c>
      <c r="D80" s="3" t="s">
        <v>81</v>
      </c>
      <c r="E80" s="2" t="s">
        <v>0</v>
      </c>
      <c r="F80" s="1">
        <v>1</v>
      </c>
    </row>
    <row r="81" spans="1:6" ht="38.25" x14ac:dyDescent="0.25">
      <c r="A81" s="6">
        <f t="shared" si="9"/>
        <v>73</v>
      </c>
      <c r="B81" s="5" t="s">
        <v>252</v>
      </c>
      <c r="C81" s="2" t="s">
        <v>0</v>
      </c>
      <c r="D81" s="3" t="s">
        <v>237</v>
      </c>
      <c r="E81" s="4" t="s">
        <v>63</v>
      </c>
      <c r="F81" s="1">
        <v>4</v>
      </c>
    </row>
    <row r="82" spans="1:6" ht="38.25" x14ac:dyDescent="0.25">
      <c r="A82" s="6">
        <f t="shared" si="9"/>
        <v>74</v>
      </c>
      <c r="B82" s="5" t="s">
        <v>251</v>
      </c>
      <c r="C82" s="4" t="s">
        <v>250</v>
      </c>
      <c r="D82" s="3" t="s">
        <v>85</v>
      </c>
      <c r="E82" s="2" t="s">
        <v>0</v>
      </c>
      <c r="F82" s="1">
        <v>0</v>
      </c>
    </row>
    <row r="83" spans="1:6" ht="38.25" x14ac:dyDescent="0.25">
      <c r="A83" s="6">
        <f t="shared" si="9"/>
        <v>75</v>
      </c>
      <c r="B83" s="5" t="s">
        <v>249</v>
      </c>
      <c r="C83" s="4" t="s">
        <v>17</v>
      </c>
      <c r="D83" s="3" t="s">
        <v>70</v>
      </c>
      <c r="E83" s="2" t="s">
        <v>0</v>
      </c>
      <c r="F83" s="1">
        <v>1</v>
      </c>
    </row>
    <row r="84" spans="1:6" ht="38.25" x14ac:dyDescent="0.25">
      <c r="A84" s="6">
        <f t="shared" si="9"/>
        <v>76</v>
      </c>
      <c r="B84" s="5" t="s">
        <v>248</v>
      </c>
      <c r="C84" s="2" t="s">
        <v>0</v>
      </c>
      <c r="D84" s="3" t="s">
        <v>138</v>
      </c>
      <c r="E84" s="4" t="s">
        <v>142</v>
      </c>
      <c r="F84" s="1">
        <v>2</v>
      </c>
    </row>
    <row r="85" spans="1:6" ht="38.25" x14ac:dyDescent="0.25">
      <c r="A85" s="6">
        <f t="shared" si="9"/>
        <v>77</v>
      </c>
      <c r="B85" s="5" t="s">
        <v>247</v>
      </c>
      <c r="C85" s="2" t="s">
        <v>0</v>
      </c>
      <c r="D85" s="3" t="s">
        <v>246</v>
      </c>
      <c r="E85" s="4" t="s">
        <v>33</v>
      </c>
      <c r="F85" s="1">
        <v>4</v>
      </c>
    </row>
    <row r="86" spans="1:6" ht="38.25" x14ac:dyDescent="0.25">
      <c r="A86" s="6">
        <f t="shared" si="9"/>
        <v>78</v>
      </c>
      <c r="B86" s="5" t="s">
        <v>245</v>
      </c>
      <c r="C86" s="4" t="s">
        <v>99</v>
      </c>
      <c r="D86" s="3" t="s">
        <v>244</v>
      </c>
      <c r="E86" s="2" t="s">
        <v>0</v>
      </c>
      <c r="F86" s="1">
        <v>1</v>
      </c>
    </row>
    <row r="87" spans="1:6" ht="38.25" x14ac:dyDescent="0.25">
      <c r="A87" s="6">
        <f t="shared" si="9"/>
        <v>79</v>
      </c>
      <c r="B87" s="5" t="s">
        <v>243</v>
      </c>
      <c r="C87" s="4" t="s">
        <v>228</v>
      </c>
      <c r="D87" s="3" t="s">
        <v>173</v>
      </c>
      <c r="E87" s="2" t="s">
        <v>0</v>
      </c>
      <c r="F87" s="1">
        <v>0</v>
      </c>
    </row>
    <row r="88" spans="1:6" ht="38.25" x14ac:dyDescent="0.25">
      <c r="A88" s="6">
        <f t="shared" si="9"/>
        <v>80</v>
      </c>
      <c r="B88" s="5" t="s">
        <v>242</v>
      </c>
      <c r="C88" s="2" t="s">
        <v>0</v>
      </c>
      <c r="D88" s="3" t="s">
        <v>241</v>
      </c>
      <c r="E88" s="4" t="s">
        <v>10</v>
      </c>
      <c r="F88" s="1">
        <v>2</v>
      </c>
    </row>
    <row r="89" spans="1:6" ht="38.25" x14ac:dyDescent="0.25">
      <c r="A89" s="6">
        <f t="shared" si="9"/>
        <v>81</v>
      </c>
      <c r="B89" s="5" t="s">
        <v>240</v>
      </c>
      <c r="C89" s="2" t="s">
        <v>0</v>
      </c>
      <c r="D89" s="3" t="s">
        <v>239</v>
      </c>
      <c r="E89" s="4" t="s">
        <v>4</v>
      </c>
      <c r="F89" s="1">
        <v>4</v>
      </c>
    </row>
    <row r="90" spans="1:6" ht="38.25" x14ac:dyDescent="0.25">
      <c r="A90" s="6">
        <f t="shared" si="9"/>
        <v>82</v>
      </c>
      <c r="B90" s="5" t="s">
        <v>238</v>
      </c>
      <c r="C90" s="4" t="s">
        <v>53</v>
      </c>
      <c r="D90" s="3" t="s">
        <v>237</v>
      </c>
      <c r="E90" s="2" t="s">
        <v>0</v>
      </c>
      <c r="F90" s="1">
        <v>1</v>
      </c>
    </row>
    <row r="91" spans="1:6" ht="38.25" x14ac:dyDescent="0.25">
      <c r="A91" s="6">
        <f t="shared" si="9"/>
        <v>83</v>
      </c>
      <c r="B91" s="5" t="s">
        <v>236</v>
      </c>
      <c r="C91" s="4" t="s">
        <v>235</v>
      </c>
      <c r="D91" s="3" t="s">
        <v>166</v>
      </c>
      <c r="E91" s="2" t="s">
        <v>0</v>
      </c>
      <c r="F91" s="1">
        <v>1</v>
      </c>
    </row>
    <row r="92" spans="1:6" ht="38.25" x14ac:dyDescent="0.25">
      <c r="A92" s="6">
        <f t="shared" si="9"/>
        <v>84</v>
      </c>
      <c r="B92" s="5" t="s">
        <v>234</v>
      </c>
      <c r="C92" s="2" t="s">
        <v>0</v>
      </c>
      <c r="D92" s="3" t="s">
        <v>233</v>
      </c>
      <c r="E92" s="4" t="s">
        <v>232</v>
      </c>
      <c r="F92" s="1">
        <v>4</v>
      </c>
    </row>
    <row r="93" spans="1:6" ht="38.25" x14ac:dyDescent="0.25">
      <c r="A93" s="6">
        <f t="shared" si="9"/>
        <v>85</v>
      </c>
      <c r="B93" s="5" t="s">
        <v>231</v>
      </c>
      <c r="C93" s="2" t="s">
        <v>0</v>
      </c>
      <c r="D93" s="3" t="s">
        <v>216</v>
      </c>
      <c r="E93" s="4" t="s">
        <v>8</v>
      </c>
      <c r="F93" s="1">
        <v>1</v>
      </c>
    </row>
    <row r="94" spans="1:6" ht="38.25" x14ac:dyDescent="0.25">
      <c r="A94" s="6">
        <f t="shared" si="9"/>
        <v>86</v>
      </c>
      <c r="B94" s="5" t="s">
        <v>230</v>
      </c>
      <c r="C94" s="2" t="s">
        <v>0</v>
      </c>
      <c r="D94" s="3" t="s">
        <v>173</v>
      </c>
      <c r="E94" s="4" t="s">
        <v>39</v>
      </c>
      <c r="F94" s="1">
        <v>0</v>
      </c>
    </row>
    <row r="95" spans="1:6" ht="38.25" x14ac:dyDescent="0.25">
      <c r="A95" s="6">
        <f t="shared" si="9"/>
        <v>87</v>
      </c>
      <c r="B95" s="5" t="s">
        <v>229</v>
      </c>
      <c r="C95" s="2" t="s">
        <v>0</v>
      </c>
      <c r="D95" s="3" t="s">
        <v>171</v>
      </c>
      <c r="E95" s="4" t="s">
        <v>228</v>
      </c>
      <c r="F95" s="1">
        <v>3</v>
      </c>
    </row>
    <row r="96" spans="1:6" ht="38.25" x14ac:dyDescent="0.25">
      <c r="A96" s="6">
        <f t="shared" si="9"/>
        <v>88</v>
      </c>
      <c r="B96" s="5" t="s">
        <v>227</v>
      </c>
      <c r="C96" s="2" t="s">
        <v>0</v>
      </c>
      <c r="D96" s="9" t="s">
        <v>226</v>
      </c>
      <c r="E96" s="4" t="s">
        <v>13</v>
      </c>
      <c r="F96" s="1">
        <v>1</v>
      </c>
    </row>
    <row r="97" spans="1:6" ht="38.25" x14ac:dyDescent="0.25">
      <c r="A97" s="6">
        <f t="shared" si="9"/>
        <v>89</v>
      </c>
      <c r="B97" s="5" t="s">
        <v>225</v>
      </c>
      <c r="C97" s="2" t="s">
        <v>0</v>
      </c>
      <c r="D97" s="3" t="s">
        <v>133</v>
      </c>
      <c r="E97" s="4" t="s">
        <v>33</v>
      </c>
      <c r="F97" s="1">
        <v>1</v>
      </c>
    </row>
    <row r="98" spans="1:6" ht="38.25" x14ac:dyDescent="0.25">
      <c r="A98" s="6">
        <f t="shared" si="9"/>
        <v>90</v>
      </c>
      <c r="B98" s="5" t="s">
        <v>224</v>
      </c>
      <c r="C98" s="4" t="s">
        <v>53</v>
      </c>
      <c r="D98" s="3" t="s">
        <v>223</v>
      </c>
      <c r="E98" s="2" t="s">
        <v>0</v>
      </c>
      <c r="F98" s="1">
        <v>3</v>
      </c>
    </row>
    <row r="99" spans="1:6" ht="38.25" x14ac:dyDescent="0.25">
      <c r="A99" s="6">
        <f t="shared" si="9"/>
        <v>91</v>
      </c>
      <c r="B99" s="5" t="s">
        <v>222</v>
      </c>
      <c r="C99" s="2" t="s">
        <v>0</v>
      </c>
      <c r="D99" s="3" t="s">
        <v>173</v>
      </c>
      <c r="E99" s="4" t="s">
        <v>17</v>
      </c>
      <c r="F99" s="1">
        <v>0</v>
      </c>
    </row>
    <row r="100" spans="1:6" ht="38.25" x14ac:dyDescent="0.25">
      <c r="A100" s="6">
        <f t="shared" si="9"/>
        <v>92</v>
      </c>
      <c r="B100" s="5" t="s">
        <v>221</v>
      </c>
      <c r="C100" s="4" t="s">
        <v>17</v>
      </c>
      <c r="D100" s="3" t="s">
        <v>220</v>
      </c>
      <c r="E100" s="2" t="s">
        <v>0</v>
      </c>
      <c r="F100" s="1">
        <v>0</v>
      </c>
    </row>
    <row r="101" spans="1:6" ht="38.25" x14ac:dyDescent="0.25">
      <c r="A101" s="6">
        <f t="shared" si="9"/>
        <v>93</v>
      </c>
      <c r="B101" s="5" t="s">
        <v>219</v>
      </c>
      <c r="C101" s="2" t="s">
        <v>0</v>
      </c>
      <c r="D101" s="3" t="s">
        <v>101</v>
      </c>
      <c r="E101" s="4" t="s">
        <v>27</v>
      </c>
      <c r="F101" s="1">
        <v>4</v>
      </c>
    </row>
    <row r="102" spans="1:6" ht="38.25" x14ac:dyDescent="0.25">
      <c r="A102" s="6">
        <f t="shared" si="9"/>
        <v>94</v>
      </c>
      <c r="B102" s="5" t="s">
        <v>218</v>
      </c>
      <c r="C102" s="4" t="s">
        <v>33</v>
      </c>
      <c r="D102" s="3" t="s">
        <v>133</v>
      </c>
      <c r="E102" s="2" t="s">
        <v>0</v>
      </c>
      <c r="F102" s="1">
        <v>0</v>
      </c>
    </row>
    <row r="103" spans="1:6" ht="38.25" x14ac:dyDescent="0.25">
      <c r="A103" s="6">
        <f t="shared" si="9"/>
        <v>95</v>
      </c>
      <c r="B103" s="5" t="s">
        <v>217</v>
      </c>
      <c r="C103" s="2" t="s">
        <v>0</v>
      </c>
      <c r="D103" s="3" t="s">
        <v>216</v>
      </c>
      <c r="E103" s="4" t="s">
        <v>8</v>
      </c>
      <c r="F103" s="1">
        <v>1</v>
      </c>
    </row>
    <row r="104" spans="1:6" ht="38.25" x14ac:dyDescent="0.25">
      <c r="A104" s="6">
        <f t="shared" si="9"/>
        <v>96</v>
      </c>
      <c r="B104" s="5" t="s">
        <v>215</v>
      </c>
      <c r="C104" s="4" t="s">
        <v>39</v>
      </c>
      <c r="D104" s="3" t="s">
        <v>144</v>
      </c>
      <c r="E104" s="2" t="s">
        <v>0</v>
      </c>
      <c r="F104" s="1">
        <v>2</v>
      </c>
    </row>
    <row r="105" spans="1:6" ht="38.25" x14ac:dyDescent="0.25">
      <c r="A105" s="6">
        <f t="shared" si="9"/>
        <v>97</v>
      </c>
      <c r="B105" s="5" t="s">
        <v>214</v>
      </c>
      <c r="C105" s="4" t="s">
        <v>159</v>
      </c>
      <c r="D105" s="3" t="s">
        <v>208</v>
      </c>
      <c r="E105" s="2" t="s">
        <v>0</v>
      </c>
      <c r="F105" s="1">
        <v>3</v>
      </c>
    </row>
    <row r="106" spans="1:6" ht="38.25" x14ac:dyDescent="0.25">
      <c r="A106" s="6">
        <f t="shared" ref="A106:A137" si="10">A105+1</f>
        <v>98</v>
      </c>
      <c r="B106" s="5" t="s">
        <v>213</v>
      </c>
      <c r="C106" s="2" t="s">
        <v>0</v>
      </c>
      <c r="D106" s="3" t="s">
        <v>212</v>
      </c>
      <c r="E106" s="4" t="s">
        <v>10</v>
      </c>
      <c r="F106" s="1">
        <v>4</v>
      </c>
    </row>
    <row r="107" spans="1:6" ht="38.25" x14ac:dyDescent="0.25">
      <c r="A107" s="6">
        <f t="shared" si="10"/>
        <v>99</v>
      </c>
      <c r="B107" s="5" t="s">
        <v>211</v>
      </c>
      <c r="C107" s="2" t="s">
        <v>0</v>
      </c>
      <c r="D107" s="3" t="s">
        <v>210</v>
      </c>
      <c r="E107" s="4" t="s">
        <v>17</v>
      </c>
      <c r="F107" s="1">
        <v>4</v>
      </c>
    </row>
    <row r="108" spans="1:6" ht="38.25" x14ac:dyDescent="0.25">
      <c r="A108" s="6">
        <f t="shared" si="10"/>
        <v>100</v>
      </c>
      <c r="B108" s="5" t="s">
        <v>209</v>
      </c>
      <c r="C108" s="4" t="s">
        <v>22</v>
      </c>
      <c r="D108" s="3" t="s">
        <v>208</v>
      </c>
      <c r="E108" s="2" t="s">
        <v>0</v>
      </c>
      <c r="F108" s="1">
        <v>3</v>
      </c>
    </row>
    <row r="109" spans="1:6" ht="38.25" x14ac:dyDescent="0.25">
      <c r="A109" s="6">
        <f t="shared" si="10"/>
        <v>101</v>
      </c>
      <c r="B109" s="5" t="s">
        <v>207</v>
      </c>
      <c r="C109" s="2" t="s">
        <v>0</v>
      </c>
      <c r="D109" s="3" t="s">
        <v>180</v>
      </c>
      <c r="E109" s="4" t="s">
        <v>4</v>
      </c>
      <c r="F109" s="1">
        <v>3</v>
      </c>
    </row>
    <row r="110" spans="1:6" ht="38.25" x14ac:dyDescent="0.25">
      <c r="A110" s="6">
        <f t="shared" si="10"/>
        <v>102</v>
      </c>
      <c r="B110" s="5" t="s">
        <v>206</v>
      </c>
      <c r="C110" s="4" t="s">
        <v>2</v>
      </c>
      <c r="D110" s="3" t="s">
        <v>189</v>
      </c>
      <c r="E110" s="2" t="s">
        <v>0</v>
      </c>
      <c r="F110" s="1">
        <v>1</v>
      </c>
    </row>
    <row r="111" spans="1:6" ht="38.25" x14ac:dyDescent="0.25">
      <c r="A111" s="6">
        <f t="shared" si="10"/>
        <v>103</v>
      </c>
      <c r="B111" s="5" t="s">
        <v>205</v>
      </c>
      <c r="C111" s="4" t="s">
        <v>17</v>
      </c>
      <c r="D111" s="3" t="s">
        <v>138</v>
      </c>
      <c r="E111" s="2" t="s">
        <v>0</v>
      </c>
      <c r="F111" s="1">
        <v>1</v>
      </c>
    </row>
    <row r="112" spans="1:6" ht="38.25" x14ac:dyDescent="0.25">
      <c r="A112" s="6">
        <f t="shared" si="10"/>
        <v>104</v>
      </c>
      <c r="B112" s="5" t="s">
        <v>204</v>
      </c>
      <c r="C112" s="2" t="s">
        <v>0</v>
      </c>
      <c r="D112" s="3" t="s">
        <v>203</v>
      </c>
      <c r="E112" s="4" t="s">
        <v>13</v>
      </c>
      <c r="F112" s="1">
        <v>3</v>
      </c>
    </row>
    <row r="113" spans="1:6" ht="38.25" x14ac:dyDescent="0.25">
      <c r="A113" s="6">
        <f t="shared" si="10"/>
        <v>105</v>
      </c>
      <c r="B113" s="5" t="s">
        <v>202</v>
      </c>
      <c r="C113" s="4" t="s">
        <v>27</v>
      </c>
      <c r="D113" s="3" t="s">
        <v>201</v>
      </c>
      <c r="E113" s="2" t="s">
        <v>0</v>
      </c>
      <c r="F113" s="1">
        <v>2</v>
      </c>
    </row>
    <row r="114" spans="1:6" ht="38.25" x14ac:dyDescent="0.25">
      <c r="A114" s="6">
        <f t="shared" si="10"/>
        <v>106</v>
      </c>
      <c r="B114" s="5" t="s">
        <v>200</v>
      </c>
      <c r="C114" s="4" t="s">
        <v>199</v>
      </c>
      <c r="D114" s="3" t="s">
        <v>173</v>
      </c>
      <c r="E114" s="2" t="s">
        <v>0</v>
      </c>
      <c r="F114" s="1">
        <v>0</v>
      </c>
    </row>
    <row r="115" spans="1:6" ht="38.25" x14ac:dyDescent="0.25">
      <c r="A115" s="6">
        <f t="shared" si="10"/>
        <v>107</v>
      </c>
      <c r="B115" s="5" t="s">
        <v>198</v>
      </c>
      <c r="C115" s="2" t="s">
        <v>0</v>
      </c>
      <c r="D115" s="9" t="s">
        <v>197</v>
      </c>
      <c r="E115" s="4" t="s">
        <v>17</v>
      </c>
      <c r="F115" s="1">
        <v>2</v>
      </c>
    </row>
    <row r="116" spans="1:6" ht="38.25" x14ac:dyDescent="0.25">
      <c r="A116" s="6">
        <f t="shared" si="10"/>
        <v>108</v>
      </c>
      <c r="B116" s="5" t="s">
        <v>196</v>
      </c>
      <c r="C116" s="4" t="s">
        <v>195</v>
      </c>
      <c r="D116" s="3" t="s">
        <v>194</v>
      </c>
      <c r="E116" s="2" t="s">
        <v>0</v>
      </c>
      <c r="F116" s="1">
        <v>3</v>
      </c>
    </row>
    <row r="117" spans="1:6" ht="38.25" x14ac:dyDescent="0.25">
      <c r="A117" s="6">
        <f t="shared" si="10"/>
        <v>109</v>
      </c>
      <c r="B117" s="5" t="s">
        <v>193</v>
      </c>
      <c r="C117" s="2" t="s">
        <v>0</v>
      </c>
      <c r="D117" s="3" t="s">
        <v>87</v>
      </c>
      <c r="E117" s="4" t="s">
        <v>33</v>
      </c>
      <c r="F117" s="1">
        <v>3</v>
      </c>
    </row>
    <row r="118" spans="1:6" ht="38.25" x14ac:dyDescent="0.25">
      <c r="A118" s="6">
        <f t="shared" si="10"/>
        <v>110</v>
      </c>
      <c r="B118" s="5" t="s">
        <v>192</v>
      </c>
      <c r="C118" s="4" t="s">
        <v>8</v>
      </c>
      <c r="D118" s="3" t="s">
        <v>189</v>
      </c>
      <c r="E118" s="2" t="s">
        <v>0</v>
      </c>
      <c r="F118" s="1">
        <v>1</v>
      </c>
    </row>
    <row r="119" spans="1:6" ht="38.25" x14ac:dyDescent="0.25">
      <c r="A119" s="6">
        <f t="shared" si="10"/>
        <v>111</v>
      </c>
      <c r="B119" s="5" t="s">
        <v>191</v>
      </c>
      <c r="C119" s="2" t="s">
        <v>0</v>
      </c>
      <c r="D119" s="3" t="s">
        <v>173</v>
      </c>
      <c r="E119" s="4" t="s">
        <v>39</v>
      </c>
      <c r="F119" s="1">
        <v>0</v>
      </c>
    </row>
    <row r="120" spans="1:6" ht="38.25" x14ac:dyDescent="0.25">
      <c r="A120" s="6">
        <f t="shared" si="10"/>
        <v>112</v>
      </c>
      <c r="B120" s="5" t="s">
        <v>190</v>
      </c>
      <c r="C120" s="4" t="s">
        <v>10</v>
      </c>
      <c r="D120" s="3" t="s">
        <v>189</v>
      </c>
      <c r="E120" s="2" t="s">
        <v>0</v>
      </c>
      <c r="F120" s="1">
        <v>1</v>
      </c>
    </row>
    <row r="121" spans="1:6" ht="38.25" x14ac:dyDescent="0.25">
      <c r="A121" s="6">
        <f t="shared" si="10"/>
        <v>113</v>
      </c>
      <c r="B121" s="5" t="s">
        <v>188</v>
      </c>
      <c r="C121" s="4" t="s">
        <v>187</v>
      </c>
      <c r="D121" s="3" t="s">
        <v>186</v>
      </c>
      <c r="E121" s="2" t="s">
        <v>0</v>
      </c>
      <c r="F121" s="1">
        <v>4</v>
      </c>
    </row>
    <row r="122" spans="1:6" ht="38.25" x14ac:dyDescent="0.25">
      <c r="A122" s="6">
        <f t="shared" si="10"/>
        <v>114</v>
      </c>
      <c r="B122" s="5" t="s">
        <v>185</v>
      </c>
      <c r="C122" s="4" t="s">
        <v>66</v>
      </c>
      <c r="D122" s="3" t="s">
        <v>184</v>
      </c>
      <c r="E122" s="2" t="s">
        <v>0</v>
      </c>
      <c r="F122" s="1">
        <v>2</v>
      </c>
    </row>
    <row r="123" spans="1:6" ht="38.25" x14ac:dyDescent="0.25">
      <c r="A123" s="6">
        <f t="shared" si="10"/>
        <v>115</v>
      </c>
      <c r="B123" s="5" t="s">
        <v>183</v>
      </c>
      <c r="C123" s="4" t="s">
        <v>4</v>
      </c>
      <c r="D123" s="3" t="s">
        <v>182</v>
      </c>
      <c r="E123" s="2" t="s">
        <v>0</v>
      </c>
      <c r="F123" s="1">
        <v>5</v>
      </c>
    </row>
    <row r="124" spans="1:6" ht="38.25" x14ac:dyDescent="0.25">
      <c r="A124" s="6">
        <f t="shared" si="10"/>
        <v>116</v>
      </c>
      <c r="B124" s="5" t="s">
        <v>181</v>
      </c>
      <c r="C124" s="2" t="s">
        <v>0</v>
      </c>
      <c r="D124" s="3" t="s">
        <v>180</v>
      </c>
      <c r="E124" s="4" t="s">
        <v>2</v>
      </c>
      <c r="F124" s="1">
        <v>3</v>
      </c>
    </row>
    <row r="125" spans="1:6" ht="38.25" x14ac:dyDescent="0.25">
      <c r="A125" s="6">
        <f t="shared" si="10"/>
        <v>117</v>
      </c>
      <c r="B125" s="5" t="s">
        <v>179</v>
      </c>
      <c r="C125" s="4" t="s">
        <v>13</v>
      </c>
      <c r="D125" s="3" t="s">
        <v>178</v>
      </c>
      <c r="E125" s="2" t="s">
        <v>0</v>
      </c>
      <c r="F125" s="1">
        <v>2</v>
      </c>
    </row>
    <row r="126" spans="1:6" ht="38.25" x14ac:dyDescent="0.25">
      <c r="A126" s="6">
        <f t="shared" si="10"/>
        <v>118</v>
      </c>
      <c r="B126" s="5" t="s">
        <v>177</v>
      </c>
      <c r="C126" s="4" t="s">
        <v>10</v>
      </c>
      <c r="D126" s="3" t="s">
        <v>173</v>
      </c>
      <c r="E126" s="2" t="s">
        <v>0</v>
      </c>
      <c r="F126" s="1">
        <v>0</v>
      </c>
    </row>
    <row r="127" spans="1:6" ht="38.25" x14ac:dyDescent="0.25">
      <c r="A127" s="6">
        <f t="shared" si="10"/>
        <v>119</v>
      </c>
      <c r="B127" s="5" t="s">
        <v>176</v>
      </c>
      <c r="C127" s="2" t="s">
        <v>0</v>
      </c>
      <c r="D127" s="3" t="s">
        <v>83</v>
      </c>
      <c r="E127" s="4" t="s">
        <v>165</v>
      </c>
      <c r="F127" s="1">
        <v>2</v>
      </c>
    </row>
    <row r="128" spans="1:6" ht="38.25" x14ac:dyDescent="0.25">
      <c r="A128" s="6">
        <f t="shared" si="10"/>
        <v>120</v>
      </c>
      <c r="B128" s="5" t="s">
        <v>175</v>
      </c>
      <c r="C128" s="4" t="s">
        <v>174</v>
      </c>
      <c r="D128" s="3" t="s">
        <v>173</v>
      </c>
      <c r="E128" s="2" t="s">
        <v>0</v>
      </c>
      <c r="F128" s="1">
        <v>0</v>
      </c>
    </row>
    <row r="129" spans="1:6" ht="38.25" x14ac:dyDescent="0.25">
      <c r="A129" s="6">
        <f t="shared" si="10"/>
        <v>121</v>
      </c>
      <c r="B129" s="5" t="s">
        <v>172</v>
      </c>
      <c r="C129" s="2" t="s">
        <v>0</v>
      </c>
      <c r="D129" s="3" t="s">
        <v>171</v>
      </c>
      <c r="E129" s="4" t="s">
        <v>170</v>
      </c>
      <c r="F129" s="1">
        <v>3</v>
      </c>
    </row>
    <row r="130" spans="1:6" ht="38.25" x14ac:dyDescent="0.25">
      <c r="A130" s="6">
        <f t="shared" si="10"/>
        <v>122</v>
      </c>
      <c r="B130" s="5" t="s">
        <v>169</v>
      </c>
      <c r="C130" s="2" t="s">
        <v>0</v>
      </c>
      <c r="D130" s="3" t="s">
        <v>83</v>
      </c>
      <c r="E130" s="4" t="s">
        <v>168</v>
      </c>
      <c r="F130" s="1">
        <v>2</v>
      </c>
    </row>
    <row r="131" spans="1:6" ht="38.25" x14ac:dyDescent="0.25">
      <c r="A131" s="6">
        <f t="shared" si="10"/>
        <v>123</v>
      </c>
      <c r="B131" s="5" t="s">
        <v>167</v>
      </c>
      <c r="C131" s="2" t="s">
        <v>0</v>
      </c>
      <c r="D131" s="3" t="s">
        <v>166</v>
      </c>
      <c r="E131" s="4" t="s">
        <v>165</v>
      </c>
      <c r="F131" s="1">
        <v>2</v>
      </c>
    </row>
    <row r="132" spans="1:6" ht="38.25" x14ac:dyDescent="0.25">
      <c r="A132" s="6">
        <f t="shared" si="10"/>
        <v>124</v>
      </c>
      <c r="B132" s="5" t="s">
        <v>164</v>
      </c>
      <c r="C132" s="2" t="s">
        <v>0</v>
      </c>
      <c r="D132" s="3" t="s">
        <v>133</v>
      </c>
      <c r="E132" s="4" t="s">
        <v>163</v>
      </c>
      <c r="F132" s="1">
        <v>1</v>
      </c>
    </row>
    <row r="133" spans="1:6" ht="38.25" x14ac:dyDescent="0.25">
      <c r="A133" s="6">
        <f t="shared" si="10"/>
        <v>125</v>
      </c>
      <c r="B133" s="5" t="s">
        <v>162</v>
      </c>
      <c r="C133" s="4" t="s">
        <v>53</v>
      </c>
      <c r="D133" s="3" t="s">
        <v>161</v>
      </c>
      <c r="E133" s="2" t="s">
        <v>0</v>
      </c>
      <c r="F133" s="1">
        <v>3</v>
      </c>
    </row>
    <row r="134" spans="1:6" ht="38.25" x14ac:dyDescent="0.25">
      <c r="A134" s="6">
        <f t="shared" si="10"/>
        <v>126</v>
      </c>
      <c r="B134" s="5" t="s">
        <v>160</v>
      </c>
      <c r="C134" s="2" t="s">
        <v>0</v>
      </c>
      <c r="D134" s="3" t="s">
        <v>153</v>
      </c>
      <c r="E134" s="4" t="s">
        <v>159</v>
      </c>
      <c r="F134" s="1">
        <v>1</v>
      </c>
    </row>
    <row r="135" spans="1:6" ht="38.25" x14ac:dyDescent="0.25">
      <c r="A135" s="6">
        <f t="shared" si="10"/>
        <v>127</v>
      </c>
      <c r="B135" s="5" t="s">
        <v>158</v>
      </c>
      <c r="C135" s="2" t="s">
        <v>0</v>
      </c>
      <c r="D135" s="3" t="s">
        <v>85</v>
      </c>
      <c r="E135" s="4" t="s">
        <v>157</v>
      </c>
      <c r="F135" s="1">
        <v>1</v>
      </c>
    </row>
    <row r="136" spans="1:6" ht="38.25" x14ac:dyDescent="0.25">
      <c r="A136" s="6">
        <f t="shared" si="10"/>
        <v>128</v>
      </c>
      <c r="B136" s="5" t="s">
        <v>156</v>
      </c>
      <c r="C136" s="4" t="s">
        <v>155</v>
      </c>
      <c r="D136" s="9" t="s">
        <v>96</v>
      </c>
      <c r="E136" s="2" t="s">
        <v>0</v>
      </c>
      <c r="F136" s="1">
        <v>0</v>
      </c>
    </row>
    <row r="137" spans="1:6" ht="38.25" x14ac:dyDescent="0.25">
      <c r="A137" s="6">
        <f t="shared" si="10"/>
        <v>129</v>
      </c>
      <c r="B137" s="5" t="s">
        <v>154</v>
      </c>
      <c r="C137" s="4" t="s">
        <v>22</v>
      </c>
      <c r="D137" s="3" t="s">
        <v>153</v>
      </c>
      <c r="E137" s="2" t="s">
        <v>0</v>
      </c>
      <c r="F137" s="1">
        <v>0</v>
      </c>
    </row>
    <row r="138" spans="1:6" ht="38.25" x14ac:dyDescent="0.25">
      <c r="A138" s="6">
        <f t="shared" ref="A138:A169" si="11">A137+1</f>
        <v>130</v>
      </c>
      <c r="B138" s="5" t="s">
        <v>152</v>
      </c>
      <c r="C138" s="4" t="s">
        <v>22</v>
      </c>
      <c r="D138" s="3" t="s">
        <v>151</v>
      </c>
      <c r="E138" s="2" t="s">
        <v>0</v>
      </c>
      <c r="F138" s="1">
        <v>4</v>
      </c>
    </row>
    <row r="139" spans="1:6" ht="38.25" x14ac:dyDescent="0.25">
      <c r="A139" s="6">
        <f t="shared" si="11"/>
        <v>131</v>
      </c>
      <c r="B139" s="5" t="s">
        <v>150</v>
      </c>
      <c r="C139" s="2" t="s">
        <v>0</v>
      </c>
      <c r="D139" s="3" t="s">
        <v>149</v>
      </c>
      <c r="E139" s="4" t="s">
        <v>17</v>
      </c>
      <c r="F139" s="1">
        <v>0</v>
      </c>
    </row>
    <row r="140" spans="1:6" ht="38.25" x14ac:dyDescent="0.25">
      <c r="A140" s="6">
        <f t="shared" si="11"/>
        <v>132</v>
      </c>
      <c r="B140" s="5" t="s">
        <v>148</v>
      </c>
      <c r="C140" s="4" t="s">
        <v>147</v>
      </c>
      <c r="D140" s="3" t="s">
        <v>146</v>
      </c>
      <c r="E140" s="2" t="s">
        <v>0</v>
      </c>
      <c r="F140" s="1">
        <v>7</v>
      </c>
    </row>
    <row r="141" spans="1:6" ht="38.25" x14ac:dyDescent="0.25">
      <c r="A141" s="6">
        <f t="shared" si="11"/>
        <v>133</v>
      </c>
      <c r="B141" s="5" t="s">
        <v>145</v>
      </c>
      <c r="C141" s="4" t="s">
        <v>55</v>
      </c>
      <c r="D141" s="3" t="s">
        <v>144</v>
      </c>
      <c r="E141" s="2" t="s">
        <v>0</v>
      </c>
      <c r="F141" s="1">
        <v>2</v>
      </c>
    </row>
    <row r="142" spans="1:6" ht="38.25" x14ac:dyDescent="0.25">
      <c r="A142" s="6">
        <f t="shared" si="11"/>
        <v>134</v>
      </c>
      <c r="B142" s="5" t="s">
        <v>143</v>
      </c>
      <c r="C142" s="4" t="s">
        <v>142</v>
      </c>
      <c r="D142" s="3" t="s">
        <v>133</v>
      </c>
      <c r="E142" s="2" t="s">
        <v>0</v>
      </c>
      <c r="F142" s="1">
        <v>0</v>
      </c>
    </row>
    <row r="143" spans="1:6" ht="38.25" x14ac:dyDescent="0.25">
      <c r="A143" s="6">
        <f t="shared" si="11"/>
        <v>135</v>
      </c>
      <c r="B143" s="5" t="s">
        <v>141</v>
      </c>
      <c r="C143" s="4" t="s">
        <v>140</v>
      </c>
      <c r="D143" s="3" t="s">
        <v>65</v>
      </c>
      <c r="E143" s="2" t="s">
        <v>0</v>
      </c>
      <c r="F143" s="1">
        <v>2</v>
      </c>
    </row>
    <row r="144" spans="1:6" ht="38.25" x14ac:dyDescent="0.25">
      <c r="A144" s="6">
        <f t="shared" si="11"/>
        <v>136</v>
      </c>
      <c r="B144" s="5" t="s">
        <v>139</v>
      </c>
      <c r="C144" s="2" t="s">
        <v>0</v>
      </c>
      <c r="D144" s="3" t="s">
        <v>138</v>
      </c>
      <c r="E144" s="4" t="s">
        <v>10</v>
      </c>
      <c r="F144" s="1">
        <v>2</v>
      </c>
    </row>
    <row r="145" spans="1:6" ht="38.25" x14ac:dyDescent="0.25">
      <c r="A145" s="6">
        <f t="shared" si="11"/>
        <v>137</v>
      </c>
      <c r="B145" s="5" t="s">
        <v>137</v>
      </c>
      <c r="C145" s="2" t="s">
        <v>0</v>
      </c>
      <c r="D145" s="3" t="s">
        <v>136</v>
      </c>
      <c r="E145" s="4" t="s">
        <v>8</v>
      </c>
      <c r="F145" s="1">
        <v>5</v>
      </c>
    </row>
    <row r="146" spans="1:6" ht="38.25" x14ac:dyDescent="0.25">
      <c r="A146" s="6">
        <f t="shared" si="11"/>
        <v>138</v>
      </c>
      <c r="B146" s="5" t="s">
        <v>135</v>
      </c>
      <c r="C146" s="2" t="s">
        <v>0</v>
      </c>
      <c r="D146" s="3" t="s">
        <v>93</v>
      </c>
      <c r="E146" s="4" t="s">
        <v>4</v>
      </c>
      <c r="F146" s="1">
        <v>2</v>
      </c>
    </row>
    <row r="147" spans="1:6" ht="38.25" x14ac:dyDescent="0.25">
      <c r="A147" s="6">
        <f t="shared" si="11"/>
        <v>139</v>
      </c>
      <c r="B147" s="5" t="s">
        <v>134</v>
      </c>
      <c r="C147" s="2" t="s">
        <v>0</v>
      </c>
      <c r="D147" s="3" t="s">
        <v>133</v>
      </c>
      <c r="E147" s="4" t="s">
        <v>13</v>
      </c>
      <c r="F147" s="1">
        <v>1</v>
      </c>
    </row>
    <row r="148" spans="1:6" ht="38.25" x14ac:dyDescent="0.25">
      <c r="A148" s="6">
        <f t="shared" si="11"/>
        <v>140</v>
      </c>
      <c r="B148" s="5" t="s">
        <v>132</v>
      </c>
      <c r="C148" s="2" t="s">
        <v>0</v>
      </c>
      <c r="D148" s="3" t="s">
        <v>85</v>
      </c>
      <c r="E148" s="4" t="s">
        <v>131</v>
      </c>
      <c r="F148" s="1">
        <v>1</v>
      </c>
    </row>
    <row r="149" spans="1:6" ht="38.25" x14ac:dyDescent="0.25">
      <c r="A149" s="6">
        <f t="shared" si="11"/>
        <v>141</v>
      </c>
      <c r="B149" s="5" t="s">
        <v>130</v>
      </c>
      <c r="C149" s="2" t="s">
        <v>0</v>
      </c>
      <c r="D149" s="9" t="s">
        <v>129</v>
      </c>
      <c r="E149" s="4" t="s">
        <v>39</v>
      </c>
      <c r="F149" s="1">
        <v>0</v>
      </c>
    </row>
    <row r="150" spans="1:6" ht="38.25" x14ac:dyDescent="0.25">
      <c r="A150" s="6">
        <f t="shared" si="11"/>
        <v>142</v>
      </c>
      <c r="B150" s="5" t="s">
        <v>128</v>
      </c>
      <c r="C150" s="2" t="s">
        <v>0</v>
      </c>
      <c r="D150" s="3" t="s">
        <v>62</v>
      </c>
      <c r="E150" s="4" t="s">
        <v>4</v>
      </c>
      <c r="F150" s="1">
        <v>6</v>
      </c>
    </row>
    <row r="151" spans="1:6" ht="38.25" x14ac:dyDescent="0.25">
      <c r="A151" s="6">
        <f t="shared" si="11"/>
        <v>143</v>
      </c>
      <c r="B151" s="5" t="s">
        <v>127</v>
      </c>
      <c r="C151" s="4" t="s">
        <v>27</v>
      </c>
      <c r="D151" s="9" t="s">
        <v>126</v>
      </c>
      <c r="E151" s="2" t="s">
        <v>0</v>
      </c>
      <c r="F151" s="1">
        <v>0</v>
      </c>
    </row>
    <row r="152" spans="1:6" ht="38.25" x14ac:dyDescent="0.25">
      <c r="A152" s="6">
        <f t="shared" si="11"/>
        <v>144</v>
      </c>
      <c r="B152" s="5" t="s">
        <v>125</v>
      </c>
      <c r="C152" s="2" t="s">
        <v>0</v>
      </c>
      <c r="D152" s="3" t="s">
        <v>124</v>
      </c>
      <c r="E152" s="4" t="s">
        <v>8</v>
      </c>
      <c r="F152" s="1">
        <v>7</v>
      </c>
    </row>
    <row r="153" spans="1:6" ht="38.25" x14ac:dyDescent="0.25">
      <c r="A153" s="6">
        <f t="shared" si="11"/>
        <v>145</v>
      </c>
      <c r="B153" s="5" t="s">
        <v>123</v>
      </c>
      <c r="C153" s="4" t="s">
        <v>122</v>
      </c>
      <c r="D153" s="3" t="s">
        <v>121</v>
      </c>
      <c r="E153" s="2" t="s">
        <v>0</v>
      </c>
      <c r="F153" s="1">
        <v>2</v>
      </c>
    </row>
    <row r="154" spans="1:6" ht="38.25" x14ac:dyDescent="0.25">
      <c r="A154" s="6">
        <f t="shared" si="11"/>
        <v>146</v>
      </c>
      <c r="B154" s="5" t="s">
        <v>120</v>
      </c>
      <c r="C154" s="2" t="s">
        <v>0</v>
      </c>
      <c r="D154" s="3" t="s">
        <v>65</v>
      </c>
      <c r="E154" s="4" t="s">
        <v>10</v>
      </c>
      <c r="F154" s="1">
        <v>0</v>
      </c>
    </row>
    <row r="155" spans="1:6" ht="38.25" x14ac:dyDescent="0.25">
      <c r="A155" s="6">
        <f t="shared" si="11"/>
        <v>147</v>
      </c>
      <c r="B155" s="5" t="s">
        <v>119</v>
      </c>
      <c r="C155" s="4" t="s">
        <v>4</v>
      </c>
      <c r="D155" s="3">
        <v>0</v>
      </c>
      <c r="E155" s="2" t="s">
        <v>0</v>
      </c>
      <c r="F155" s="1">
        <v>0</v>
      </c>
    </row>
    <row r="156" spans="1:6" ht="38.25" x14ac:dyDescent="0.25">
      <c r="A156" s="6">
        <f t="shared" si="11"/>
        <v>148</v>
      </c>
      <c r="B156" s="5" t="s">
        <v>118</v>
      </c>
      <c r="C156" s="2" t="s">
        <v>0</v>
      </c>
      <c r="D156" s="3" t="s">
        <v>117</v>
      </c>
      <c r="E156" s="4" t="s">
        <v>17</v>
      </c>
      <c r="F156" s="1">
        <v>1</v>
      </c>
    </row>
    <row r="157" spans="1:6" ht="38.25" x14ac:dyDescent="0.25">
      <c r="A157" s="6">
        <f t="shared" si="11"/>
        <v>149</v>
      </c>
      <c r="B157" s="5" t="s">
        <v>116</v>
      </c>
      <c r="C157" s="4" t="s">
        <v>39</v>
      </c>
      <c r="D157" s="3" t="s">
        <v>81</v>
      </c>
      <c r="E157" s="2" t="s">
        <v>0</v>
      </c>
      <c r="F157" s="1">
        <v>1</v>
      </c>
    </row>
    <row r="158" spans="1:6" ht="38.25" x14ac:dyDescent="0.25">
      <c r="A158" s="6">
        <f t="shared" si="11"/>
        <v>150</v>
      </c>
      <c r="B158" s="5" t="s">
        <v>115</v>
      </c>
      <c r="C158" s="4" t="s">
        <v>27</v>
      </c>
      <c r="D158" s="3" t="s">
        <v>114</v>
      </c>
      <c r="E158" s="2" t="s">
        <v>0</v>
      </c>
      <c r="F158" s="1">
        <v>2</v>
      </c>
    </row>
    <row r="159" spans="1:6" ht="38.25" x14ac:dyDescent="0.25">
      <c r="A159" s="6">
        <f t="shared" si="11"/>
        <v>151</v>
      </c>
      <c r="B159" s="5" t="s">
        <v>113</v>
      </c>
      <c r="C159" s="2" t="s">
        <v>0</v>
      </c>
      <c r="D159" s="3" t="s">
        <v>112</v>
      </c>
      <c r="E159" s="4" t="s">
        <v>8</v>
      </c>
      <c r="F159" s="1">
        <v>2</v>
      </c>
    </row>
    <row r="160" spans="1:6" ht="38.25" x14ac:dyDescent="0.25">
      <c r="A160" s="6">
        <f t="shared" si="11"/>
        <v>152</v>
      </c>
      <c r="B160" s="5" t="s">
        <v>111</v>
      </c>
      <c r="C160" s="2" t="s">
        <v>0</v>
      </c>
      <c r="D160" s="3" t="s">
        <v>85</v>
      </c>
      <c r="E160" s="4" t="s">
        <v>110</v>
      </c>
      <c r="F160" s="1">
        <v>1</v>
      </c>
    </row>
    <row r="161" spans="1:6" ht="38.25" x14ac:dyDescent="0.25">
      <c r="A161" s="6">
        <f t="shared" si="11"/>
        <v>153</v>
      </c>
      <c r="B161" s="5" t="s">
        <v>109</v>
      </c>
      <c r="C161" s="2" t="s">
        <v>0</v>
      </c>
      <c r="D161" s="3" t="s">
        <v>108</v>
      </c>
      <c r="E161" s="4" t="s">
        <v>27</v>
      </c>
      <c r="F161" s="1">
        <v>2</v>
      </c>
    </row>
    <row r="162" spans="1:6" ht="38.25" x14ac:dyDescent="0.25">
      <c r="A162" s="6">
        <f t="shared" si="11"/>
        <v>154</v>
      </c>
      <c r="B162" s="5" t="s">
        <v>107</v>
      </c>
      <c r="C162" s="2" t="s">
        <v>0</v>
      </c>
      <c r="D162" s="3" t="s">
        <v>106</v>
      </c>
      <c r="E162" s="4" t="s">
        <v>105</v>
      </c>
      <c r="F162" s="1">
        <v>5</v>
      </c>
    </row>
    <row r="163" spans="1:6" ht="38.25" x14ac:dyDescent="0.25">
      <c r="A163" s="6">
        <f t="shared" si="11"/>
        <v>155</v>
      </c>
      <c r="B163" s="5" t="s">
        <v>104</v>
      </c>
      <c r="C163" s="2" t="s">
        <v>0</v>
      </c>
      <c r="D163" s="3" t="s">
        <v>103</v>
      </c>
      <c r="E163" s="4" t="s">
        <v>8</v>
      </c>
      <c r="F163" s="1">
        <v>3</v>
      </c>
    </row>
    <row r="164" spans="1:6" ht="38.25" x14ac:dyDescent="0.25">
      <c r="A164" s="6">
        <f t="shared" si="11"/>
        <v>156</v>
      </c>
      <c r="B164" s="5" t="s">
        <v>102</v>
      </c>
      <c r="C164" s="2" t="s">
        <v>0</v>
      </c>
      <c r="D164" s="3" t="s">
        <v>101</v>
      </c>
      <c r="E164" s="4" t="s">
        <v>33</v>
      </c>
      <c r="F164" s="1">
        <v>4</v>
      </c>
    </row>
    <row r="165" spans="1:6" ht="38.25" x14ac:dyDescent="0.25">
      <c r="A165" s="6">
        <f t="shared" si="11"/>
        <v>157</v>
      </c>
      <c r="B165" s="5" t="s">
        <v>100</v>
      </c>
      <c r="C165" s="4" t="s">
        <v>99</v>
      </c>
      <c r="D165" s="3" t="s">
        <v>98</v>
      </c>
      <c r="E165" s="2" t="s">
        <v>0</v>
      </c>
      <c r="F165" s="1">
        <v>4</v>
      </c>
    </row>
    <row r="166" spans="1:6" ht="38.25" x14ac:dyDescent="0.25">
      <c r="A166" s="6">
        <f t="shared" si="11"/>
        <v>158</v>
      </c>
      <c r="B166" s="5" t="s">
        <v>97</v>
      </c>
      <c r="C166" s="2" t="s">
        <v>0</v>
      </c>
      <c r="D166" s="9" t="s">
        <v>96</v>
      </c>
      <c r="E166" s="4" t="s">
        <v>27</v>
      </c>
      <c r="F166" s="1">
        <v>0</v>
      </c>
    </row>
    <row r="167" spans="1:6" ht="38.25" x14ac:dyDescent="0.25">
      <c r="A167" s="6">
        <f t="shared" si="11"/>
        <v>159</v>
      </c>
      <c r="B167" s="5" t="s">
        <v>95</v>
      </c>
      <c r="C167" s="2" t="s">
        <v>0</v>
      </c>
      <c r="D167" s="3" t="s">
        <v>85</v>
      </c>
      <c r="E167" s="4" t="s">
        <v>13</v>
      </c>
      <c r="F167" s="1">
        <v>1</v>
      </c>
    </row>
    <row r="168" spans="1:6" ht="38.25" x14ac:dyDescent="0.25">
      <c r="A168" s="6">
        <f t="shared" si="11"/>
        <v>160</v>
      </c>
      <c r="B168" s="5" t="s">
        <v>94</v>
      </c>
      <c r="C168" s="4" t="s">
        <v>33</v>
      </c>
      <c r="D168" s="3" t="s">
        <v>93</v>
      </c>
      <c r="E168" s="2" t="s">
        <v>0</v>
      </c>
      <c r="F168" s="1">
        <v>2</v>
      </c>
    </row>
    <row r="169" spans="1:6" ht="38.25" x14ac:dyDescent="0.25">
      <c r="A169" s="6">
        <f t="shared" si="11"/>
        <v>161</v>
      </c>
      <c r="B169" s="5" t="s">
        <v>92</v>
      </c>
      <c r="C169" s="4" t="s">
        <v>2</v>
      </c>
      <c r="D169" s="3" t="s">
        <v>91</v>
      </c>
      <c r="E169" s="2" t="s">
        <v>0</v>
      </c>
      <c r="F169" s="1">
        <v>2</v>
      </c>
    </row>
    <row r="170" spans="1:6" ht="38.25" x14ac:dyDescent="0.25">
      <c r="A170" s="6">
        <f t="shared" ref="A170:A201" si="12">A169+1</f>
        <v>162</v>
      </c>
      <c r="B170" s="5" t="s">
        <v>90</v>
      </c>
      <c r="C170" s="2" t="s">
        <v>0</v>
      </c>
      <c r="D170" s="3" t="s">
        <v>81</v>
      </c>
      <c r="E170" s="4" t="s">
        <v>4</v>
      </c>
      <c r="F170" s="1">
        <v>0</v>
      </c>
    </row>
    <row r="171" spans="1:6" ht="38.25" x14ac:dyDescent="0.25">
      <c r="A171" s="6">
        <f t="shared" si="12"/>
        <v>163</v>
      </c>
      <c r="B171" s="5" t="s">
        <v>89</v>
      </c>
      <c r="C171" s="4" t="s">
        <v>17</v>
      </c>
      <c r="D171" s="3" t="s">
        <v>87</v>
      </c>
      <c r="E171" s="2" t="s">
        <v>0</v>
      </c>
      <c r="F171" s="1">
        <v>0</v>
      </c>
    </row>
    <row r="172" spans="1:6" ht="38.25" x14ac:dyDescent="0.25">
      <c r="A172" s="6">
        <f t="shared" si="12"/>
        <v>164</v>
      </c>
      <c r="B172" s="5" t="s">
        <v>88</v>
      </c>
      <c r="C172" s="2" t="s">
        <v>0</v>
      </c>
      <c r="D172" s="3" t="s">
        <v>87</v>
      </c>
      <c r="E172" s="4" t="s">
        <v>39</v>
      </c>
      <c r="F172" s="1">
        <v>3</v>
      </c>
    </row>
    <row r="173" spans="1:6" ht="38.25" x14ac:dyDescent="0.25">
      <c r="A173" s="6">
        <f t="shared" si="12"/>
        <v>165</v>
      </c>
      <c r="B173" s="5" t="s">
        <v>86</v>
      </c>
      <c r="C173" s="2" t="s">
        <v>0</v>
      </c>
      <c r="D173" s="3" t="s">
        <v>85</v>
      </c>
      <c r="E173" s="4" t="s">
        <v>27</v>
      </c>
      <c r="F173" s="1">
        <v>1</v>
      </c>
    </row>
    <row r="174" spans="1:6" ht="38.25" x14ac:dyDescent="0.25">
      <c r="A174" s="6">
        <f t="shared" si="12"/>
        <v>166</v>
      </c>
      <c r="B174" s="5" t="s">
        <v>84</v>
      </c>
      <c r="C174" s="4" t="s">
        <v>8</v>
      </c>
      <c r="D174" s="3" t="s">
        <v>83</v>
      </c>
      <c r="E174" s="2" t="s">
        <v>0</v>
      </c>
      <c r="F174" s="1">
        <v>0</v>
      </c>
    </row>
    <row r="175" spans="1:6" ht="38.25" x14ac:dyDescent="0.25">
      <c r="A175" s="6">
        <f t="shared" si="12"/>
        <v>167</v>
      </c>
      <c r="B175" s="5" t="s">
        <v>82</v>
      </c>
      <c r="C175" s="4" t="s">
        <v>17</v>
      </c>
      <c r="D175" s="3" t="s">
        <v>81</v>
      </c>
      <c r="E175" s="2" t="s">
        <v>0</v>
      </c>
      <c r="F175" s="1">
        <v>1</v>
      </c>
    </row>
    <row r="176" spans="1:6" ht="38.25" x14ac:dyDescent="0.25">
      <c r="A176" s="6">
        <f t="shared" si="12"/>
        <v>168</v>
      </c>
      <c r="B176" s="5" t="s">
        <v>80</v>
      </c>
      <c r="C176" s="4" t="s">
        <v>79</v>
      </c>
      <c r="D176" s="3" t="s">
        <v>78</v>
      </c>
      <c r="E176" s="2" t="s">
        <v>0</v>
      </c>
      <c r="F176" s="1">
        <v>6</v>
      </c>
    </row>
    <row r="177" spans="1:6" ht="38.25" x14ac:dyDescent="0.25">
      <c r="A177" s="6">
        <f t="shared" si="12"/>
        <v>169</v>
      </c>
      <c r="B177" s="5" t="s">
        <v>77</v>
      </c>
      <c r="C177" s="4" t="s">
        <v>13</v>
      </c>
      <c r="D177" s="3">
        <v>0</v>
      </c>
      <c r="E177" s="2" t="s">
        <v>0</v>
      </c>
      <c r="F177" s="1">
        <v>0</v>
      </c>
    </row>
    <row r="178" spans="1:6" ht="38.25" x14ac:dyDescent="0.25">
      <c r="A178" s="6">
        <f t="shared" si="12"/>
        <v>170</v>
      </c>
      <c r="B178" s="5" t="s">
        <v>76</v>
      </c>
      <c r="C178" s="2" t="s">
        <v>0</v>
      </c>
      <c r="D178" s="3">
        <v>0</v>
      </c>
      <c r="E178" s="4" t="s">
        <v>33</v>
      </c>
      <c r="F178" s="1">
        <v>1</v>
      </c>
    </row>
    <row r="179" spans="1:6" ht="38.25" x14ac:dyDescent="0.25">
      <c r="A179" s="6">
        <f t="shared" si="12"/>
        <v>171</v>
      </c>
      <c r="B179" s="5" t="s">
        <v>75</v>
      </c>
      <c r="C179" s="2" t="s">
        <v>0</v>
      </c>
      <c r="D179" s="3">
        <v>0</v>
      </c>
      <c r="E179" s="4" t="s">
        <v>2</v>
      </c>
      <c r="F179" s="1">
        <v>0</v>
      </c>
    </row>
    <row r="180" spans="1:6" ht="38.25" x14ac:dyDescent="0.25">
      <c r="A180" s="6">
        <f t="shared" si="12"/>
        <v>172</v>
      </c>
      <c r="B180" s="5" t="s">
        <v>74</v>
      </c>
      <c r="C180" s="4" t="s">
        <v>10</v>
      </c>
      <c r="D180" s="3" t="s">
        <v>73</v>
      </c>
      <c r="E180" s="2" t="s">
        <v>0</v>
      </c>
      <c r="F180" s="1">
        <v>3</v>
      </c>
    </row>
    <row r="181" spans="1:6" ht="38.25" x14ac:dyDescent="0.25">
      <c r="A181" s="6">
        <f t="shared" si="12"/>
        <v>173</v>
      </c>
      <c r="B181" s="5" t="s">
        <v>72</v>
      </c>
      <c r="C181" s="4" t="s">
        <v>71</v>
      </c>
      <c r="D181" s="3" t="s">
        <v>70</v>
      </c>
      <c r="E181" s="2" t="s">
        <v>0</v>
      </c>
      <c r="F181" s="1">
        <v>1</v>
      </c>
    </row>
    <row r="182" spans="1:6" ht="38.25" x14ac:dyDescent="0.25">
      <c r="A182" s="6">
        <f t="shared" si="12"/>
        <v>174</v>
      </c>
      <c r="B182" s="5" t="s">
        <v>69</v>
      </c>
      <c r="C182" s="2" t="s">
        <v>0</v>
      </c>
      <c r="D182" s="3" t="s">
        <v>68</v>
      </c>
      <c r="E182" s="4" t="s">
        <v>53</v>
      </c>
      <c r="F182" s="1">
        <v>2</v>
      </c>
    </row>
    <row r="183" spans="1:6" ht="38.25" x14ac:dyDescent="0.25">
      <c r="A183" s="6">
        <f t="shared" si="12"/>
        <v>175</v>
      </c>
      <c r="B183" s="5" t="s">
        <v>67</v>
      </c>
      <c r="C183" s="4" t="s">
        <v>66</v>
      </c>
      <c r="D183" s="3" t="s">
        <v>65</v>
      </c>
      <c r="E183" s="2" t="s">
        <v>0</v>
      </c>
      <c r="F183" s="1">
        <v>2</v>
      </c>
    </row>
    <row r="184" spans="1:6" ht="38.25" x14ac:dyDescent="0.25">
      <c r="A184" s="6">
        <f t="shared" si="12"/>
        <v>176</v>
      </c>
      <c r="B184" s="5" t="s">
        <v>64</v>
      </c>
      <c r="C184" s="4" t="s">
        <v>63</v>
      </c>
      <c r="D184" s="3" t="s">
        <v>62</v>
      </c>
      <c r="E184" s="2" t="s">
        <v>0</v>
      </c>
      <c r="F184" s="1">
        <v>1</v>
      </c>
    </row>
    <row r="185" spans="1:6" ht="38.25" x14ac:dyDescent="0.25">
      <c r="A185" s="6">
        <f t="shared" si="12"/>
        <v>177</v>
      </c>
      <c r="B185" s="5" t="s">
        <v>61</v>
      </c>
      <c r="C185" s="2" t="s">
        <v>0</v>
      </c>
      <c r="D185" s="8" t="s">
        <v>25</v>
      </c>
      <c r="E185" s="4" t="s">
        <v>60</v>
      </c>
      <c r="F185" s="1">
        <v>4</v>
      </c>
    </row>
    <row r="186" spans="1:6" ht="25.5" x14ac:dyDescent="0.25">
      <c r="A186" s="6">
        <f t="shared" si="12"/>
        <v>178</v>
      </c>
      <c r="B186" s="5" t="s">
        <v>59</v>
      </c>
      <c r="C186" s="2" t="s">
        <v>0</v>
      </c>
      <c r="D186" s="3" t="s">
        <v>37</v>
      </c>
      <c r="E186" s="4" t="s">
        <v>58</v>
      </c>
      <c r="F186" s="1">
        <v>1</v>
      </c>
    </row>
    <row r="187" spans="1:6" ht="25.5" x14ac:dyDescent="0.25">
      <c r="A187" s="6">
        <f t="shared" si="12"/>
        <v>179</v>
      </c>
      <c r="B187" s="5" t="s">
        <v>57</v>
      </c>
      <c r="C187" s="2" t="s">
        <v>0</v>
      </c>
      <c r="D187" s="3" t="s">
        <v>56</v>
      </c>
      <c r="E187" s="4" t="s">
        <v>55</v>
      </c>
      <c r="F187" s="1">
        <v>0</v>
      </c>
    </row>
    <row r="188" spans="1:6" ht="25.5" x14ac:dyDescent="0.25">
      <c r="A188" s="6">
        <f t="shared" si="12"/>
        <v>180</v>
      </c>
      <c r="B188" s="5" t="s">
        <v>54</v>
      </c>
      <c r="C188" s="4" t="s">
        <v>53</v>
      </c>
      <c r="D188" s="3" t="s">
        <v>52</v>
      </c>
      <c r="E188" s="2" t="s">
        <v>0</v>
      </c>
      <c r="F188" s="1">
        <v>2</v>
      </c>
    </row>
    <row r="189" spans="1:6" ht="25.5" x14ac:dyDescent="0.25">
      <c r="A189" s="6">
        <f t="shared" si="12"/>
        <v>181</v>
      </c>
      <c r="B189" s="5" t="s">
        <v>51</v>
      </c>
      <c r="C189" s="4" t="s">
        <v>50</v>
      </c>
      <c r="D189" s="3" t="s">
        <v>49</v>
      </c>
      <c r="E189" s="2" t="s">
        <v>0</v>
      </c>
      <c r="F189" s="1">
        <v>3</v>
      </c>
    </row>
    <row r="190" spans="1:6" ht="38.25" x14ac:dyDescent="0.25">
      <c r="A190" s="6">
        <f t="shared" si="12"/>
        <v>182</v>
      </c>
      <c r="B190" s="5" t="s">
        <v>48</v>
      </c>
      <c r="C190" s="2" t="s">
        <v>0</v>
      </c>
      <c r="D190" s="3" t="s">
        <v>47</v>
      </c>
      <c r="E190" s="4" t="s">
        <v>33</v>
      </c>
      <c r="F190" s="1">
        <v>1</v>
      </c>
    </row>
    <row r="191" spans="1:6" ht="25.5" x14ac:dyDescent="0.25">
      <c r="A191" s="6">
        <f t="shared" si="12"/>
        <v>183</v>
      </c>
      <c r="B191" s="5" t="s">
        <v>46</v>
      </c>
      <c r="C191" s="4" t="s">
        <v>45</v>
      </c>
      <c r="D191" s="3" t="s">
        <v>44</v>
      </c>
      <c r="E191" s="2" t="s">
        <v>0</v>
      </c>
      <c r="F191" s="1">
        <v>1</v>
      </c>
    </row>
    <row r="192" spans="1:6" ht="38.25" x14ac:dyDescent="0.25">
      <c r="A192" s="6">
        <f t="shared" si="12"/>
        <v>184</v>
      </c>
      <c r="B192" s="5" t="s">
        <v>43</v>
      </c>
      <c r="C192" s="2" t="s">
        <v>0</v>
      </c>
      <c r="D192" s="3" t="s">
        <v>42</v>
      </c>
      <c r="E192" s="4" t="s">
        <v>41</v>
      </c>
      <c r="F192" s="1">
        <v>5</v>
      </c>
    </row>
    <row r="193" spans="1:6" ht="25.5" x14ac:dyDescent="0.25">
      <c r="A193" s="6">
        <f t="shared" si="12"/>
        <v>185</v>
      </c>
      <c r="B193" s="5" t="s">
        <v>40</v>
      </c>
      <c r="C193" s="2" t="s">
        <v>0</v>
      </c>
      <c r="D193" s="3" t="s">
        <v>1</v>
      </c>
      <c r="E193" s="4" t="s">
        <v>39</v>
      </c>
      <c r="F193" s="1">
        <v>0</v>
      </c>
    </row>
    <row r="194" spans="1:6" ht="25.5" x14ac:dyDescent="0.25">
      <c r="A194" s="6">
        <f t="shared" si="12"/>
        <v>186</v>
      </c>
      <c r="B194" s="5" t="s">
        <v>38</v>
      </c>
      <c r="C194" s="2" t="s">
        <v>0</v>
      </c>
      <c r="D194" s="3" t="s">
        <v>37</v>
      </c>
      <c r="E194" s="4" t="s">
        <v>4</v>
      </c>
      <c r="F194" s="1">
        <v>1</v>
      </c>
    </row>
    <row r="195" spans="1:6" ht="25.5" x14ac:dyDescent="0.25">
      <c r="A195" s="6">
        <f t="shared" si="12"/>
        <v>187</v>
      </c>
      <c r="B195" s="5" t="s">
        <v>36</v>
      </c>
      <c r="C195" s="4" t="s">
        <v>35</v>
      </c>
      <c r="D195" s="3" t="s">
        <v>1</v>
      </c>
      <c r="E195" s="2" t="s">
        <v>0</v>
      </c>
      <c r="F195" s="1">
        <v>2</v>
      </c>
    </row>
    <row r="196" spans="1:6" ht="25.5" x14ac:dyDescent="0.25">
      <c r="A196" s="6">
        <f t="shared" si="12"/>
        <v>188</v>
      </c>
      <c r="B196" s="5" t="s">
        <v>34</v>
      </c>
      <c r="C196" s="4" t="s">
        <v>33</v>
      </c>
      <c r="D196" s="3" t="s">
        <v>1</v>
      </c>
      <c r="E196" s="2" t="s">
        <v>0</v>
      </c>
      <c r="F196" s="1">
        <v>2</v>
      </c>
    </row>
    <row r="197" spans="1:6" ht="25.5" x14ac:dyDescent="0.25">
      <c r="A197" s="6">
        <f t="shared" si="12"/>
        <v>189</v>
      </c>
      <c r="B197" s="5" t="s">
        <v>32</v>
      </c>
      <c r="C197" s="4" t="s">
        <v>17</v>
      </c>
      <c r="D197" s="3" t="s">
        <v>31</v>
      </c>
      <c r="E197" s="2" t="s">
        <v>0</v>
      </c>
      <c r="F197" s="1">
        <v>0</v>
      </c>
    </row>
    <row r="198" spans="1:6" ht="25.5" x14ac:dyDescent="0.25">
      <c r="A198" s="6">
        <f t="shared" si="12"/>
        <v>190</v>
      </c>
      <c r="B198" s="5" t="s">
        <v>30</v>
      </c>
      <c r="C198" s="2" t="s">
        <v>0</v>
      </c>
      <c r="D198" s="3" t="s">
        <v>29</v>
      </c>
      <c r="E198" s="4" t="s">
        <v>27</v>
      </c>
      <c r="F198" s="1">
        <v>2</v>
      </c>
    </row>
    <row r="199" spans="1:6" ht="25.5" x14ac:dyDescent="0.25">
      <c r="A199" s="6">
        <f t="shared" si="12"/>
        <v>191</v>
      </c>
      <c r="B199" s="5" t="s">
        <v>28</v>
      </c>
      <c r="C199" s="4" t="s">
        <v>27</v>
      </c>
      <c r="D199" s="7">
        <v>0</v>
      </c>
      <c r="E199" s="2" t="s">
        <v>0</v>
      </c>
      <c r="F199" s="1">
        <v>0</v>
      </c>
    </row>
    <row r="200" spans="1:6" ht="38.25" x14ac:dyDescent="0.25">
      <c r="A200" s="6">
        <f t="shared" si="12"/>
        <v>192</v>
      </c>
      <c r="B200" s="5" t="s">
        <v>26</v>
      </c>
      <c r="C200" s="2" t="s">
        <v>0</v>
      </c>
      <c r="D200" s="7" t="s">
        <v>25</v>
      </c>
      <c r="E200" s="4" t="s">
        <v>24</v>
      </c>
      <c r="F200" s="1">
        <v>4</v>
      </c>
    </row>
    <row r="201" spans="1:6" ht="38.25" x14ac:dyDescent="0.25">
      <c r="A201" s="6">
        <f t="shared" si="12"/>
        <v>193</v>
      </c>
      <c r="B201" s="5" t="s">
        <v>23</v>
      </c>
      <c r="C201" s="4" t="s">
        <v>22</v>
      </c>
      <c r="D201" s="3" t="s">
        <v>21</v>
      </c>
      <c r="E201" s="2" t="s">
        <v>0</v>
      </c>
      <c r="F201" s="1">
        <v>2</v>
      </c>
    </row>
    <row r="202" spans="1:6" ht="38.25" x14ac:dyDescent="0.25">
      <c r="A202" s="6">
        <f t="shared" ref="A202:A208" si="13">A201+1</f>
        <v>194</v>
      </c>
      <c r="B202" s="5" t="s">
        <v>20</v>
      </c>
      <c r="C202" s="4" t="s">
        <v>10</v>
      </c>
      <c r="D202" s="3" t="s">
        <v>19</v>
      </c>
      <c r="E202" s="2" t="s">
        <v>0</v>
      </c>
      <c r="F202" s="1">
        <v>6</v>
      </c>
    </row>
    <row r="203" spans="1:6" ht="38.25" x14ac:dyDescent="0.25">
      <c r="A203" s="6">
        <f t="shared" si="13"/>
        <v>195</v>
      </c>
      <c r="B203" s="5" t="s">
        <v>18</v>
      </c>
      <c r="C203" s="4" t="s">
        <v>17</v>
      </c>
      <c r="D203" s="3" t="s">
        <v>16</v>
      </c>
      <c r="E203" s="2" t="s">
        <v>0</v>
      </c>
      <c r="F203" s="1">
        <v>1</v>
      </c>
    </row>
    <row r="204" spans="1:6" ht="38.25" x14ac:dyDescent="0.25">
      <c r="A204" s="6">
        <f t="shared" si="13"/>
        <v>196</v>
      </c>
      <c r="B204" s="5" t="s">
        <v>15</v>
      </c>
      <c r="C204" s="2" t="s">
        <v>0</v>
      </c>
      <c r="D204" s="3" t="s">
        <v>14</v>
      </c>
      <c r="E204" s="4" t="s">
        <v>13</v>
      </c>
      <c r="F204" s="1">
        <v>2</v>
      </c>
    </row>
    <row r="205" spans="1:6" ht="38.25" x14ac:dyDescent="0.25">
      <c r="A205" s="6">
        <f t="shared" si="13"/>
        <v>197</v>
      </c>
      <c r="B205" s="5" t="s">
        <v>12</v>
      </c>
      <c r="C205" s="2" t="s">
        <v>0</v>
      </c>
      <c r="D205" s="3" t="s">
        <v>11</v>
      </c>
      <c r="E205" s="4" t="s">
        <v>10</v>
      </c>
      <c r="F205" s="1">
        <v>1</v>
      </c>
    </row>
    <row r="206" spans="1:6" ht="38.25" x14ac:dyDescent="0.25">
      <c r="A206" s="6">
        <f t="shared" si="13"/>
        <v>198</v>
      </c>
      <c r="B206" s="5" t="s">
        <v>9</v>
      </c>
      <c r="C206" s="4" t="s">
        <v>8</v>
      </c>
      <c r="D206" s="3" t="s">
        <v>7</v>
      </c>
      <c r="E206" s="2" t="s">
        <v>0</v>
      </c>
      <c r="F206" s="1">
        <v>2</v>
      </c>
    </row>
    <row r="207" spans="1:6" ht="38.25" x14ac:dyDescent="0.25">
      <c r="A207" s="6">
        <f t="shared" si="13"/>
        <v>199</v>
      </c>
      <c r="B207" s="5" t="s">
        <v>6</v>
      </c>
      <c r="C207" s="2" t="s">
        <v>0</v>
      </c>
      <c r="D207" s="3" t="s">
        <v>5</v>
      </c>
      <c r="E207" s="4" t="s">
        <v>4</v>
      </c>
      <c r="F207" s="1">
        <v>1</v>
      </c>
    </row>
    <row r="208" spans="1:6" ht="38.25" x14ac:dyDescent="0.25">
      <c r="A208" s="6">
        <f t="shared" si="13"/>
        <v>200</v>
      </c>
      <c r="B208" s="5" t="s">
        <v>3</v>
      </c>
      <c r="C208" s="4" t="s">
        <v>2</v>
      </c>
      <c r="D208" s="3" t="s">
        <v>1</v>
      </c>
      <c r="E208" s="2" t="s">
        <v>0</v>
      </c>
      <c r="F208" s="1">
        <v>2</v>
      </c>
    </row>
  </sheetData>
  <mergeCells count="1">
    <mergeCell ref="Q16:U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73"/>
  <sheetViews>
    <sheetView tabSelected="1" topLeftCell="B1" zoomScale="95" zoomScaleNormal="95" workbookViewId="0">
      <selection activeCell="K6" sqref="K6"/>
    </sheetView>
  </sheetViews>
  <sheetFormatPr baseColWidth="10" defaultRowHeight="15" x14ac:dyDescent="0.25"/>
  <cols>
    <col min="7" max="7" width="11.85546875" bestFit="1" customWidth="1"/>
    <col min="8" max="8" width="12.5703125" customWidth="1"/>
    <col min="12" max="12" width="12.140625" customWidth="1"/>
    <col min="16" max="16" width="15.7109375" bestFit="1" customWidth="1"/>
    <col min="17" max="17" width="11.85546875" bestFit="1" customWidth="1"/>
  </cols>
  <sheetData>
    <row r="4" spans="1:17" x14ac:dyDescent="0.25">
      <c r="H4" t="s">
        <v>426</v>
      </c>
      <c r="I4" s="62" t="s">
        <v>428</v>
      </c>
    </row>
    <row r="7" spans="1:17" ht="15.75" thickBot="1" x14ac:dyDescent="0.3">
      <c r="A7" t="s">
        <v>412</v>
      </c>
    </row>
    <row r="8" spans="1:17" x14ac:dyDescent="0.25">
      <c r="A8" s="60" t="s">
        <v>391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34"/>
      <c r="P8" s="17" t="s">
        <v>392</v>
      </c>
      <c r="Q8" s="18">
        <f>MIN(dur_peliculas)</f>
        <v>73</v>
      </c>
    </row>
    <row r="9" spans="1:17" x14ac:dyDescent="0.25">
      <c r="A9" s="20">
        <v>111</v>
      </c>
      <c r="B9" s="20">
        <v>95</v>
      </c>
      <c r="C9" s="20">
        <v>133</v>
      </c>
      <c r="D9" s="20">
        <v>93</v>
      </c>
      <c r="E9" s="20">
        <v>98</v>
      </c>
      <c r="F9" s="20">
        <v>102</v>
      </c>
      <c r="G9" s="24">
        <v>101</v>
      </c>
      <c r="H9" s="20">
        <v>94</v>
      </c>
      <c r="I9" s="20">
        <v>98</v>
      </c>
      <c r="J9" s="20">
        <v>89</v>
      </c>
      <c r="K9" s="20">
        <v>119</v>
      </c>
      <c r="L9" s="20">
        <v>112</v>
      </c>
      <c r="M9" s="20">
        <v>101</v>
      </c>
      <c r="P9" s="19" t="s">
        <v>393</v>
      </c>
      <c r="Q9" s="21">
        <f>MAX(dur_peliculas)</f>
        <v>153</v>
      </c>
    </row>
    <row r="10" spans="1:17" ht="15.75" thickBot="1" x14ac:dyDescent="0.3">
      <c r="A10" s="20">
        <v>105</v>
      </c>
      <c r="B10" s="20">
        <v>81</v>
      </c>
      <c r="C10" s="20">
        <v>86</v>
      </c>
      <c r="D10" s="20">
        <v>98</v>
      </c>
      <c r="E10" s="20">
        <v>130</v>
      </c>
      <c r="F10" s="20">
        <v>85</v>
      </c>
      <c r="G10" s="20">
        <v>118</v>
      </c>
      <c r="H10" s="20">
        <v>94</v>
      </c>
      <c r="I10" s="20">
        <v>113</v>
      </c>
      <c r="J10" s="20">
        <v>80</v>
      </c>
      <c r="K10" s="20">
        <v>90</v>
      </c>
      <c r="L10" s="20">
        <v>100</v>
      </c>
      <c r="M10" s="20">
        <v>90</v>
      </c>
      <c r="P10" s="22" t="s">
        <v>394</v>
      </c>
      <c r="Q10" s="23">
        <f>COUNT(dur_peliculas)</f>
        <v>208</v>
      </c>
    </row>
    <row r="11" spans="1:17" x14ac:dyDescent="0.25">
      <c r="A11" s="20">
        <v>104</v>
      </c>
      <c r="B11" s="20">
        <v>89</v>
      </c>
      <c r="C11" s="20">
        <v>88</v>
      </c>
      <c r="D11" s="20">
        <v>91</v>
      </c>
      <c r="E11" s="20">
        <v>95</v>
      </c>
      <c r="F11" s="20">
        <v>107</v>
      </c>
      <c r="G11" s="20">
        <v>100</v>
      </c>
      <c r="H11" s="20">
        <v>125</v>
      </c>
      <c r="I11" s="20">
        <v>106</v>
      </c>
      <c r="J11" s="20">
        <v>89</v>
      </c>
      <c r="K11" s="20">
        <v>88</v>
      </c>
      <c r="L11" s="20">
        <v>103</v>
      </c>
      <c r="M11" s="20">
        <v>89</v>
      </c>
    </row>
    <row r="12" spans="1:17" x14ac:dyDescent="0.25">
      <c r="A12" s="24">
        <v>100</v>
      </c>
      <c r="B12" s="24">
        <v>96</v>
      </c>
      <c r="C12" s="24">
        <v>88</v>
      </c>
      <c r="D12" s="24">
        <v>99</v>
      </c>
      <c r="E12" s="24">
        <v>95</v>
      </c>
      <c r="F12" s="24">
        <v>105</v>
      </c>
      <c r="G12" s="24">
        <v>98</v>
      </c>
      <c r="H12" s="24">
        <v>101</v>
      </c>
      <c r="I12" s="24">
        <v>89</v>
      </c>
      <c r="J12" s="24">
        <v>85</v>
      </c>
      <c r="K12" s="24">
        <v>125</v>
      </c>
      <c r="L12" s="24">
        <v>97</v>
      </c>
      <c r="M12" s="24">
        <v>80</v>
      </c>
    </row>
    <row r="13" spans="1:17" ht="15.75" thickBot="1" x14ac:dyDescent="0.3">
      <c r="A13" s="24">
        <v>84</v>
      </c>
      <c r="B13" s="24">
        <v>84</v>
      </c>
      <c r="C13" s="24">
        <v>84</v>
      </c>
      <c r="D13" s="24">
        <v>89</v>
      </c>
      <c r="E13" s="24">
        <v>88</v>
      </c>
      <c r="F13" s="24">
        <v>96</v>
      </c>
      <c r="G13" s="24">
        <v>114</v>
      </c>
      <c r="H13" s="24">
        <v>74</v>
      </c>
      <c r="I13" s="24">
        <v>92</v>
      </c>
      <c r="J13" s="24">
        <v>92</v>
      </c>
      <c r="K13" s="24">
        <v>140</v>
      </c>
      <c r="L13" s="24">
        <v>103</v>
      </c>
      <c r="M13" s="24">
        <v>106</v>
      </c>
      <c r="P13" s="25" t="s">
        <v>395</v>
      </c>
    </row>
    <row r="14" spans="1:17" x14ac:dyDescent="0.25">
      <c r="A14" s="24">
        <v>116</v>
      </c>
      <c r="B14" s="24">
        <v>125</v>
      </c>
      <c r="C14" s="24">
        <v>126</v>
      </c>
      <c r="D14" s="24">
        <v>125</v>
      </c>
      <c r="E14" s="24">
        <v>125</v>
      </c>
      <c r="F14" s="24">
        <v>126</v>
      </c>
      <c r="G14" s="24">
        <v>125</v>
      </c>
      <c r="H14" s="24">
        <v>116</v>
      </c>
      <c r="I14" s="24">
        <v>108</v>
      </c>
      <c r="J14" s="24">
        <v>99</v>
      </c>
      <c r="K14" s="24">
        <v>95</v>
      </c>
      <c r="L14" s="24">
        <v>105</v>
      </c>
      <c r="M14" s="24">
        <v>98</v>
      </c>
      <c r="P14" s="17" t="s">
        <v>396</v>
      </c>
      <c r="Q14" s="18">
        <v>10</v>
      </c>
    </row>
    <row r="15" spans="1:17" ht="15.75" thickBot="1" x14ac:dyDescent="0.3">
      <c r="A15" s="24">
        <v>89</v>
      </c>
      <c r="B15" s="24">
        <v>101</v>
      </c>
      <c r="C15" s="24">
        <v>89</v>
      </c>
      <c r="D15" s="24">
        <v>85</v>
      </c>
      <c r="E15" s="24">
        <v>125</v>
      </c>
      <c r="F15" s="24">
        <v>88</v>
      </c>
      <c r="G15" s="24">
        <v>97</v>
      </c>
      <c r="H15" s="24">
        <v>144</v>
      </c>
      <c r="I15" s="24">
        <v>126</v>
      </c>
      <c r="J15" s="24">
        <v>134</v>
      </c>
      <c r="K15" s="24">
        <v>121</v>
      </c>
      <c r="L15" s="24">
        <v>140</v>
      </c>
      <c r="M15" s="24">
        <v>140</v>
      </c>
      <c r="P15" s="22" t="s">
        <v>397</v>
      </c>
      <c r="Q15" s="23">
        <f>(_max-_min)/cant_inter</f>
        <v>8</v>
      </c>
    </row>
    <row r="16" spans="1:17" x14ac:dyDescent="0.25">
      <c r="A16" s="24">
        <v>97</v>
      </c>
      <c r="B16" s="24">
        <v>97</v>
      </c>
      <c r="C16" s="24">
        <v>125</v>
      </c>
      <c r="D16" s="24">
        <v>144</v>
      </c>
      <c r="E16" s="24">
        <v>126</v>
      </c>
      <c r="F16" s="24">
        <v>80</v>
      </c>
      <c r="G16" s="24">
        <v>100</v>
      </c>
      <c r="H16" s="24">
        <v>94</v>
      </c>
      <c r="I16" s="24">
        <v>77</v>
      </c>
      <c r="J16" s="24">
        <v>97</v>
      </c>
      <c r="K16" s="24">
        <v>114</v>
      </c>
      <c r="L16" s="24">
        <v>92</v>
      </c>
      <c r="M16" s="24">
        <v>95</v>
      </c>
    </row>
    <row r="17" spans="1:17" ht="15.75" thickBot="1" x14ac:dyDescent="0.3">
      <c r="A17" s="24">
        <v>85</v>
      </c>
      <c r="B17" s="24">
        <v>85</v>
      </c>
      <c r="C17" s="24">
        <v>97</v>
      </c>
      <c r="D17" s="24">
        <v>91</v>
      </c>
      <c r="E17" s="24">
        <v>91</v>
      </c>
      <c r="F17" s="24">
        <v>101</v>
      </c>
      <c r="G17" s="24">
        <v>85</v>
      </c>
      <c r="H17" s="24">
        <v>100</v>
      </c>
      <c r="I17" s="24">
        <v>97</v>
      </c>
      <c r="J17" s="24">
        <v>80</v>
      </c>
      <c r="K17" s="24">
        <v>98</v>
      </c>
      <c r="L17" s="24">
        <v>88</v>
      </c>
      <c r="M17" s="24">
        <v>80</v>
      </c>
    </row>
    <row r="18" spans="1:17" x14ac:dyDescent="0.25">
      <c r="A18" s="24">
        <v>90</v>
      </c>
      <c r="B18" s="24">
        <v>92</v>
      </c>
      <c r="C18" s="24">
        <v>80</v>
      </c>
      <c r="D18" s="24">
        <v>101</v>
      </c>
      <c r="E18" s="24">
        <v>96</v>
      </c>
      <c r="F18" s="24">
        <v>80</v>
      </c>
      <c r="G18" s="24">
        <v>78</v>
      </c>
      <c r="H18" s="24">
        <v>74</v>
      </c>
      <c r="I18" s="24">
        <v>90</v>
      </c>
      <c r="J18" s="24">
        <v>88</v>
      </c>
      <c r="K18" s="24">
        <v>73</v>
      </c>
      <c r="L18" s="24">
        <v>126</v>
      </c>
      <c r="M18" s="24">
        <v>97</v>
      </c>
      <c r="P18" s="17" t="s">
        <v>398</v>
      </c>
      <c r="Q18" s="26">
        <f>AVERAGE(dur_peliculas)</f>
        <v>101.95673076923077</v>
      </c>
    </row>
    <row r="19" spans="1:17" x14ac:dyDescent="0.25">
      <c r="A19" s="24">
        <v>104</v>
      </c>
      <c r="B19" s="24">
        <v>98</v>
      </c>
      <c r="C19" s="24">
        <v>113</v>
      </c>
      <c r="D19" s="24">
        <v>110</v>
      </c>
      <c r="E19" s="24">
        <v>78</v>
      </c>
      <c r="F19" s="24">
        <v>121</v>
      </c>
      <c r="G19" s="24">
        <v>105</v>
      </c>
      <c r="H19" s="24">
        <v>119</v>
      </c>
      <c r="I19" s="24">
        <v>140</v>
      </c>
      <c r="J19" s="24">
        <v>103</v>
      </c>
      <c r="K19" s="24">
        <v>106</v>
      </c>
      <c r="L19" s="24">
        <v>107</v>
      </c>
      <c r="M19" s="24">
        <v>90</v>
      </c>
      <c r="P19" s="19" t="s">
        <v>399</v>
      </c>
      <c r="Q19" s="27">
        <f>VAR(dur_peliculas)</f>
        <v>272.2734810479372</v>
      </c>
    </row>
    <row r="20" spans="1:17" ht="15.75" thickBot="1" x14ac:dyDescent="0.3">
      <c r="A20" s="24">
        <v>116</v>
      </c>
      <c r="B20" s="24">
        <v>125</v>
      </c>
      <c r="C20" s="24">
        <v>100</v>
      </c>
      <c r="D20" s="24">
        <v>104</v>
      </c>
      <c r="E20" s="24">
        <v>112</v>
      </c>
      <c r="F20" s="24">
        <v>116</v>
      </c>
      <c r="G20" s="24">
        <v>92</v>
      </c>
      <c r="H20" s="24">
        <v>108</v>
      </c>
      <c r="I20" s="24">
        <v>97</v>
      </c>
      <c r="J20" s="24">
        <v>100</v>
      </c>
      <c r="K20" s="24">
        <v>95</v>
      </c>
      <c r="L20" s="24">
        <v>89</v>
      </c>
      <c r="M20" s="24">
        <v>105</v>
      </c>
      <c r="P20" s="28" t="s">
        <v>400</v>
      </c>
      <c r="Q20" s="23">
        <f>SQRT(varianza)</f>
        <v>16.500711531565454</v>
      </c>
    </row>
    <row r="21" spans="1:17" x14ac:dyDescent="0.25">
      <c r="A21" s="24">
        <v>89</v>
      </c>
      <c r="B21" s="24">
        <v>125</v>
      </c>
      <c r="C21" s="24">
        <v>84</v>
      </c>
      <c r="D21" s="24">
        <v>88</v>
      </c>
      <c r="E21" s="24">
        <v>88</v>
      </c>
      <c r="F21" s="24">
        <v>101</v>
      </c>
      <c r="G21" s="24">
        <v>108</v>
      </c>
      <c r="H21" s="24">
        <v>108</v>
      </c>
      <c r="I21" s="24">
        <v>92</v>
      </c>
      <c r="J21" s="24">
        <v>112</v>
      </c>
      <c r="K21" s="24">
        <v>81</v>
      </c>
      <c r="L21" s="24">
        <v>101</v>
      </c>
      <c r="M21" s="24">
        <v>80</v>
      </c>
    </row>
    <row r="22" spans="1:17" x14ac:dyDescent="0.25">
      <c r="A22" s="24">
        <v>77</v>
      </c>
      <c r="B22" s="24">
        <v>92</v>
      </c>
      <c r="C22" s="24">
        <v>92</v>
      </c>
      <c r="D22" s="24">
        <v>103</v>
      </c>
      <c r="E22" s="24">
        <v>106</v>
      </c>
      <c r="F22" s="24">
        <v>125</v>
      </c>
      <c r="G22" s="24">
        <v>126</v>
      </c>
      <c r="H22" s="24">
        <v>125</v>
      </c>
      <c r="I22" s="24">
        <v>100</v>
      </c>
      <c r="J22" s="24">
        <v>121</v>
      </c>
      <c r="K22" s="24">
        <v>105</v>
      </c>
      <c r="L22" s="24">
        <v>132</v>
      </c>
      <c r="M22" s="24">
        <v>153</v>
      </c>
    </row>
    <row r="23" spans="1:17" x14ac:dyDescent="0.25">
      <c r="A23" s="24">
        <v>97</v>
      </c>
      <c r="B23" s="24">
        <v>90</v>
      </c>
      <c r="C23" s="24">
        <v>97</v>
      </c>
      <c r="D23" s="24">
        <v>131</v>
      </c>
      <c r="E23" s="24">
        <v>117</v>
      </c>
      <c r="F23" s="24">
        <v>78</v>
      </c>
      <c r="G23" s="24">
        <v>89</v>
      </c>
      <c r="H23" s="24">
        <v>75</v>
      </c>
      <c r="I23" s="24">
        <v>98</v>
      </c>
      <c r="J23" s="24">
        <v>115</v>
      </c>
      <c r="K23" s="24">
        <v>112</v>
      </c>
      <c r="L23" s="24">
        <v>94</v>
      </c>
      <c r="M23" s="24">
        <v>88</v>
      </c>
    </row>
    <row r="24" spans="1:17" x14ac:dyDescent="0.25">
      <c r="A24" s="24">
        <v>121</v>
      </c>
      <c r="B24" s="24">
        <v>98</v>
      </c>
      <c r="C24" s="24">
        <v>116</v>
      </c>
      <c r="D24" s="24">
        <v>92</v>
      </c>
      <c r="E24" s="24">
        <v>97</v>
      </c>
      <c r="F24" s="24">
        <v>108</v>
      </c>
      <c r="G24" s="24">
        <v>100</v>
      </c>
      <c r="H24" s="24">
        <v>105</v>
      </c>
      <c r="I24" s="24">
        <v>132</v>
      </c>
      <c r="J24" s="24">
        <v>153</v>
      </c>
      <c r="K24" s="24">
        <v>107</v>
      </c>
      <c r="L24" s="24">
        <v>97</v>
      </c>
      <c r="M24" s="24">
        <v>90</v>
      </c>
    </row>
    <row r="26" spans="1:17" x14ac:dyDescent="0.25">
      <c r="B26" s="35" t="s">
        <v>401</v>
      </c>
      <c r="C26" s="35" t="s">
        <v>402</v>
      </c>
      <c r="D26" s="35" t="s">
        <v>403</v>
      </c>
      <c r="E26" s="37" t="s">
        <v>413</v>
      </c>
      <c r="F26" s="35" t="s">
        <v>404</v>
      </c>
    </row>
    <row r="27" spans="1:17" x14ac:dyDescent="0.25">
      <c r="B27" s="36">
        <v>1</v>
      </c>
      <c r="C27" s="36">
        <f>_min</f>
        <v>73</v>
      </c>
      <c r="D27" s="36">
        <f t="shared" ref="D27:D36" si="0">C27+paso</f>
        <v>81</v>
      </c>
      <c r="E27" s="37">
        <f>(C27+D27)/2</f>
        <v>77</v>
      </c>
      <c r="F27" s="36">
        <f t="array" ref="F27:F36">FREQUENCY(dur_peliculas,D27:D36)</f>
        <v>19</v>
      </c>
    </row>
    <row r="28" spans="1:17" x14ac:dyDescent="0.25">
      <c r="B28" s="36">
        <v>2</v>
      </c>
      <c r="C28" s="36">
        <f>D27</f>
        <v>81</v>
      </c>
      <c r="D28" s="36">
        <f t="shared" si="0"/>
        <v>89</v>
      </c>
      <c r="E28" s="37">
        <f t="shared" ref="E28:E36" si="1">(C28+D28)/2</f>
        <v>85</v>
      </c>
      <c r="F28" s="36">
        <v>32</v>
      </c>
    </row>
    <row r="29" spans="1:17" x14ac:dyDescent="0.25">
      <c r="B29" s="36">
        <v>3</v>
      </c>
      <c r="C29" s="36">
        <f t="shared" ref="C29:C36" si="2">D28</f>
        <v>89</v>
      </c>
      <c r="D29" s="36">
        <f t="shared" si="0"/>
        <v>97</v>
      </c>
      <c r="E29" s="37">
        <f t="shared" si="1"/>
        <v>93</v>
      </c>
      <c r="F29" s="36">
        <v>46</v>
      </c>
    </row>
    <row r="30" spans="1:17" x14ac:dyDescent="0.25">
      <c r="B30" s="36">
        <v>4</v>
      </c>
      <c r="C30" s="36">
        <f t="shared" si="2"/>
        <v>97</v>
      </c>
      <c r="D30" s="36">
        <f t="shared" si="0"/>
        <v>105</v>
      </c>
      <c r="E30" s="37">
        <f t="shared" si="1"/>
        <v>101</v>
      </c>
      <c r="F30" s="36">
        <v>43</v>
      </c>
    </row>
    <row r="31" spans="1:17" x14ac:dyDescent="0.25">
      <c r="B31" s="36">
        <v>5</v>
      </c>
      <c r="C31" s="36">
        <f t="shared" si="2"/>
        <v>105</v>
      </c>
      <c r="D31" s="36">
        <f t="shared" si="0"/>
        <v>113</v>
      </c>
      <c r="E31" s="37">
        <f t="shared" si="1"/>
        <v>109</v>
      </c>
      <c r="F31" s="36">
        <v>20</v>
      </c>
    </row>
    <row r="32" spans="1:17" x14ac:dyDescent="0.25">
      <c r="B32" s="36">
        <v>6</v>
      </c>
      <c r="C32" s="36">
        <f t="shared" si="2"/>
        <v>113</v>
      </c>
      <c r="D32" s="36">
        <f t="shared" si="0"/>
        <v>121</v>
      </c>
      <c r="E32" s="37">
        <f t="shared" si="1"/>
        <v>117</v>
      </c>
      <c r="F32" s="36">
        <v>16</v>
      </c>
    </row>
    <row r="33" spans="2:15" x14ac:dyDescent="0.25">
      <c r="B33" s="36">
        <v>7</v>
      </c>
      <c r="C33" s="36">
        <f t="shared" si="2"/>
        <v>121</v>
      </c>
      <c r="D33" s="36">
        <f t="shared" si="0"/>
        <v>129</v>
      </c>
      <c r="E33" s="37">
        <f t="shared" si="1"/>
        <v>125</v>
      </c>
      <c r="F33" s="36">
        <v>18</v>
      </c>
    </row>
    <row r="34" spans="2:15" x14ac:dyDescent="0.25">
      <c r="B34" s="36">
        <v>8</v>
      </c>
      <c r="C34" s="36">
        <f t="shared" si="2"/>
        <v>129</v>
      </c>
      <c r="D34" s="36">
        <f t="shared" si="0"/>
        <v>137</v>
      </c>
      <c r="E34" s="37">
        <f t="shared" si="1"/>
        <v>133</v>
      </c>
      <c r="F34" s="36">
        <v>6</v>
      </c>
    </row>
    <row r="35" spans="2:15" x14ac:dyDescent="0.25">
      <c r="B35" s="36">
        <v>9</v>
      </c>
      <c r="C35" s="36">
        <f t="shared" si="2"/>
        <v>137</v>
      </c>
      <c r="D35" s="36">
        <f t="shared" si="0"/>
        <v>145</v>
      </c>
      <c r="E35" s="37">
        <f t="shared" si="1"/>
        <v>141</v>
      </c>
      <c r="F35" s="36">
        <v>6</v>
      </c>
    </row>
    <row r="36" spans="2:15" x14ac:dyDescent="0.25">
      <c r="B36" s="36">
        <v>10</v>
      </c>
      <c r="C36" s="36">
        <f t="shared" si="2"/>
        <v>145</v>
      </c>
      <c r="D36" s="36">
        <f t="shared" si="0"/>
        <v>153</v>
      </c>
      <c r="E36" s="37">
        <f t="shared" si="1"/>
        <v>149</v>
      </c>
      <c r="F36" s="36">
        <v>2</v>
      </c>
    </row>
    <row r="37" spans="2:15" x14ac:dyDescent="0.25">
      <c r="F37" s="36">
        <f>SUM(F27:F36)</f>
        <v>208</v>
      </c>
    </row>
    <row r="42" spans="2:15" x14ac:dyDescent="0.25">
      <c r="F42" s="59" t="s">
        <v>404</v>
      </c>
      <c r="G42" s="59"/>
      <c r="I42" s="38" t="s">
        <v>405</v>
      </c>
    </row>
    <row r="43" spans="2:15" x14ac:dyDescent="0.25">
      <c r="B43" s="38" t="s">
        <v>401</v>
      </c>
      <c r="C43" s="42" t="s">
        <v>402</v>
      </c>
      <c r="D43" s="38" t="s">
        <v>403</v>
      </c>
      <c r="E43" s="38" t="s">
        <v>414</v>
      </c>
      <c r="F43" s="38" t="s">
        <v>347</v>
      </c>
      <c r="G43" s="39" t="s">
        <v>415</v>
      </c>
      <c r="H43" s="40" t="s">
        <v>349</v>
      </c>
      <c r="I43" s="38" t="s">
        <v>346</v>
      </c>
      <c r="J43" s="39" t="s">
        <v>345</v>
      </c>
    </row>
    <row r="44" spans="2:15" x14ac:dyDescent="0.25">
      <c r="B44" s="20">
        <v>1</v>
      </c>
      <c r="C44" s="43">
        <f>_min</f>
        <v>73</v>
      </c>
      <c r="D44" s="20">
        <f t="shared" ref="D44:D50" si="3">C44+paso</f>
        <v>81</v>
      </c>
      <c r="E44" s="20">
        <f>(C44+D44)/2</f>
        <v>77</v>
      </c>
      <c r="F44" s="20">
        <f t="array" ref="F44:F53">FREQUENCY(dur_peliculas,D44:D51)</f>
        <v>19</v>
      </c>
      <c r="G44" s="20">
        <f t="shared" ref="G44:G51" si="4">((EXP(-0.5*((E44-media)/sigma)^2))/(sigma*SQRT(2*PI())))*(D44-C44)</f>
        <v>6.1625838374504624E-2</v>
      </c>
      <c r="H44" s="33">
        <f>G44*$F$37</f>
        <v>12.818174381896961</v>
      </c>
      <c r="I44" s="20">
        <f>POWER((H44-F44),2)/F44</f>
        <v>2.0113141038228957</v>
      </c>
      <c r="J44" s="20">
        <f>I44</f>
        <v>2.0113141038228957</v>
      </c>
      <c r="M44" s="61" t="s">
        <v>416</v>
      </c>
      <c r="N44" s="61"/>
      <c r="O44">
        <f>9-2-1</f>
        <v>6</v>
      </c>
    </row>
    <row r="45" spans="2:15" x14ac:dyDescent="0.25">
      <c r="B45" s="20">
        <v>2</v>
      </c>
      <c r="C45" s="43">
        <f>D44</f>
        <v>81</v>
      </c>
      <c r="D45" s="20">
        <f t="shared" si="3"/>
        <v>89</v>
      </c>
      <c r="E45" s="20">
        <f t="shared" ref="E45:E51" si="5">(C45+D45)/2</f>
        <v>85</v>
      </c>
      <c r="F45" s="20">
        <v>32</v>
      </c>
      <c r="G45" s="20">
        <f t="shared" si="4"/>
        <v>0.11407276827774626</v>
      </c>
      <c r="H45" s="33">
        <f t="shared" ref="H45:H51" si="6">G45*$F$37</f>
        <v>23.727135801771222</v>
      </c>
      <c r="I45" s="20">
        <f t="shared" ref="I45:I51" si="7">POWER((H45-F45),2)/F45</f>
        <v>2.1387588138229834</v>
      </c>
      <c r="J45" s="20">
        <f>I45+J44</f>
        <v>4.150072917645879</v>
      </c>
      <c r="M45" s="61" t="s">
        <v>330</v>
      </c>
      <c r="N45" s="61"/>
      <c r="O45">
        <v>95</v>
      </c>
    </row>
    <row r="46" spans="2:15" x14ac:dyDescent="0.25">
      <c r="B46" s="20">
        <v>3</v>
      </c>
      <c r="C46" s="43">
        <f t="shared" ref="C46:C51" si="8">D45</f>
        <v>89</v>
      </c>
      <c r="D46" s="20">
        <f t="shared" si="3"/>
        <v>97</v>
      </c>
      <c r="E46" s="20">
        <f t="shared" si="5"/>
        <v>93</v>
      </c>
      <c r="F46" s="20">
        <v>46</v>
      </c>
      <c r="G46" s="20">
        <f t="shared" si="4"/>
        <v>0.1669232472173344</v>
      </c>
      <c r="H46" s="33">
        <f t="shared" si="6"/>
        <v>34.720035421205552</v>
      </c>
      <c r="I46" s="20">
        <f t="shared" si="7"/>
        <v>2.7660348021490746</v>
      </c>
      <c r="J46" s="20">
        <f t="shared" ref="J46:J51" si="9">I46+J45</f>
        <v>6.9161077197949536</v>
      </c>
      <c r="N46" t="s">
        <v>333</v>
      </c>
      <c r="O46">
        <v>12.6</v>
      </c>
    </row>
    <row r="47" spans="2:15" x14ac:dyDescent="0.25">
      <c r="B47" s="20">
        <v>4</v>
      </c>
      <c r="C47" s="43">
        <f t="shared" si="8"/>
        <v>97</v>
      </c>
      <c r="D47" s="20">
        <f t="shared" si="3"/>
        <v>105</v>
      </c>
      <c r="E47" s="20">
        <f t="shared" si="5"/>
        <v>101</v>
      </c>
      <c r="F47" s="20">
        <v>43</v>
      </c>
      <c r="G47" s="20">
        <f t="shared" si="4"/>
        <v>0.19309337410923033</v>
      </c>
      <c r="H47" s="33">
        <f t="shared" si="6"/>
        <v>40.163421814719911</v>
      </c>
      <c r="I47" s="20">
        <f t="shared" si="7"/>
        <v>0.18712036746992758</v>
      </c>
      <c r="J47" s="20">
        <f t="shared" si="9"/>
        <v>7.1032280872648812</v>
      </c>
    </row>
    <row r="48" spans="2:15" ht="15" customHeight="1" x14ac:dyDescent="0.25">
      <c r="B48" s="20">
        <v>5</v>
      </c>
      <c r="C48" s="43">
        <f t="shared" si="8"/>
        <v>105</v>
      </c>
      <c r="D48" s="20">
        <f t="shared" si="3"/>
        <v>113</v>
      </c>
      <c r="E48" s="20">
        <f t="shared" si="5"/>
        <v>109</v>
      </c>
      <c r="F48" s="20">
        <v>20</v>
      </c>
      <c r="G48" s="20">
        <f t="shared" si="4"/>
        <v>0.17657679165111462</v>
      </c>
      <c r="H48" s="33">
        <f t="shared" si="6"/>
        <v>36.727972663431842</v>
      </c>
      <c r="I48" s="20">
        <f t="shared" si="7"/>
        <v>13.991253471426152</v>
      </c>
      <c r="J48" s="20">
        <f t="shared" si="9"/>
        <v>21.094481558691033</v>
      </c>
      <c r="L48" s="54" t="s">
        <v>417</v>
      </c>
      <c r="M48" s="54"/>
      <c r="N48" s="54"/>
      <c r="O48" s="54"/>
    </row>
    <row r="49" spans="1:15" x14ac:dyDescent="0.25">
      <c r="B49" s="20">
        <v>6</v>
      </c>
      <c r="C49" s="43">
        <f t="shared" si="8"/>
        <v>113</v>
      </c>
      <c r="D49" s="20">
        <f t="shared" si="3"/>
        <v>121</v>
      </c>
      <c r="E49" s="20">
        <f t="shared" si="5"/>
        <v>117</v>
      </c>
      <c r="F49" s="20">
        <v>16</v>
      </c>
      <c r="G49" s="20">
        <f t="shared" si="4"/>
        <v>0.12764845858665444</v>
      </c>
      <c r="H49" s="33">
        <f t="shared" si="6"/>
        <v>26.550879386024125</v>
      </c>
      <c r="I49" s="20">
        <f t="shared" si="7"/>
        <v>6.9575659886518011</v>
      </c>
      <c r="J49" s="20">
        <f t="shared" si="9"/>
        <v>28.052047547342834</v>
      </c>
      <c r="L49" s="54"/>
      <c r="M49" s="54"/>
      <c r="N49" s="54"/>
      <c r="O49" s="54"/>
    </row>
    <row r="50" spans="1:15" ht="15" customHeight="1" x14ac:dyDescent="0.25">
      <c r="B50" s="20">
        <v>7</v>
      </c>
      <c r="C50" s="43">
        <f t="shared" si="8"/>
        <v>121</v>
      </c>
      <c r="D50" s="20">
        <f t="shared" si="3"/>
        <v>129</v>
      </c>
      <c r="E50" s="20">
        <f t="shared" si="5"/>
        <v>125</v>
      </c>
      <c r="F50" s="20">
        <v>18</v>
      </c>
      <c r="G50" s="20">
        <f t="shared" si="4"/>
        <v>7.294797345815876E-2</v>
      </c>
      <c r="H50" s="33">
        <f t="shared" si="6"/>
        <v>15.173178479297022</v>
      </c>
      <c r="I50" s="20">
        <f t="shared" si="7"/>
        <v>0.44393999499497216</v>
      </c>
      <c r="J50" s="20">
        <f t="shared" si="9"/>
        <v>28.495987542337808</v>
      </c>
    </row>
    <row r="51" spans="1:15" x14ac:dyDescent="0.25">
      <c r="B51" s="20">
        <v>8</v>
      </c>
      <c r="C51" s="43">
        <f t="shared" si="8"/>
        <v>129</v>
      </c>
      <c r="D51" s="20">
        <v>153</v>
      </c>
      <c r="E51" s="20">
        <f t="shared" si="5"/>
        <v>141</v>
      </c>
      <c r="F51" s="20">
        <v>14</v>
      </c>
      <c r="G51" s="20">
        <f t="shared" si="4"/>
        <v>3.5308308208934207E-2</v>
      </c>
      <c r="H51" s="33">
        <f t="shared" si="6"/>
        <v>7.3441281074583147</v>
      </c>
      <c r="I51" s="20">
        <f t="shared" si="7"/>
        <v>3.164330760709031</v>
      </c>
      <c r="J51" s="20">
        <f t="shared" si="9"/>
        <v>31.660318303046839</v>
      </c>
    </row>
    <row r="52" spans="1:15" x14ac:dyDescent="0.25">
      <c r="B52" s="36"/>
      <c r="C52" s="36"/>
      <c r="D52" s="36"/>
      <c r="E52" s="36"/>
      <c r="F52" s="36">
        <v>0</v>
      </c>
      <c r="G52" s="36"/>
      <c r="H52" s="36"/>
      <c r="I52" s="36"/>
      <c r="J52" s="36"/>
    </row>
    <row r="53" spans="1:15" x14ac:dyDescent="0.25">
      <c r="B53" s="36"/>
      <c r="C53" s="36"/>
      <c r="D53" s="36"/>
      <c r="E53" s="36"/>
      <c r="F53" s="36" t="e">
        <v>#N/A</v>
      </c>
      <c r="G53" s="41"/>
      <c r="H53" s="41"/>
      <c r="I53" s="41"/>
    </row>
    <row r="54" spans="1:15" x14ac:dyDescent="0.25">
      <c r="F54" s="36"/>
      <c r="G54" s="36"/>
      <c r="H54" s="36"/>
      <c r="I54" s="32"/>
      <c r="J54" s="32"/>
    </row>
    <row r="57" spans="1:15" x14ac:dyDescent="0.25">
      <c r="H57" s="56" t="s">
        <v>406</v>
      </c>
      <c r="I57" s="57"/>
      <c r="J57" s="57"/>
      <c r="K57" s="57"/>
      <c r="L57" s="58"/>
    </row>
    <row r="58" spans="1:15" x14ac:dyDescent="0.25">
      <c r="A58" s="38" t="s">
        <v>401</v>
      </c>
      <c r="B58" s="38" t="s">
        <v>402</v>
      </c>
      <c r="C58" s="38" t="s">
        <v>403</v>
      </c>
      <c r="D58" s="11" t="s">
        <v>413</v>
      </c>
      <c r="E58" s="38" t="s">
        <v>347</v>
      </c>
      <c r="F58" s="39" t="s">
        <v>415</v>
      </c>
      <c r="G58" s="39" t="s">
        <v>349</v>
      </c>
      <c r="H58" s="44" t="s">
        <v>407</v>
      </c>
      <c r="I58" s="44" t="s">
        <v>408</v>
      </c>
      <c r="J58" s="44" t="s">
        <v>409</v>
      </c>
      <c r="K58" s="45" t="s">
        <v>410</v>
      </c>
      <c r="L58" s="44" t="s">
        <v>411</v>
      </c>
      <c r="M58" s="46" t="s">
        <v>403</v>
      </c>
    </row>
    <row r="59" spans="1:15" x14ac:dyDescent="0.25">
      <c r="A59" s="20">
        <v>1</v>
      </c>
      <c r="B59" s="20">
        <f>_min</f>
        <v>73</v>
      </c>
      <c r="C59" s="20">
        <f t="shared" ref="C59:C68" si="10">B59+paso</f>
        <v>81</v>
      </c>
      <c r="D59" s="11">
        <f>(B59+C59)/2</f>
        <v>77</v>
      </c>
      <c r="E59" s="20">
        <f t="array" ref="E59:E68">FREQUENCY(dur_peliculas,C59:C68)</f>
        <v>19</v>
      </c>
      <c r="F59" s="20">
        <f t="shared" ref="F59:F68" si="11">((EXP(-0.5*((D59-media)/sigma)^2))/(sigma*SQRT(2*PI())))*(C59-B59)</f>
        <v>6.1625838374504624E-2</v>
      </c>
      <c r="G59" s="20">
        <f>F59*$F$37</f>
        <v>12.818174381896961</v>
      </c>
      <c r="H59" s="30">
        <f t="shared" ref="H59:H68" si="12">E59/tamaño</f>
        <v>9.1346153846153841E-2</v>
      </c>
      <c r="I59" s="30">
        <f t="shared" ref="I59:I68" si="13">G59/tamaño</f>
        <v>6.1625838374504624E-2</v>
      </c>
      <c r="J59" s="30">
        <f>H59</f>
        <v>9.1346153846153841E-2</v>
      </c>
      <c r="K59" s="31">
        <f>I59</f>
        <v>6.1625838374504624E-2</v>
      </c>
      <c r="L59" s="29">
        <f>ABS(J59-K59)</f>
        <v>2.9720315471649217E-2</v>
      </c>
      <c r="M59" s="32">
        <f>L59</f>
        <v>2.9720315471649217E-2</v>
      </c>
    </row>
    <row r="60" spans="1:15" x14ac:dyDescent="0.25">
      <c r="A60" s="20">
        <v>2</v>
      </c>
      <c r="B60" s="20">
        <f>C59</f>
        <v>81</v>
      </c>
      <c r="C60" s="20">
        <f t="shared" si="10"/>
        <v>89</v>
      </c>
      <c r="D60" s="11">
        <f t="shared" ref="D60:D68" si="14">(B60+C60)/2</f>
        <v>85</v>
      </c>
      <c r="E60" s="20">
        <v>32</v>
      </c>
      <c r="F60" s="20">
        <f t="shared" si="11"/>
        <v>0.11407276827774626</v>
      </c>
      <c r="G60" s="20">
        <f t="shared" ref="G60:G68" si="15">F60*$F$37</f>
        <v>23.727135801771222</v>
      </c>
      <c r="H60" s="30">
        <f t="shared" si="12"/>
        <v>0.15384615384615385</v>
      </c>
      <c r="I60" s="30">
        <f t="shared" si="13"/>
        <v>0.11407276827774626</v>
      </c>
      <c r="J60" s="30">
        <f>J59+H60</f>
        <v>0.24519230769230771</v>
      </c>
      <c r="K60" s="31">
        <f>K59+I60</f>
        <v>0.1756986066522509</v>
      </c>
      <c r="L60" s="30">
        <f t="shared" ref="L60:L67" si="16">ABS(J60-K60)</f>
        <v>6.949370104005681E-2</v>
      </c>
      <c r="M60" s="32">
        <f>MAX(M59,L60)</f>
        <v>6.949370104005681E-2</v>
      </c>
    </row>
    <row r="61" spans="1:15" x14ac:dyDescent="0.25">
      <c r="A61" s="20">
        <v>3</v>
      </c>
      <c r="B61" s="20">
        <f t="shared" ref="B61:B68" si="17">C60</f>
        <v>89</v>
      </c>
      <c r="C61" s="20">
        <f t="shared" si="10"/>
        <v>97</v>
      </c>
      <c r="D61" s="11">
        <f t="shared" si="14"/>
        <v>93</v>
      </c>
      <c r="E61" s="20">
        <v>46</v>
      </c>
      <c r="F61" s="20">
        <f t="shared" si="11"/>
        <v>0.1669232472173344</v>
      </c>
      <c r="G61" s="20">
        <f t="shared" si="15"/>
        <v>34.720035421205552</v>
      </c>
      <c r="H61" s="30">
        <f t="shared" si="12"/>
        <v>0.22115384615384615</v>
      </c>
      <c r="I61" s="30">
        <f t="shared" si="13"/>
        <v>0.16692324721733437</v>
      </c>
      <c r="J61" s="30">
        <f t="shared" ref="J61:J68" si="18">J60+H61</f>
        <v>0.46634615384615385</v>
      </c>
      <c r="K61" s="31">
        <f t="shared" ref="K61:K68" si="19">K60+I61</f>
        <v>0.34262185386958527</v>
      </c>
      <c r="L61" s="30">
        <f t="shared" si="16"/>
        <v>0.12372429997656859</v>
      </c>
      <c r="M61" s="32">
        <f t="shared" ref="M61:M68" si="20">MAX(M60,L61)</f>
        <v>0.12372429997656859</v>
      </c>
    </row>
    <row r="62" spans="1:15" x14ac:dyDescent="0.25">
      <c r="A62" s="20">
        <v>4</v>
      </c>
      <c r="B62" s="20">
        <f t="shared" si="17"/>
        <v>97</v>
      </c>
      <c r="C62" s="20">
        <f t="shared" si="10"/>
        <v>105</v>
      </c>
      <c r="D62" s="11">
        <f t="shared" si="14"/>
        <v>101</v>
      </c>
      <c r="E62" s="20">
        <v>43</v>
      </c>
      <c r="F62" s="20">
        <f t="shared" si="11"/>
        <v>0.19309337410923033</v>
      </c>
      <c r="G62" s="20">
        <f t="shared" si="15"/>
        <v>40.163421814719911</v>
      </c>
      <c r="H62" s="30">
        <f t="shared" si="12"/>
        <v>0.20673076923076922</v>
      </c>
      <c r="I62" s="30">
        <f t="shared" si="13"/>
        <v>0.19309337410923033</v>
      </c>
      <c r="J62" s="30">
        <f t="shared" si="18"/>
        <v>0.67307692307692313</v>
      </c>
      <c r="K62" s="31">
        <f t="shared" si="19"/>
        <v>0.53571522797881554</v>
      </c>
      <c r="L62" s="30">
        <f t="shared" si="16"/>
        <v>0.13736169509810758</v>
      </c>
      <c r="M62" s="32">
        <f t="shared" si="20"/>
        <v>0.13736169509810758</v>
      </c>
    </row>
    <row r="63" spans="1:15" x14ac:dyDescent="0.25">
      <c r="A63" s="20">
        <v>5</v>
      </c>
      <c r="B63" s="20">
        <f t="shared" si="17"/>
        <v>105</v>
      </c>
      <c r="C63" s="20">
        <f t="shared" si="10"/>
        <v>113</v>
      </c>
      <c r="D63" s="11">
        <f t="shared" si="14"/>
        <v>109</v>
      </c>
      <c r="E63" s="20">
        <v>20</v>
      </c>
      <c r="F63" s="20">
        <f t="shared" si="11"/>
        <v>0.17657679165111462</v>
      </c>
      <c r="G63" s="20">
        <f t="shared" si="15"/>
        <v>36.727972663431842</v>
      </c>
      <c r="H63" s="30">
        <f t="shared" si="12"/>
        <v>9.6153846153846159E-2</v>
      </c>
      <c r="I63" s="30">
        <f t="shared" si="13"/>
        <v>0.17657679165111462</v>
      </c>
      <c r="J63" s="30">
        <f t="shared" si="18"/>
        <v>0.76923076923076927</v>
      </c>
      <c r="K63" s="31">
        <f t="shared" si="19"/>
        <v>0.71229201962993016</v>
      </c>
      <c r="L63" s="30">
        <f t="shared" si="16"/>
        <v>5.6938749600839111E-2</v>
      </c>
      <c r="M63" s="32">
        <f t="shared" si="20"/>
        <v>0.13736169509810758</v>
      </c>
    </row>
    <row r="64" spans="1:15" x14ac:dyDescent="0.25">
      <c r="A64" s="20">
        <v>6</v>
      </c>
      <c r="B64" s="20">
        <f t="shared" si="17"/>
        <v>113</v>
      </c>
      <c r="C64" s="20">
        <f t="shared" si="10"/>
        <v>121</v>
      </c>
      <c r="D64" s="11">
        <f t="shared" si="14"/>
        <v>117</v>
      </c>
      <c r="E64" s="20">
        <v>16</v>
      </c>
      <c r="F64" s="20">
        <f t="shared" si="11"/>
        <v>0.12764845858665444</v>
      </c>
      <c r="G64" s="20">
        <f t="shared" si="15"/>
        <v>26.550879386024125</v>
      </c>
      <c r="H64" s="30">
        <f t="shared" si="12"/>
        <v>7.6923076923076927E-2</v>
      </c>
      <c r="I64" s="30">
        <f t="shared" si="13"/>
        <v>0.12764845858665444</v>
      </c>
      <c r="J64" s="30">
        <f t="shared" si="18"/>
        <v>0.84615384615384626</v>
      </c>
      <c r="K64" s="31">
        <f t="shared" si="19"/>
        <v>0.83994047821658457</v>
      </c>
      <c r="L64" s="30">
        <f t="shared" si="16"/>
        <v>6.2133679372616823E-3</v>
      </c>
      <c r="M64" s="32">
        <f t="shared" si="20"/>
        <v>0.13736169509810758</v>
      </c>
    </row>
    <row r="65" spans="1:15" x14ac:dyDescent="0.25">
      <c r="A65" s="20">
        <v>7</v>
      </c>
      <c r="B65" s="20">
        <f t="shared" si="17"/>
        <v>121</v>
      </c>
      <c r="C65" s="20">
        <f t="shared" si="10"/>
        <v>129</v>
      </c>
      <c r="D65" s="11">
        <f t="shared" si="14"/>
        <v>125</v>
      </c>
      <c r="E65" s="20">
        <v>18</v>
      </c>
      <c r="F65" s="20">
        <f t="shared" si="11"/>
        <v>7.294797345815876E-2</v>
      </c>
      <c r="G65" s="20">
        <f t="shared" si="15"/>
        <v>15.173178479297022</v>
      </c>
      <c r="H65" s="30">
        <f t="shared" si="12"/>
        <v>8.6538461538461536E-2</v>
      </c>
      <c r="I65" s="30">
        <f t="shared" si="13"/>
        <v>7.294797345815876E-2</v>
      </c>
      <c r="J65" s="30">
        <f t="shared" si="18"/>
        <v>0.93269230769230782</v>
      </c>
      <c r="K65" s="31">
        <f t="shared" si="19"/>
        <v>0.91288845167474331</v>
      </c>
      <c r="L65" s="30">
        <f t="shared" si="16"/>
        <v>1.9803856017564514E-2</v>
      </c>
      <c r="M65" s="32">
        <f>MAX(M64,L65)</f>
        <v>0.13736169509810758</v>
      </c>
    </row>
    <row r="66" spans="1:15" x14ac:dyDescent="0.25">
      <c r="A66" s="20">
        <v>8</v>
      </c>
      <c r="B66" s="20">
        <f t="shared" si="17"/>
        <v>129</v>
      </c>
      <c r="C66" s="20">
        <f t="shared" si="10"/>
        <v>137</v>
      </c>
      <c r="D66" s="11">
        <f t="shared" si="14"/>
        <v>133</v>
      </c>
      <c r="E66" s="20">
        <v>6</v>
      </c>
      <c r="F66" s="20">
        <f t="shared" si="11"/>
        <v>3.2955400294861784E-2</v>
      </c>
      <c r="G66" s="20">
        <f t="shared" si="15"/>
        <v>6.8547232613312508</v>
      </c>
      <c r="H66" s="30">
        <f t="shared" si="12"/>
        <v>2.8846153846153848E-2</v>
      </c>
      <c r="I66" s="30">
        <f t="shared" si="13"/>
        <v>3.2955400294861784E-2</v>
      </c>
      <c r="J66" s="30">
        <f t="shared" si="18"/>
        <v>0.96153846153846168</v>
      </c>
      <c r="K66" s="31">
        <f t="shared" si="19"/>
        <v>0.94584385196960508</v>
      </c>
      <c r="L66" s="30">
        <f t="shared" si="16"/>
        <v>1.5694609568856599E-2</v>
      </c>
      <c r="M66" s="32">
        <f t="shared" si="20"/>
        <v>0.13736169509810758</v>
      </c>
    </row>
    <row r="67" spans="1:15" x14ac:dyDescent="0.25">
      <c r="A67" s="20">
        <v>9</v>
      </c>
      <c r="B67" s="20">
        <f t="shared" si="17"/>
        <v>137</v>
      </c>
      <c r="C67" s="20">
        <f t="shared" si="10"/>
        <v>145</v>
      </c>
      <c r="D67" s="11">
        <f t="shared" si="14"/>
        <v>141</v>
      </c>
      <c r="E67" s="20">
        <v>6</v>
      </c>
      <c r="F67" s="20">
        <f t="shared" si="11"/>
        <v>1.1769436069644736E-2</v>
      </c>
      <c r="G67" s="20">
        <f t="shared" si="15"/>
        <v>2.4480427024861049</v>
      </c>
      <c r="H67" s="30">
        <f t="shared" si="12"/>
        <v>2.8846153846153848E-2</v>
      </c>
      <c r="I67" s="30">
        <f t="shared" si="13"/>
        <v>1.1769436069644736E-2</v>
      </c>
      <c r="J67" s="30">
        <f t="shared" si="18"/>
        <v>0.99038461538461553</v>
      </c>
      <c r="K67" s="31">
        <f t="shared" si="19"/>
        <v>0.95761328803924983</v>
      </c>
      <c r="L67" s="30">
        <f t="shared" si="16"/>
        <v>3.2771327345365697E-2</v>
      </c>
      <c r="M67" s="32">
        <f t="shared" si="20"/>
        <v>0.13736169509810758</v>
      </c>
    </row>
    <row r="68" spans="1:15" x14ac:dyDescent="0.25">
      <c r="A68" s="20">
        <v>10</v>
      </c>
      <c r="B68" s="20">
        <f t="shared" si="17"/>
        <v>145</v>
      </c>
      <c r="C68" s="20">
        <f t="shared" si="10"/>
        <v>153</v>
      </c>
      <c r="D68" s="11">
        <f t="shared" si="14"/>
        <v>149</v>
      </c>
      <c r="E68" s="20">
        <v>2</v>
      </c>
      <c r="F68" s="20">
        <f t="shared" si="11"/>
        <v>3.3227710688859069E-3</v>
      </c>
      <c r="G68" s="20">
        <f t="shared" si="15"/>
        <v>0.69113638232826868</v>
      </c>
      <c r="H68" s="30">
        <f t="shared" si="12"/>
        <v>9.6153846153846159E-3</v>
      </c>
      <c r="I68" s="30">
        <f t="shared" si="13"/>
        <v>3.3227710688859069E-3</v>
      </c>
      <c r="J68" s="30">
        <f t="shared" si="18"/>
        <v>1.0000000000000002</v>
      </c>
      <c r="K68" s="31">
        <f t="shared" si="19"/>
        <v>0.96093605910813573</v>
      </c>
      <c r="L68" s="30">
        <f>ABS(J68-K68)</f>
        <v>3.906394089186449E-2</v>
      </c>
      <c r="M68" s="32">
        <f t="shared" si="20"/>
        <v>0.13736169509810758</v>
      </c>
    </row>
    <row r="71" spans="1:15" x14ac:dyDescent="0.25">
      <c r="H71" t="s">
        <v>418</v>
      </c>
      <c r="I71">
        <v>10</v>
      </c>
      <c r="K71" s="55" t="s">
        <v>419</v>
      </c>
      <c r="L71" s="55"/>
      <c r="M71" s="55"/>
      <c r="N71" s="55"/>
      <c r="O71" s="55"/>
    </row>
    <row r="72" spans="1:15" x14ac:dyDescent="0.25">
      <c r="H72" t="s">
        <v>330</v>
      </c>
      <c r="I72">
        <v>0.95</v>
      </c>
      <c r="K72" s="55"/>
      <c r="L72" s="55"/>
      <c r="M72" s="55"/>
      <c r="N72" s="55"/>
      <c r="O72" s="55"/>
    </row>
    <row r="73" spans="1:15" x14ac:dyDescent="0.25">
      <c r="H73" s="52" t="s">
        <v>333</v>
      </c>
      <c r="I73" s="52">
        <v>0.40925</v>
      </c>
    </row>
  </sheetData>
  <mergeCells count="7">
    <mergeCell ref="L48:O49"/>
    <mergeCell ref="K71:O72"/>
    <mergeCell ref="H57:L57"/>
    <mergeCell ref="F42:G42"/>
    <mergeCell ref="A8:M8"/>
    <mergeCell ref="M44:N44"/>
    <mergeCell ref="M45:N45"/>
  </mergeCells>
  <hyperlinks>
    <hyperlink ref="I4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8" sqref="D8"/>
    </sheetView>
  </sheetViews>
  <sheetFormatPr baseColWidth="10" defaultRowHeight="15" x14ac:dyDescent="0.25"/>
  <cols>
    <col min="2" max="2" width="16.85546875" customWidth="1"/>
  </cols>
  <sheetData>
    <row r="1" spans="1:2" x14ac:dyDescent="0.25">
      <c r="A1" t="s">
        <v>420</v>
      </c>
    </row>
    <row r="2" spans="1:2" x14ac:dyDescent="0.25">
      <c r="B2" t="s">
        <v>421</v>
      </c>
    </row>
    <row r="3" spans="1:2" x14ac:dyDescent="0.25">
      <c r="B3" t="s">
        <v>422</v>
      </c>
    </row>
    <row r="4" spans="1:2" x14ac:dyDescent="0.25">
      <c r="B4" t="s">
        <v>423</v>
      </c>
    </row>
    <row r="5" spans="1:2" x14ac:dyDescent="0.25">
      <c r="B5" t="s">
        <v>424</v>
      </c>
    </row>
    <row r="6" spans="1:2" x14ac:dyDescent="0.25">
      <c r="B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16</vt:i4>
      </vt:variant>
    </vt:vector>
  </HeadingPairs>
  <TitlesOfParts>
    <vt:vector size="19" baseType="lpstr">
      <vt:lpstr>Muestra1</vt:lpstr>
      <vt:lpstr>Muestra 2</vt:lpstr>
      <vt:lpstr>Integrantes</vt:lpstr>
      <vt:lpstr>_max</vt:lpstr>
      <vt:lpstr>_min</vt:lpstr>
      <vt:lpstr>cant_inter</vt:lpstr>
      <vt:lpstr>Muestra1!cant_partidos</vt:lpstr>
      <vt:lpstr>dur_peliculas</vt:lpstr>
      <vt:lpstr>Muestra1!Goles_de_Argentina</vt:lpstr>
      <vt:lpstr>Muestra1!golesAr</vt:lpstr>
      <vt:lpstr>GolesArg</vt:lpstr>
      <vt:lpstr>Muestra1!lambda</vt:lpstr>
      <vt:lpstr>Muestra1!lamda</vt:lpstr>
      <vt:lpstr>Muestra1!media</vt:lpstr>
      <vt:lpstr>media</vt:lpstr>
      <vt:lpstr>paso</vt:lpstr>
      <vt:lpstr>sigma</vt:lpstr>
      <vt:lpstr>tamaño</vt:lpstr>
      <vt:lpstr>varianza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2021-03-31T00:36:08Z</dcterms:created>
  <dcterms:modified xsi:type="dcterms:W3CDTF">2021-08-24T22:32:36Z</dcterms:modified>
</cp:coreProperties>
</file>