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2e5b4cfdd44d6e/Documents/CHEG101 problemset/"/>
    </mc:Choice>
  </mc:AlternateContent>
  <xr:revisionPtr revIDLastSave="2" documentId="8_{07731D98-0B06-490C-B934-8F92B22D828F}" xr6:coauthVersionLast="47" xr6:coauthVersionMax="47" xr10:uidLastSave="{0290F242-E0FB-444A-A455-17721E524BC9}"/>
  <bookViews>
    <workbookView xWindow="-120" yWindow="-120" windowWidth="29040" windowHeight="15720" activeTab="2" xr2:uid="{27737623-2CCB-4AAA-A123-BB61A4ECFA31}"/>
  </bookViews>
  <sheets>
    <sheet name="Formula" sheetId="1" r:id="rId1"/>
    <sheet name="Process Flow" sheetId="3" r:id="rId2"/>
    <sheet name="Answer Key" sheetId="4" r:id="rId3"/>
    <sheet name="Process flow pictur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4" l="1"/>
  <c r="B31" i="4"/>
  <c r="A38" i="4" s="1"/>
  <c r="B33" i="4"/>
  <c r="B29" i="4"/>
  <c r="B35" i="4"/>
  <c r="B24" i="4"/>
  <c r="B30" i="4"/>
  <c r="G2" i="4"/>
  <c r="H12" i="4"/>
  <c r="G13" i="4"/>
  <c r="G5" i="4" s="1"/>
  <c r="A13" i="4"/>
  <c r="A18" i="4"/>
  <c r="A10" i="4"/>
  <c r="E13" i="1"/>
  <c r="B13" i="1"/>
  <c r="B32" i="4" l="1"/>
  <c r="B25" i="4"/>
  <c r="B26" i="4"/>
  <c r="B34" i="4"/>
  <c r="B27" i="4"/>
  <c r="B28" i="4"/>
  <c r="G11" i="4"/>
  <c r="G6" i="4"/>
  <c r="G7" i="4"/>
  <c r="G12" i="4"/>
  <c r="G3" i="4"/>
  <c r="G10" i="4"/>
  <c r="G8" i="4"/>
  <c r="G4" i="4"/>
  <c r="C34" i="4" l="1"/>
  <c r="G9" i="4"/>
</calcChain>
</file>

<file path=xl/sharedStrings.xml><?xml version="1.0" encoding="utf-8"?>
<sst xmlns="http://schemas.openxmlformats.org/spreadsheetml/2006/main" count="112" uniqueCount="70">
  <si>
    <t>Ingredients</t>
  </si>
  <si>
    <t xml:space="preserve">Water </t>
  </si>
  <si>
    <t>Buttermilk</t>
  </si>
  <si>
    <t>Sugar</t>
  </si>
  <si>
    <t>Salt</t>
  </si>
  <si>
    <t>Egg Yolk</t>
  </si>
  <si>
    <t>Spice Blend</t>
  </si>
  <si>
    <t>Xanthan gum</t>
  </si>
  <si>
    <t>% formula</t>
  </si>
  <si>
    <t>Soybean Oil</t>
  </si>
  <si>
    <t>Modified Food Starch</t>
  </si>
  <si>
    <t>Rotary Liquid/Water Filling Machines - Filling Equipment Company, Inc.</t>
  </si>
  <si>
    <t>Kirby's Ranch Dressing</t>
  </si>
  <si>
    <t>Vinegar</t>
  </si>
  <si>
    <t>Mix Tank (Breddo)</t>
  </si>
  <si>
    <t>High Shear Device (Dispax)</t>
  </si>
  <si>
    <t>Volumetric Rotary Filler</t>
  </si>
  <si>
    <t>Water</t>
  </si>
  <si>
    <t>Egg yolk</t>
  </si>
  <si>
    <t xml:space="preserve">salt </t>
  </si>
  <si>
    <t>sugar</t>
  </si>
  <si>
    <t>Butter milk</t>
  </si>
  <si>
    <t>Surge Tank</t>
  </si>
  <si>
    <t>Direct Steam injection Pipe</t>
  </si>
  <si>
    <t>Steam</t>
  </si>
  <si>
    <t>Flash Tank</t>
  </si>
  <si>
    <t>Water Vapor</t>
  </si>
  <si>
    <t>Kirby's Ranch Dressing : Formula 2</t>
  </si>
  <si>
    <t>cases / yr</t>
  </si>
  <si>
    <t>bottles/case</t>
  </si>
  <si>
    <t>floz/bottle</t>
  </si>
  <si>
    <t>g/floz</t>
  </si>
  <si>
    <t>days/week</t>
  </si>
  <si>
    <t>hrs/ day</t>
  </si>
  <si>
    <t>weeks/yr</t>
  </si>
  <si>
    <t>OEE</t>
  </si>
  <si>
    <t>g/lb</t>
  </si>
  <si>
    <t>lbs/hr</t>
  </si>
  <si>
    <t>Streams</t>
  </si>
  <si>
    <t>For question 2</t>
  </si>
  <si>
    <t>floz/gallon</t>
  </si>
  <si>
    <t>min/hr</t>
  </si>
  <si>
    <t>gal/min</t>
  </si>
  <si>
    <t>The best answer is 2000/20. Accept any above that model if they mention potential growth of product or the like.</t>
  </si>
  <si>
    <t>For Question 3</t>
  </si>
  <si>
    <t>Question 4</t>
  </si>
  <si>
    <t>g/mL</t>
  </si>
  <si>
    <t>mL/floz</t>
  </si>
  <si>
    <t>floz/gal</t>
  </si>
  <si>
    <t>min cycle time</t>
  </si>
  <si>
    <t>gallon breddo</t>
  </si>
  <si>
    <t>Question 5</t>
  </si>
  <si>
    <t>water</t>
  </si>
  <si>
    <t>egg yolk</t>
  </si>
  <si>
    <t>water (10%)</t>
  </si>
  <si>
    <t>salt</t>
  </si>
  <si>
    <t>vinegar</t>
  </si>
  <si>
    <t>Spice blend</t>
  </si>
  <si>
    <t>Exit breddo</t>
  </si>
  <si>
    <t>Water (21%)</t>
  </si>
  <si>
    <t>modified food starch</t>
  </si>
  <si>
    <t>steam</t>
  </si>
  <si>
    <t>pipe with steam</t>
  </si>
  <si>
    <t>water vapor</t>
  </si>
  <si>
    <t>starch stream</t>
  </si>
  <si>
    <t>oil</t>
  </si>
  <si>
    <t>buttermilk</t>
  </si>
  <si>
    <t>final</t>
  </si>
  <si>
    <t>if 0.1273 lb steam/ lb water</t>
  </si>
  <si>
    <t>Accept answers larger than 185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</si>
</sst>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9" fontId="0" fillId="0" borderId="4" xfId="0" applyNumberFormat="1" applyBorder="1"/>
    <xf numFmtId="10" fontId="0" fillId="0" borderId="4" xfId="0" applyNumberFormat="1" applyBorder="1"/>
    <xf numFmtId="43" fontId="0" fillId="0" borderId="0" xfId="2" applyFont="1"/>
    <xf numFmtId="43" fontId="0" fillId="0" borderId="0" xfId="0" applyNumberFormat="1"/>
    <xf numFmtId="0" fontId="0" fillId="2" borderId="0" xfId="0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9525</xdr:rowOff>
    </xdr:from>
    <xdr:to>
      <xdr:col>2</xdr:col>
      <xdr:colOff>0</xdr:colOff>
      <xdr:row>11</xdr:row>
      <xdr:rowOff>19050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FACE8E9-3BCA-4BBF-AB24-D653C8C789EA}"/>
            </a:ext>
          </a:extLst>
        </xdr:cNvPr>
        <xdr:cNvCxnSpPr/>
      </xdr:nvCxnSpPr>
      <xdr:spPr>
        <a:xfrm>
          <a:off x="1771650" y="1152525"/>
          <a:ext cx="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28575</xdr:rowOff>
    </xdr:from>
    <xdr:to>
      <xdr:col>2</xdr:col>
      <xdr:colOff>0</xdr:colOff>
      <xdr:row>8</xdr:row>
      <xdr:rowOff>180975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B12250B-FF1E-4EDB-8E65-1F36F4FB6461}"/>
            </a:ext>
          </a:extLst>
        </xdr:cNvPr>
        <xdr:cNvCxnSpPr/>
      </xdr:nvCxnSpPr>
      <xdr:spPr>
        <a:xfrm>
          <a:off x="1885950" y="1400175"/>
          <a:ext cx="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390525</xdr:colOff>
      <xdr:row>2</xdr:row>
      <xdr:rowOff>28575</xdr:rowOff>
    </xdr:from>
    <xdr:to>
      <xdr:col>0</xdr:col>
      <xdr:colOff>590550</xdr:colOff>
      <xdr:row>3</xdr:row>
      <xdr:rowOff>19050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69DE172-85A5-434F-BDA1-68110D90EC5A}"/>
            </a:ext>
          </a:extLst>
        </xdr:cNvPr>
        <xdr:cNvCxnSpPr/>
      </xdr:nvCxnSpPr>
      <xdr:spPr>
        <a:xfrm>
          <a:off x="390525" y="409575"/>
          <a:ext cx="200025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714375</xdr:colOff>
      <xdr:row>2</xdr:row>
      <xdr:rowOff>0</xdr:rowOff>
    </xdr:from>
    <xdr:to>
      <xdr:col>1</xdr:col>
      <xdr:colOff>714375</xdr:colOff>
      <xdr:row>3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9B56637-898E-4E87-81AA-04D49A5039A2}"/>
            </a:ext>
          </a:extLst>
        </xdr:cNvPr>
        <xdr:cNvCxnSpPr/>
      </xdr:nvCxnSpPr>
      <xdr:spPr>
        <a:xfrm>
          <a:off x="1323975" y="38100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1</xdr:row>
      <xdr:rowOff>180975</xdr:rowOff>
    </xdr:from>
    <xdr:to>
      <xdr:col>2</xdr:col>
      <xdr:colOff>228600</xdr:colOff>
      <xdr:row>3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D1DBABC-C77B-4486-BB93-B6EE1F3D9D88}"/>
            </a:ext>
          </a:extLst>
        </xdr:cNvPr>
        <xdr:cNvCxnSpPr/>
      </xdr:nvCxnSpPr>
      <xdr:spPr>
        <a:xfrm>
          <a:off x="2000250" y="371475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1114425</xdr:colOff>
      <xdr:row>2</xdr:row>
      <xdr:rowOff>0</xdr:rowOff>
    </xdr:from>
    <xdr:to>
      <xdr:col>3</xdr:col>
      <xdr:colOff>104775</xdr:colOff>
      <xdr:row>3</xdr:row>
      <xdr:rowOff>9525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20C49B0-62A4-41EC-9D7A-880D869C9820}"/>
            </a:ext>
          </a:extLst>
        </xdr:cNvPr>
        <xdr:cNvCxnSpPr/>
      </xdr:nvCxnSpPr>
      <xdr:spPr>
        <a:xfrm flipH="1">
          <a:off x="2886075" y="400050"/>
          <a:ext cx="1714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104775</xdr:rowOff>
    </xdr:from>
    <xdr:to>
      <xdr:col>3</xdr:col>
      <xdr:colOff>590551</xdr:colOff>
      <xdr:row>9</xdr:row>
      <xdr:rowOff>152400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24D657D-684F-4BD6-8DAB-27AA66A1E1FB}"/>
            </a:ext>
          </a:extLst>
        </xdr:cNvPr>
        <xdr:cNvCxnSpPr/>
      </xdr:nvCxnSpPr>
      <xdr:spPr>
        <a:xfrm flipH="1">
          <a:off x="3067050" y="1104900"/>
          <a:ext cx="590551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</xdr:row>
      <xdr:rowOff>0</xdr:rowOff>
    </xdr:from>
    <xdr:to>
      <xdr:col>5</xdr:col>
      <xdr:colOff>266700</xdr:colOff>
      <xdr:row>3</xdr:row>
      <xdr:rowOff>180975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745E393-8D4F-4113-9D1C-758E18996AF6}"/>
            </a:ext>
          </a:extLst>
        </xdr:cNvPr>
        <xdr:cNvCxnSpPr/>
      </xdr:nvCxnSpPr>
      <xdr:spPr>
        <a:xfrm flipH="1">
          <a:off x="2981325" y="400050"/>
          <a:ext cx="14573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</xdr:row>
      <xdr:rowOff>19050</xdr:rowOff>
    </xdr:from>
    <xdr:to>
      <xdr:col>4</xdr:col>
      <xdr:colOff>171450</xdr:colOff>
      <xdr:row>3</xdr:row>
      <xdr:rowOff>123825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F63429-5A4F-4583-93EA-D2597726D00A}"/>
            </a:ext>
          </a:extLst>
        </xdr:cNvPr>
        <xdr:cNvCxnSpPr/>
      </xdr:nvCxnSpPr>
      <xdr:spPr>
        <a:xfrm flipH="1">
          <a:off x="2971800" y="4191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447675</xdr:colOff>
      <xdr:row>9</xdr:row>
      <xdr:rowOff>0</xdr:rowOff>
    </xdr:from>
    <xdr:to>
      <xdr:col>1</xdr:col>
      <xdr:colOff>9525</xdr:colOff>
      <xdr:row>9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EDC0906-07F4-456F-A15D-273D6AF9A514}"/>
            </a:ext>
          </a:extLst>
        </xdr:cNvPr>
        <xdr:cNvCxnSpPr/>
      </xdr:nvCxnSpPr>
      <xdr:spPr>
        <a:xfrm>
          <a:off x="447675" y="1000125"/>
          <a:ext cx="285750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1371600</xdr:colOff>
      <xdr:row>8</xdr:row>
      <xdr:rowOff>95250</xdr:rowOff>
    </xdr:from>
    <xdr:to>
      <xdr:col>3</xdr:col>
      <xdr:colOff>590551</xdr:colOff>
      <xdr:row>9</xdr:row>
      <xdr:rowOff>66675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CAAFF4A-29E4-4BBF-A249-47801E7337FE}"/>
            </a:ext>
          </a:extLst>
        </xdr:cNvPr>
        <xdr:cNvCxnSpPr/>
      </xdr:nvCxnSpPr>
      <xdr:spPr>
        <a:xfrm flipH="1">
          <a:off x="3257550" y="1685925"/>
          <a:ext cx="60007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19050</xdr:rowOff>
    </xdr:from>
    <xdr:to>
      <xdr:col>2</xdr:col>
      <xdr:colOff>0</xdr:colOff>
      <xdr:row>6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3DE0502-3891-4045-9A39-FA8264949F05}"/>
            </a:ext>
          </a:extLst>
        </xdr:cNvPr>
        <xdr:cNvCxnSpPr/>
      </xdr:nvCxnSpPr>
      <xdr:spPr>
        <a:xfrm>
          <a:off x="1885950" y="81915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9525</xdr:rowOff>
    </xdr:from>
    <xdr:to>
      <xdr:col>3</xdr:col>
      <xdr:colOff>0</xdr:colOff>
      <xdr:row>35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DAAC57F0-DB5A-4EFD-B2B8-8A4BD9512A0F}"/>
            </a:ext>
          </a:extLst>
        </xdr:cNvPr>
        <xdr:cNvCxnSpPr/>
      </xdr:nvCxnSpPr>
      <xdr:spPr>
        <a:xfrm>
          <a:off x="1885950" y="200025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31</xdr:row>
      <xdr:rowOff>28575</xdr:rowOff>
    </xdr:from>
    <xdr:to>
      <xdr:col>3</xdr:col>
      <xdr:colOff>0</xdr:colOff>
      <xdr:row>32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0FCBD78-5A12-4A2F-9E01-225D7F75B307}"/>
            </a:ext>
          </a:extLst>
        </xdr:cNvPr>
        <xdr:cNvCxnSpPr/>
      </xdr:nvCxnSpPr>
      <xdr:spPr>
        <a:xfrm>
          <a:off x="1885950" y="1419225"/>
          <a:ext cx="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25</xdr:row>
      <xdr:rowOff>190500</xdr:rowOff>
    </xdr:from>
    <xdr:to>
      <xdr:col>1</xdr:col>
      <xdr:colOff>1114425</xdr:colOff>
      <xdr:row>27</xdr:row>
      <xdr:rowOff>104775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5AC5483-E4F8-42E6-9195-E72AFE9B3126}"/>
            </a:ext>
          </a:extLst>
        </xdr:cNvPr>
        <xdr:cNvCxnSpPr/>
      </xdr:nvCxnSpPr>
      <xdr:spPr>
        <a:xfrm>
          <a:off x="1323975" y="5124450"/>
          <a:ext cx="51435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714375</xdr:colOff>
      <xdr:row>26</xdr:row>
      <xdr:rowOff>0</xdr:rowOff>
    </xdr:from>
    <xdr:to>
      <xdr:col>2</xdr:col>
      <xdr:colOff>714375</xdr:colOff>
      <xdr:row>27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B40A467B-7469-4782-B724-D05580A9866D}"/>
            </a:ext>
          </a:extLst>
        </xdr:cNvPr>
        <xdr:cNvCxnSpPr/>
      </xdr:nvCxnSpPr>
      <xdr:spPr>
        <a:xfrm>
          <a:off x="1438275" y="40005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25</xdr:row>
      <xdr:rowOff>180975</xdr:rowOff>
    </xdr:from>
    <xdr:to>
      <xdr:col>3</xdr:col>
      <xdr:colOff>228600</xdr:colOff>
      <xdr:row>27</xdr:row>
      <xdr:rowOff>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33A00240-D71E-46BE-9193-E82DE569AC34}"/>
            </a:ext>
          </a:extLst>
        </xdr:cNvPr>
        <xdr:cNvCxnSpPr/>
      </xdr:nvCxnSpPr>
      <xdr:spPr>
        <a:xfrm>
          <a:off x="2114550" y="381000"/>
          <a:ext cx="0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1114425</xdr:colOff>
      <xdr:row>26</xdr:row>
      <xdr:rowOff>0</xdr:rowOff>
    </xdr:from>
    <xdr:to>
      <xdr:col>4</xdr:col>
      <xdr:colOff>104775</xdr:colOff>
      <xdr:row>27</xdr:row>
      <xdr:rowOff>9525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6464219-3174-4F09-8F05-357C3B2FB8BB}"/>
            </a:ext>
          </a:extLst>
        </xdr:cNvPr>
        <xdr:cNvCxnSpPr/>
      </xdr:nvCxnSpPr>
      <xdr:spPr>
        <a:xfrm flipH="1">
          <a:off x="3000375" y="400050"/>
          <a:ext cx="1714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33</xdr:row>
      <xdr:rowOff>104775</xdr:rowOff>
    </xdr:from>
    <xdr:to>
      <xdr:col>4</xdr:col>
      <xdr:colOff>590551</xdr:colOff>
      <xdr:row>33</xdr:row>
      <xdr:rowOff>152400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14C400C6-0F78-421C-A3BD-1794593FB49D}"/>
            </a:ext>
          </a:extLst>
        </xdr:cNvPr>
        <xdr:cNvCxnSpPr/>
      </xdr:nvCxnSpPr>
      <xdr:spPr>
        <a:xfrm flipH="1">
          <a:off x="3067050" y="1895475"/>
          <a:ext cx="590551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26</xdr:row>
      <xdr:rowOff>19050</xdr:rowOff>
    </xdr:from>
    <xdr:to>
      <xdr:col>5</xdr:col>
      <xdr:colOff>171450</xdr:colOff>
      <xdr:row>27</xdr:row>
      <xdr:rowOff>123825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58783D58-C2DC-483B-8E3D-AEAD67A0161C}"/>
            </a:ext>
          </a:extLst>
        </xdr:cNvPr>
        <xdr:cNvCxnSpPr/>
      </xdr:nvCxnSpPr>
      <xdr:spPr>
        <a:xfrm flipH="1">
          <a:off x="3086100" y="4191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33</xdr:row>
      <xdr:rowOff>0</xdr:rowOff>
    </xdr:from>
    <xdr:to>
      <xdr:col>2</xdr:col>
      <xdr:colOff>9525</xdr:colOff>
      <xdr:row>33</xdr:row>
      <xdr:rowOff>142875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EEE1EEF1-5075-45FD-B944-E58053CBDFDE}"/>
            </a:ext>
          </a:extLst>
        </xdr:cNvPr>
        <xdr:cNvCxnSpPr/>
      </xdr:nvCxnSpPr>
      <xdr:spPr>
        <a:xfrm>
          <a:off x="447675" y="1790700"/>
          <a:ext cx="285750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1162050</xdr:colOff>
      <xdr:row>32</xdr:row>
      <xdr:rowOff>95250</xdr:rowOff>
    </xdr:from>
    <xdr:to>
      <xdr:col>4</xdr:col>
      <xdr:colOff>590551</xdr:colOff>
      <xdr:row>33</xdr:row>
      <xdr:rowOff>85725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A317E63-75E4-4391-9F25-140AFEA0DDC0}"/>
            </a:ext>
          </a:extLst>
        </xdr:cNvPr>
        <xdr:cNvCxnSpPr/>
      </xdr:nvCxnSpPr>
      <xdr:spPr>
        <a:xfrm flipH="1">
          <a:off x="3048000" y="1685925"/>
          <a:ext cx="609601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28</xdr:row>
      <xdr:rowOff>19050</xdr:rowOff>
    </xdr:from>
    <xdr:to>
      <xdr:col>3</xdr:col>
      <xdr:colOff>0</xdr:colOff>
      <xdr:row>30</xdr:row>
      <xdr:rowOff>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4A67EEC-86B3-4E80-85F9-B80A98C02134}"/>
            </a:ext>
          </a:extLst>
        </xdr:cNvPr>
        <xdr:cNvCxnSpPr/>
      </xdr:nvCxnSpPr>
      <xdr:spPr>
        <a:xfrm>
          <a:off x="1885950" y="819150"/>
          <a:ext cx="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552450</xdr:colOff>
      <xdr:row>24</xdr:row>
      <xdr:rowOff>190500</xdr:rowOff>
    </xdr:from>
    <xdr:to>
      <xdr:col>7</xdr:col>
      <xdr:colOff>552450</xdr:colOff>
      <xdr:row>26</xdr:row>
      <xdr:rowOff>9525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51E9143-ED95-47D5-BA8C-A9200A1DEF08}"/>
            </a:ext>
          </a:extLst>
        </xdr:cNvPr>
        <xdr:cNvCxnSpPr/>
      </xdr:nvCxnSpPr>
      <xdr:spPr>
        <a:xfrm>
          <a:off x="1276350" y="3381375"/>
          <a:ext cx="0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704850</xdr:colOff>
      <xdr:row>25</xdr:row>
      <xdr:rowOff>0</xdr:rowOff>
    </xdr:from>
    <xdr:to>
      <xdr:col>8</xdr:col>
      <xdr:colOff>704850</xdr:colOff>
      <xdr:row>26</xdr:row>
      <xdr:rowOff>19050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8F395EC6-0B26-4BAF-8E30-DF1A00F6D403}"/>
            </a:ext>
          </a:extLst>
        </xdr:cNvPr>
        <xdr:cNvCxnSpPr/>
      </xdr:nvCxnSpPr>
      <xdr:spPr>
        <a:xfrm>
          <a:off x="2590800" y="3390900"/>
          <a:ext cx="0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1371600</xdr:colOff>
      <xdr:row>26</xdr:row>
      <xdr:rowOff>114300</xdr:rowOff>
    </xdr:from>
    <xdr:to>
      <xdr:col>9</xdr:col>
      <xdr:colOff>590551</xdr:colOff>
      <xdr:row>26</xdr:row>
      <xdr:rowOff>123825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BF6502E-F03C-4E7C-9FA6-7BA5A4457FAF}"/>
            </a:ext>
          </a:extLst>
        </xdr:cNvPr>
        <xdr:cNvCxnSpPr/>
      </xdr:nvCxnSpPr>
      <xdr:spPr>
        <a:xfrm flipH="1">
          <a:off x="3257550" y="3705225"/>
          <a:ext cx="60007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28</xdr:row>
      <xdr:rowOff>104775</xdr:rowOff>
    </xdr:from>
    <xdr:to>
      <xdr:col>9</xdr:col>
      <xdr:colOff>590550</xdr:colOff>
      <xdr:row>28</xdr:row>
      <xdr:rowOff>104775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BDB911D-5024-4FE5-94B0-D342ECF765A2}"/>
            </a:ext>
          </a:extLst>
        </xdr:cNvPr>
        <xdr:cNvCxnSpPr/>
      </xdr:nvCxnSpPr>
      <xdr:spPr>
        <a:xfrm>
          <a:off x="3276600" y="4095750"/>
          <a:ext cx="581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9525</xdr:rowOff>
    </xdr:from>
    <xdr:to>
      <xdr:col>8</xdr:col>
      <xdr:colOff>28575</xdr:colOff>
      <xdr:row>28</xdr:row>
      <xdr:rowOff>28575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F9C5BC4-3D2D-4DDD-A318-34BDA82ED1FE}"/>
            </a:ext>
          </a:extLst>
        </xdr:cNvPr>
        <xdr:cNvCxnSpPr/>
      </xdr:nvCxnSpPr>
      <xdr:spPr>
        <a:xfrm>
          <a:off x="1914525" y="3800475"/>
          <a:ext cx="0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29</xdr:row>
      <xdr:rowOff>9525</xdr:rowOff>
    </xdr:from>
    <xdr:to>
      <xdr:col>8</xdr:col>
      <xdr:colOff>114300</xdr:colOff>
      <xdr:row>32</xdr:row>
      <xdr:rowOff>133350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8F533574-2B50-4E28-B1D4-5A02AFCBF38E}"/>
            </a:ext>
          </a:extLst>
        </xdr:cNvPr>
        <xdr:cNvCxnSpPr/>
      </xdr:nvCxnSpPr>
      <xdr:spPr>
        <a:xfrm flipH="1">
          <a:off x="3895725" y="5695950"/>
          <a:ext cx="2924175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3</xdr:row>
      <xdr:rowOff>114300</xdr:rowOff>
    </xdr:from>
    <xdr:to>
      <xdr:col>4</xdr:col>
      <xdr:colOff>733425</xdr:colOff>
      <xdr:row>4</xdr:row>
      <xdr:rowOff>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92B62382-851F-40A4-956C-2A114BC4F543}"/>
            </a:ext>
          </a:extLst>
        </xdr:cNvPr>
        <xdr:cNvCxnSpPr/>
      </xdr:nvCxnSpPr>
      <xdr:spPr>
        <a:xfrm flipH="1">
          <a:off x="3314700" y="714375"/>
          <a:ext cx="129540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27</xdr:row>
      <xdr:rowOff>95250</xdr:rowOff>
    </xdr:from>
    <xdr:to>
      <xdr:col>4</xdr:col>
      <xdr:colOff>752475</xdr:colOff>
      <xdr:row>27</xdr:row>
      <xdr:rowOff>190500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AE7DA757-0A27-458E-9DF9-FE30AABFD83F}"/>
            </a:ext>
          </a:extLst>
        </xdr:cNvPr>
        <xdr:cNvCxnSpPr/>
      </xdr:nvCxnSpPr>
      <xdr:spPr>
        <a:xfrm flipH="1">
          <a:off x="3867151" y="5381625"/>
          <a:ext cx="761999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257175</xdr:colOff>
      <xdr:row>45</xdr:row>
      <xdr:rowOff>0</xdr:rowOff>
    </xdr:to>
    <xdr:pic>
      <xdr:nvPicPr>
        <xdr:cNvPr id="3" name="Picture 2" descr="See the source image">
          <a:extLst>
            <a:ext uri="{FF2B5EF4-FFF2-40B4-BE49-F238E27FC236}">
              <a16:creationId xmlns:a16="http://schemas.microsoft.com/office/drawing/2014/main" id="{A7E7F662-5A88-4851-AF5D-6502429A2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0"/>
          <a:ext cx="5743575" cy="666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21</xdr:col>
      <xdr:colOff>257175</xdr:colOff>
      <xdr:row>47</xdr:row>
      <xdr:rowOff>0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28F1CA1E-C162-4011-8EFE-FE3A8CCC8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86000"/>
          <a:ext cx="5743575" cy="666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571500</xdr:colOff>
      <xdr:row>3</xdr:row>
      <xdr:rowOff>123825</xdr:rowOff>
    </xdr:from>
    <xdr:to>
      <xdr:col>16</xdr:col>
      <xdr:colOff>458290</xdr:colOff>
      <xdr:row>20</xdr:row>
      <xdr:rowOff>57593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000686-095C-4A05-9DB5-5861227DA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695325"/>
          <a:ext cx="7811590" cy="317226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42</xdr:col>
      <xdr:colOff>342900</xdr:colOff>
      <xdr:row>54</xdr:row>
      <xdr:rowOff>0</xdr:rowOff>
    </xdr:to>
    <xdr:pic>
      <xdr:nvPicPr>
        <xdr:cNvPr id="8" name="Picture 7" descr="See the source image">
          <a:extLst>
            <a:ext uri="{FF2B5EF4-FFF2-40B4-BE49-F238E27FC236}">
              <a16:creationId xmlns:a16="http://schemas.microsoft.com/office/drawing/2014/main" id="{1464B007-575F-4DFD-A94F-18C90FCD3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43000"/>
          <a:ext cx="11925300" cy="914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26</xdr:col>
      <xdr:colOff>495300</xdr:colOff>
      <xdr:row>40</xdr:row>
      <xdr:rowOff>76200</xdr:rowOff>
    </xdr:to>
    <xdr:pic>
      <xdr:nvPicPr>
        <xdr:cNvPr id="9" name="Picture 8" descr="See the source image">
          <a:extLst>
            <a:ext uri="{FF2B5EF4-FFF2-40B4-BE49-F238E27FC236}">
              <a16:creationId xmlns:a16="http://schemas.microsoft.com/office/drawing/2014/main" id="{076D60D7-8180-44A4-9E32-9D4CAABA9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62000"/>
          <a:ext cx="4762500" cy="693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7</xdr:col>
      <xdr:colOff>152400</xdr:colOff>
      <xdr:row>23</xdr:row>
      <xdr:rowOff>0</xdr:rowOff>
    </xdr:to>
    <xdr:pic>
      <xdr:nvPicPr>
        <xdr:cNvPr id="10" name="Picture 9" descr="See the source image">
          <a:extLst>
            <a:ext uri="{FF2B5EF4-FFF2-40B4-BE49-F238E27FC236}">
              <a16:creationId xmlns:a16="http://schemas.microsoft.com/office/drawing/2014/main" id="{5FB6A5BF-48EC-4763-BC08-699767A1C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381000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269080</xdr:colOff>
      <xdr:row>1</xdr:row>
      <xdr:rowOff>152399</xdr:rowOff>
    </xdr:from>
    <xdr:to>
      <xdr:col>22</xdr:col>
      <xdr:colOff>419099</xdr:colOff>
      <xdr:row>20</xdr:row>
      <xdr:rowOff>66674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2291548-0AB1-45FC-87F3-17735137C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3080" y="342899"/>
          <a:ext cx="4417219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228600</xdr:colOff>
      <xdr:row>42</xdr:row>
      <xdr:rowOff>148525</xdr:rowOff>
    </xdr:from>
    <xdr:to>
      <xdr:col>12</xdr:col>
      <xdr:colOff>342900</xdr:colOff>
      <xdr:row>64</xdr:row>
      <xdr:rowOff>66674</xdr:rowOff>
    </xdr:to>
    <xdr:pic>
      <xdr:nvPicPr>
        <xdr:cNvPr id="14" name="Picture 13" descr="See the source image">
          <a:extLst>
            <a:ext uri="{FF2B5EF4-FFF2-40B4-BE49-F238E27FC236}">
              <a16:creationId xmlns:a16="http://schemas.microsoft.com/office/drawing/2014/main" id="{616AD0C2-BEE6-493B-B5BE-88FB6259B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8149525"/>
          <a:ext cx="6210300" cy="4109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fillingequipment.com/product/rotary-water-filling-mach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57D5-0CEC-4536-8561-5D5AEEBB628E}">
  <dimension ref="A2:E13"/>
  <sheetViews>
    <sheetView workbookViewId="0">
      <selection activeCell="B13" sqref="B13"/>
    </sheetView>
  </sheetViews>
  <sheetFormatPr defaultRowHeight="15" x14ac:dyDescent="0.25"/>
  <cols>
    <col min="1" max="1" width="12.5703125" bestFit="1" customWidth="1"/>
    <col min="2" max="2" width="10" bestFit="1" customWidth="1"/>
    <col min="4" max="4" width="20.140625" bestFit="1" customWidth="1"/>
    <col min="5" max="5" width="11.7109375" customWidth="1"/>
  </cols>
  <sheetData>
    <row r="2" spans="1:5" x14ac:dyDescent="0.25">
      <c r="A2" t="s">
        <v>12</v>
      </c>
      <c r="D2" s="10" t="s">
        <v>27</v>
      </c>
      <c r="E2" s="10"/>
    </row>
    <row r="3" spans="1:5" x14ac:dyDescent="0.25">
      <c r="A3" t="s">
        <v>0</v>
      </c>
      <c r="B3" t="s">
        <v>8</v>
      </c>
      <c r="D3" s="10" t="s">
        <v>0</v>
      </c>
      <c r="E3" s="10" t="s">
        <v>8</v>
      </c>
    </row>
    <row r="4" spans="1:5" x14ac:dyDescent="0.25">
      <c r="A4" t="s">
        <v>9</v>
      </c>
      <c r="B4" s="1">
        <v>0.5</v>
      </c>
      <c r="D4" s="10" t="s">
        <v>9</v>
      </c>
      <c r="E4" s="11">
        <v>0.3</v>
      </c>
    </row>
    <row r="5" spans="1:5" x14ac:dyDescent="0.25">
      <c r="A5" t="s">
        <v>1</v>
      </c>
      <c r="B5" s="1">
        <v>0.25</v>
      </c>
      <c r="D5" s="10" t="s">
        <v>1</v>
      </c>
      <c r="E5" s="11">
        <v>0.42</v>
      </c>
    </row>
    <row r="6" spans="1:5" x14ac:dyDescent="0.25">
      <c r="A6" t="s">
        <v>2</v>
      </c>
      <c r="B6" s="1">
        <v>0.15</v>
      </c>
      <c r="D6" s="10" t="s">
        <v>2</v>
      </c>
      <c r="E6" s="11">
        <v>0.15</v>
      </c>
    </row>
    <row r="7" spans="1:5" x14ac:dyDescent="0.25">
      <c r="A7" t="s">
        <v>3</v>
      </c>
      <c r="B7" s="2">
        <v>3.7999999999999999E-2</v>
      </c>
      <c r="D7" s="10" t="s">
        <v>3</v>
      </c>
      <c r="E7" s="12">
        <v>3.7999999999999999E-2</v>
      </c>
    </row>
    <row r="8" spans="1:5" x14ac:dyDescent="0.25">
      <c r="A8" t="s">
        <v>4</v>
      </c>
      <c r="B8" s="2">
        <v>2.5000000000000001E-2</v>
      </c>
      <c r="D8" s="10" t="s">
        <v>4</v>
      </c>
      <c r="E8" s="12">
        <v>2.5000000000000001E-2</v>
      </c>
    </row>
    <row r="9" spans="1:5" x14ac:dyDescent="0.25">
      <c r="A9" t="s">
        <v>5</v>
      </c>
      <c r="B9" s="2">
        <v>1.4999999999999999E-2</v>
      </c>
      <c r="D9" s="10" t="s">
        <v>5</v>
      </c>
      <c r="E9" s="12">
        <v>1.4999999999999999E-2</v>
      </c>
    </row>
    <row r="10" spans="1:5" x14ac:dyDescent="0.25">
      <c r="A10" t="s">
        <v>13</v>
      </c>
      <c r="B10" s="2">
        <v>0.01</v>
      </c>
      <c r="D10" s="10" t="s">
        <v>13</v>
      </c>
      <c r="E10" s="12">
        <v>0.01</v>
      </c>
    </row>
    <row r="11" spans="1:5" x14ac:dyDescent="0.25">
      <c r="A11" t="s">
        <v>6</v>
      </c>
      <c r="B11" s="1">
        <v>0.01</v>
      </c>
      <c r="D11" s="10" t="s">
        <v>6</v>
      </c>
      <c r="E11" s="11">
        <v>0.01</v>
      </c>
    </row>
    <row r="12" spans="1:5" x14ac:dyDescent="0.25">
      <c r="A12" t="s">
        <v>7</v>
      </c>
      <c r="B12" s="2">
        <v>2E-3</v>
      </c>
      <c r="D12" s="10" t="s">
        <v>10</v>
      </c>
      <c r="E12" s="12">
        <v>0.03</v>
      </c>
    </row>
    <row r="13" spans="1:5" x14ac:dyDescent="0.25">
      <c r="B13" s="2">
        <f>SUM(B4:B12)</f>
        <v>1</v>
      </c>
      <c r="E13" s="1">
        <f>SUM(E4:E12)</f>
        <v>0.99800000000000011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2E8A-60A6-4292-BC93-0FC638F8E308}">
  <dimension ref="A1:K36"/>
  <sheetViews>
    <sheetView topLeftCell="A6" workbookViewId="0">
      <selection activeCell="A20" sqref="A20"/>
    </sheetView>
  </sheetViews>
  <sheetFormatPr defaultRowHeight="15" x14ac:dyDescent="0.25"/>
  <cols>
    <col min="1" max="1" width="10.85546875" bestFit="1" customWidth="1"/>
    <col min="2" max="2" width="17.42578125" customWidth="1"/>
    <col min="3" max="3" width="20.7109375" customWidth="1"/>
    <col min="5" max="5" width="11.5703125" bestFit="1" customWidth="1"/>
    <col min="6" max="6" width="12.5703125" bestFit="1" customWidth="1"/>
    <col min="9" max="9" width="20.140625" bestFit="1" customWidth="1"/>
    <col min="10" max="10" width="9.5703125" customWidth="1"/>
    <col min="11" max="11" width="12.140625" bestFit="1" customWidth="1"/>
    <col min="13" max="13" width="10.85546875" bestFit="1" customWidth="1"/>
    <col min="14" max="14" width="17.42578125" customWidth="1"/>
    <col min="15" max="15" width="17.7109375" customWidth="1"/>
    <col min="17" max="17" width="11.5703125" bestFit="1" customWidth="1"/>
    <col min="18" max="18" width="12.5703125" bestFit="1" customWidth="1"/>
  </cols>
  <sheetData>
    <row r="1" spans="1:6" ht="15.75" thickBot="1" x14ac:dyDescent="0.3"/>
    <row r="2" spans="1:6" ht="15.75" thickBot="1" x14ac:dyDescent="0.3">
      <c r="A2" s="6" t="s">
        <v>17</v>
      </c>
      <c r="B2" s="6" t="s">
        <v>18</v>
      </c>
      <c r="C2" s="6" t="s">
        <v>19</v>
      </c>
      <c r="D2" s="6" t="s">
        <v>20</v>
      </c>
      <c r="E2" s="6" t="s">
        <v>13</v>
      </c>
      <c r="F2" s="6" t="s">
        <v>7</v>
      </c>
    </row>
    <row r="3" spans="1:6" ht="15.75" thickBot="1" x14ac:dyDescent="0.3"/>
    <row r="4" spans="1:6" ht="15.75" thickBot="1" x14ac:dyDescent="0.3">
      <c r="B4" s="7" t="s">
        <v>14</v>
      </c>
      <c r="C4" s="8"/>
      <c r="F4" s="6" t="s">
        <v>6</v>
      </c>
    </row>
    <row r="6" spans="1:6" ht="15.75" thickBot="1" x14ac:dyDescent="0.3"/>
    <row r="7" spans="1:6" ht="15.75" thickBot="1" x14ac:dyDescent="0.3">
      <c r="B7" s="7" t="s">
        <v>22</v>
      </c>
      <c r="C7" s="8"/>
    </row>
    <row r="8" spans="1:6" ht="15.75" thickBot="1" x14ac:dyDescent="0.3"/>
    <row r="9" spans="1:6" ht="15.75" thickBot="1" x14ac:dyDescent="0.3">
      <c r="A9" s="6" t="s">
        <v>21</v>
      </c>
      <c r="E9" s="6" t="s">
        <v>9</v>
      </c>
    </row>
    <row r="10" spans="1:6" ht="15.75" thickBot="1" x14ac:dyDescent="0.3">
      <c r="B10" s="7" t="s">
        <v>15</v>
      </c>
      <c r="C10" s="8"/>
      <c r="E10" s="6" t="s">
        <v>17</v>
      </c>
    </row>
    <row r="11" spans="1:6" ht="15.75" thickBot="1" x14ac:dyDescent="0.3"/>
    <row r="12" spans="1:6" ht="15.75" thickBot="1" x14ac:dyDescent="0.3">
      <c r="B12" s="7" t="s">
        <v>16</v>
      </c>
      <c r="C12" s="8"/>
    </row>
    <row r="24" spans="2:11" ht="15.75" thickBot="1" x14ac:dyDescent="0.3"/>
    <row r="25" spans="2:11" ht="15.75" thickBot="1" x14ac:dyDescent="0.3">
      <c r="H25" s="6" t="s">
        <v>17</v>
      </c>
      <c r="I25" s="6" t="s">
        <v>10</v>
      </c>
    </row>
    <row r="26" spans="2:11" ht="15.75" thickBot="1" x14ac:dyDescent="0.3">
      <c r="B26" s="6" t="s">
        <v>17</v>
      </c>
      <c r="C26" s="6" t="s">
        <v>18</v>
      </c>
      <c r="D26" s="6" t="s">
        <v>19</v>
      </c>
      <c r="E26" s="9" t="s">
        <v>20</v>
      </c>
      <c r="F26" s="6" t="s">
        <v>13</v>
      </c>
    </row>
    <row r="27" spans="2:11" ht="15.75" thickBot="1" x14ac:dyDescent="0.3">
      <c r="H27" s="7" t="s">
        <v>23</v>
      </c>
      <c r="I27" s="8"/>
      <c r="K27" s="6" t="s">
        <v>24</v>
      </c>
    </row>
    <row r="28" spans="2:11" ht="15.75" thickBot="1" x14ac:dyDescent="0.3">
      <c r="C28" s="7" t="s">
        <v>14</v>
      </c>
      <c r="D28" s="8"/>
      <c r="F28" s="6" t="s">
        <v>6</v>
      </c>
    </row>
    <row r="29" spans="2:11" ht="15.75" thickBot="1" x14ac:dyDescent="0.3">
      <c r="H29" s="7" t="s">
        <v>25</v>
      </c>
      <c r="I29" s="8"/>
      <c r="K29" s="6" t="s">
        <v>26</v>
      </c>
    </row>
    <row r="30" spans="2:11" ht="15.75" thickBot="1" x14ac:dyDescent="0.3"/>
    <row r="31" spans="2:11" ht="15.75" thickBot="1" x14ac:dyDescent="0.3">
      <c r="C31" s="4" t="s">
        <v>22</v>
      </c>
      <c r="D31" s="5"/>
    </row>
    <row r="32" spans="2:11" ht="15.75" thickBot="1" x14ac:dyDescent="0.3"/>
    <row r="33" spans="2:6" ht="15.75" thickBot="1" x14ac:dyDescent="0.3">
      <c r="B33" s="6" t="s">
        <v>21</v>
      </c>
      <c r="F33" s="6" t="s">
        <v>9</v>
      </c>
    </row>
    <row r="34" spans="2:6" ht="15.75" thickBot="1" x14ac:dyDescent="0.3">
      <c r="C34" s="7" t="s">
        <v>15</v>
      </c>
      <c r="D34" s="8"/>
      <c r="F34" s="6" t="s">
        <v>17</v>
      </c>
    </row>
    <row r="35" spans="2:6" ht="15.75" thickBot="1" x14ac:dyDescent="0.3"/>
    <row r="36" spans="2:6" ht="15.75" thickBot="1" x14ac:dyDescent="0.3">
      <c r="C36" s="7" t="s">
        <v>16</v>
      </c>
      <c r="D36" s="8"/>
    </row>
  </sheetData>
  <mergeCells count="9">
    <mergeCell ref="C34:D34"/>
    <mergeCell ref="C36:D36"/>
    <mergeCell ref="H27:I27"/>
    <mergeCell ref="H29:I29"/>
    <mergeCell ref="B4:C4"/>
    <mergeCell ref="B10:C10"/>
    <mergeCell ref="B12:C12"/>
    <mergeCell ref="B7:C7"/>
    <mergeCell ref="C28:D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EE02-E981-4591-A994-D3BE2DC5B94B}">
  <dimension ref="A1:J69"/>
  <sheetViews>
    <sheetView tabSelected="1" workbookViewId="0">
      <selection activeCell="D45" sqref="D45"/>
    </sheetView>
  </sheetViews>
  <sheetFormatPr defaultRowHeight="15" x14ac:dyDescent="0.25"/>
  <cols>
    <col min="1" max="1" width="14.28515625" bestFit="1" customWidth="1"/>
    <col min="2" max="2" width="10.5703125" bestFit="1" customWidth="1"/>
    <col min="3" max="3" width="12" bestFit="1" customWidth="1"/>
    <col min="4" max="4" width="10.5703125" bestFit="1" customWidth="1"/>
    <col min="6" max="7" width="10.5703125" bestFit="1" customWidth="1"/>
  </cols>
  <sheetData>
    <row r="1" spans="1:10" x14ac:dyDescent="0.25">
      <c r="A1" s="13">
        <v>24000000</v>
      </c>
      <c r="B1" t="s">
        <v>28</v>
      </c>
      <c r="F1" t="s">
        <v>38</v>
      </c>
      <c r="G1" t="s">
        <v>37</v>
      </c>
    </row>
    <row r="2" spans="1:10" x14ac:dyDescent="0.25">
      <c r="A2">
        <v>8</v>
      </c>
      <c r="B2" t="s">
        <v>29</v>
      </c>
      <c r="F2">
        <v>1</v>
      </c>
      <c r="G2" s="14">
        <f>0.1*G13</f>
        <v>2947.8951965307551</v>
      </c>
      <c r="I2" s="1"/>
    </row>
    <row r="3" spans="1:10" x14ac:dyDescent="0.25">
      <c r="A3">
        <v>16</v>
      </c>
      <c r="B3" t="s">
        <v>30</v>
      </c>
      <c r="F3">
        <v>2</v>
      </c>
      <c r="G3">
        <f>0.015*G13</f>
        <v>442.18427947961328</v>
      </c>
      <c r="I3" s="2"/>
    </row>
    <row r="4" spans="1:10" x14ac:dyDescent="0.25">
      <c r="A4">
        <v>29.25</v>
      </c>
      <c r="B4" t="s">
        <v>31</v>
      </c>
      <c r="F4">
        <v>3</v>
      </c>
      <c r="G4">
        <f>0.025*G13</f>
        <v>736.97379913268878</v>
      </c>
      <c r="I4" s="2"/>
    </row>
    <row r="5" spans="1:10" x14ac:dyDescent="0.25">
      <c r="A5">
        <v>7</v>
      </c>
      <c r="B5" t="s">
        <v>32</v>
      </c>
      <c r="F5">
        <v>4</v>
      </c>
      <c r="G5">
        <f>0.038*G13</f>
        <v>1120.200174681687</v>
      </c>
      <c r="I5" s="2"/>
    </row>
    <row r="6" spans="1:10" x14ac:dyDescent="0.25">
      <c r="A6">
        <v>24</v>
      </c>
      <c r="B6" t="s">
        <v>33</v>
      </c>
      <c r="F6">
        <v>5</v>
      </c>
      <c r="G6">
        <f>0.01*G13</f>
        <v>294.7895196530755</v>
      </c>
      <c r="I6" s="1"/>
    </row>
    <row r="7" spans="1:10" x14ac:dyDescent="0.25">
      <c r="A7">
        <v>50</v>
      </c>
      <c r="B7" t="s">
        <v>34</v>
      </c>
      <c r="F7">
        <v>6</v>
      </c>
      <c r="G7">
        <f>0.002*G13</f>
        <v>58.957903930615103</v>
      </c>
      <c r="I7" s="2"/>
    </row>
    <row r="8" spans="1:10" x14ac:dyDescent="0.25">
      <c r="A8" s="1">
        <v>0.8</v>
      </c>
      <c r="B8" t="s">
        <v>35</v>
      </c>
      <c r="F8">
        <v>7</v>
      </c>
      <c r="G8">
        <f>0.01*G13</f>
        <v>294.7895196530755</v>
      </c>
      <c r="I8" s="1"/>
      <c r="J8" s="1"/>
    </row>
    <row r="9" spans="1:10" x14ac:dyDescent="0.25">
      <c r="A9">
        <v>453.5924</v>
      </c>
      <c r="B9" t="s">
        <v>36</v>
      </c>
      <c r="F9">
        <v>8</v>
      </c>
      <c r="G9">
        <f>SUM(G2:G8)</f>
        <v>5895.7903930615103</v>
      </c>
    </row>
    <row r="10" spans="1:10" x14ac:dyDescent="0.25">
      <c r="A10" s="14">
        <f>A1*A2*A3*A4/A7/A5/A6/A8/A9</f>
        <v>29478.951965307551</v>
      </c>
      <c r="B10" t="s">
        <v>37</v>
      </c>
      <c r="F10">
        <v>9</v>
      </c>
      <c r="G10">
        <f>0.15*G13</f>
        <v>4421.8427947961327</v>
      </c>
      <c r="I10" s="1"/>
    </row>
    <row r="11" spans="1:10" x14ac:dyDescent="0.25">
      <c r="F11">
        <v>10</v>
      </c>
      <c r="G11">
        <f>0.5*G13</f>
        <v>14739.475982653776</v>
      </c>
      <c r="I11" s="1"/>
    </row>
    <row r="12" spans="1:10" x14ac:dyDescent="0.25">
      <c r="A12" s="14" t="s">
        <v>39</v>
      </c>
      <c r="F12">
        <v>11</v>
      </c>
      <c r="G12">
        <f>0.15*G13</f>
        <v>4421.8427947961327</v>
      </c>
      <c r="H12">
        <f>SUM(G10:G12,G2:G8)</f>
        <v>29478.951965307555</v>
      </c>
      <c r="I12" s="1"/>
    </row>
    <row r="13" spans="1:10" x14ac:dyDescent="0.25">
      <c r="A13" s="14">
        <f>A10</f>
        <v>29478.951965307551</v>
      </c>
      <c r="B13" t="s">
        <v>37</v>
      </c>
      <c r="F13">
        <v>12</v>
      </c>
      <c r="G13" s="14">
        <f>A10</f>
        <v>29478.951965307551</v>
      </c>
      <c r="I13" s="2"/>
    </row>
    <row r="14" spans="1:10" x14ac:dyDescent="0.25">
      <c r="A14">
        <v>453.5924</v>
      </c>
      <c r="B14" t="s">
        <v>36</v>
      </c>
    </row>
    <row r="15" spans="1:10" x14ac:dyDescent="0.25">
      <c r="A15">
        <v>29.25</v>
      </c>
      <c r="B15" t="s">
        <v>31</v>
      </c>
    </row>
    <row r="16" spans="1:10" x14ac:dyDescent="0.25">
      <c r="A16">
        <v>128</v>
      </c>
      <c r="B16" t="s">
        <v>40</v>
      </c>
    </row>
    <row r="17" spans="1:10" x14ac:dyDescent="0.25">
      <c r="A17">
        <v>60</v>
      </c>
      <c r="B17" t="s">
        <v>41</v>
      </c>
    </row>
    <row r="18" spans="1:10" x14ac:dyDescent="0.25">
      <c r="A18">
        <f>A13*A14/A15/A16/A17</f>
        <v>59.523809523809511</v>
      </c>
      <c r="B18" t="s">
        <v>42</v>
      </c>
    </row>
    <row r="20" spans="1:10" x14ac:dyDescent="0.25">
      <c r="A20" s="15" t="s">
        <v>43</v>
      </c>
      <c r="B20" s="15"/>
      <c r="C20" s="15"/>
      <c r="D20" s="15"/>
      <c r="E20" s="15"/>
      <c r="F20" s="15"/>
      <c r="G20" s="15"/>
      <c r="H20" s="15"/>
      <c r="I20" s="15"/>
      <c r="J20" s="15"/>
    </row>
    <row r="22" spans="1:10" x14ac:dyDescent="0.25">
      <c r="A22" t="s">
        <v>44</v>
      </c>
    </row>
    <row r="23" spans="1:10" x14ac:dyDescent="0.25">
      <c r="A23" t="s">
        <v>38</v>
      </c>
      <c r="B23" t="s">
        <v>37</v>
      </c>
    </row>
    <row r="24" spans="1:10" x14ac:dyDescent="0.25">
      <c r="A24">
        <v>1</v>
      </c>
      <c r="B24" s="14">
        <f>0.1*B35</f>
        <v>2947.8951965307551</v>
      </c>
    </row>
    <row r="25" spans="1:10" x14ac:dyDescent="0.25">
      <c r="A25">
        <v>2</v>
      </c>
      <c r="B25">
        <f>0.015*B35</f>
        <v>442.18427947961328</v>
      </c>
    </row>
    <row r="26" spans="1:10" x14ac:dyDescent="0.25">
      <c r="A26">
        <v>3</v>
      </c>
      <c r="B26">
        <f>0.025*B35</f>
        <v>736.97379913268878</v>
      </c>
    </row>
    <row r="27" spans="1:10" x14ac:dyDescent="0.25">
      <c r="A27">
        <v>4</v>
      </c>
      <c r="B27">
        <f>0.038*B35</f>
        <v>1120.200174681687</v>
      </c>
    </row>
    <row r="28" spans="1:10" x14ac:dyDescent="0.25">
      <c r="A28">
        <v>5</v>
      </c>
      <c r="B28">
        <f>0.01*B35</f>
        <v>294.7895196530755</v>
      </c>
    </row>
    <row r="29" spans="1:10" x14ac:dyDescent="0.25">
      <c r="A29">
        <v>6</v>
      </c>
      <c r="B29" s="14">
        <f>0.012*B35</f>
        <v>353.74742358369065</v>
      </c>
    </row>
    <row r="30" spans="1:10" x14ac:dyDescent="0.25">
      <c r="A30">
        <v>7</v>
      </c>
      <c r="B30">
        <f>0.01*B35</f>
        <v>294.7895196530755</v>
      </c>
    </row>
    <row r="31" spans="1:10" x14ac:dyDescent="0.25">
      <c r="A31">
        <v>8</v>
      </c>
      <c r="B31" s="14">
        <f>SUM(B24:B30)</f>
        <v>6190.5799127145856</v>
      </c>
    </row>
    <row r="32" spans="1:10" x14ac:dyDescent="0.25">
      <c r="A32">
        <v>9</v>
      </c>
      <c r="B32">
        <f>0.15*B35</f>
        <v>4421.8427947961327</v>
      </c>
    </row>
    <row r="33" spans="1:3" x14ac:dyDescent="0.25">
      <c r="A33">
        <v>10</v>
      </c>
      <c r="B33" s="14">
        <f>0.49*B35</f>
        <v>14444.6864630007</v>
      </c>
    </row>
    <row r="34" spans="1:3" x14ac:dyDescent="0.25">
      <c r="A34">
        <v>11</v>
      </c>
      <c r="B34">
        <f>0.15*B35</f>
        <v>4421.8427947961327</v>
      </c>
      <c r="C34">
        <f>SUM(B32:B34,B24:B30)</f>
        <v>29478.951965307548</v>
      </c>
    </row>
    <row r="35" spans="1:3" x14ac:dyDescent="0.25">
      <c r="A35">
        <v>12</v>
      </c>
      <c r="B35" s="14">
        <f>A10</f>
        <v>29478.951965307551</v>
      </c>
    </row>
    <row r="37" spans="1:3" x14ac:dyDescent="0.25">
      <c r="A37" t="s">
        <v>45</v>
      </c>
    </row>
    <row r="38" spans="1:3" x14ac:dyDescent="0.25">
      <c r="A38">
        <f>B31</f>
        <v>6190.5799127145856</v>
      </c>
      <c r="B38" t="s">
        <v>37</v>
      </c>
    </row>
    <row r="39" spans="1:3" x14ac:dyDescent="0.25">
      <c r="A39">
        <v>1</v>
      </c>
      <c r="B39" t="s">
        <v>46</v>
      </c>
    </row>
    <row r="40" spans="1:3" x14ac:dyDescent="0.25">
      <c r="A40">
        <v>453.5924</v>
      </c>
      <c r="B40" t="s">
        <v>36</v>
      </c>
    </row>
    <row r="41" spans="1:3" x14ac:dyDescent="0.25">
      <c r="A41">
        <v>29.573499999999999</v>
      </c>
      <c r="B41" t="s">
        <v>47</v>
      </c>
    </row>
    <row r="42" spans="1:3" x14ac:dyDescent="0.25">
      <c r="A42">
        <v>128</v>
      </c>
      <c r="B42" t="s">
        <v>48</v>
      </c>
    </row>
    <row r="43" spans="1:3" x14ac:dyDescent="0.25">
      <c r="A43">
        <v>60</v>
      </c>
      <c r="B43" t="s">
        <v>41</v>
      </c>
    </row>
    <row r="44" spans="1:3" x14ac:dyDescent="0.25">
      <c r="A44">
        <v>15</v>
      </c>
      <c r="B44" t="s">
        <v>49</v>
      </c>
    </row>
    <row r="45" spans="1:3" x14ac:dyDescent="0.25">
      <c r="A45" s="15">
        <f>A38/A43*A40/A39/A41/A42*A44</f>
        <v>185.44896613522238</v>
      </c>
      <c r="B45" t="s">
        <v>50</v>
      </c>
    </row>
    <row r="46" spans="1:3" x14ac:dyDescent="0.25">
      <c r="A46" t="s">
        <v>69</v>
      </c>
    </row>
    <row r="48" spans="1:3" x14ac:dyDescent="0.25">
      <c r="A48" t="s">
        <v>51</v>
      </c>
    </row>
    <row r="49" spans="1:7" x14ac:dyDescent="0.25">
      <c r="B49" t="s">
        <v>38</v>
      </c>
      <c r="C49" t="s">
        <v>37</v>
      </c>
    </row>
    <row r="50" spans="1:7" x14ac:dyDescent="0.25">
      <c r="A50" t="s">
        <v>54</v>
      </c>
      <c r="B50">
        <v>1</v>
      </c>
      <c r="C50" s="14">
        <v>2947.8951965307551</v>
      </c>
      <c r="D50" s="1"/>
    </row>
    <row r="51" spans="1:7" x14ac:dyDescent="0.25">
      <c r="A51" t="s">
        <v>53</v>
      </c>
      <c r="B51">
        <v>2</v>
      </c>
      <c r="C51" s="14">
        <v>442.18427947961328</v>
      </c>
      <c r="D51" s="2"/>
    </row>
    <row r="52" spans="1:7" x14ac:dyDescent="0.25">
      <c r="A52" t="s">
        <v>55</v>
      </c>
      <c r="B52">
        <v>3</v>
      </c>
      <c r="C52" s="14">
        <v>736.97379913268878</v>
      </c>
      <c r="D52" s="2"/>
    </row>
    <row r="53" spans="1:7" x14ac:dyDescent="0.25">
      <c r="A53" t="s">
        <v>20</v>
      </c>
      <c r="B53">
        <v>4</v>
      </c>
      <c r="C53" s="14">
        <v>1120.200174681687</v>
      </c>
      <c r="D53" s="2"/>
    </row>
    <row r="54" spans="1:7" x14ac:dyDescent="0.25">
      <c r="A54" t="s">
        <v>56</v>
      </c>
      <c r="B54">
        <v>5</v>
      </c>
      <c r="C54" s="14">
        <v>294.7895196530755</v>
      </c>
      <c r="D54" s="2"/>
    </row>
    <row r="55" spans="1:7" x14ac:dyDescent="0.25">
      <c r="A55" t="s">
        <v>57</v>
      </c>
      <c r="B55">
        <v>6</v>
      </c>
      <c r="C55" s="14">
        <v>294.7895196530755</v>
      </c>
      <c r="D55" s="2"/>
    </row>
    <row r="56" spans="1:7" x14ac:dyDescent="0.25">
      <c r="A56" t="s">
        <v>58</v>
      </c>
      <c r="B56">
        <v>7</v>
      </c>
      <c r="C56" s="14">
        <v>5836.8324891308948</v>
      </c>
    </row>
    <row r="57" spans="1:7" x14ac:dyDescent="0.25">
      <c r="A57" t="s">
        <v>59</v>
      </c>
      <c r="B57">
        <v>8</v>
      </c>
      <c r="C57" s="14">
        <v>6190.5799127145856</v>
      </c>
      <c r="D57" s="1"/>
    </row>
    <row r="58" spans="1:7" x14ac:dyDescent="0.25">
      <c r="A58" s="1" t="s">
        <v>60</v>
      </c>
      <c r="B58">
        <v>9</v>
      </c>
      <c r="C58" s="14">
        <v>884.36855895922656</v>
      </c>
      <c r="D58" s="2"/>
      <c r="G58" s="14"/>
    </row>
    <row r="59" spans="1:7" x14ac:dyDescent="0.25">
      <c r="A59" t="s">
        <v>61</v>
      </c>
      <c r="B59">
        <v>10</v>
      </c>
      <c r="C59" s="14">
        <v>788.06082288856669</v>
      </c>
      <c r="F59" s="14"/>
    </row>
    <row r="60" spans="1:7" x14ac:dyDescent="0.25">
      <c r="A60" t="s">
        <v>62</v>
      </c>
      <c r="B60">
        <v>11</v>
      </c>
      <c r="C60" s="14">
        <v>7863.0092945623792</v>
      </c>
      <c r="F60" s="14"/>
    </row>
    <row r="61" spans="1:7" x14ac:dyDescent="0.25">
      <c r="A61" t="s">
        <v>63</v>
      </c>
      <c r="B61">
        <v>12</v>
      </c>
      <c r="C61" s="14">
        <v>393.150464728119</v>
      </c>
      <c r="F61" s="14"/>
    </row>
    <row r="62" spans="1:7" x14ac:dyDescent="0.25">
      <c r="A62" t="s">
        <v>64</v>
      </c>
      <c r="B62">
        <v>13</v>
      </c>
      <c r="C62" s="14">
        <v>7469.8588298342602</v>
      </c>
      <c r="F62" s="14"/>
    </row>
    <row r="63" spans="1:7" x14ac:dyDescent="0.25">
      <c r="A63" t="s">
        <v>65</v>
      </c>
      <c r="B63">
        <v>14</v>
      </c>
      <c r="C63" s="14">
        <v>8843.6855895922654</v>
      </c>
      <c r="D63" s="1"/>
      <c r="F63" s="14"/>
      <c r="G63" s="14"/>
    </row>
    <row r="64" spans="1:7" x14ac:dyDescent="0.25">
      <c r="A64" t="s">
        <v>52</v>
      </c>
      <c r="B64">
        <v>15</v>
      </c>
      <c r="C64" s="14">
        <v>2847.7743580233837</v>
      </c>
    </row>
    <row r="65" spans="1:4" x14ac:dyDescent="0.25">
      <c r="A65" t="s">
        <v>66</v>
      </c>
      <c r="B65">
        <v>16</v>
      </c>
      <c r="C65" s="14">
        <v>4421.8427947961327</v>
      </c>
      <c r="D65" s="1"/>
    </row>
    <row r="66" spans="1:4" x14ac:dyDescent="0.25">
      <c r="A66" t="s">
        <v>67</v>
      </c>
      <c r="B66">
        <v>17</v>
      </c>
      <c r="C66" s="14">
        <v>29478.951965307551</v>
      </c>
      <c r="D66" s="1"/>
    </row>
    <row r="69" spans="1:4" x14ac:dyDescent="0.25">
      <c r="A69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CF4-15B7-445E-A234-33421FDA044B}">
  <dimension ref="V2"/>
  <sheetViews>
    <sheetView workbookViewId="0">
      <selection activeCell="V2" sqref="V2"/>
    </sheetView>
  </sheetViews>
  <sheetFormatPr defaultRowHeight="15" x14ac:dyDescent="0.25"/>
  <sheetData>
    <row r="2" spans="22:22" x14ac:dyDescent="0.25">
      <c r="V2" s="3" t="s">
        <v>11</v>
      </c>
    </row>
  </sheetData>
  <hyperlinks>
    <hyperlink ref="V2" r:id="rId1" display="https://www.fillingequipment.com/product/rotary-water-filling-machine/" xr:uid="{F513974E-8E78-44B8-9B1B-6F0405BB413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</vt:lpstr>
      <vt:lpstr>Process Flow</vt:lpstr>
      <vt:lpstr>Answer Key</vt:lpstr>
      <vt:lpstr>Process flow pictures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2021-11-19T01:48:43Z</dcterms:created>
  <dcterms:modified xsi:type="dcterms:W3CDTF">2021-11-26T03:51:53Z</dcterms:modified>
</cp:coreProperties>
</file>