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深证主板20230823" sheetId="1" r:id="rId1"/>
  </sheets>
  <calcPr calcId="144525"/>
</workbook>
</file>

<file path=xl/sharedStrings.xml><?xml version="1.0" encoding="utf-8"?>
<sst xmlns="http://schemas.openxmlformats.org/spreadsheetml/2006/main" count="2982" uniqueCount="1504">
  <si>
    <t>代码</t>
  </si>
  <si>
    <t>名称</t>
  </si>
  <si>
    <t>封单额</t>
  </si>
  <si>
    <t>中晟高科</t>
  </si>
  <si>
    <t>延华智能</t>
  </si>
  <si>
    <t>绿茵生态</t>
  </si>
  <si>
    <t>炬申股份</t>
  </si>
  <si>
    <t>龙津药业</t>
  </si>
  <si>
    <t>直真科技</t>
  </si>
  <si>
    <t>百洋股份</t>
  </si>
  <si>
    <t>农心科技</t>
  </si>
  <si>
    <t>登康口腔</t>
  </si>
  <si>
    <t>宝明科技</t>
  </si>
  <si>
    <t>兴民智通</t>
  </si>
  <si>
    <t>粤海饲料</t>
  </si>
  <si>
    <t xml:space="preserve">--  </t>
  </si>
  <si>
    <t>力生制药</t>
  </si>
  <si>
    <t>沃顿科技</t>
  </si>
  <si>
    <t>中水渔业</t>
  </si>
  <si>
    <t>华盛昌</t>
  </si>
  <si>
    <t>西陇科学</t>
  </si>
  <si>
    <t>浙江世宝</t>
  </si>
  <si>
    <t>獐子岛</t>
  </si>
  <si>
    <t>北化股份</t>
  </si>
  <si>
    <t>劲旅环境</t>
  </si>
  <si>
    <t>中原传媒</t>
  </si>
  <si>
    <t>生 意 宝</t>
  </si>
  <si>
    <t>融发核电</t>
  </si>
  <si>
    <t>华媒控股</t>
  </si>
  <si>
    <t>云南能投</t>
  </si>
  <si>
    <t>华天酒店</t>
  </si>
  <si>
    <t>仁和药业</t>
  </si>
  <si>
    <t>渤海股份</t>
  </si>
  <si>
    <t>精华制药</t>
  </si>
  <si>
    <t>宝塔实业</t>
  </si>
  <si>
    <t>华塑控股</t>
  </si>
  <si>
    <t>金新农</t>
  </si>
  <si>
    <t>兰州银行</t>
  </si>
  <si>
    <t>中原环保</t>
  </si>
  <si>
    <t>中远海科</t>
  </si>
  <si>
    <t>瑞玛精密</t>
  </si>
  <si>
    <t>彩虹集团</t>
  </si>
  <si>
    <t>双环传动</t>
  </si>
  <si>
    <t>巨轮智能</t>
  </si>
  <si>
    <t>中大力德</t>
  </si>
  <si>
    <t>久其软件</t>
  </si>
  <si>
    <t>恒逸石化</t>
  </si>
  <si>
    <t>山西焦煤</t>
  </si>
  <si>
    <t>天健集团</t>
  </si>
  <si>
    <t>乐通股份</t>
  </si>
  <si>
    <t>金正大</t>
  </si>
  <si>
    <t>*ST惠天</t>
  </si>
  <si>
    <t>路畅科技</t>
  </si>
  <si>
    <t>东江环保</t>
  </si>
  <si>
    <t>欧克科技</t>
  </si>
  <si>
    <t>德生科技</t>
  </si>
  <si>
    <t>南方精工</t>
  </si>
  <si>
    <t>榕基软件</t>
  </si>
  <si>
    <t>盾安环境</t>
  </si>
  <si>
    <t>渝 开 发</t>
  </si>
  <si>
    <t>神州数码</t>
  </si>
  <si>
    <t>清新环境</t>
  </si>
  <si>
    <t>恩华药业</t>
  </si>
  <si>
    <t>浙江震元</t>
  </si>
  <si>
    <t>皇台酒业</t>
  </si>
  <si>
    <t>科力尔</t>
  </si>
  <si>
    <t>三羊马</t>
  </si>
  <si>
    <t>雪迪龙</t>
  </si>
  <si>
    <t>漳州发展</t>
  </si>
  <si>
    <t>中公教育</t>
  </si>
  <si>
    <t>侨银股份</t>
  </si>
  <si>
    <t>双环科技</t>
  </si>
  <si>
    <t>海欣食品</t>
  </si>
  <si>
    <t>中兴商业</t>
  </si>
  <si>
    <t>长江材料</t>
  </si>
  <si>
    <t>合肥城建</t>
  </si>
  <si>
    <t>国华网安</t>
  </si>
  <si>
    <t>特一药业</t>
  </si>
  <si>
    <t>光洋股份</t>
  </si>
  <si>
    <t>冀中能源</t>
  </si>
  <si>
    <t>云南铜业</t>
  </si>
  <si>
    <t>岳阳兴长</t>
  </si>
  <si>
    <t>*ST新海</t>
  </si>
  <si>
    <t>富春环保</t>
  </si>
  <si>
    <t>仙坛股份</t>
  </si>
  <si>
    <t>四川黄金</t>
  </si>
  <si>
    <t>英联股份</t>
  </si>
  <si>
    <t>杰瑞股份</t>
  </si>
  <si>
    <t>广弘控股</t>
  </si>
  <si>
    <t>海大集团</t>
  </si>
  <si>
    <t>飞亚达</t>
  </si>
  <si>
    <t>亚太药业</t>
  </si>
  <si>
    <t>宁波华翔</t>
  </si>
  <si>
    <t>招商港口</t>
  </si>
  <si>
    <t>国光股份</t>
  </si>
  <si>
    <t>豪迈科技</t>
  </si>
  <si>
    <t>锋龙股份</t>
  </si>
  <si>
    <t>启明星辰</t>
  </si>
  <si>
    <t>汉王科技</t>
  </si>
  <si>
    <t>金河生物</t>
  </si>
  <si>
    <t>甘肃能化</t>
  </si>
  <si>
    <t>金字火腿</t>
  </si>
  <si>
    <t>常山北明</t>
  </si>
  <si>
    <t>同德化工</t>
  </si>
  <si>
    <t>通程控股</t>
  </si>
  <si>
    <t>葵花药业</t>
  </si>
  <si>
    <t>ST高升</t>
  </si>
  <si>
    <t>万安科技</t>
  </si>
  <si>
    <t>同兴环保</t>
  </si>
  <si>
    <t>建艺集团</t>
  </si>
  <si>
    <t>东阿阿胶</t>
  </si>
  <si>
    <t>苏州银行</t>
  </si>
  <si>
    <t>三 力 士</t>
  </si>
  <si>
    <t>优彩资源</t>
  </si>
  <si>
    <t>云南白药</t>
  </si>
  <si>
    <t>大洋电机</t>
  </si>
  <si>
    <t>金智科技</t>
  </si>
  <si>
    <t>新洋丰</t>
  </si>
  <si>
    <t>鸿合科技</t>
  </si>
  <si>
    <t>圣农发展</t>
  </si>
  <si>
    <t>正虹科技</t>
  </si>
  <si>
    <t>英特集团</t>
  </si>
  <si>
    <t>华明装备</t>
  </si>
  <si>
    <t>中 关 村</t>
  </si>
  <si>
    <t>城发环境</t>
  </si>
  <si>
    <t>若羽臣</t>
  </si>
  <si>
    <t>皖通科技</t>
  </si>
  <si>
    <t>中岩大地</t>
  </si>
  <si>
    <t>大洋生物</t>
  </si>
  <si>
    <t>楚环科技</t>
  </si>
  <si>
    <t>禾盛新材</t>
  </si>
  <si>
    <t>兴业银锡</t>
  </si>
  <si>
    <t>理工能科</t>
  </si>
  <si>
    <t>泰山石油</t>
  </si>
  <si>
    <t>苏常柴Ａ</t>
  </si>
  <si>
    <t>三维化学</t>
  </si>
  <si>
    <t>益生股份</t>
  </si>
  <si>
    <t>罗 牛 山</t>
  </si>
  <si>
    <t>凯瑞德</t>
  </si>
  <si>
    <t>电投能源</t>
  </si>
  <si>
    <t>远兴能源</t>
  </si>
  <si>
    <t>闰土股份</t>
  </si>
  <si>
    <t>双箭股份</t>
  </si>
  <si>
    <t>香山股份</t>
  </si>
  <si>
    <t>凌霄泵业</t>
  </si>
  <si>
    <t>德明利</t>
  </si>
  <si>
    <t>启明信息</t>
  </si>
  <si>
    <t>未名医药</t>
  </si>
  <si>
    <t>振邦智能</t>
  </si>
  <si>
    <t>中国广核</t>
  </si>
  <si>
    <t>和远气体</t>
  </si>
  <si>
    <t>高斯贝尔</t>
  </si>
  <si>
    <t>*ST和科</t>
  </si>
  <si>
    <t>江阴银行</t>
  </si>
  <si>
    <t>ST摩登</t>
  </si>
  <si>
    <t>山东墨龙</t>
  </si>
  <si>
    <t>华英农业</t>
  </si>
  <si>
    <t>浙富控股</t>
  </si>
  <si>
    <t>粤 传 媒</t>
  </si>
  <si>
    <t>利欧股份</t>
  </si>
  <si>
    <t>ST同洲</t>
  </si>
  <si>
    <t>ST德豪</t>
  </si>
  <si>
    <t>陕西能源</t>
  </si>
  <si>
    <t>双汇发展</t>
  </si>
  <si>
    <t>法尔胜</t>
  </si>
  <si>
    <t>中广核技</t>
  </si>
  <si>
    <t>承德露露</t>
  </si>
  <si>
    <t>山高环能</t>
  </si>
  <si>
    <t>丰乐种业</t>
  </si>
  <si>
    <t>金岭矿业</t>
  </si>
  <si>
    <t>渤海租赁</t>
  </si>
  <si>
    <t>中集集团</t>
  </si>
  <si>
    <t>丽臣实业</t>
  </si>
  <si>
    <t>云图控股</t>
  </si>
  <si>
    <t>康力电梯</t>
  </si>
  <si>
    <t>粤高速Ａ</t>
  </si>
  <si>
    <t>沃尔核材</t>
  </si>
  <si>
    <t>山东海化</t>
  </si>
  <si>
    <t>汉森制药</t>
  </si>
  <si>
    <t>青岛食品</t>
  </si>
  <si>
    <t>得利斯</t>
  </si>
  <si>
    <t>润建股份</t>
  </si>
  <si>
    <t>深物业A</t>
  </si>
  <si>
    <t>盐 田 港</t>
  </si>
  <si>
    <t>盈峰环境</t>
  </si>
  <si>
    <t>招商公路</t>
  </si>
  <si>
    <t>龙源电力</t>
  </si>
  <si>
    <t>张家港行</t>
  </si>
  <si>
    <t>旷达科技</t>
  </si>
  <si>
    <t>恒宝股份</t>
  </si>
  <si>
    <t>万年青</t>
  </si>
  <si>
    <t>深深房Ａ</t>
  </si>
  <si>
    <t>本钢板材</t>
  </si>
  <si>
    <t>民和股份</t>
  </si>
  <si>
    <t>登海种业</t>
  </si>
  <si>
    <t>锐明技术</t>
  </si>
  <si>
    <t>中基健康</t>
  </si>
  <si>
    <t>苏 泊 尔</t>
  </si>
  <si>
    <t>银轮股份</t>
  </si>
  <si>
    <t>上海莱士</t>
  </si>
  <si>
    <t>威尔泰</t>
  </si>
  <si>
    <t>准油股份</t>
  </si>
  <si>
    <t>露笑科技</t>
  </si>
  <si>
    <t>黔源电力</t>
  </si>
  <si>
    <t>农 产 品</t>
  </si>
  <si>
    <t>青岛银行</t>
  </si>
  <si>
    <t>真视通</t>
  </si>
  <si>
    <t>凯中精密</t>
  </si>
  <si>
    <t>深圳能源</t>
  </si>
  <si>
    <t>美年健康</t>
  </si>
  <si>
    <t>电广传媒</t>
  </si>
  <si>
    <t>鹭燕医药</t>
  </si>
  <si>
    <t>新朋股份</t>
  </si>
  <si>
    <t>中超控股</t>
  </si>
  <si>
    <t>众兴菌业</t>
  </si>
  <si>
    <t>鑫铂股份</t>
  </si>
  <si>
    <t>世龙实业</t>
  </si>
  <si>
    <t>青农商行</t>
  </si>
  <si>
    <t>渝三峡Ａ</t>
  </si>
  <si>
    <t>大连友谊</t>
  </si>
  <si>
    <t>湖北宜化</t>
  </si>
  <si>
    <t>比音勒芬</t>
  </si>
  <si>
    <t>广聚能源</t>
  </si>
  <si>
    <t>*ST爱迪</t>
  </si>
  <si>
    <t>招商蛇口</t>
  </si>
  <si>
    <t>南华生物</t>
  </si>
  <si>
    <t>启迪药业</t>
  </si>
  <si>
    <t>佳隆股份</t>
  </si>
  <si>
    <t>安道麦A</t>
  </si>
  <si>
    <t>河化股份</t>
  </si>
  <si>
    <t>万向钱潮</t>
  </si>
  <si>
    <t>周大生</t>
  </si>
  <si>
    <t>中山公用</t>
  </si>
  <si>
    <t>千红制药</t>
  </si>
  <si>
    <t>奥马电器</t>
  </si>
  <si>
    <t>龙星化工</t>
  </si>
  <si>
    <t>天奇股份</t>
  </si>
  <si>
    <t>鱼跃医疗</t>
  </si>
  <si>
    <t>新大洲A</t>
  </si>
  <si>
    <t>武商集团</t>
  </si>
  <si>
    <t>华峰化学</t>
  </si>
  <si>
    <t>双塔食品</t>
  </si>
  <si>
    <t>新 希 望</t>
  </si>
  <si>
    <t>太阳纸业</t>
  </si>
  <si>
    <t>冠捷科技</t>
  </si>
  <si>
    <t>西王食品</t>
  </si>
  <si>
    <t>泸天化</t>
  </si>
  <si>
    <t>华闻集团</t>
  </si>
  <si>
    <t>郑中设计</t>
  </si>
  <si>
    <t>ST浩源</t>
  </si>
  <si>
    <t>安 纳 达</t>
  </si>
  <si>
    <t>蓝黛科技</t>
  </si>
  <si>
    <t>贝肯能源</t>
  </si>
  <si>
    <t>现代投资</t>
  </si>
  <si>
    <t>顺控发展</t>
  </si>
  <si>
    <t>一心堂</t>
  </si>
  <si>
    <t>金财互联</t>
  </si>
  <si>
    <t>中航光电</t>
  </si>
  <si>
    <t>冀凯股份</t>
  </si>
  <si>
    <t>*ST中捷</t>
  </si>
  <si>
    <t>科伦药业</t>
  </si>
  <si>
    <t>北纬科技</t>
  </si>
  <si>
    <t>神雾节能</t>
  </si>
  <si>
    <t>ST中嘉</t>
  </si>
  <si>
    <t>今飞凯达</t>
  </si>
  <si>
    <t>蓝焰控股</t>
  </si>
  <si>
    <t>荣丰控股</t>
  </si>
  <si>
    <t>宏达高科</t>
  </si>
  <si>
    <t>宁波东力</t>
  </si>
  <si>
    <t>广宇集团</t>
  </si>
  <si>
    <t>湖北广电</t>
  </si>
  <si>
    <t>深粮控股</t>
  </si>
  <si>
    <t>三全食品</t>
  </si>
  <si>
    <t>东鹏控股</t>
  </si>
  <si>
    <t>远 望 谷</t>
  </si>
  <si>
    <t>富森美</t>
  </si>
  <si>
    <t>中粮科技</t>
  </si>
  <si>
    <t>红墙股份</t>
  </si>
  <si>
    <t>美盈森</t>
  </si>
  <si>
    <t>东方精工</t>
  </si>
  <si>
    <t>美达股份</t>
  </si>
  <si>
    <t>贵州轮胎</t>
  </si>
  <si>
    <t>海森药业</t>
  </si>
  <si>
    <t>*ST全新</t>
  </si>
  <si>
    <t>ST升达</t>
  </si>
  <si>
    <t>三钢闽光</t>
  </si>
  <si>
    <t>华邦健康</t>
  </si>
  <si>
    <t>唐人神</t>
  </si>
  <si>
    <t>三花智控</t>
  </si>
  <si>
    <t>劲嘉股份</t>
  </si>
  <si>
    <t>豪美新材</t>
  </si>
  <si>
    <t>嘉欣丝绸</t>
  </si>
  <si>
    <t>恒大高新</t>
  </si>
  <si>
    <t>捷荣技术</t>
  </si>
  <si>
    <t>司尔特</t>
  </si>
  <si>
    <t>*ST美盛</t>
  </si>
  <si>
    <t>华孚时尚</t>
  </si>
  <si>
    <t>孚日股份</t>
  </si>
  <si>
    <t>海王生物</t>
  </si>
  <si>
    <t>雪人股份</t>
  </si>
  <si>
    <t>陕天然气</t>
  </si>
  <si>
    <t>华锦股份</t>
  </si>
  <si>
    <t>同为股份</t>
  </si>
  <si>
    <t>广博股份</t>
  </si>
  <si>
    <t>银泰黄金</t>
  </si>
  <si>
    <t>冀东装备</t>
  </si>
  <si>
    <t>顺丰控股</t>
  </si>
  <si>
    <t>长青集团</t>
  </si>
  <si>
    <t>湖北能源</t>
  </si>
  <si>
    <t>珠江啤酒</t>
  </si>
  <si>
    <t>普天科技</t>
  </si>
  <si>
    <t>潍柴重机</t>
  </si>
  <si>
    <t>天康生物</t>
  </si>
  <si>
    <t>鞍钢股份</t>
  </si>
  <si>
    <t>芭田股份</t>
  </si>
  <si>
    <t>达华智能</t>
  </si>
  <si>
    <t>文科园林</t>
  </si>
  <si>
    <t>河钢资源</t>
  </si>
  <si>
    <t>旺能环境</t>
  </si>
  <si>
    <t>恒铭达</t>
  </si>
  <si>
    <t>汇洁股份</t>
  </si>
  <si>
    <t>深纺织Ａ</t>
  </si>
  <si>
    <t>爱仕达</t>
  </si>
  <si>
    <t>重药控股</t>
  </si>
  <si>
    <t>沙钢股份</t>
  </si>
  <si>
    <t>天威视讯</t>
  </si>
  <si>
    <t>襄阳轴承</t>
  </si>
  <si>
    <t>居然之家</t>
  </si>
  <si>
    <t>传化智联</t>
  </si>
  <si>
    <t>北部湾港</t>
  </si>
  <si>
    <t>特 力Ａ</t>
  </si>
  <si>
    <t>穗恒运Ａ</t>
  </si>
  <si>
    <t>广电运通</t>
  </si>
  <si>
    <t>大东南</t>
  </si>
  <si>
    <t>大庆华科</t>
  </si>
  <si>
    <t>牧原股份</t>
  </si>
  <si>
    <t>三利谱</t>
  </si>
  <si>
    <t>克明食品</t>
  </si>
  <si>
    <t>格力电器</t>
  </si>
  <si>
    <t>丰原药业</t>
  </si>
  <si>
    <t>双枪科技</t>
  </si>
  <si>
    <t>宏达新材</t>
  </si>
  <si>
    <t>启迪环境</t>
  </si>
  <si>
    <t>焦作万方</t>
  </si>
  <si>
    <t>申科股份</t>
  </si>
  <si>
    <t>冰轮环境</t>
  </si>
  <si>
    <t>四川美丰</t>
  </si>
  <si>
    <t>沙河股份</t>
  </si>
  <si>
    <t>日上集团</t>
  </si>
  <si>
    <t>华数传媒</t>
  </si>
  <si>
    <t>双星新材</t>
  </si>
  <si>
    <t>青岛金王</t>
  </si>
  <si>
    <t>德力股份</t>
  </si>
  <si>
    <t>卫光生物</t>
  </si>
  <si>
    <t>塔牌集团</t>
  </si>
  <si>
    <t>东诚药业</t>
  </si>
  <si>
    <t>徐家汇</t>
  </si>
  <si>
    <t>德联集团</t>
  </si>
  <si>
    <t>潮宏基</t>
  </si>
  <si>
    <t>中南文化</t>
  </si>
  <si>
    <t>中百集团</t>
  </si>
  <si>
    <t>盛航股份</t>
  </si>
  <si>
    <t>东莞控股</t>
  </si>
  <si>
    <t>云鼎科技</t>
  </si>
  <si>
    <t>柘中股份</t>
  </si>
  <si>
    <t>河钢股份</t>
  </si>
  <si>
    <t>海亮股份</t>
  </si>
  <si>
    <t>长青股份</t>
  </si>
  <si>
    <t>东方盛虹</t>
  </si>
  <si>
    <t>史丹利</t>
  </si>
  <si>
    <t>二六三</t>
  </si>
  <si>
    <t>ST鼎龙</t>
  </si>
  <si>
    <t>金溢科技</t>
  </si>
  <si>
    <t>真爱美家</t>
  </si>
  <si>
    <t>兴蓉环境</t>
  </si>
  <si>
    <t>*ST金一</t>
  </si>
  <si>
    <t>郑州银行</t>
  </si>
  <si>
    <t>达 意 隆</t>
  </si>
  <si>
    <t>信邦制药</t>
  </si>
  <si>
    <t>奥瑞金</t>
  </si>
  <si>
    <t>辉丰股份</t>
  </si>
  <si>
    <t>联发股份</t>
  </si>
  <si>
    <t>佛燃能源</t>
  </si>
  <si>
    <t>海德股份</t>
  </si>
  <si>
    <t>远东传动</t>
  </si>
  <si>
    <t>蓝帆医疗</t>
  </si>
  <si>
    <t>万和电气</t>
  </si>
  <si>
    <t>大北农</t>
  </si>
  <si>
    <t>佛慈制药</t>
  </si>
  <si>
    <t>创元科技</t>
  </si>
  <si>
    <t>泰达股份</t>
  </si>
  <si>
    <t>北新建材</t>
  </si>
  <si>
    <t>美锦能源</t>
  </si>
  <si>
    <t>兴化股份</t>
  </si>
  <si>
    <t>沧州明珠</t>
  </si>
  <si>
    <t>大为股份</t>
  </si>
  <si>
    <t>佛山照明</t>
  </si>
  <si>
    <t>威孚高科</t>
  </si>
  <si>
    <t>九安医疗</t>
  </si>
  <si>
    <t>松芝股份</t>
  </si>
  <si>
    <t>晋控电力</t>
  </si>
  <si>
    <t>富奥股份</t>
  </si>
  <si>
    <t>海印股份</t>
  </si>
  <si>
    <t>宇晶股份</t>
  </si>
  <si>
    <t>运机集团</t>
  </si>
  <si>
    <t>招商积余</t>
  </si>
  <si>
    <t>嘉事堂</t>
  </si>
  <si>
    <t>滨海能源</t>
  </si>
  <si>
    <t>易明医药</t>
  </si>
  <si>
    <t>黄山胶囊</t>
  </si>
  <si>
    <t>国创高新</t>
  </si>
  <si>
    <t>浔兴股份</t>
  </si>
  <si>
    <t>太钢不锈</t>
  </si>
  <si>
    <t>京北方</t>
  </si>
  <si>
    <t>广电计量</t>
  </si>
  <si>
    <t>楚天龙</t>
  </si>
  <si>
    <t>长虹华意</t>
  </si>
  <si>
    <t>欢瑞世纪</t>
  </si>
  <si>
    <t>鲁西化工</t>
  </si>
  <si>
    <t>凯龙股份</t>
  </si>
  <si>
    <t>南兴股份</t>
  </si>
  <si>
    <t>思美传媒</t>
  </si>
  <si>
    <t>江南化工</t>
  </si>
  <si>
    <t>天原股份</t>
  </si>
  <si>
    <t>永东股份</t>
  </si>
  <si>
    <t>方大集团</t>
  </si>
  <si>
    <t>华菱钢铁</t>
  </si>
  <si>
    <t>慈文传媒</t>
  </si>
  <si>
    <t>ST易购</t>
  </si>
  <si>
    <t>万里石</t>
  </si>
  <si>
    <t>富安娜</t>
  </si>
  <si>
    <t>诚志股份</t>
  </si>
  <si>
    <t>奥佳华</t>
  </si>
  <si>
    <t>东方嘉盛</t>
  </si>
  <si>
    <t>积成电子</t>
  </si>
  <si>
    <t>天融信</t>
  </si>
  <si>
    <t>南 京 港</t>
  </si>
  <si>
    <t>首钢股份</t>
  </si>
  <si>
    <t>恒基达鑫</t>
  </si>
  <si>
    <t>桂林三金</t>
  </si>
  <si>
    <t>沃华医药</t>
  </si>
  <si>
    <t>宸展光电</t>
  </si>
  <si>
    <t>全 聚 德</t>
  </si>
  <si>
    <t>大连重工</t>
  </si>
  <si>
    <t>联诚精密</t>
  </si>
  <si>
    <t>平安银行</t>
  </si>
  <si>
    <t>日久光电</t>
  </si>
  <si>
    <t>名雕股份</t>
  </si>
  <si>
    <t>合肥百货</t>
  </si>
  <si>
    <t>昇兴股份</t>
  </si>
  <si>
    <t>浙商中拓</t>
  </si>
  <si>
    <t>华纬科技</t>
  </si>
  <si>
    <t>甘肃能源</t>
  </si>
  <si>
    <t>林州重机</t>
  </si>
  <si>
    <t>胜利股份</t>
  </si>
  <si>
    <t>珠海港</t>
  </si>
  <si>
    <t>佛塑科技</t>
  </si>
  <si>
    <t>宁波银行</t>
  </si>
  <si>
    <t>美吉姆</t>
  </si>
  <si>
    <t>金房能源</t>
  </si>
  <si>
    <t>宏创控股</t>
  </si>
  <si>
    <t>英派斯</t>
  </si>
  <si>
    <t>天邦食品</t>
  </si>
  <si>
    <t>中国天楹</t>
  </si>
  <si>
    <t>保龄宝</t>
  </si>
  <si>
    <t>华侨城Ａ</t>
  </si>
  <si>
    <t>科远智慧</t>
  </si>
  <si>
    <t>东方铁塔</t>
  </si>
  <si>
    <t>三木集团</t>
  </si>
  <si>
    <t>齐翔腾达</t>
  </si>
  <si>
    <t>山东矿机</t>
  </si>
  <si>
    <t>光华股份</t>
  </si>
  <si>
    <t>洽洽食品</t>
  </si>
  <si>
    <t>利尔化学</t>
  </si>
  <si>
    <t>长春高新</t>
  </si>
  <si>
    <t>津滨发展</t>
  </si>
  <si>
    <t>韶能股份</t>
  </si>
  <si>
    <t>世嘉科技</t>
  </si>
  <si>
    <t>索菱股份</t>
  </si>
  <si>
    <t>京能热力</t>
  </si>
  <si>
    <t>电投产融</t>
  </si>
  <si>
    <t>三维通信</t>
  </si>
  <si>
    <t>常宝股份</t>
  </si>
  <si>
    <t>贵州百灵</t>
  </si>
  <si>
    <t>赞宇科技</t>
  </si>
  <si>
    <t>英维克</t>
  </si>
  <si>
    <t>湖南投资</t>
  </si>
  <si>
    <t>荣联科技</t>
  </si>
  <si>
    <t>通化金马</t>
  </si>
  <si>
    <t>宏英智能</t>
  </si>
  <si>
    <t>瑞康医药</t>
  </si>
  <si>
    <t>科达利</t>
  </si>
  <si>
    <t>世荣兆业</t>
  </si>
  <si>
    <t>永安药业</t>
  </si>
  <si>
    <t>南京公用</t>
  </si>
  <si>
    <t>隆平高科</t>
  </si>
  <si>
    <t>棒杰股份</t>
  </si>
  <si>
    <t>ST天圣</t>
  </si>
  <si>
    <t>远大智能</t>
  </si>
  <si>
    <t>龙大美食</t>
  </si>
  <si>
    <t>鲁 泰Ａ</t>
  </si>
  <si>
    <t>佳电股份</t>
  </si>
  <si>
    <t>中设股份</t>
  </si>
  <si>
    <t>众业达</t>
  </si>
  <si>
    <t>美的集团</t>
  </si>
  <si>
    <t>德美化工</t>
  </si>
  <si>
    <t>仙琚制药</t>
  </si>
  <si>
    <t>铭科精技</t>
  </si>
  <si>
    <t>南 玻Ａ</t>
  </si>
  <si>
    <t>金固股份</t>
  </si>
  <si>
    <t>滨江集团</t>
  </si>
  <si>
    <t>章源钨业</t>
  </si>
  <si>
    <t>沈阳化工</t>
  </si>
  <si>
    <t>海翔药业</t>
  </si>
  <si>
    <t>浙江众成</t>
  </si>
  <si>
    <t>山东路桥</t>
  </si>
  <si>
    <t>金杯电工</t>
  </si>
  <si>
    <t>巨力索具</t>
  </si>
  <si>
    <t>新乡化纤</t>
  </si>
  <si>
    <t>华斯股份</t>
  </si>
  <si>
    <t>加加食品</t>
  </si>
  <si>
    <t>华联控股</t>
  </si>
  <si>
    <t>浩物股份</t>
  </si>
  <si>
    <t>山东威达</t>
  </si>
  <si>
    <t>合兴包装</t>
  </si>
  <si>
    <t>飞龙股份</t>
  </si>
  <si>
    <t>福星股份</t>
  </si>
  <si>
    <t>顺灏股份</t>
  </si>
  <si>
    <t>爱施德</t>
  </si>
  <si>
    <t>易普力</t>
  </si>
  <si>
    <t>潍柴动力</t>
  </si>
  <si>
    <t>华神科技</t>
  </si>
  <si>
    <t>顺威股份</t>
  </si>
  <si>
    <t>厦门信达</t>
  </si>
  <si>
    <t>怡 亚 通</t>
  </si>
  <si>
    <t>亚太股份</t>
  </si>
  <si>
    <t>神开股份</t>
  </si>
  <si>
    <t>金 融 街</t>
  </si>
  <si>
    <t>京新药业</t>
  </si>
  <si>
    <t>先锋电子</t>
  </si>
  <si>
    <t>金富科技</t>
  </si>
  <si>
    <t>新亚制程</t>
  </si>
  <si>
    <t>中联重科</t>
  </si>
  <si>
    <t>大亚圣象</t>
  </si>
  <si>
    <t>庄园牧场</t>
  </si>
  <si>
    <t>中顺洁柔</t>
  </si>
  <si>
    <t>智慧农业</t>
  </si>
  <si>
    <t>新兴装备</t>
  </si>
  <si>
    <t>兆威机电</t>
  </si>
  <si>
    <t>华菱线缆</t>
  </si>
  <si>
    <t>欣龙控股</t>
  </si>
  <si>
    <t>阳光股份</t>
  </si>
  <si>
    <t>北新路桥</t>
  </si>
  <si>
    <t>天虹股份</t>
  </si>
  <si>
    <t>富临运业</t>
  </si>
  <si>
    <t>奇正藏药</t>
  </si>
  <si>
    <t>汉缆股份</t>
  </si>
  <si>
    <t>顾地科技</t>
  </si>
  <si>
    <t>哈三联</t>
  </si>
  <si>
    <t>丽珠集团</t>
  </si>
  <si>
    <t>银星能源</t>
  </si>
  <si>
    <t>京粮控股</t>
  </si>
  <si>
    <t>海南海药</t>
  </si>
  <si>
    <t>五 粮 液</t>
  </si>
  <si>
    <t>吉林敖东</t>
  </si>
  <si>
    <t>华控赛格</t>
  </si>
  <si>
    <t>天汽模</t>
  </si>
  <si>
    <t>永新股份</t>
  </si>
  <si>
    <t>ST远程</t>
  </si>
  <si>
    <t>苏宁环球</t>
  </si>
  <si>
    <t>莱宝高科</t>
  </si>
  <si>
    <t>深圳华强</t>
  </si>
  <si>
    <t>湘佳股份</t>
  </si>
  <si>
    <t>道明光学</t>
  </si>
  <si>
    <t>龙佰集团</t>
  </si>
  <si>
    <t>天津普林</t>
  </si>
  <si>
    <t>中电兴发</t>
  </si>
  <si>
    <t>顺发恒业</t>
  </si>
  <si>
    <t>金洲管道</t>
  </si>
  <si>
    <t>柳 工</t>
  </si>
  <si>
    <t>欣贺股份</t>
  </si>
  <si>
    <t>科瑞技术</t>
  </si>
  <si>
    <t>九 芝 堂</t>
  </si>
  <si>
    <t>煌上煌</t>
  </si>
  <si>
    <t>天润工业</t>
  </si>
  <si>
    <t>富煌钢构</t>
  </si>
  <si>
    <t>莱茵体育</t>
  </si>
  <si>
    <t>凯莱英</t>
  </si>
  <si>
    <t>广济药业</t>
  </si>
  <si>
    <t>海南高速</t>
  </si>
  <si>
    <t>深 赛 格</t>
  </si>
  <si>
    <t>莱茵生物</t>
  </si>
  <si>
    <t>涪陵榨菜</t>
  </si>
  <si>
    <t>珠江钢琴</t>
  </si>
  <si>
    <t>盛达资源</t>
  </si>
  <si>
    <t>盘龙药业</t>
  </si>
  <si>
    <t>麦格米特</t>
  </si>
  <si>
    <t>甘咨询</t>
  </si>
  <si>
    <t>英洛华</t>
  </si>
  <si>
    <t>快意电梯</t>
  </si>
  <si>
    <t>华东重机</t>
  </si>
  <si>
    <t>华统股份</t>
  </si>
  <si>
    <t>超华科技</t>
  </si>
  <si>
    <t>贝因美</t>
  </si>
  <si>
    <t>ST天顺</t>
  </si>
  <si>
    <t>富通信息</t>
  </si>
  <si>
    <t>恒天海龙</t>
  </si>
  <si>
    <t>万 科Ａ</t>
  </si>
  <si>
    <t>乔治白</t>
  </si>
  <si>
    <t>双鹭药业</t>
  </si>
  <si>
    <t>海宁皮城</t>
  </si>
  <si>
    <t>北方铜业</t>
  </si>
  <si>
    <t>洋河股份</t>
  </si>
  <si>
    <t>思源电气</t>
  </si>
  <si>
    <t>凯恩股份</t>
  </si>
  <si>
    <t>景兴纸业</t>
  </si>
  <si>
    <t>秦川机床</t>
  </si>
  <si>
    <t>华阳国际</t>
  </si>
  <si>
    <t>兄弟科技</t>
  </si>
  <si>
    <t>新 和 成</t>
  </si>
  <si>
    <t>达实智能</t>
  </si>
  <si>
    <t>恒立实业</t>
  </si>
  <si>
    <t>粤桂股份</t>
  </si>
  <si>
    <t>成都路桥</t>
  </si>
  <si>
    <t>隆基机械</t>
  </si>
  <si>
    <t>久立特材</t>
  </si>
  <si>
    <t>红 宝 丽</t>
  </si>
  <si>
    <t>云南旅游</t>
  </si>
  <si>
    <t>新兴铸管</t>
  </si>
  <si>
    <t>中化岩土</t>
  </si>
  <si>
    <t>张 裕Ａ</t>
  </si>
  <si>
    <t>*ST围海</t>
  </si>
  <si>
    <t>海陆重工</t>
  </si>
  <si>
    <t>豪鹏科技</t>
  </si>
  <si>
    <t>海峡股份</t>
  </si>
  <si>
    <t>报 喜 鸟</t>
  </si>
  <si>
    <t>尚荣医疗</t>
  </si>
  <si>
    <t>华东数控</t>
  </si>
  <si>
    <t>海格通信</t>
  </si>
  <si>
    <t>宗申动力</t>
  </si>
  <si>
    <t>共达电声</t>
  </si>
  <si>
    <t>冰山冷热</t>
  </si>
  <si>
    <t>ST实华</t>
  </si>
  <si>
    <t>三峡旅游</t>
  </si>
  <si>
    <t>华茂股份</t>
  </si>
  <si>
    <t>友阿股份</t>
  </si>
  <si>
    <t>万丰奥威</t>
  </si>
  <si>
    <t>伟星股份</t>
  </si>
  <si>
    <t>木林森</t>
  </si>
  <si>
    <t>海普瑞</t>
  </si>
  <si>
    <t>英 力 特</t>
  </si>
  <si>
    <t>博深股份</t>
  </si>
  <si>
    <t>宏川智慧</t>
  </si>
  <si>
    <t>汇绿生态</t>
  </si>
  <si>
    <t>齐峰新材</t>
  </si>
  <si>
    <t>德龙汇能</t>
  </si>
  <si>
    <t>雷赛智能</t>
  </si>
  <si>
    <t>元隆雅图</t>
  </si>
  <si>
    <t>昂利康</t>
  </si>
  <si>
    <t>华金资本</t>
  </si>
  <si>
    <t>华西能源</t>
  </si>
  <si>
    <t>京威股份</t>
  </si>
  <si>
    <t>嘉美包装</t>
  </si>
  <si>
    <t>永泰运</t>
  </si>
  <si>
    <t>兴瑞科技</t>
  </si>
  <si>
    <t>山东章鼓</t>
  </si>
  <si>
    <t>北大医药</t>
  </si>
  <si>
    <t>海信家电</t>
  </si>
  <si>
    <t>金陵药业</t>
  </si>
  <si>
    <t>深华发Ａ</t>
  </si>
  <si>
    <t>兴业科技</t>
  </si>
  <si>
    <t>奥特佳</t>
  </si>
  <si>
    <t>亚玛顿</t>
  </si>
  <si>
    <t>皓宸医疗</t>
  </si>
  <si>
    <t>环球印务</t>
  </si>
  <si>
    <t>华尔泰</t>
  </si>
  <si>
    <t>利民股份</t>
  </si>
  <si>
    <t>集泰股份</t>
  </si>
  <si>
    <t>海螺新材</t>
  </si>
  <si>
    <t>华联股份</t>
  </si>
  <si>
    <t>振华科技</t>
  </si>
  <si>
    <t>豫能控股</t>
  </si>
  <si>
    <t>新北洋</t>
  </si>
  <si>
    <t>华瓷股份</t>
  </si>
  <si>
    <t>三夫户外</t>
  </si>
  <si>
    <t>桂林旅游</t>
  </si>
  <si>
    <t>双象股份</t>
  </si>
  <si>
    <t>亿帆医药</t>
  </si>
  <si>
    <t>东北证券</t>
  </si>
  <si>
    <t>登云股份</t>
  </si>
  <si>
    <t>古井贡酒</t>
  </si>
  <si>
    <t>长源电力</t>
  </si>
  <si>
    <t>徐工机械</t>
  </si>
  <si>
    <t>广百股份</t>
  </si>
  <si>
    <t>楚江新材</t>
  </si>
  <si>
    <t>思进智能</t>
  </si>
  <si>
    <t>盛视科技</t>
  </si>
  <si>
    <t>康弘药业</t>
  </si>
  <si>
    <t>精艺股份</t>
  </si>
  <si>
    <t>圣阳股份</t>
  </si>
  <si>
    <t>濮耐股份</t>
  </si>
  <si>
    <t>云铝股份</t>
  </si>
  <si>
    <t>拓邦股份</t>
  </si>
  <si>
    <t>华锋股份</t>
  </si>
  <si>
    <t>辉隆股份</t>
  </si>
  <si>
    <t>物产金轮</t>
  </si>
  <si>
    <t>金奥博</t>
  </si>
  <si>
    <t>珠海中富</t>
  </si>
  <si>
    <t>韵达股份</t>
  </si>
  <si>
    <t>东华软件</t>
  </si>
  <si>
    <t>泰和新材</t>
  </si>
  <si>
    <t>弘宇股份</t>
  </si>
  <si>
    <t>神火股份</t>
  </si>
  <si>
    <t>赛象科技</t>
  </si>
  <si>
    <t>派林生物</t>
  </si>
  <si>
    <t>华映科技</t>
  </si>
  <si>
    <t>一汽解放</t>
  </si>
  <si>
    <t>康强电子</t>
  </si>
  <si>
    <t>东晶电子</t>
  </si>
  <si>
    <t>铖昌科技</t>
  </si>
  <si>
    <t>华东医药</t>
  </si>
  <si>
    <t>新疆交建</t>
  </si>
  <si>
    <t>深南电A</t>
  </si>
  <si>
    <t>新宏泽</t>
  </si>
  <si>
    <t>川润股份</t>
  </si>
  <si>
    <t>辉煌科技</t>
  </si>
  <si>
    <t>普路通</t>
  </si>
  <si>
    <t>江苏国泰</t>
  </si>
  <si>
    <t>小崧股份</t>
  </si>
  <si>
    <t>分众传媒</t>
  </si>
  <si>
    <t>惠博普</t>
  </si>
  <si>
    <t>华昌化工</t>
  </si>
  <si>
    <t>高乐股份</t>
  </si>
  <si>
    <t>海象新材</t>
  </si>
  <si>
    <t>国信证券</t>
  </si>
  <si>
    <t>藏格矿业</t>
  </si>
  <si>
    <t>岩山科技</t>
  </si>
  <si>
    <t>中南股份</t>
  </si>
  <si>
    <t>金浦钛业</t>
  </si>
  <si>
    <t>得润电子</t>
  </si>
  <si>
    <t>明牌珠宝</t>
  </si>
  <si>
    <t>京基智农</t>
  </si>
  <si>
    <t>欧菲光</t>
  </si>
  <si>
    <t>大悦城</t>
  </si>
  <si>
    <t>平潭发展</t>
  </si>
  <si>
    <t>证通电子</t>
  </si>
  <si>
    <t>东华科技</t>
  </si>
  <si>
    <t>阳光乳业</t>
  </si>
  <si>
    <t>龙泉股份</t>
  </si>
  <si>
    <t>诺 普 信</t>
  </si>
  <si>
    <t>航锦科技</t>
  </si>
  <si>
    <t>闽东电力</t>
  </si>
  <si>
    <t>中宠股份</t>
  </si>
  <si>
    <t>瑞和股份</t>
  </si>
  <si>
    <t>蒙娜丽莎</t>
  </si>
  <si>
    <t>双成药业</t>
  </si>
  <si>
    <t>安宁股份</t>
  </si>
  <si>
    <t>益盛药业</t>
  </si>
  <si>
    <t>微光股份</t>
  </si>
  <si>
    <t>海能达</t>
  </si>
  <si>
    <t>电光科技</t>
  </si>
  <si>
    <t>嘉应制药</t>
  </si>
  <si>
    <t>深圳机场</t>
  </si>
  <si>
    <t>金 螳 螂</t>
  </si>
  <si>
    <t>盛通股份</t>
  </si>
  <si>
    <t>伟隆股份</t>
  </si>
  <si>
    <t>赣能股份</t>
  </si>
  <si>
    <t>新 大 陆</t>
  </si>
  <si>
    <t>纳尔股份</t>
  </si>
  <si>
    <t>智能自控</t>
  </si>
  <si>
    <t>安洁科技</t>
  </si>
  <si>
    <t>长缆科技</t>
  </si>
  <si>
    <t>大中矿业</t>
  </si>
  <si>
    <t>亿利达</t>
  </si>
  <si>
    <t>东瑞股份</t>
  </si>
  <si>
    <t>国际医学</t>
  </si>
  <si>
    <t>武汉凡谷</t>
  </si>
  <si>
    <t>高鸿股份</t>
  </si>
  <si>
    <t>顺钠股份</t>
  </si>
  <si>
    <t>开普检测</t>
  </si>
  <si>
    <t>兆驰股份</t>
  </si>
  <si>
    <t>泰尔股份</t>
  </si>
  <si>
    <t>四环生物</t>
  </si>
  <si>
    <t>吉林化纤</t>
  </si>
  <si>
    <t>中国铁物</t>
  </si>
  <si>
    <t>中迪投资</t>
  </si>
  <si>
    <t>中旗新材</t>
  </si>
  <si>
    <t>群兴玩具</t>
  </si>
  <si>
    <t>凯文教育</t>
  </si>
  <si>
    <t>万邦德</t>
  </si>
  <si>
    <t>新能泰山</t>
  </si>
  <si>
    <t>远大控股</t>
  </si>
  <si>
    <t>北玻股份</t>
  </si>
  <si>
    <t>万方发展</t>
  </si>
  <si>
    <t>神剑股份</t>
  </si>
  <si>
    <t>吉电股份</t>
  </si>
  <si>
    <t>立讯精密</t>
  </si>
  <si>
    <t>智度股份</t>
  </si>
  <si>
    <t>高新发展</t>
  </si>
  <si>
    <t>美格智能</t>
  </si>
  <si>
    <t>博实股份</t>
  </si>
  <si>
    <t>深中华A</t>
  </si>
  <si>
    <t>科华生物</t>
  </si>
  <si>
    <t>创维数字</t>
  </si>
  <si>
    <t>天山股份</t>
  </si>
  <si>
    <t>峨眉山Ａ</t>
  </si>
  <si>
    <t>汉钟精机</t>
  </si>
  <si>
    <t>通鼎互联</t>
  </si>
  <si>
    <t>信隆健康</t>
  </si>
  <si>
    <t>吉大正元</t>
  </si>
  <si>
    <t>奥赛康</t>
  </si>
  <si>
    <t>青鸟消防</t>
  </si>
  <si>
    <t>仁东控股</t>
  </si>
  <si>
    <t>广州浪奇</t>
  </si>
  <si>
    <t>申通快递</t>
  </si>
  <si>
    <t>川发龙蟒</t>
  </si>
  <si>
    <t>凯撒文化</t>
  </si>
  <si>
    <t>万润股份</t>
  </si>
  <si>
    <t>瑞尔特</t>
  </si>
  <si>
    <t>北京利尔</t>
  </si>
  <si>
    <t>春兴精工</t>
  </si>
  <si>
    <t>广发证券</t>
  </si>
  <si>
    <t>红旗连锁</t>
  </si>
  <si>
    <t>天娱数科</t>
  </si>
  <si>
    <t>冀东水泥</t>
  </si>
  <si>
    <t>山河智能</t>
  </si>
  <si>
    <t>罗欣药业</t>
  </si>
  <si>
    <t>众生药业</t>
  </si>
  <si>
    <t>沈阳机床</t>
  </si>
  <si>
    <t>比亚迪</t>
  </si>
  <si>
    <t>利源股份</t>
  </si>
  <si>
    <t>泸州老窖</t>
  </si>
  <si>
    <t>润邦股份</t>
  </si>
  <si>
    <t>荣安地产</t>
  </si>
  <si>
    <t>联合精密</t>
  </si>
  <si>
    <t>金安国纪</t>
  </si>
  <si>
    <t>燕京啤酒</t>
  </si>
  <si>
    <t>实益达</t>
  </si>
  <si>
    <t>同兴达</t>
  </si>
  <si>
    <t>三特索道</t>
  </si>
  <si>
    <t>智光电气</t>
  </si>
  <si>
    <t>美利云</t>
  </si>
  <si>
    <t>海 利 得</t>
  </si>
  <si>
    <t>科安达</t>
  </si>
  <si>
    <t>森马服饰</t>
  </si>
  <si>
    <t>威海广泰</t>
  </si>
  <si>
    <t>石化机械</t>
  </si>
  <si>
    <t>泰坦股份</t>
  </si>
  <si>
    <t>奥美医疗</t>
  </si>
  <si>
    <t>光正眼科</t>
  </si>
  <si>
    <t>天顺风能</t>
  </si>
  <si>
    <t>东北制药</t>
  </si>
  <si>
    <t>南山控股</t>
  </si>
  <si>
    <t>康冠科技</t>
  </si>
  <si>
    <t>国星光电</t>
  </si>
  <si>
    <t>东旭蓝天</t>
  </si>
  <si>
    <t>保利联合</t>
  </si>
  <si>
    <t>烽火电子</t>
  </si>
  <si>
    <t>软控股份</t>
  </si>
  <si>
    <t>盐津铺子</t>
  </si>
  <si>
    <t>国风新材</t>
  </si>
  <si>
    <t>北摩高科</t>
  </si>
  <si>
    <t>百亚股份</t>
  </si>
  <si>
    <t>五方光电</t>
  </si>
  <si>
    <t>仁智股份</t>
  </si>
  <si>
    <t>盛路通信</t>
  </si>
  <si>
    <t>美芝股份</t>
  </si>
  <si>
    <t>国统股份</t>
  </si>
  <si>
    <t>利仁科技</t>
  </si>
  <si>
    <t>常铝股份</t>
  </si>
  <si>
    <t>奥 特 迅</t>
  </si>
  <si>
    <t>西部证券</t>
  </si>
  <si>
    <t>英威腾</t>
  </si>
  <si>
    <t>普利特</t>
  </si>
  <si>
    <t>飞马国际</t>
  </si>
  <si>
    <t>建设工业</t>
  </si>
  <si>
    <t>方正电机</t>
  </si>
  <si>
    <t>山推股份</t>
  </si>
  <si>
    <t>普洛药业</t>
  </si>
  <si>
    <t>海得控制</t>
  </si>
  <si>
    <t>传智教育</t>
  </si>
  <si>
    <t>星光股份</t>
  </si>
  <si>
    <t>润都股份</t>
  </si>
  <si>
    <t>瀛通通讯</t>
  </si>
  <si>
    <t>铁岭新城</t>
  </si>
  <si>
    <t>超声电子</t>
  </si>
  <si>
    <t>金达威</t>
  </si>
  <si>
    <t>祖名股份</t>
  </si>
  <si>
    <t>弘亚数控</t>
  </si>
  <si>
    <t>亚太实业</t>
  </si>
  <si>
    <t>垒知集团</t>
  </si>
  <si>
    <t>嘉麟杰</t>
  </si>
  <si>
    <t>天奥电子</t>
  </si>
  <si>
    <t>国机精工</t>
  </si>
  <si>
    <t>中光学</t>
  </si>
  <si>
    <t>天山铝业</t>
  </si>
  <si>
    <t>梦网科技</t>
  </si>
  <si>
    <t>中科金财</t>
  </si>
  <si>
    <t>中科云网</t>
  </si>
  <si>
    <t>京东方Ａ</t>
  </si>
  <si>
    <t>顺博合金</t>
  </si>
  <si>
    <t>*ST日海</t>
  </si>
  <si>
    <t>华森制药</t>
  </si>
  <si>
    <t>中京电子</t>
  </si>
  <si>
    <t>威创股份</t>
  </si>
  <si>
    <t>洪汇新材</t>
  </si>
  <si>
    <t>跃岭股份</t>
  </si>
  <si>
    <t>恒星科技</t>
  </si>
  <si>
    <t>锌业股份</t>
  </si>
  <si>
    <t>东华能源</t>
  </si>
  <si>
    <t>博杰股份</t>
  </si>
  <si>
    <t>中坚科技</t>
  </si>
  <si>
    <t>甘源食品</t>
  </si>
  <si>
    <t>金贵银业</t>
  </si>
  <si>
    <t>亚厦股份</t>
  </si>
  <si>
    <t>*ST京蓝</t>
  </si>
  <si>
    <t>恒邦股份</t>
  </si>
  <si>
    <t>华源控股</t>
  </si>
  <si>
    <t>实丰文化</t>
  </si>
  <si>
    <t>广东鸿图</t>
  </si>
  <si>
    <t>联科科技</t>
  </si>
  <si>
    <t>上峰水泥</t>
  </si>
  <si>
    <t>康盛股份</t>
  </si>
  <si>
    <t>正威新材</t>
  </si>
  <si>
    <t>天佑德酒</t>
  </si>
  <si>
    <t>沃特股份</t>
  </si>
  <si>
    <t>卓翼科技</t>
  </si>
  <si>
    <t>亚世光电</t>
  </si>
  <si>
    <t>北京文化</t>
  </si>
  <si>
    <t>高争民爆</t>
  </si>
  <si>
    <t>荣盛石化</t>
  </si>
  <si>
    <t>安凯客车</t>
  </si>
  <si>
    <t>陕西金叶</t>
  </si>
  <si>
    <t>通达动力</t>
  </si>
  <si>
    <t>新宝股份</t>
  </si>
  <si>
    <t>天桥起重</t>
  </si>
  <si>
    <t>深天马Ａ</t>
  </si>
  <si>
    <t>泰嘉股份</t>
  </si>
  <si>
    <t>博彦科技</t>
  </si>
  <si>
    <t>浙江美大</t>
  </si>
  <si>
    <t>浙江永强</t>
  </si>
  <si>
    <t>以岭药业</t>
  </si>
  <si>
    <t>大族激光</t>
  </si>
  <si>
    <t>申万宏源</t>
  </si>
  <si>
    <t>青岛双星</t>
  </si>
  <si>
    <t>老板电器</t>
  </si>
  <si>
    <t>竞业达</t>
  </si>
  <si>
    <t>丰元股份</t>
  </si>
  <si>
    <t>皮阿诺</t>
  </si>
  <si>
    <t>国药一致</t>
  </si>
  <si>
    <t>浙江交科</t>
  </si>
  <si>
    <t>新乳业</t>
  </si>
  <si>
    <t>中国重汽</t>
  </si>
  <si>
    <t>罗莱生活</t>
  </si>
  <si>
    <t>纳思达</t>
  </si>
  <si>
    <t>东南网架</t>
  </si>
  <si>
    <t>北京科锐</t>
  </si>
  <si>
    <t>ST星源</t>
  </si>
  <si>
    <t>中天精装</t>
  </si>
  <si>
    <t>西麦食品</t>
  </si>
  <si>
    <t>德尔未来</t>
  </si>
  <si>
    <t>吉宏股份</t>
  </si>
  <si>
    <t>闽发铝业</t>
  </si>
  <si>
    <t>光启技术</t>
  </si>
  <si>
    <t>视觉中国</t>
  </si>
  <si>
    <t>贤丰控股</t>
  </si>
  <si>
    <t>东易日盛</t>
  </si>
  <si>
    <t>道道全</t>
  </si>
  <si>
    <t>中洲控股</t>
  </si>
  <si>
    <t>陕国投Ａ</t>
  </si>
  <si>
    <t>星网锐捷</t>
  </si>
  <si>
    <t>东旭光电</t>
  </si>
  <si>
    <t>湖南发展</t>
  </si>
  <si>
    <t>经纬纺机</t>
  </si>
  <si>
    <t>南宁糖业</t>
  </si>
  <si>
    <t>赛隆药业</t>
  </si>
  <si>
    <t>桂发祥</t>
  </si>
  <si>
    <t>海洋王</t>
  </si>
  <si>
    <t>铜陵有色</t>
  </si>
  <si>
    <t>中粮资本</t>
  </si>
  <si>
    <t>国恩股份</t>
  </si>
  <si>
    <t>宝鼎科技</t>
  </si>
  <si>
    <t>天禾股份</t>
  </si>
  <si>
    <t>奥飞娱乐</t>
  </si>
  <si>
    <t>依依股份</t>
  </si>
  <si>
    <t>模塑科技</t>
  </si>
  <si>
    <t>海源复材</t>
  </si>
  <si>
    <t>魅视科技</t>
  </si>
  <si>
    <t>罗平锌电</t>
  </si>
  <si>
    <t>联络互动</t>
  </si>
  <si>
    <t>亚钾国际</t>
  </si>
  <si>
    <t>胜利精密</t>
  </si>
  <si>
    <t>新纶新材</t>
  </si>
  <si>
    <t>德展健康</t>
  </si>
  <si>
    <t>永安林业</t>
  </si>
  <si>
    <t>万达电影</t>
  </si>
  <si>
    <t>萃华珠宝</t>
  </si>
  <si>
    <t>人人乐</t>
  </si>
  <si>
    <t>华软科技</t>
  </si>
  <si>
    <t>中恒电气</t>
  </si>
  <si>
    <t>梦洁股份</t>
  </si>
  <si>
    <t>壶化股份</t>
  </si>
  <si>
    <t>博纳影业</t>
  </si>
  <si>
    <t>航天科技</t>
  </si>
  <si>
    <t>公元股份</t>
  </si>
  <si>
    <t>联创电子</t>
  </si>
  <si>
    <t>南网能源</t>
  </si>
  <si>
    <t>天音控股</t>
  </si>
  <si>
    <t>深康佳Ａ</t>
  </si>
  <si>
    <t>索菲亚</t>
  </si>
  <si>
    <t>日丰股份</t>
  </si>
  <si>
    <t>中锐股份</t>
  </si>
  <si>
    <t>盐湖股份</t>
  </si>
  <si>
    <t>长航凤凰</t>
  </si>
  <si>
    <t>山东赫达</t>
  </si>
  <si>
    <t>风华高科</t>
  </si>
  <si>
    <t>中新赛克</t>
  </si>
  <si>
    <t>钒钛股份</t>
  </si>
  <si>
    <t>粤 水 电</t>
  </si>
  <si>
    <t>海特高新</t>
  </si>
  <si>
    <t>三晖电气</t>
  </si>
  <si>
    <t>天茂集团</t>
  </si>
  <si>
    <t>雷科防务</t>
  </si>
  <si>
    <t>百润股份</t>
  </si>
  <si>
    <t>维信诺</t>
  </si>
  <si>
    <t>杭氧股份</t>
  </si>
  <si>
    <t>豪尔赛</t>
  </si>
  <si>
    <t>海联金汇</t>
  </si>
  <si>
    <t>中科三环</t>
  </si>
  <si>
    <t>华润三九</t>
  </si>
  <si>
    <t>福建金森</t>
  </si>
  <si>
    <t>国轩高科</t>
  </si>
  <si>
    <t>东方中科</t>
  </si>
  <si>
    <t>银河电子</t>
  </si>
  <si>
    <t>伟星新材</t>
  </si>
  <si>
    <t>景峰医药</t>
  </si>
  <si>
    <t>ST步森</t>
  </si>
  <si>
    <t>北斗星通</t>
  </si>
  <si>
    <t>合众思壮</t>
  </si>
  <si>
    <t>华天科技</t>
  </si>
  <si>
    <t>华宏科技</t>
  </si>
  <si>
    <t>长高电新</t>
  </si>
  <si>
    <t>大博医疗</t>
  </si>
  <si>
    <t>*ST美谷</t>
  </si>
  <si>
    <t>雷柏科技</t>
  </si>
  <si>
    <t>江海股份</t>
  </si>
  <si>
    <t>七 匹 狼</t>
  </si>
  <si>
    <t>丽江股份</t>
  </si>
  <si>
    <t>海南瑞泽</t>
  </si>
  <si>
    <t>大立科技</t>
  </si>
  <si>
    <t>洪兴股份</t>
  </si>
  <si>
    <t>中矿资源</t>
  </si>
  <si>
    <t>科陆电子</t>
  </si>
  <si>
    <t>江苏国信</t>
  </si>
  <si>
    <t>中装建设</t>
  </si>
  <si>
    <t>航天电器</t>
  </si>
  <si>
    <t>新天药业</t>
  </si>
  <si>
    <t>中鼎股份</t>
  </si>
  <si>
    <t>ST华铁</t>
  </si>
  <si>
    <t>爱康科技</t>
  </si>
  <si>
    <t>酒鬼酒</t>
  </si>
  <si>
    <t>国脉科技</t>
  </si>
  <si>
    <t>神州信息</t>
  </si>
  <si>
    <t>协鑫集成</t>
  </si>
  <si>
    <t>毅昌科技</t>
  </si>
  <si>
    <t>信立泰</t>
  </si>
  <si>
    <t>合金投资</t>
  </si>
  <si>
    <t>顺络电子</t>
  </si>
  <si>
    <t>横店东磁</t>
  </si>
  <si>
    <t>三七互娱</t>
  </si>
  <si>
    <t>新时达</t>
  </si>
  <si>
    <t>神州高铁</t>
  </si>
  <si>
    <t>奥拓电子</t>
  </si>
  <si>
    <t>世联行</t>
  </si>
  <si>
    <t>完美世界</t>
  </si>
  <si>
    <t>众合科技</t>
  </si>
  <si>
    <t>厦门港务</t>
  </si>
  <si>
    <t>崇达技术</t>
  </si>
  <si>
    <t>格林美</t>
  </si>
  <si>
    <t>瑞泰科技</t>
  </si>
  <si>
    <t>通达创智</t>
  </si>
  <si>
    <t>麦趣尔</t>
  </si>
  <si>
    <t>万马股份</t>
  </si>
  <si>
    <t>中色股份</t>
  </si>
  <si>
    <t>东方雨虹</t>
  </si>
  <si>
    <t>锡装股份</t>
  </si>
  <si>
    <t>百川股份</t>
  </si>
  <si>
    <t>中航西飞</t>
  </si>
  <si>
    <t>云内动力</t>
  </si>
  <si>
    <t>高德红外</t>
  </si>
  <si>
    <t>拓日新能</t>
  </si>
  <si>
    <t>长江证券</t>
  </si>
  <si>
    <t>晨鸣纸业</t>
  </si>
  <si>
    <t>绿康生化</t>
  </si>
  <si>
    <t>中泰化学</t>
  </si>
  <si>
    <t>威星智能</t>
  </si>
  <si>
    <t>小熊电器</t>
  </si>
  <si>
    <t>康达新材</t>
  </si>
  <si>
    <t>建投能源</t>
  </si>
  <si>
    <t>越秀资本</t>
  </si>
  <si>
    <t>顺鑫农业</t>
  </si>
  <si>
    <t>立方制药</t>
  </si>
  <si>
    <t>ST国安</t>
  </si>
  <si>
    <t>国新健康</t>
  </si>
  <si>
    <t>山子股份</t>
  </si>
  <si>
    <t>ST金鸿</t>
  </si>
  <si>
    <t>北方华创</t>
  </si>
  <si>
    <t>宝莫股份</t>
  </si>
  <si>
    <t>王子新材</t>
  </si>
  <si>
    <t>深南电路</t>
  </si>
  <si>
    <t>川大智胜</t>
  </si>
  <si>
    <t>瑞达期货</t>
  </si>
  <si>
    <t>长虹美菱</t>
  </si>
  <si>
    <t>中金岭南</t>
  </si>
  <si>
    <t>燕塘乳业</t>
  </si>
  <si>
    <t>太阳能</t>
  </si>
  <si>
    <t>奥维通信</t>
  </si>
  <si>
    <t>粤宏远Ａ</t>
  </si>
  <si>
    <t>鸿达兴业</t>
  </si>
  <si>
    <t>四川九洲</t>
  </si>
  <si>
    <t>光迅科技</t>
  </si>
  <si>
    <t>齐心集团</t>
  </si>
  <si>
    <t>山西路桥</t>
  </si>
  <si>
    <t>西部建设</t>
  </si>
  <si>
    <t>海思科</t>
  </si>
  <si>
    <t>卫星化学</t>
  </si>
  <si>
    <t>哈尔斯</t>
  </si>
  <si>
    <t>胜通能源</t>
  </si>
  <si>
    <t>新 华 都</t>
  </si>
  <si>
    <t>锡业股份</t>
  </si>
  <si>
    <t>皇氏集团</t>
  </si>
  <si>
    <t>西子洁能</t>
  </si>
  <si>
    <t>安奈儿</t>
  </si>
  <si>
    <t>岭南股份</t>
  </si>
  <si>
    <t>山西证券</t>
  </si>
  <si>
    <t>拓山重工</t>
  </si>
  <si>
    <t>星帅尔</t>
  </si>
  <si>
    <t>久远银海</t>
  </si>
  <si>
    <t>东港股份</t>
  </si>
  <si>
    <t>科士达</t>
  </si>
  <si>
    <t>视源股份</t>
  </si>
  <si>
    <t>合力泰</t>
  </si>
  <si>
    <t>海鸥住工</t>
  </si>
  <si>
    <t>惠程科技</t>
  </si>
  <si>
    <t>罗普斯金</t>
  </si>
  <si>
    <t>威领股份</t>
  </si>
  <si>
    <t>惠威科技</t>
  </si>
  <si>
    <t>南极电商</t>
  </si>
  <si>
    <t>美邦服饰</t>
  </si>
  <si>
    <t>联化科技</t>
  </si>
  <si>
    <t>大连电瓷</t>
  </si>
  <si>
    <t>广宇发展</t>
  </si>
  <si>
    <t>凤形股份</t>
  </si>
  <si>
    <t>宇环数控</t>
  </si>
  <si>
    <t>通达股份</t>
  </si>
  <si>
    <t>中材科技</t>
  </si>
  <si>
    <t>力盛体育</t>
  </si>
  <si>
    <t>许继电气</t>
  </si>
  <si>
    <t>新农股份</t>
  </si>
  <si>
    <t>水晶光电</t>
  </si>
  <si>
    <t>聚力文化</t>
  </si>
  <si>
    <t>中信特钢</t>
  </si>
  <si>
    <t>万里扬</t>
  </si>
  <si>
    <t>美亚光电</t>
  </si>
  <si>
    <t>创新医疗</t>
  </si>
  <si>
    <t>遥望科技</t>
  </si>
  <si>
    <t>天际股份</t>
  </si>
  <si>
    <t>中国稀土</t>
  </si>
  <si>
    <t>*ST广田</t>
  </si>
  <si>
    <t>通富微电</t>
  </si>
  <si>
    <t>中农联合</t>
  </si>
  <si>
    <t>新联电子</t>
  </si>
  <si>
    <t>日发精机</t>
  </si>
  <si>
    <t>中核科技</t>
  </si>
  <si>
    <t>岭南控股</t>
  </si>
  <si>
    <t>誉衡药业</t>
  </si>
  <si>
    <t>永顺泰</t>
  </si>
  <si>
    <t>金风科技</t>
  </si>
  <si>
    <t>东方智造</t>
  </si>
  <si>
    <t>道恩股份</t>
  </si>
  <si>
    <t>宇新股份</t>
  </si>
  <si>
    <t>地铁设计</t>
  </si>
  <si>
    <t>西安饮食</t>
  </si>
  <si>
    <t>光华科技</t>
  </si>
  <si>
    <t>盈方微</t>
  </si>
  <si>
    <t>亚太科技</t>
  </si>
  <si>
    <t>兆新股份</t>
  </si>
  <si>
    <t>青龙管业</t>
  </si>
  <si>
    <t>长城证券</t>
  </si>
  <si>
    <t>黑芝麻</t>
  </si>
  <si>
    <t>张家界</t>
  </si>
  <si>
    <t>国际实业</t>
  </si>
  <si>
    <t>ST工智</t>
  </si>
  <si>
    <t>天元股份</t>
  </si>
  <si>
    <t>中油资本</t>
  </si>
  <si>
    <t>广东宏大</t>
  </si>
  <si>
    <t>翔鹭钨业</t>
  </si>
  <si>
    <t>朝阳科技</t>
  </si>
  <si>
    <t>海康威视</t>
  </si>
  <si>
    <t>第一创业</t>
  </si>
  <si>
    <t>中信海直</t>
  </si>
  <si>
    <t>步 步 高</t>
  </si>
  <si>
    <t>长安汽车</t>
  </si>
  <si>
    <t>金禾实业</t>
  </si>
  <si>
    <t>华阳集团</t>
  </si>
  <si>
    <t>华兰生物</t>
  </si>
  <si>
    <t>中电港</t>
  </si>
  <si>
    <t>凯美特气</t>
  </si>
  <si>
    <t>华帝股份</t>
  </si>
  <si>
    <t>龙洲股份</t>
  </si>
  <si>
    <t>雅化集团</t>
  </si>
  <si>
    <t>澳洋健康</t>
  </si>
  <si>
    <t>南国置业</t>
  </si>
  <si>
    <t>新大正</t>
  </si>
  <si>
    <t>鹏鼎控股</t>
  </si>
  <si>
    <t>永和智控</t>
  </si>
  <si>
    <t>联泓新科</t>
  </si>
  <si>
    <t>金龙羽</t>
  </si>
  <si>
    <t>宝鹰股份</t>
  </si>
  <si>
    <t>成飞集成</t>
  </si>
  <si>
    <t>明德生物</t>
  </si>
  <si>
    <t>西部创业</t>
  </si>
  <si>
    <t>芯瑞达</t>
  </si>
  <si>
    <t>大港股份</t>
  </si>
  <si>
    <t>东方锆业</t>
  </si>
  <si>
    <t>盈趣科技</t>
  </si>
  <si>
    <t>*ST东洋</t>
  </si>
  <si>
    <t>永兴材料</t>
  </si>
  <si>
    <t>天齐锂业</t>
  </si>
  <si>
    <t>蔚蓝锂芯</t>
  </si>
  <si>
    <t>森麒麟</t>
  </si>
  <si>
    <t>中晶科技</t>
  </si>
  <si>
    <t>可立克</t>
  </si>
  <si>
    <t>朗姿股份</t>
  </si>
  <si>
    <t>三联锻造</t>
  </si>
  <si>
    <t>ST数源</t>
  </si>
  <si>
    <t>良信股份</t>
  </si>
  <si>
    <t>九阳股份</t>
  </si>
  <si>
    <t>巨人网络</t>
  </si>
  <si>
    <t>千味央厨</t>
  </si>
  <si>
    <t>新里程</t>
  </si>
  <si>
    <t>尚太科技</t>
  </si>
  <si>
    <t>新金路</t>
  </si>
  <si>
    <t>远光软件</t>
  </si>
  <si>
    <t>友邦吊顶</t>
  </si>
  <si>
    <t>新筑股份</t>
  </si>
  <si>
    <t>中天服务</t>
  </si>
  <si>
    <t>东方电子</t>
  </si>
  <si>
    <t>皇庭国际</t>
  </si>
  <si>
    <t>首航高科</t>
  </si>
  <si>
    <t>名臣健康</t>
  </si>
  <si>
    <t>万润科技</t>
  </si>
  <si>
    <t>姚记科技</t>
  </si>
  <si>
    <t>国海证券</t>
  </si>
  <si>
    <t>西部材料</t>
  </si>
  <si>
    <t>海马汽车</t>
  </si>
  <si>
    <t>浙农股份</t>
  </si>
  <si>
    <t>捷顺科技</t>
  </si>
  <si>
    <t>华工科技</t>
  </si>
  <si>
    <t>云南锗业</t>
  </si>
  <si>
    <t>太极股份</t>
  </si>
  <si>
    <t>中通客车</t>
  </si>
  <si>
    <t>长江健康</t>
  </si>
  <si>
    <t>新华制药</t>
  </si>
  <si>
    <t>电科网安</t>
  </si>
  <si>
    <t>领益智造</t>
  </si>
  <si>
    <t>云海金属</t>
  </si>
  <si>
    <t>中欣氟材</t>
  </si>
  <si>
    <t>多氟多</t>
  </si>
  <si>
    <t>中国宝安</t>
  </si>
  <si>
    <t>南天信息</t>
  </si>
  <si>
    <t>永太科技</t>
  </si>
  <si>
    <t>宝馨科技</t>
  </si>
  <si>
    <t>帝欧家居</t>
  </si>
  <si>
    <t>省广集团</t>
  </si>
  <si>
    <t>征和工业</t>
  </si>
  <si>
    <t>福晶科技</t>
  </si>
  <si>
    <t>三和管桩</t>
  </si>
  <si>
    <t>信质集团</t>
  </si>
  <si>
    <t>博云新材</t>
  </si>
  <si>
    <t>国元证券</t>
  </si>
  <si>
    <t>湖南黄金</t>
  </si>
  <si>
    <t>智微智能</t>
  </si>
  <si>
    <t>ST大集</t>
  </si>
  <si>
    <t>西藏矿业</t>
  </si>
  <si>
    <t>*ST雪发</t>
  </si>
  <si>
    <t>汇洲智能</t>
  </si>
  <si>
    <t>慕思股份</t>
  </si>
  <si>
    <t>棕榈股份</t>
  </si>
  <si>
    <t>一彬科技</t>
  </si>
  <si>
    <t>传艺科技</t>
  </si>
  <si>
    <t>甘化科工</t>
  </si>
  <si>
    <t>金发拉比</t>
  </si>
  <si>
    <t>亚威股份</t>
  </si>
  <si>
    <t>江苏神通</t>
  </si>
  <si>
    <t>中润资源</t>
  </si>
  <si>
    <t>苏州固锝</t>
  </si>
  <si>
    <t>四川双马</t>
  </si>
  <si>
    <t>雄韬股份</t>
  </si>
  <si>
    <t>川恒股份</t>
  </si>
  <si>
    <t>德赛电池</t>
  </si>
  <si>
    <t>欧晶科技</t>
  </si>
  <si>
    <t>中南建设</t>
  </si>
  <si>
    <t>星网宇达</t>
  </si>
  <si>
    <t>深科技</t>
  </si>
  <si>
    <t>深桑达Ａ</t>
  </si>
  <si>
    <t>鹏都农牧</t>
  </si>
  <si>
    <t>中国长城</t>
  </si>
  <si>
    <t>力合科创</t>
  </si>
  <si>
    <t>和胜股份</t>
  </si>
  <si>
    <t>中工国际</t>
  </si>
  <si>
    <t>特发信息</t>
  </si>
  <si>
    <t>勤上股份</t>
  </si>
  <si>
    <t>中核钛白</t>
  </si>
  <si>
    <t>奥士康</t>
  </si>
  <si>
    <t>晶澳科技</t>
  </si>
  <si>
    <t>如意集团</t>
  </si>
  <si>
    <t>祥鑫科技</t>
  </si>
  <si>
    <t>好利科技</t>
  </si>
  <si>
    <t>德赛西威</t>
  </si>
  <si>
    <t>东山精密</t>
  </si>
  <si>
    <t>千方科技</t>
  </si>
  <si>
    <t>铭普光磁</t>
  </si>
  <si>
    <t>海南发展</t>
  </si>
  <si>
    <t>悦心健康</t>
  </si>
  <si>
    <t>ST交投</t>
  </si>
  <si>
    <t>立新能源</t>
  </si>
  <si>
    <t>奥普光电</t>
  </si>
  <si>
    <t>航天发展</t>
  </si>
  <si>
    <t>劲仔食品</t>
  </si>
  <si>
    <t>三湘印象</t>
  </si>
  <si>
    <t>中原内配</t>
  </si>
  <si>
    <t>我爱我家</t>
  </si>
  <si>
    <t>华亚智能</t>
  </si>
  <si>
    <t>赣锋锂业</t>
  </si>
  <si>
    <t>洪涛股份</t>
  </si>
  <si>
    <t>兰州黄河</t>
  </si>
  <si>
    <t>伊戈尔</t>
  </si>
  <si>
    <t>冠福股份</t>
  </si>
  <si>
    <t>航发控制</t>
  </si>
  <si>
    <t>川能动力</t>
  </si>
  <si>
    <t>ST八菱</t>
  </si>
  <si>
    <t>ST金时</t>
  </si>
  <si>
    <t>雅克科技</t>
  </si>
  <si>
    <t>深振业Ａ</t>
  </si>
  <si>
    <t>*ST中期</t>
  </si>
  <si>
    <t>钧达股份</t>
  </si>
  <si>
    <t>坚朗五金</t>
  </si>
  <si>
    <t>利君股份</t>
  </si>
  <si>
    <t>亚联发展</t>
  </si>
  <si>
    <t>弘业期货</t>
  </si>
  <si>
    <t>紫光股份</t>
  </si>
  <si>
    <t>埃斯顿</t>
  </si>
  <si>
    <t>京泉华</t>
  </si>
  <si>
    <t>游族网络</t>
  </si>
  <si>
    <t>裕同科技</t>
  </si>
  <si>
    <t>贝瑞基因</t>
  </si>
  <si>
    <t>华特达因</t>
  </si>
  <si>
    <t>巨星科技</t>
  </si>
  <si>
    <t>众信旅游</t>
  </si>
  <si>
    <t>天保基建</t>
  </si>
  <si>
    <t>洁美科技</t>
  </si>
  <si>
    <t>茂硕电源</t>
  </si>
  <si>
    <t>天地在线</t>
  </si>
  <si>
    <t>奥海科技</t>
  </si>
  <si>
    <t>坤泰股份</t>
  </si>
  <si>
    <t>意华股份</t>
  </si>
  <si>
    <t>中铁特货</t>
  </si>
  <si>
    <t>TCL科技</t>
  </si>
  <si>
    <t>金逸影视</t>
  </si>
  <si>
    <t>雅博股份</t>
  </si>
  <si>
    <t>ST宇顺</t>
  </si>
  <si>
    <t>御银股份</t>
  </si>
  <si>
    <t>湘潭电化</t>
  </si>
  <si>
    <t>安泰科技</t>
  </si>
  <si>
    <t>天赐材料</t>
  </si>
  <si>
    <t>中成股份</t>
  </si>
  <si>
    <t>大华股份</t>
  </si>
  <si>
    <t>中瓷电子</t>
  </si>
  <si>
    <t>通润装备</t>
  </si>
  <si>
    <t>恺英网络</t>
  </si>
  <si>
    <t>中天火箭</t>
  </si>
  <si>
    <t>翔腾新材</t>
  </si>
  <si>
    <t>西安旅游</t>
  </si>
  <si>
    <t>达安基因</t>
  </si>
  <si>
    <t>声迅股份</t>
  </si>
  <si>
    <t>赫美集团</t>
  </si>
  <si>
    <t>博菲电气</t>
  </si>
  <si>
    <t>中兵红箭</t>
  </si>
  <si>
    <t>好想你</t>
  </si>
  <si>
    <t>航天彩虹</t>
  </si>
  <si>
    <t>三变科技</t>
  </si>
  <si>
    <t>ST深天</t>
  </si>
  <si>
    <t>森源电气</t>
  </si>
  <si>
    <t>江特电机</t>
  </si>
  <si>
    <t>中交地产</t>
  </si>
  <si>
    <t>润贝航科</t>
  </si>
  <si>
    <t>钱江摩托</t>
  </si>
  <si>
    <t>华西证券</t>
  </si>
  <si>
    <t>华夏航空</t>
  </si>
  <si>
    <t>尤夫股份</t>
  </si>
  <si>
    <t>三柏硕</t>
  </si>
  <si>
    <t>*ST柏龙</t>
  </si>
  <si>
    <t>科华数据</t>
  </si>
  <si>
    <t>奋达科技</t>
  </si>
  <si>
    <t>炜冈科技</t>
  </si>
  <si>
    <t>宝新能源</t>
  </si>
  <si>
    <t>太阳电缆</t>
  </si>
  <si>
    <t>江铃汽车</t>
  </si>
  <si>
    <t>国光电器</t>
  </si>
  <si>
    <t>京山轻机</t>
  </si>
  <si>
    <t>锦龙股份</t>
  </si>
  <si>
    <t>中钨高新</t>
  </si>
  <si>
    <t>盛新锂能</t>
  </si>
  <si>
    <t>国城矿业</t>
  </si>
  <si>
    <t>东信和平</t>
  </si>
  <si>
    <t>中国武夷</t>
  </si>
  <si>
    <t>通宇通讯</t>
  </si>
  <si>
    <t>众泰汽车</t>
  </si>
  <si>
    <t>协鑫能科</t>
  </si>
  <si>
    <t>普邦股份</t>
  </si>
  <si>
    <t>皖能电力</t>
  </si>
  <si>
    <t>北方国际</t>
  </si>
  <si>
    <t>天箭科技</t>
  </si>
  <si>
    <t>中兴通讯</t>
  </si>
  <si>
    <t>黑猫股份</t>
  </si>
  <si>
    <t>融捷股份</t>
  </si>
  <si>
    <t>ST恒久</t>
  </si>
  <si>
    <t>财信发展</t>
  </si>
  <si>
    <t>浙江建投</t>
  </si>
  <si>
    <t>歌尔股份</t>
  </si>
  <si>
    <t>荣盛发展</t>
  </si>
  <si>
    <t>TCL中环</t>
  </si>
  <si>
    <t>*ST太安</t>
  </si>
  <si>
    <t>大金重工</t>
  </si>
  <si>
    <t>中钢天源</t>
  </si>
  <si>
    <t>ST金圆</t>
  </si>
  <si>
    <t>东方园林</t>
  </si>
  <si>
    <t>*ST 正邦</t>
  </si>
  <si>
    <t>万泽股份</t>
  </si>
  <si>
    <t>和而泰</t>
  </si>
  <si>
    <t>学大教育</t>
  </si>
  <si>
    <t>好上好</t>
  </si>
  <si>
    <t>汇源通信</t>
  </si>
  <si>
    <t>播恩集团</t>
  </si>
  <si>
    <t>*ST新纺</t>
  </si>
  <si>
    <t>泰永长征</t>
  </si>
  <si>
    <t>源飞宠物</t>
  </si>
  <si>
    <t>中银绒业</t>
  </si>
  <si>
    <t>*ST泛海</t>
  </si>
  <si>
    <t>ST红太阳</t>
  </si>
  <si>
    <t>扬子新材</t>
  </si>
  <si>
    <t>精工科技</t>
  </si>
  <si>
    <t>*ST民控</t>
  </si>
  <si>
    <t>多利科技</t>
  </si>
  <si>
    <t>紫光国微</t>
  </si>
  <si>
    <t>*ST凯撒</t>
  </si>
  <si>
    <t>兴森科技</t>
  </si>
  <si>
    <t>ST中利</t>
  </si>
  <si>
    <t>*ST炼石</t>
  </si>
  <si>
    <t>ST三圣</t>
  </si>
  <si>
    <t>*ST西发</t>
  </si>
  <si>
    <t>*ST天沃</t>
  </si>
  <si>
    <t>中国海诚</t>
  </si>
  <si>
    <t>瑞鹄模具</t>
  </si>
  <si>
    <t>华西股份</t>
  </si>
  <si>
    <t>亿道信息</t>
  </si>
  <si>
    <t>*ST新联</t>
  </si>
  <si>
    <t>跨境通</t>
  </si>
  <si>
    <t>东方钽业</t>
  </si>
  <si>
    <t>浪潮信息</t>
  </si>
  <si>
    <t>世纪华通</t>
  </si>
  <si>
    <t>科大讯飞</t>
  </si>
  <si>
    <t>和泰机电</t>
  </si>
  <si>
    <t>银宝山新</t>
  </si>
  <si>
    <t>蓝丰生化</t>
  </si>
  <si>
    <t>华林证券</t>
  </si>
  <si>
    <t>国盛金控</t>
  </si>
  <si>
    <t>广联达</t>
  </si>
  <si>
    <t>兔 宝 宝</t>
  </si>
  <si>
    <t>焦点科技</t>
  </si>
  <si>
    <t>粤电力Ａ</t>
  </si>
  <si>
    <t>四维图新</t>
  </si>
  <si>
    <t>拓维信息</t>
  </si>
  <si>
    <t>恩捷股份</t>
  </si>
  <si>
    <t>沪电股份</t>
  </si>
  <si>
    <t>浙江正特</t>
  </si>
  <si>
    <t>英飞拓</t>
  </si>
  <si>
    <t>鲁阳节能</t>
  </si>
  <si>
    <t>鸿博股份</t>
  </si>
  <si>
    <t>泰慕士</t>
  </si>
  <si>
    <t>中钢国际</t>
  </si>
  <si>
    <t>金科股份</t>
  </si>
  <si>
    <t>长青科技</t>
  </si>
  <si>
    <t>箭牌家居</t>
  </si>
  <si>
    <t>漫步者</t>
  </si>
  <si>
    <t>美能能源</t>
  </si>
  <si>
    <t>石基信息</t>
  </si>
  <si>
    <t>宏润建设</t>
  </si>
  <si>
    <t>摩恩电气</t>
  </si>
  <si>
    <t>安妮股份</t>
  </si>
  <si>
    <t>南矿集团</t>
  </si>
  <si>
    <t>鸿路钢构</t>
  </si>
  <si>
    <t>美丽生态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</si>
</sst>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501"/>
  <sheetViews>
    <sheetView tabSelected="1" zoomScaleSheetLayoutView="60" workbookViewId="0">
      <selection activeCell="A1" sqref="A$1:A$1048576"/>
    </sheetView>
  </sheetViews>
  <sheetFormatPr defaultColWidth="10" defaultRowHeight="14.4"/>
  <cols>
    <col min="1" max="1" width="32.8888888888889" style="1" customWidth="1"/>
  </cols>
  <sheetData>
    <row r="1" spans="1:31">
      <c r="A1" s="1" t="s">
        <v>0</v>
      </c>
      <c r="B1" t="s">
        <v>1</v>
      </c>
      <c r="AE1" t="s">
        <v>2</v>
      </c>
    </row>
    <row r="2" spans="1:31">
      <c r="A2" s="1" t="str">
        <f>"002778"</f>
        <v>002778</v>
      </c>
      <c r="B2" t="s">
        <v>3</v>
      </c>
      <c r="AE2">
        <v>4692.25</v>
      </c>
    </row>
    <row r="3" spans="1:31">
      <c r="A3" s="1" t="str">
        <f>"002178"</f>
        <v>002178</v>
      </c>
      <c r="B3" t="s">
        <v>4</v>
      </c>
      <c r="AE3">
        <v>22461.26</v>
      </c>
    </row>
    <row r="4" spans="1:31">
      <c r="A4" s="1" t="str">
        <f>"002887"</f>
        <v>002887</v>
      </c>
      <c r="B4" t="s">
        <v>5</v>
      </c>
      <c r="AE4">
        <v>5313.71</v>
      </c>
    </row>
    <row r="5" spans="1:31">
      <c r="A5" s="1" t="str">
        <f>"001202"</f>
        <v>001202</v>
      </c>
      <c r="B5" t="s">
        <v>6</v>
      </c>
      <c r="AE5">
        <v>2881.19</v>
      </c>
    </row>
    <row r="6" spans="1:31">
      <c r="A6" s="1" t="str">
        <f>"002750"</f>
        <v>002750</v>
      </c>
      <c r="B6" t="s">
        <v>7</v>
      </c>
      <c r="AE6">
        <v>5384.1</v>
      </c>
    </row>
    <row r="7" spans="1:31">
      <c r="A7" s="1" t="str">
        <f>"003007"</f>
        <v>003007</v>
      </c>
      <c r="B7" t="s">
        <v>8</v>
      </c>
      <c r="AE7">
        <v>5142.94</v>
      </c>
    </row>
    <row r="8" spans="1:31">
      <c r="A8" s="1" t="str">
        <f>"002696"</f>
        <v>002696</v>
      </c>
      <c r="B8" t="s">
        <v>9</v>
      </c>
      <c r="AE8">
        <v>2355.8</v>
      </c>
    </row>
    <row r="9" spans="1:31">
      <c r="A9" s="1" t="str">
        <f>"001231"</f>
        <v>001231</v>
      </c>
      <c r="B9" t="s">
        <v>10</v>
      </c>
      <c r="AE9">
        <v>5621.62</v>
      </c>
    </row>
    <row r="10" spans="1:31">
      <c r="A10" s="1" t="str">
        <f>"001328"</f>
        <v>001328</v>
      </c>
      <c r="B10" t="s">
        <v>11</v>
      </c>
      <c r="AE10">
        <v>7051.48</v>
      </c>
    </row>
    <row r="11" spans="1:31">
      <c r="A11" s="1" t="str">
        <f>"002992"</f>
        <v>002992</v>
      </c>
      <c r="B11" t="s">
        <v>12</v>
      </c>
      <c r="AE11">
        <v>3810.63</v>
      </c>
    </row>
    <row r="12" spans="1:31">
      <c r="A12" s="1" t="str">
        <f>"002355"</f>
        <v>002355</v>
      </c>
      <c r="B12" t="s">
        <v>13</v>
      </c>
      <c r="AE12">
        <v>13002.58</v>
      </c>
    </row>
    <row r="13" spans="1:31">
      <c r="A13" s="1" t="str">
        <f>"001313"</f>
        <v>001313</v>
      </c>
      <c r="B13" t="s">
        <v>14</v>
      </c>
      <c r="AE13" t="s">
        <v>15</v>
      </c>
    </row>
    <row r="14" spans="1:31">
      <c r="A14" s="1" t="str">
        <f>"002393"</f>
        <v>002393</v>
      </c>
      <c r="B14" t="s">
        <v>16</v>
      </c>
      <c r="AE14" t="s">
        <v>15</v>
      </c>
    </row>
    <row r="15" spans="1:31">
      <c r="A15" s="1" t="str">
        <f>"000920"</f>
        <v>000920</v>
      </c>
      <c r="B15" t="s">
        <v>17</v>
      </c>
      <c r="AE15" t="s">
        <v>15</v>
      </c>
    </row>
    <row r="16" spans="1:31">
      <c r="A16" s="1" t="str">
        <f>"000798"</f>
        <v>000798</v>
      </c>
      <c r="B16" t="s">
        <v>18</v>
      </c>
      <c r="AE16" t="s">
        <v>15</v>
      </c>
    </row>
    <row r="17" spans="1:31">
      <c r="A17" s="1" t="str">
        <f>"002980"</f>
        <v>002980</v>
      </c>
      <c r="B17" t="s">
        <v>19</v>
      </c>
      <c r="AE17" t="s">
        <v>15</v>
      </c>
    </row>
    <row r="18" spans="1:31">
      <c r="A18" s="1" t="str">
        <f>"002584"</f>
        <v>002584</v>
      </c>
      <c r="B18" t="s">
        <v>20</v>
      </c>
      <c r="AE18" t="s">
        <v>15</v>
      </c>
    </row>
    <row r="19" spans="1:31">
      <c r="A19" s="1" t="str">
        <f>"002703"</f>
        <v>002703</v>
      </c>
      <c r="B19" t="s">
        <v>21</v>
      </c>
      <c r="AE19" t="s">
        <v>15</v>
      </c>
    </row>
    <row r="20" spans="1:31">
      <c r="A20" s="1" t="str">
        <f>"002069"</f>
        <v>002069</v>
      </c>
      <c r="B20" t="s">
        <v>22</v>
      </c>
      <c r="AE20" t="s">
        <v>15</v>
      </c>
    </row>
    <row r="21" spans="1:31">
      <c r="A21" s="1" t="str">
        <f>"002246"</f>
        <v>002246</v>
      </c>
      <c r="B21" t="s">
        <v>23</v>
      </c>
      <c r="AE21" t="s">
        <v>15</v>
      </c>
    </row>
    <row r="22" spans="1:31">
      <c r="A22" s="1" t="str">
        <f>"001230"</f>
        <v>001230</v>
      </c>
      <c r="B22" t="s">
        <v>24</v>
      </c>
      <c r="AE22" t="s">
        <v>15</v>
      </c>
    </row>
    <row r="23" spans="1:31">
      <c r="A23" s="1" t="str">
        <f>"000719"</f>
        <v>000719</v>
      </c>
      <c r="B23" t="s">
        <v>25</v>
      </c>
      <c r="AE23" t="s">
        <v>15</v>
      </c>
    </row>
    <row r="24" spans="1:31">
      <c r="A24" s="1" t="str">
        <f>"002095"</f>
        <v>002095</v>
      </c>
      <c r="B24" t="s">
        <v>26</v>
      </c>
      <c r="AE24" t="s">
        <v>15</v>
      </c>
    </row>
    <row r="25" spans="1:31">
      <c r="A25" s="1" t="str">
        <f>"002366"</f>
        <v>002366</v>
      </c>
      <c r="B25" t="s">
        <v>27</v>
      </c>
      <c r="AE25" t="s">
        <v>15</v>
      </c>
    </row>
    <row r="26" spans="1:31">
      <c r="A26" s="1" t="str">
        <f>"000607"</f>
        <v>000607</v>
      </c>
      <c r="B26" t="s">
        <v>28</v>
      </c>
      <c r="AE26" t="s">
        <v>15</v>
      </c>
    </row>
    <row r="27" spans="1:31">
      <c r="A27" s="1" t="str">
        <f>"002053"</f>
        <v>002053</v>
      </c>
      <c r="B27" t="s">
        <v>29</v>
      </c>
      <c r="AE27" t="s">
        <v>15</v>
      </c>
    </row>
    <row r="28" spans="1:31">
      <c r="A28" s="1" t="str">
        <f>"000428"</f>
        <v>000428</v>
      </c>
      <c r="B28" t="s">
        <v>30</v>
      </c>
      <c r="AE28" t="s">
        <v>15</v>
      </c>
    </row>
    <row r="29" spans="1:31">
      <c r="A29" s="1" t="str">
        <f>"000650"</f>
        <v>000650</v>
      </c>
      <c r="B29" t="s">
        <v>31</v>
      </c>
      <c r="AE29" t="s">
        <v>15</v>
      </c>
    </row>
    <row r="30" spans="1:31">
      <c r="A30" s="1" t="str">
        <f>"000605"</f>
        <v>000605</v>
      </c>
      <c r="B30" t="s">
        <v>32</v>
      </c>
      <c r="AE30" t="s">
        <v>15</v>
      </c>
    </row>
    <row r="31" spans="1:31">
      <c r="A31" s="1" t="str">
        <f>"002349"</f>
        <v>002349</v>
      </c>
      <c r="B31" t="s">
        <v>33</v>
      </c>
      <c r="AE31" t="s">
        <v>15</v>
      </c>
    </row>
    <row r="32" spans="1:31">
      <c r="A32" s="1" t="str">
        <f>"000595"</f>
        <v>000595</v>
      </c>
      <c r="B32" t="s">
        <v>34</v>
      </c>
      <c r="AE32" t="s">
        <v>15</v>
      </c>
    </row>
    <row r="33" spans="1:31">
      <c r="A33" s="1" t="str">
        <f>"000509"</f>
        <v>000509</v>
      </c>
      <c r="B33" t="s">
        <v>35</v>
      </c>
      <c r="AE33" t="s">
        <v>15</v>
      </c>
    </row>
    <row r="34" spans="1:31">
      <c r="A34" s="1" t="str">
        <f>"002548"</f>
        <v>002548</v>
      </c>
      <c r="B34" t="s">
        <v>36</v>
      </c>
      <c r="AE34" t="s">
        <v>15</v>
      </c>
    </row>
    <row r="35" spans="1:31">
      <c r="A35" s="1" t="str">
        <f>"001227"</f>
        <v>001227</v>
      </c>
      <c r="B35" t="s">
        <v>37</v>
      </c>
      <c r="AE35" t="s">
        <v>15</v>
      </c>
    </row>
    <row r="36" spans="1:31">
      <c r="A36" s="1" t="str">
        <f>"000544"</f>
        <v>000544</v>
      </c>
      <c r="B36" t="s">
        <v>38</v>
      </c>
      <c r="AE36" t="s">
        <v>15</v>
      </c>
    </row>
    <row r="37" spans="1:31">
      <c r="A37" s="1" t="str">
        <f>"002401"</f>
        <v>002401</v>
      </c>
      <c r="B37" t="s">
        <v>39</v>
      </c>
      <c r="AE37" t="s">
        <v>15</v>
      </c>
    </row>
    <row r="38" spans="1:31">
      <c r="A38" s="1" t="str">
        <f>"002976"</f>
        <v>002976</v>
      </c>
      <c r="B38" t="s">
        <v>40</v>
      </c>
      <c r="AE38" t="s">
        <v>15</v>
      </c>
    </row>
    <row r="39" spans="1:31">
      <c r="A39" s="1" t="str">
        <f>"003023"</f>
        <v>003023</v>
      </c>
      <c r="B39" t="s">
        <v>41</v>
      </c>
      <c r="AE39" t="s">
        <v>15</v>
      </c>
    </row>
    <row r="40" spans="1:31">
      <c r="A40" s="1" t="str">
        <f>"002472"</f>
        <v>002472</v>
      </c>
      <c r="B40" t="s">
        <v>42</v>
      </c>
      <c r="AE40" t="s">
        <v>15</v>
      </c>
    </row>
    <row r="41" spans="1:31">
      <c r="A41" s="1" t="str">
        <f>"002031"</f>
        <v>002031</v>
      </c>
      <c r="B41" t="s">
        <v>43</v>
      </c>
      <c r="AE41" t="s">
        <v>15</v>
      </c>
    </row>
    <row r="42" spans="1:31">
      <c r="A42" s="1" t="str">
        <f>"002896"</f>
        <v>002896</v>
      </c>
      <c r="B42" t="s">
        <v>44</v>
      </c>
      <c r="AE42" t="s">
        <v>15</v>
      </c>
    </row>
    <row r="43" spans="1:31">
      <c r="A43" s="1" t="str">
        <f>"002279"</f>
        <v>002279</v>
      </c>
      <c r="B43" t="s">
        <v>45</v>
      </c>
      <c r="AE43" t="s">
        <v>15</v>
      </c>
    </row>
    <row r="44" spans="1:31">
      <c r="A44" s="1" t="str">
        <f>"000703"</f>
        <v>000703</v>
      </c>
      <c r="B44" t="s">
        <v>46</v>
      </c>
      <c r="AE44" t="s">
        <v>15</v>
      </c>
    </row>
    <row r="45" spans="1:31">
      <c r="A45" s="1" t="str">
        <f>"000983"</f>
        <v>000983</v>
      </c>
      <c r="B45" t="s">
        <v>47</v>
      </c>
      <c r="AE45" t="s">
        <v>15</v>
      </c>
    </row>
    <row r="46" spans="1:31">
      <c r="A46" s="1" t="str">
        <f>"000090"</f>
        <v>000090</v>
      </c>
      <c r="B46" t="s">
        <v>48</v>
      </c>
      <c r="AE46" t="s">
        <v>15</v>
      </c>
    </row>
    <row r="47" spans="1:31">
      <c r="A47" s="1" t="str">
        <f>"002319"</f>
        <v>002319</v>
      </c>
      <c r="B47" t="s">
        <v>49</v>
      </c>
      <c r="AE47" t="s">
        <v>15</v>
      </c>
    </row>
    <row r="48" spans="1:31">
      <c r="A48" s="1" t="str">
        <f>"002470"</f>
        <v>002470</v>
      </c>
      <c r="B48" t="s">
        <v>50</v>
      </c>
      <c r="AE48" t="s">
        <v>15</v>
      </c>
    </row>
    <row r="49" spans="1:31">
      <c r="A49" s="1" t="str">
        <f>"000692"</f>
        <v>000692</v>
      </c>
      <c r="B49" t="s">
        <v>51</v>
      </c>
      <c r="AE49" t="s">
        <v>15</v>
      </c>
    </row>
    <row r="50" spans="1:31">
      <c r="A50" s="1" t="str">
        <f>"002813"</f>
        <v>002813</v>
      </c>
      <c r="B50" t="s">
        <v>52</v>
      </c>
      <c r="AE50" t="s">
        <v>15</v>
      </c>
    </row>
    <row r="51" spans="1:31">
      <c r="A51" s="1" t="str">
        <f>"002672"</f>
        <v>002672</v>
      </c>
      <c r="B51" t="s">
        <v>53</v>
      </c>
      <c r="AE51" t="s">
        <v>15</v>
      </c>
    </row>
    <row r="52" spans="1:31">
      <c r="A52" s="1" t="str">
        <f>"001223"</f>
        <v>001223</v>
      </c>
      <c r="B52" t="s">
        <v>54</v>
      </c>
      <c r="AE52" t="s">
        <v>15</v>
      </c>
    </row>
    <row r="53" spans="1:31">
      <c r="A53" s="1" t="str">
        <f>"002908"</f>
        <v>002908</v>
      </c>
      <c r="B53" t="s">
        <v>55</v>
      </c>
      <c r="AE53" t="s">
        <v>15</v>
      </c>
    </row>
    <row r="54" spans="1:31">
      <c r="A54" s="1" t="str">
        <f>"002553"</f>
        <v>002553</v>
      </c>
      <c r="B54" t="s">
        <v>56</v>
      </c>
      <c r="AE54" t="s">
        <v>15</v>
      </c>
    </row>
    <row r="55" spans="1:31">
      <c r="A55" s="1" t="str">
        <f>"002474"</f>
        <v>002474</v>
      </c>
      <c r="B55" t="s">
        <v>57</v>
      </c>
      <c r="AE55" t="s">
        <v>15</v>
      </c>
    </row>
    <row r="56" spans="1:31">
      <c r="A56" s="1" t="str">
        <f>"002011"</f>
        <v>002011</v>
      </c>
      <c r="B56" t="s">
        <v>58</v>
      </c>
      <c r="AE56" t="s">
        <v>15</v>
      </c>
    </row>
    <row r="57" spans="1:31">
      <c r="A57" s="1" t="str">
        <f>"000514"</f>
        <v>000514</v>
      </c>
      <c r="B57" t="s">
        <v>59</v>
      </c>
      <c r="AE57" t="s">
        <v>15</v>
      </c>
    </row>
    <row r="58" spans="1:31">
      <c r="A58" s="1" t="str">
        <f>"000034"</f>
        <v>000034</v>
      </c>
      <c r="B58" t="s">
        <v>60</v>
      </c>
      <c r="AE58" t="s">
        <v>15</v>
      </c>
    </row>
    <row r="59" spans="1:31">
      <c r="A59" s="1" t="str">
        <f>"002573"</f>
        <v>002573</v>
      </c>
      <c r="B59" t="s">
        <v>61</v>
      </c>
      <c r="AE59" t="s">
        <v>15</v>
      </c>
    </row>
    <row r="60" spans="1:31">
      <c r="A60" s="1" t="str">
        <f>"002262"</f>
        <v>002262</v>
      </c>
      <c r="B60" t="s">
        <v>62</v>
      </c>
      <c r="AE60" t="s">
        <v>15</v>
      </c>
    </row>
    <row r="61" spans="1:31">
      <c r="A61" s="1" t="str">
        <f>"000705"</f>
        <v>000705</v>
      </c>
      <c r="B61" t="s">
        <v>63</v>
      </c>
      <c r="AE61" t="s">
        <v>15</v>
      </c>
    </row>
    <row r="62" spans="1:31">
      <c r="A62" s="1" t="str">
        <f>"000995"</f>
        <v>000995</v>
      </c>
      <c r="B62" t="s">
        <v>64</v>
      </c>
      <c r="AE62" t="s">
        <v>15</v>
      </c>
    </row>
    <row r="63" spans="1:31">
      <c r="A63" s="1" t="str">
        <f>"002892"</f>
        <v>002892</v>
      </c>
      <c r="B63" t="s">
        <v>65</v>
      </c>
      <c r="AE63" t="s">
        <v>15</v>
      </c>
    </row>
    <row r="64" spans="1:31">
      <c r="A64" s="1" t="str">
        <f>"001317"</f>
        <v>001317</v>
      </c>
      <c r="B64" t="s">
        <v>66</v>
      </c>
      <c r="AE64" t="s">
        <v>15</v>
      </c>
    </row>
    <row r="65" spans="1:31">
      <c r="A65" s="1" t="str">
        <f>"002658"</f>
        <v>002658</v>
      </c>
      <c r="B65" t="s">
        <v>67</v>
      </c>
      <c r="AE65" t="s">
        <v>15</v>
      </c>
    </row>
    <row r="66" spans="1:31">
      <c r="A66" s="1" t="str">
        <f>"000753"</f>
        <v>000753</v>
      </c>
      <c r="B66" t="s">
        <v>68</v>
      </c>
      <c r="AE66" t="s">
        <v>15</v>
      </c>
    </row>
    <row r="67" spans="1:31">
      <c r="A67" s="1" t="str">
        <f>"002607"</f>
        <v>002607</v>
      </c>
      <c r="B67" t="s">
        <v>69</v>
      </c>
      <c r="AE67" t="s">
        <v>15</v>
      </c>
    </row>
    <row r="68" spans="1:31">
      <c r="A68" s="1" t="str">
        <f>"002973"</f>
        <v>002973</v>
      </c>
      <c r="B68" t="s">
        <v>70</v>
      </c>
      <c r="AE68" t="s">
        <v>15</v>
      </c>
    </row>
    <row r="69" spans="1:31">
      <c r="A69" s="1" t="str">
        <f>"000707"</f>
        <v>000707</v>
      </c>
      <c r="B69" t="s">
        <v>71</v>
      </c>
      <c r="AE69" t="s">
        <v>15</v>
      </c>
    </row>
    <row r="70" spans="1:31">
      <c r="A70" s="1" t="str">
        <f>"002702"</f>
        <v>002702</v>
      </c>
      <c r="B70" t="s">
        <v>72</v>
      </c>
      <c r="AE70" t="s">
        <v>15</v>
      </c>
    </row>
    <row r="71" spans="1:31">
      <c r="A71" s="1" t="str">
        <f>"000715"</f>
        <v>000715</v>
      </c>
      <c r="B71" t="s">
        <v>73</v>
      </c>
      <c r="AE71" t="s">
        <v>15</v>
      </c>
    </row>
    <row r="72" spans="1:31">
      <c r="A72" s="1" t="str">
        <f>"001296"</f>
        <v>001296</v>
      </c>
      <c r="B72" t="s">
        <v>74</v>
      </c>
      <c r="AE72" t="s">
        <v>15</v>
      </c>
    </row>
    <row r="73" spans="1:31">
      <c r="A73" s="1" t="str">
        <f>"002208"</f>
        <v>002208</v>
      </c>
      <c r="B73" t="s">
        <v>75</v>
      </c>
      <c r="AE73" t="s">
        <v>15</v>
      </c>
    </row>
    <row r="74" spans="1:31">
      <c r="A74" s="1" t="str">
        <f>"000004"</f>
        <v>000004</v>
      </c>
      <c r="B74" t="s">
        <v>76</v>
      </c>
      <c r="AE74" t="s">
        <v>15</v>
      </c>
    </row>
    <row r="75" spans="1:31">
      <c r="A75" s="1" t="str">
        <f>"002728"</f>
        <v>002728</v>
      </c>
      <c r="B75" t="s">
        <v>77</v>
      </c>
      <c r="AE75" t="s">
        <v>15</v>
      </c>
    </row>
    <row r="76" spans="1:31">
      <c r="A76" s="1" t="str">
        <f>"002708"</f>
        <v>002708</v>
      </c>
      <c r="B76" t="s">
        <v>78</v>
      </c>
      <c r="AE76" t="s">
        <v>15</v>
      </c>
    </row>
    <row r="77" spans="1:31">
      <c r="A77" s="1" t="str">
        <f>"000937"</f>
        <v>000937</v>
      </c>
      <c r="B77" t="s">
        <v>79</v>
      </c>
      <c r="AE77" t="s">
        <v>15</v>
      </c>
    </row>
    <row r="78" spans="1:31">
      <c r="A78" s="1" t="str">
        <f>"000878"</f>
        <v>000878</v>
      </c>
      <c r="B78" t="s">
        <v>80</v>
      </c>
      <c r="AE78" t="s">
        <v>15</v>
      </c>
    </row>
    <row r="79" spans="1:31">
      <c r="A79" s="1" t="str">
        <f>"000819"</f>
        <v>000819</v>
      </c>
      <c r="B79" t="s">
        <v>81</v>
      </c>
      <c r="AE79" t="s">
        <v>15</v>
      </c>
    </row>
    <row r="80" spans="1:31">
      <c r="A80" s="1" t="str">
        <f>"002089"</f>
        <v>002089</v>
      </c>
      <c r="B80" t="s">
        <v>82</v>
      </c>
      <c r="AE80" t="s">
        <v>15</v>
      </c>
    </row>
    <row r="81" spans="1:31">
      <c r="A81" s="1" t="str">
        <f>"002479"</f>
        <v>002479</v>
      </c>
      <c r="B81" t="s">
        <v>83</v>
      </c>
      <c r="AE81" t="s">
        <v>15</v>
      </c>
    </row>
    <row r="82" spans="1:31">
      <c r="A82" s="1" t="str">
        <f>"002746"</f>
        <v>002746</v>
      </c>
      <c r="B82" t="s">
        <v>84</v>
      </c>
      <c r="AE82" t="s">
        <v>15</v>
      </c>
    </row>
    <row r="83" spans="1:31">
      <c r="A83" s="1" t="str">
        <f>"001337"</f>
        <v>001337</v>
      </c>
      <c r="B83" t="s">
        <v>85</v>
      </c>
      <c r="AE83" t="s">
        <v>15</v>
      </c>
    </row>
    <row r="84" spans="1:31">
      <c r="A84" s="1" t="str">
        <f>"002846"</f>
        <v>002846</v>
      </c>
      <c r="B84" t="s">
        <v>86</v>
      </c>
      <c r="AE84" t="s">
        <v>15</v>
      </c>
    </row>
    <row r="85" spans="1:31">
      <c r="A85" s="1" t="str">
        <f>"002353"</f>
        <v>002353</v>
      </c>
      <c r="B85" t="s">
        <v>87</v>
      </c>
      <c r="AE85" t="s">
        <v>15</v>
      </c>
    </row>
    <row r="86" spans="1:31">
      <c r="A86" s="1" t="str">
        <f>"000529"</f>
        <v>000529</v>
      </c>
      <c r="B86" t="s">
        <v>88</v>
      </c>
      <c r="AE86" t="s">
        <v>15</v>
      </c>
    </row>
    <row r="87" spans="1:31">
      <c r="A87" s="1" t="str">
        <f>"002311"</f>
        <v>002311</v>
      </c>
      <c r="B87" t="s">
        <v>89</v>
      </c>
      <c r="AE87" t="s">
        <v>15</v>
      </c>
    </row>
    <row r="88" spans="1:31">
      <c r="A88" s="1" t="str">
        <f>"000026"</f>
        <v>000026</v>
      </c>
      <c r="B88" t="s">
        <v>90</v>
      </c>
      <c r="AE88" t="s">
        <v>15</v>
      </c>
    </row>
    <row r="89" spans="1:31">
      <c r="A89" s="1" t="str">
        <f>"002370"</f>
        <v>002370</v>
      </c>
      <c r="B89" t="s">
        <v>91</v>
      </c>
      <c r="AE89" t="s">
        <v>15</v>
      </c>
    </row>
    <row r="90" spans="1:31">
      <c r="A90" s="1" t="str">
        <f>"002048"</f>
        <v>002048</v>
      </c>
      <c r="B90" t="s">
        <v>92</v>
      </c>
      <c r="AE90" t="s">
        <v>15</v>
      </c>
    </row>
    <row r="91" spans="1:31">
      <c r="A91" s="1" t="str">
        <f>"001872"</f>
        <v>001872</v>
      </c>
      <c r="B91" t="s">
        <v>93</v>
      </c>
      <c r="AE91" t="s">
        <v>15</v>
      </c>
    </row>
    <row r="92" spans="1:31">
      <c r="A92" s="1" t="str">
        <f>"002749"</f>
        <v>002749</v>
      </c>
      <c r="B92" t="s">
        <v>94</v>
      </c>
      <c r="AE92" t="s">
        <v>15</v>
      </c>
    </row>
    <row r="93" spans="1:31">
      <c r="A93" s="1" t="str">
        <f>"002595"</f>
        <v>002595</v>
      </c>
      <c r="B93" t="s">
        <v>95</v>
      </c>
      <c r="AE93" t="s">
        <v>15</v>
      </c>
    </row>
    <row r="94" spans="1:31">
      <c r="A94" s="1" t="str">
        <f>"002931"</f>
        <v>002931</v>
      </c>
      <c r="B94" t="s">
        <v>96</v>
      </c>
      <c r="AE94" t="s">
        <v>15</v>
      </c>
    </row>
    <row r="95" spans="1:31">
      <c r="A95" s="1" t="str">
        <f>"002439"</f>
        <v>002439</v>
      </c>
      <c r="B95" t="s">
        <v>97</v>
      </c>
      <c r="AE95" t="s">
        <v>15</v>
      </c>
    </row>
    <row r="96" spans="1:31">
      <c r="A96" s="1" t="str">
        <f>"002362"</f>
        <v>002362</v>
      </c>
      <c r="B96" t="s">
        <v>98</v>
      </c>
      <c r="AE96" t="s">
        <v>15</v>
      </c>
    </row>
    <row r="97" spans="1:31">
      <c r="A97" s="1" t="str">
        <f>"002688"</f>
        <v>002688</v>
      </c>
      <c r="B97" t="s">
        <v>99</v>
      </c>
      <c r="AE97" t="s">
        <v>15</v>
      </c>
    </row>
    <row r="98" spans="1:31">
      <c r="A98" s="1" t="str">
        <f>"000552"</f>
        <v>000552</v>
      </c>
      <c r="B98" t="s">
        <v>100</v>
      </c>
      <c r="AE98" t="s">
        <v>15</v>
      </c>
    </row>
    <row r="99" spans="1:31">
      <c r="A99" s="1" t="str">
        <f>"002515"</f>
        <v>002515</v>
      </c>
      <c r="B99" t="s">
        <v>101</v>
      </c>
      <c r="AE99" t="s">
        <v>15</v>
      </c>
    </row>
    <row r="100" spans="1:31">
      <c r="A100" s="1" t="str">
        <f>"000158"</f>
        <v>000158</v>
      </c>
      <c r="B100" t="s">
        <v>102</v>
      </c>
      <c r="AE100" t="s">
        <v>15</v>
      </c>
    </row>
    <row r="101" spans="1:31">
      <c r="A101" s="1" t="str">
        <f>"002360"</f>
        <v>002360</v>
      </c>
      <c r="B101" t="s">
        <v>103</v>
      </c>
      <c r="AE101" t="s">
        <v>15</v>
      </c>
    </row>
    <row r="102" spans="1:31">
      <c r="A102" s="1" t="str">
        <f>"000419"</f>
        <v>000419</v>
      </c>
      <c r="B102" t="s">
        <v>104</v>
      </c>
      <c r="AE102" t="s">
        <v>15</v>
      </c>
    </row>
    <row r="103" spans="1:31">
      <c r="A103" s="1" t="str">
        <f>"002737"</f>
        <v>002737</v>
      </c>
      <c r="B103" t="s">
        <v>105</v>
      </c>
      <c r="AE103" t="s">
        <v>15</v>
      </c>
    </row>
    <row r="104" spans="1:31">
      <c r="A104" s="1" t="str">
        <f>"000971"</f>
        <v>000971</v>
      </c>
      <c r="B104" t="s">
        <v>106</v>
      </c>
      <c r="AE104" t="s">
        <v>15</v>
      </c>
    </row>
    <row r="105" spans="1:31">
      <c r="A105" s="1" t="str">
        <f>"002590"</f>
        <v>002590</v>
      </c>
      <c r="B105" t="s">
        <v>107</v>
      </c>
      <c r="AE105" t="s">
        <v>15</v>
      </c>
    </row>
    <row r="106" spans="1:31">
      <c r="A106" s="1" t="str">
        <f>"003027"</f>
        <v>003027</v>
      </c>
      <c r="B106" t="s">
        <v>108</v>
      </c>
      <c r="AE106" t="s">
        <v>15</v>
      </c>
    </row>
    <row r="107" spans="1:31">
      <c r="A107" s="1" t="str">
        <f>"002789"</f>
        <v>002789</v>
      </c>
      <c r="B107" t="s">
        <v>109</v>
      </c>
      <c r="AE107" t="s">
        <v>15</v>
      </c>
    </row>
    <row r="108" spans="1:31">
      <c r="A108" s="1" t="str">
        <f>"000423"</f>
        <v>000423</v>
      </c>
      <c r="B108" t="s">
        <v>110</v>
      </c>
      <c r="AE108" t="s">
        <v>15</v>
      </c>
    </row>
    <row r="109" spans="1:31">
      <c r="A109" s="1" t="str">
        <f>"002966"</f>
        <v>002966</v>
      </c>
      <c r="B109" t="s">
        <v>111</v>
      </c>
      <c r="AE109" t="s">
        <v>15</v>
      </c>
    </row>
    <row r="110" spans="1:31">
      <c r="A110" s="1" t="str">
        <f>"002224"</f>
        <v>002224</v>
      </c>
      <c r="B110" t="s">
        <v>112</v>
      </c>
      <c r="AE110" t="s">
        <v>15</v>
      </c>
    </row>
    <row r="111" spans="1:31">
      <c r="A111" s="1" t="str">
        <f>"002998"</f>
        <v>002998</v>
      </c>
      <c r="B111" t="s">
        <v>113</v>
      </c>
      <c r="AE111" t="s">
        <v>15</v>
      </c>
    </row>
    <row r="112" spans="1:31">
      <c r="A112" s="1" t="str">
        <f>"000538"</f>
        <v>000538</v>
      </c>
      <c r="B112" t="s">
        <v>114</v>
      </c>
      <c r="AE112" t="s">
        <v>15</v>
      </c>
    </row>
    <row r="113" spans="1:31">
      <c r="A113" s="1" t="str">
        <f>"002249"</f>
        <v>002249</v>
      </c>
      <c r="B113" t="s">
        <v>115</v>
      </c>
      <c r="AE113" t="s">
        <v>15</v>
      </c>
    </row>
    <row r="114" spans="1:31">
      <c r="A114" s="1" t="str">
        <f>"002090"</f>
        <v>002090</v>
      </c>
      <c r="B114" t="s">
        <v>116</v>
      </c>
      <c r="AE114" t="s">
        <v>15</v>
      </c>
    </row>
    <row r="115" spans="1:31">
      <c r="A115" s="1" t="str">
        <f>"000902"</f>
        <v>000902</v>
      </c>
      <c r="B115" t="s">
        <v>117</v>
      </c>
      <c r="AE115" t="s">
        <v>15</v>
      </c>
    </row>
    <row r="116" spans="1:31">
      <c r="A116" s="1" t="str">
        <f>"002955"</f>
        <v>002955</v>
      </c>
      <c r="B116" t="s">
        <v>118</v>
      </c>
      <c r="AE116" t="s">
        <v>15</v>
      </c>
    </row>
    <row r="117" spans="1:31">
      <c r="A117" s="1" t="str">
        <f>"002299"</f>
        <v>002299</v>
      </c>
      <c r="B117" t="s">
        <v>119</v>
      </c>
      <c r="AE117" t="s">
        <v>15</v>
      </c>
    </row>
    <row r="118" spans="1:31">
      <c r="A118" s="1" t="str">
        <f>"000702"</f>
        <v>000702</v>
      </c>
      <c r="B118" t="s">
        <v>120</v>
      </c>
      <c r="AE118" t="s">
        <v>15</v>
      </c>
    </row>
    <row r="119" spans="1:31">
      <c r="A119" s="1" t="str">
        <f>"000411"</f>
        <v>000411</v>
      </c>
      <c r="B119" t="s">
        <v>121</v>
      </c>
      <c r="AE119" t="s">
        <v>15</v>
      </c>
    </row>
    <row r="120" spans="1:31">
      <c r="A120" s="1" t="str">
        <f>"002270"</f>
        <v>002270</v>
      </c>
      <c r="B120" t="s">
        <v>122</v>
      </c>
      <c r="AE120" t="s">
        <v>15</v>
      </c>
    </row>
    <row r="121" spans="1:31">
      <c r="A121" s="1" t="str">
        <f>"000931"</f>
        <v>000931</v>
      </c>
      <c r="B121" t="s">
        <v>123</v>
      </c>
      <c r="AE121" t="s">
        <v>15</v>
      </c>
    </row>
    <row r="122" spans="1:31">
      <c r="A122" s="1" t="str">
        <f>"000885"</f>
        <v>000885</v>
      </c>
      <c r="B122" t="s">
        <v>124</v>
      </c>
      <c r="AE122" t="s">
        <v>15</v>
      </c>
    </row>
    <row r="123" spans="1:31">
      <c r="A123" s="1" t="str">
        <f>"003010"</f>
        <v>003010</v>
      </c>
      <c r="B123" t="s">
        <v>125</v>
      </c>
      <c r="AE123" t="s">
        <v>15</v>
      </c>
    </row>
    <row r="124" spans="1:31">
      <c r="A124" s="1" t="str">
        <f>"002331"</f>
        <v>002331</v>
      </c>
      <c r="B124" t="s">
        <v>126</v>
      </c>
      <c r="AE124" t="s">
        <v>15</v>
      </c>
    </row>
    <row r="125" spans="1:31">
      <c r="A125" s="1" t="str">
        <f>"003001"</f>
        <v>003001</v>
      </c>
      <c r="B125" t="s">
        <v>127</v>
      </c>
      <c r="AE125" t="s">
        <v>15</v>
      </c>
    </row>
    <row r="126" spans="1:31">
      <c r="A126" s="1" t="str">
        <f>"003017"</f>
        <v>003017</v>
      </c>
      <c r="B126" t="s">
        <v>128</v>
      </c>
      <c r="AE126" t="s">
        <v>15</v>
      </c>
    </row>
    <row r="127" spans="1:31">
      <c r="A127" s="1" t="str">
        <f>"001336"</f>
        <v>001336</v>
      </c>
      <c r="B127" t="s">
        <v>129</v>
      </c>
      <c r="AE127" t="s">
        <v>15</v>
      </c>
    </row>
    <row r="128" spans="1:31">
      <c r="A128" s="1" t="str">
        <f>"002290"</f>
        <v>002290</v>
      </c>
      <c r="B128" t="s">
        <v>130</v>
      </c>
      <c r="AE128" t="s">
        <v>15</v>
      </c>
    </row>
    <row r="129" spans="1:31">
      <c r="A129" s="1" t="str">
        <f>"000426"</f>
        <v>000426</v>
      </c>
      <c r="B129" t="s">
        <v>131</v>
      </c>
      <c r="AE129" t="s">
        <v>15</v>
      </c>
    </row>
    <row r="130" spans="1:31">
      <c r="A130" s="1" t="str">
        <f>"002322"</f>
        <v>002322</v>
      </c>
      <c r="B130" t="s">
        <v>132</v>
      </c>
      <c r="AE130" t="s">
        <v>15</v>
      </c>
    </row>
    <row r="131" spans="1:31">
      <c r="A131" s="1" t="str">
        <f>"000554"</f>
        <v>000554</v>
      </c>
      <c r="B131" t="s">
        <v>133</v>
      </c>
      <c r="AE131" t="s">
        <v>15</v>
      </c>
    </row>
    <row r="132" spans="1:31">
      <c r="A132" s="1" t="str">
        <f>"000570"</f>
        <v>000570</v>
      </c>
      <c r="B132" t="s">
        <v>134</v>
      </c>
      <c r="AE132" t="s">
        <v>15</v>
      </c>
    </row>
    <row r="133" spans="1:31">
      <c r="A133" s="1" t="str">
        <f>"002469"</f>
        <v>002469</v>
      </c>
      <c r="B133" t="s">
        <v>135</v>
      </c>
      <c r="AE133" t="s">
        <v>15</v>
      </c>
    </row>
    <row r="134" spans="1:31">
      <c r="A134" s="1" t="str">
        <f>"002458"</f>
        <v>002458</v>
      </c>
      <c r="B134" t="s">
        <v>136</v>
      </c>
      <c r="AE134" t="s">
        <v>15</v>
      </c>
    </row>
    <row r="135" spans="1:31">
      <c r="A135" s="1" t="str">
        <f>"000735"</f>
        <v>000735</v>
      </c>
      <c r="B135" t="s">
        <v>137</v>
      </c>
      <c r="AE135" t="s">
        <v>15</v>
      </c>
    </row>
    <row r="136" spans="1:31">
      <c r="A136" s="1" t="str">
        <f>"002072"</f>
        <v>002072</v>
      </c>
      <c r="B136" t="s">
        <v>138</v>
      </c>
      <c r="AE136" t="s">
        <v>15</v>
      </c>
    </row>
    <row r="137" spans="1:31">
      <c r="A137" s="1" t="str">
        <f>"002128"</f>
        <v>002128</v>
      </c>
      <c r="B137" t="s">
        <v>139</v>
      </c>
      <c r="AE137" t="s">
        <v>15</v>
      </c>
    </row>
    <row r="138" spans="1:31">
      <c r="A138" s="1" t="str">
        <f>"000683"</f>
        <v>000683</v>
      </c>
      <c r="B138" t="s">
        <v>140</v>
      </c>
      <c r="AE138" t="s">
        <v>15</v>
      </c>
    </row>
    <row r="139" spans="1:31">
      <c r="A139" s="1" t="str">
        <f>"002440"</f>
        <v>002440</v>
      </c>
      <c r="B139" t="s">
        <v>141</v>
      </c>
      <c r="AE139" t="s">
        <v>15</v>
      </c>
    </row>
    <row r="140" spans="1:31">
      <c r="A140" s="1" t="str">
        <f>"002381"</f>
        <v>002381</v>
      </c>
      <c r="B140" t="s">
        <v>142</v>
      </c>
      <c r="AE140" t="s">
        <v>15</v>
      </c>
    </row>
    <row r="141" spans="1:31">
      <c r="A141" s="1" t="str">
        <f>"002870"</f>
        <v>002870</v>
      </c>
      <c r="B141" t="s">
        <v>143</v>
      </c>
      <c r="AE141" t="s">
        <v>15</v>
      </c>
    </row>
    <row r="142" spans="1:31">
      <c r="A142" s="1" t="str">
        <f>"002884"</f>
        <v>002884</v>
      </c>
      <c r="B142" t="s">
        <v>144</v>
      </c>
      <c r="AE142" t="s">
        <v>15</v>
      </c>
    </row>
    <row r="143" spans="1:31">
      <c r="A143" s="1" t="str">
        <f>"001309"</f>
        <v>001309</v>
      </c>
      <c r="B143" t="s">
        <v>145</v>
      </c>
      <c r="AE143" t="s">
        <v>15</v>
      </c>
    </row>
    <row r="144" spans="1:31">
      <c r="A144" s="1" t="str">
        <f>"002232"</f>
        <v>002232</v>
      </c>
      <c r="B144" t="s">
        <v>146</v>
      </c>
      <c r="AE144" t="s">
        <v>15</v>
      </c>
    </row>
    <row r="145" spans="1:31">
      <c r="A145" s="1" t="str">
        <f>"002581"</f>
        <v>002581</v>
      </c>
      <c r="B145" t="s">
        <v>147</v>
      </c>
      <c r="AE145" t="s">
        <v>15</v>
      </c>
    </row>
    <row r="146" spans="1:31">
      <c r="A146" s="1" t="str">
        <f>"003028"</f>
        <v>003028</v>
      </c>
      <c r="B146" t="s">
        <v>148</v>
      </c>
      <c r="AE146" t="s">
        <v>15</v>
      </c>
    </row>
    <row r="147" spans="1:31">
      <c r="A147" s="1" t="str">
        <f>"003816"</f>
        <v>003816</v>
      </c>
      <c r="B147" t="s">
        <v>149</v>
      </c>
      <c r="AE147" t="s">
        <v>15</v>
      </c>
    </row>
    <row r="148" spans="1:31">
      <c r="A148" s="1" t="str">
        <f>"002971"</f>
        <v>002971</v>
      </c>
      <c r="B148" t="s">
        <v>150</v>
      </c>
      <c r="AE148" t="s">
        <v>15</v>
      </c>
    </row>
    <row r="149" spans="1:31">
      <c r="A149" s="1" t="str">
        <f>"002848"</f>
        <v>002848</v>
      </c>
      <c r="B149" t="s">
        <v>151</v>
      </c>
      <c r="AE149" t="s">
        <v>15</v>
      </c>
    </row>
    <row r="150" spans="1:31">
      <c r="A150" s="1" t="str">
        <f>"002816"</f>
        <v>002816</v>
      </c>
      <c r="B150" t="s">
        <v>152</v>
      </c>
      <c r="AE150" t="s">
        <v>15</v>
      </c>
    </row>
    <row r="151" spans="1:31">
      <c r="A151" s="1" t="str">
        <f>"002807"</f>
        <v>002807</v>
      </c>
      <c r="B151" t="s">
        <v>153</v>
      </c>
      <c r="AE151" t="s">
        <v>15</v>
      </c>
    </row>
    <row r="152" spans="1:31">
      <c r="A152" s="1" t="str">
        <f>"002656"</f>
        <v>002656</v>
      </c>
      <c r="B152" t="s">
        <v>154</v>
      </c>
      <c r="AE152" t="s">
        <v>15</v>
      </c>
    </row>
    <row r="153" spans="1:31">
      <c r="A153" s="1" t="str">
        <f>"002490"</f>
        <v>002490</v>
      </c>
      <c r="B153" t="s">
        <v>155</v>
      </c>
      <c r="AE153" t="s">
        <v>15</v>
      </c>
    </row>
    <row r="154" spans="1:31">
      <c r="A154" s="1" t="str">
        <f>"002321"</f>
        <v>002321</v>
      </c>
      <c r="B154" t="s">
        <v>156</v>
      </c>
      <c r="AE154" t="s">
        <v>15</v>
      </c>
    </row>
    <row r="155" spans="1:31">
      <c r="A155" s="1" t="str">
        <f>"002266"</f>
        <v>002266</v>
      </c>
      <c r="B155" t="s">
        <v>157</v>
      </c>
      <c r="AE155" t="s">
        <v>15</v>
      </c>
    </row>
    <row r="156" spans="1:31">
      <c r="A156" s="1" t="str">
        <f>"002181"</f>
        <v>002181</v>
      </c>
      <c r="B156" t="s">
        <v>158</v>
      </c>
      <c r="AE156" t="s">
        <v>15</v>
      </c>
    </row>
    <row r="157" spans="1:31">
      <c r="A157" s="1" t="str">
        <f>"002131"</f>
        <v>002131</v>
      </c>
      <c r="B157" t="s">
        <v>159</v>
      </c>
      <c r="AE157" t="s">
        <v>15</v>
      </c>
    </row>
    <row r="158" spans="1:31">
      <c r="A158" s="1" t="str">
        <f>"002052"</f>
        <v>002052</v>
      </c>
      <c r="B158" t="s">
        <v>160</v>
      </c>
      <c r="AE158" t="s">
        <v>15</v>
      </c>
    </row>
    <row r="159" spans="1:31">
      <c r="A159" s="1" t="str">
        <f>"002005"</f>
        <v>002005</v>
      </c>
      <c r="B159" t="s">
        <v>161</v>
      </c>
      <c r="AE159" t="s">
        <v>15</v>
      </c>
    </row>
    <row r="160" spans="1:31">
      <c r="A160" s="1" t="str">
        <f>"001286"</f>
        <v>001286</v>
      </c>
      <c r="B160" t="s">
        <v>162</v>
      </c>
      <c r="AE160" t="s">
        <v>15</v>
      </c>
    </row>
    <row r="161" spans="1:31">
      <c r="A161" s="1" t="str">
        <f>"000895"</f>
        <v>000895</v>
      </c>
      <c r="B161" t="s">
        <v>163</v>
      </c>
      <c r="AE161" t="s">
        <v>15</v>
      </c>
    </row>
    <row r="162" spans="1:31">
      <c r="A162" s="1" t="str">
        <f>"000890"</f>
        <v>000890</v>
      </c>
      <c r="B162" t="s">
        <v>164</v>
      </c>
      <c r="AE162" t="s">
        <v>15</v>
      </c>
    </row>
    <row r="163" spans="1:31">
      <c r="A163" s="1" t="str">
        <f>"000881"</f>
        <v>000881</v>
      </c>
      <c r="B163" t="s">
        <v>165</v>
      </c>
      <c r="AE163" t="s">
        <v>15</v>
      </c>
    </row>
    <row r="164" spans="1:31">
      <c r="A164" s="1" t="str">
        <f>"000848"</f>
        <v>000848</v>
      </c>
      <c r="B164" t="s">
        <v>166</v>
      </c>
      <c r="AE164" t="s">
        <v>15</v>
      </c>
    </row>
    <row r="165" spans="1:31">
      <c r="A165" s="1" t="str">
        <f>"000803"</f>
        <v>000803</v>
      </c>
      <c r="B165" t="s">
        <v>167</v>
      </c>
      <c r="AE165" t="s">
        <v>15</v>
      </c>
    </row>
    <row r="166" spans="1:31">
      <c r="A166" s="1" t="str">
        <f>"000713"</f>
        <v>000713</v>
      </c>
      <c r="B166" t="s">
        <v>168</v>
      </c>
      <c r="AE166" t="s">
        <v>15</v>
      </c>
    </row>
    <row r="167" spans="1:31">
      <c r="A167" s="1" t="str">
        <f>"000655"</f>
        <v>000655</v>
      </c>
      <c r="B167" t="s">
        <v>169</v>
      </c>
      <c r="AE167" t="s">
        <v>15</v>
      </c>
    </row>
    <row r="168" spans="1:31">
      <c r="A168" s="1" t="str">
        <f>"000415"</f>
        <v>000415</v>
      </c>
      <c r="B168" t="s">
        <v>170</v>
      </c>
      <c r="AE168" t="s">
        <v>15</v>
      </c>
    </row>
    <row r="169" spans="1:31">
      <c r="A169" s="1" t="str">
        <f>"000039"</f>
        <v>000039</v>
      </c>
      <c r="B169" t="s">
        <v>171</v>
      </c>
      <c r="AE169" t="s">
        <v>15</v>
      </c>
    </row>
    <row r="170" spans="1:31">
      <c r="A170" s="1" t="str">
        <f>"001218"</f>
        <v>001218</v>
      </c>
      <c r="B170" t="s">
        <v>172</v>
      </c>
      <c r="AE170" t="s">
        <v>15</v>
      </c>
    </row>
    <row r="171" spans="1:31">
      <c r="A171" s="1" t="str">
        <f>"002539"</f>
        <v>002539</v>
      </c>
      <c r="B171" t="s">
        <v>173</v>
      </c>
      <c r="AE171" t="s">
        <v>15</v>
      </c>
    </row>
    <row r="172" spans="1:31">
      <c r="A172" s="1" t="str">
        <f>"002367"</f>
        <v>002367</v>
      </c>
      <c r="B172" t="s">
        <v>174</v>
      </c>
      <c r="AE172" t="s">
        <v>15</v>
      </c>
    </row>
    <row r="173" spans="1:31">
      <c r="A173" s="1" t="str">
        <f>"000429"</f>
        <v>000429</v>
      </c>
      <c r="B173" t="s">
        <v>175</v>
      </c>
      <c r="AE173" t="s">
        <v>15</v>
      </c>
    </row>
    <row r="174" spans="1:31">
      <c r="A174" s="1" t="str">
        <f>"002130"</f>
        <v>002130</v>
      </c>
      <c r="B174" t="s">
        <v>176</v>
      </c>
      <c r="AE174" t="s">
        <v>15</v>
      </c>
    </row>
    <row r="175" spans="1:31">
      <c r="A175" s="1" t="str">
        <f>"000822"</f>
        <v>000822</v>
      </c>
      <c r="B175" t="s">
        <v>177</v>
      </c>
      <c r="AE175" t="s">
        <v>15</v>
      </c>
    </row>
    <row r="176" spans="1:31">
      <c r="A176" s="1" t="str">
        <f>"002412"</f>
        <v>002412</v>
      </c>
      <c r="B176" t="s">
        <v>178</v>
      </c>
      <c r="AE176" t="s">
        <v>15</v>
      </c>
    </row>
    <row r="177" spans="1:31">
      <c r="A177" s="1" t="str">
        <f>"001219"</f>
        <v>001219</v>
      </c>
      <c r="B177" t="s">
        <v>179</v>
      </c>
      <c r="AE177" t="s">
        <v>15</v>
      </c>
    </row>
    <row r="178" spans="1:31">
      <c r="A178" s="1" t="str">
        <f>"002330"</f>
        <v>002330</v>
      </c>
      <c r="B178" t="s">
        <v>180</v>
      </c>
      <c r="AE178" t="s">
        <v>15</v>
      </c>
    </row>
    <row r="179" spans="1:31">
      <c r="A179" s="1" t="str">
        <f>"002929"</f>
        <v>002929</v>
      </c>
      <c r="B179" t="s">
        <v>181</v>
      </c>
      <c r="AE179" t="s">
        <v>15</v>
      </c>
    </row>
    <row r="180" spans="1:31">
      <c r="A180" s="1" t="str">
        <f>"000011"</f>
        <v>000011</v>
      </c>
      <c r="B180" t="s">
        <v>182</v>
      </c>
      <c r="AE180" t="s">
        <v>15</v>
      </c>
    </row>
    <row r="181" spans="1:31">
      <c r="A181" s="1" t="str">
        <f>"000088"</f>
        <v>000088</v>
      </c>
      <c r="B181" t="s">
        <v>183</v>
      </c>
      <c r="AE181" t="s">
        <v>15</v>
      </c>
    </row>
    <row r="182" spans="1:31">
      <c r="A182" s="1" t="str">
        <f>"000967"</f>
        <v>000967</v>
      </c>
      <c r="B182" t="s">
        <v>184</v>
      </c>
      <c r="AE182" t="s">
        <v>15</v>
      </c>
    </row>
    <row r="183" spans="1:31">
      <c r="A183" s="1" t="str">
        <f>"001965"</f>
        <v>001965</v>
      </c>
      <c r="B183" t="s">
        <v>185</v>
      </c>
      <c r="AE183" t="s">
        <v>15</v>
      </c>
    </row>
    <row r="184" spans="1:31">
      <c r="A184" s="1" t="str">
        <f>"001289"</f>
        <v>001289</v>
      </c>
      <c r="B184" t="s">
        <v>186</v>
      </c>
      <c r="AE184" t="s">
        <v>15</v>
      </c>
    </row>
    <row r="185" spans="1:31">
      <c r="A185" s="1" t="str">
        <f>"002839"</f>
        <v>002839</v>
      </c>
      <c r="B185" t="s">
        <v>187</v>
      </c>
      <c r="AE185" t="s">
        <v>15</v>
      </c>
    </row>
    <row r="186" spans="1:31">
      <c r="A186" s="1" t="str">
        <f>"002516"</f>
        <v>002516</v>
      </c>
      <c r="B186" t="s">
        <v>188</v>
      </c>
      <c r="AE186" t="s">
        <v>15</v>
      </c>
    </row>
    <row r="187" spans="1:31">
      <c r="A187" s="1" t="str">
        <f>"002104"</f>
        <v>002104</v>
      </c>
      <c r="B187" t="s">
        <v>189</v>
      </c>
      <c r="AE187" t="s">
        <v>15</v>
      </c>
    </row>
    <row r="188" spans="1:31">
      <c r="A188" s="1" t="str">
        <f>"000789"</f>
        <v>000789</v>
      </c>
      <c r="B188" t="s">
        <v>190</v>
      </c>
      <c r="AE188" t="s">
        <v>15</v>
      </c>
    </row>
    <row r="189" spans="1:31">
      <c r="A189" s="1" t="str">
        <f>"000029"</f>
        <v>000029</v>
      </c>
      <c r="B189" t="s">
        <v>191</v>
      </c>
      <c r="AE189" t="s">
        <v>15</v>
      </c>
    </row>
    <row r="190" spans="1:31">
      <c r="A190" s="1" t="str">
        <f>"000761"</f>
        <v>000761</v>
      </c>
      <c r="B190" t="s">
        <v>192</v>
      </c>
      <c r="AE190" t="s">
        <v>15</v>
      </c>
    </row>
    <row r="191" spans="1:31">
      <c r="A191" s="1" t="str">
        <f>"002234"</f>
        <v>002234</v>
      </c>
      <c r="B191" t="s">
        <v>193</v>
      </c>
      <c r="AE191" t="s">
        <v>15</v>
      </c>
    </row>
    <row r="192" spans="1:31">
      <c r="A192" s="1" t="str">
        <f>"002041"</f>
        <v>002041</v>
      </c>
      <c r="B192" t="s">
        <v>194</v>
      </c>
      <c r="AE192" t="s">
        <v>15</v>
      </c>
    </row>
    <row r="193" spans="1:31">
      <c r="A193" s="1" t="str">
        <f>"002970"</f>
        <v>002970</v>
      </c>
      <c r="B193" t="s">
        <v>195</v>
      </c>
      <c r="AE193" t="s">
        <v>15</v>
      </c>
    </row>
    <row r="194" spans="1:31">
      <c r="A194" s="1" t="str">
        <f>"000972"</f>
        <v>000972</v>
      </c>
      <c r="B194" t="s">
        <v>196</v>
      </c>
      <c r="AE194" t="s">
        <v>15</v>
      </c>
    </row>
    <row r="195" spans="1:31">
      <c r="A195" s="1" t="str">
        <f>"002032"</f>
        <v>002032</v>
      </c>
      <c r="B195" t="s">
        <v>197</v>
      </c>
      <c r="AE195" t="s">
        <v>15</v>
      </c>
    </row>
    <row r="196" spans="1:31">
      <c r="A196" s="1" t="str">
        <f>"002126"</f>
        <v>002126</v>
      </c>
      <c r="B196" t="s">
        <v>198</v>
      </c>
      <c r="AE196" t="s">
        <v>15</v>
      </c>
    </row>
    <row r="197" spans="1:31">
      <c r="A197" s="1" t="str">
        <f>"002252"</f>
        <v>002252</v>
      </c>
      <c r="B197" t="s">
        <v>199</v>
      </c>
      <c r="AE197" t="s">
        <v>15</v>
      </c>
    </row>
    <row r="198" spans="1:31">
      <c r="A198" s="1" t="str">
        <f>"002058"</f>
        <v>002058</v>
      </c>
      <c r="B198" t="s">
        <v>200</v>
      </c>
      <c r="AE198" t="s">
        <v>15</v>
      </c>
    </row>
    <row r="199" spans="1:31">
      <c r="A199" s="1" t="str">
        <f>"002207"</f>
        <v>002207</v>
      </c>
      <c r="B199" t="s">
        <v>201</v>
      </c>
      <c r="AE199" t="s">
        <v>15</v>
      </c>
    </row>
    <row r="200" spans="1:31">
      <c r="A200" s="1" t="str">
        <f>"002617"</f>
        <v>002617</v>
      </c>
      <c r="B200" t="s">
        <v>202</v>
      </c>
      <c r="AE200" t="s">
        <v>15</v>
      </c>
    </row>
    <row r="201" spans="1:31">
      <c r="A201" s="1" t="str">
        <f>"002039"</f>
        <v>002039</v>
      </c>
      <c r="B201" t="s">
        <v>203</v>
      </c>
      <c r="AE201" t="s">
        <v>15</v>
      </c>
    </row>
    <row r="202" spans="1:31">
      <c r="A202" s="1" t="str">
        <f>"000061"</f>
        <v>000061</v>
      </c>
      <c r="B202" t="s">
        <v>204</v>
      </c>
      <c r="AE202" t="s">
        <v>15</v>
      </c>
    </row>
    <row r="203" spans="1:31">
      <c r="A203" s="1" t="str">
        <f>"002948"</f>
        <v>002948</v>
      </c>
      <c r="B203" t="s">
        <v>205</v>
      </c>
      <c r="AE203" t="s">
        <v>15</v>
      </c>
    </row>
    <row r="204" spans="1:31">
      <c r="A204" s="1" t="str">
        <f>"002771"</f>
        <v>002771</v>
      </c>
      <c r="B204" t="s">
        <v>206</v>
      </c>
      <c r="AE204" t="s">
        <v>15</v>
      </c>
    </row>
    <row r="205" spans="1:31">
      <c r="A205" s="1" t="str">
        <f>"002823"</f>
        <v>002823</v>
      </c>
      <c r="B205" t="s">
        <v>207</v>
      </c>
      <c r="AE205" t="s">
        <v>15</v>
      </c>
    </row>
    <row r="206" spans="1:31">
      <c r="A206" s="1" t="str">
        <f>"000027"</f>
        <v>000027</v>
      </c>
      <c r="B206" t="s">
        <v>208</v>
      </c>
      <c r="AE206" t="s">
        <v>15</v>
      </c>
    </row>
    <row r="207" spans="1:31">
      <c r="A207" s="1" t="str">
        <f>"002044"</f>
        <v>002044</v>
      </c>
      <c r="B207" t="s">
        <v>209</v>
      </c>
      <c r="AE207" t="s">
        <v>15</v>
      </c>
    </row>
    <row r="208" spans="1:31">
      <c r="A208" s="1" t="str">
        <f>"000917"</f>
        <v>000917</v>
      </c>
      <c r="B208" t="s">
        <v>210</v>
      </c>
      <c r="AE208" t="s">
        <v>15</v>
      </c>
    </row>
    <row r="209" spans="1:31">
      <c r="A209" s="1" t="str">
        <f>"002788"</f>
        <v>002788</v>
      </c>
      <c r="B209" t="s">
        <v>211</v>
      </c>
      <c r="AE209" t="s">
        <v>15</v>
      </c>
    </row>
    <row r="210" spans="1:31">
      <c r="A210" s="1" t="str">
        <f>"002328"</f>
        <v>002328</v>
      </c>
      <c r="B210" t="s">
        <v>212</v>
      </c>
      <c r="AE210" t="s">
        <v>15</v>
      </c>
    </row>
    <row r="211" spans="1:31">
      <c r="A211" s="1" t="str">
        <f>"002471"</f>
        <v>002471</v>
      </c>
      <c r="B211" t="s">
        <v>213</v>
      </c>
      <c r="AE211" t="s">
        <v>15</v>
      </c>
    </row>
    <row r="212" spans="1:31">
      <c r="A212" s="1" t="str">
        <f>"002772"</f>
        <v>002772</v>
      </c>
      <c r="B212" t="s">
        <v>214</v>
      </c>
      <c r="AE212" t="s">
        <v>15</v>
      </c>
    </row>
    <row r="213" spans="1:31">
      <c r="A213" s="1" t="str">
        <f>"003038"</f>
        <v>003038</v>
      </c>
      <c r="B213" t="s">
        <v>215</v>
      </c>
      <c r="AE213" t="s">
        <v>15</v>
      </c>
    </row>
    <row r="214" spans="1:31">
      <c r="A214" s="1" t="str">
        <f>"002748"</f>
        <v>002748</v>
      </c>
      <c r="B214" t="s">
        <v>216</v>
      </c>
      <c r="AE214" t="s">
        <v>15</v>
      </c>
    </row>
    <row r="215" spans="1:31">
      <c r="A215" s="1" t="str">
        <f>"002958"</f>
        <v>002958</v>
      </c>
      <c r="B215" t="s">
        <v>217</v>
      </c>
      <c r="AE215" t="s">
        <v>15</v>
      </c>
    </row>
    <row r="216" spans="1:31">
      <c r="A216" s="1" t="str">
        <f>"000565"</f>
        <v>000565</v>
      </c>
      <c r="B216" t="s">
        <v>218</v>
      </c>
      <c r="AE216" t="s">
        <v>15</v>
      </c>
    </row>
    <row r="217" spans="1:31">
      <c r="A217" s="1" t="str">
        <f>"000679"</f>
        <v>000679</v>
      </c>
      <c r="B217" t="s">
        <v>219</v>
      </c>
      <c r="AE217" t="s">
        <v>15</v>
      </c>
    </row>
    <row r="218" spans="1:31">
      <c r="A218" s="1" t="str">
        <f>"000422"</f>
        <v>000422</v>
      </c>
      <c r="B218" t="s">
        <v>220</v>
      </c>
      <c r="AE218" t="s">
        <v>15</v>
      </c>
    </row>
    <row r="219" spans="1:31">
      <c r="A219" s="1" t="str">
        <f>"002832"</f>
        <v>002832</v>
      </c>
      <c r="B219" t="s">
        <v>221</v>
      </c>
      <c r="AE219" t="s">
        <v>15</v>
      </c>
    </row>
    <row r="220" spans="1:31">
      <c r="A220" s="1" t="str">
        <f>"000096"</f>
        <v>000096</v>
      </c>
      <c r="B220" t="s">
        <v>222</v>
      </c>
      <c r="AE220" t="s">
        <v>15</v>
      </c>
    </row>
    <row r="221" spans="1:31">
      <c r="A221" s="1" t="str">
        <f>"002740"</f>
        <v>002740</v>
      </c>
      <c r="B221" t="s">
        <v>223</v>
      </c>
      <c r="AE221" t="s">
        <v>15</v>
      </c>
    </row>
    <row r="222" spans="1:31">
      <c r="A222" s="1" t="str">
        <f>"001979"</f>
        <v>001979</v>
      </c>
      <c r="B222" t="s">
        <v>224</v>
      </c>
      <c r="AE222" t="s">
        <v>15</v>
      </c>
    </row>
    <row r="223" spans="1:31">
      <c r="A223" s="1" t="str">
        <f>"000504"</f>
        <v>000504</v>
      </c>
      <c r="B223" t="s">
        <v>225</v>
      </c>
      <c r="AE223" t="s">
        <v>15</v>
      </c>
    </row>
    <row r="224" spans="1:31">
      <c r="A224" s="1" t="str">
        <f>"000590"</f>
        <v>000590</v>
      </c>
      <c r="B224" t="s">
        <v>226</v>
      </c>
      <c r="AE224" t="s">
        <v>15</v>
      </c>
    </row>
    <row r="225" spans="1:31">
      <c r="A225" s="1" t="str">
        <f>"002495"</f>
        <v>002495</v>
      </c>
      <c r="B225" t="s">
        <v>227</v>
      </c>
      <c r="AE225" t="s">
        <v>15</v>
      </c>
    </row>
    <row r="226" spans="1:31">
      <c r="A226" s="1" t="str">
        <f>"000553"</f>
        <v>000553</v>
      </c>
      <c r="B226" t="s">
        <v>228</v>
      </c>
      <c r="AE226" t="s">
        <v>15</v>
      </c>
    </row>
    <row r="227" spans="1:31">
      <c r="A227" s="1" t="str">
        <f>"000953"</f>
        <v>000953</v>
      </c>
      <c r="B227" t="s">
        <v>229</v>
      </c>
      <c r="AE227" t="s">
        <v>15</v>
      </c>
    </row>
    <row r="228" spans="1:31">
      <c r="A228" s="1" t="str">
        <f>"000559"</f>
        <v>000559</v>
      </c>
      <c r="B228" t="s">
        <v>230</v>
      </c>
      <c r="AE228" t="s">
        <v>15</v>
      </c>
    </row>
    <row r="229" spans="1:31">
      <c r="A229" s="1" t="str">
        <f>"002867"</f>
        <v>002867</v>
      </c>
      <c r="B229" t="s">
        <v>231</v>
      </c>
      <c r="AE229" t="s">
        <v>15</v>
      </c>
    </row>
    <row r="230" spans="1:31">
      <c r="A230" s="1" t="str">
        <f>"000685"</f>
        <v>000685</v>
      </c>
      <c r="B230" t="s">
        <v>232</v>
      </c>
      <c r="AE230" t="s">
        <v>15</v>
      </c>
    </row>
    <row r="231" spans="1:31">
      <c r="A231" s="1" t="str">
        <f>"002550"</f>
        <v>002550</v>
      </c>
      <c r="B231" t="s">
        <v>233</v>
      </c>
      <c r="AE231" t="s">
        <v>15</v>
      </c>
    </row>
    <row r="232" spans="1:31">
      <c r="A232" s="1" t="str">
        <f>"002668"</f>
        <v>002668</v>
      </c>
      <c r="B232" t="s">
        <v>234</v>
      </c>
      <c r="AE232" t="s">
        <v>15</v>
      </c>
    </row>
    <row r="233" spans="1:31">
      <c r="A233" s="1" t="str">
        <f>"002442"</f>
        <v>002442</v>
      </c>
      <c r="B233" t="s">
        <v>235</v>
      </c>
      <c r="AE233" t="s">
        <v>15</v>
      </c>
    </row>
    <row r="234" spans="1:31">
      <c r="A234" s="1" t="str">
        <f>"002009"</f>
        <v>002009</v>
      </c>
      <c r="B234" t="s">
        <v>236</v>
      </c>
      <c r="AE234" t="s">
        <v>15</v>
      </c>
    </row>
    <row r="235" spans="1:31">
      <c r="A235" s="1" t="str">
        <f>"002223"</f>
        <v>002223</v>
      </c>
      <c r="B235" t="s">
        <v>237</v>
      </c>
      <c r="AE235" t="s">
        <v>15</v>
      </c>
    </row>
    <row r="236" spans="1:31">
      <c r="A236" s="1" t="str">
        <f>"000571"</f>
        <v>000571</v>
      </c>
      <c r="B236" t="s">
        <v>238</v>
      </c>
      <c r="AE236" t="s">
        <v>15</v>
      </c>
    </row>
    <row r="237" spans="1:31">
      <c r="A237" s="1" t="str">
        <f>"000501"</f>
        <v>000501</v>
      </c>
      <c r="B237" t="s">
        <v>239</v>
      </c>
      <c r="AE237" t="s">
        <v>15</v>
      </c>
    </row>
    <row r="238" spans="1:31">
      <c r="A238" s="1" t="str">
        <f>"002064"</f>
        <v>002064</v>
      </c>
      <c r="B238" t="s">
        <v>240</v>
      </c>
      <c r="AE238" t="s">
        <v>15</v>
      </c>
    </row>
    <row r="239" spans="1:31">
      <c r="A239" s="1" t="str">
        <f>"002481"</f>
        <v>002481</v>
      </c>
      <c r="B239" t="s">
        <v>241</v>
      </c>
      <c r="AE239" t="s">
        <v>15</v>
      </c>
    </row>
    <row r="240" spans="1:31">
      <c r="A240" s="1" t="str">
        <f>"000876"</f>
        <v>000876</v>
      </c>
      <c r="B240" t="s">
        <v>242</v>
      </c>
      <c r="AE240" t="s">
        <v>15</v>
      </c>
    </row>
    <row r="241" spans="1:31">
      <c r="A241" s="1" t="str">
        <f>"002078"</f>
        <v>002078</v>
      </c>
      <c r="B241" t="s">
        <v>243</v>
      </c>
      <c r="AE241" t="s">
        <v>15</v>
      </c>
    </row>
    <row r="242" spans="1:31">
      <c r="A242" s="1" t="str">
        <f>"000727"</f>
        <v>000727</v>
      </c>
      <c r="B242" t="s">
        <v>244</v>
      </c>
      <c r="AE242" t="s">
        <v>15</v>
      </c>
    </row>
    <row r="243" spans="1:31">
      <c r="A243" s="1" t="str">
        <f>"000639"</f>
        <v>000639</v>
      </c>
      <c r="B243" t="s">
        <v>245</v>
      </c>
      <c r="AE243" t="s">
        <v>15</v>
      </c>
    </row>
    <row r="244" spans="1:31">
      <c r="A244" s="1" t="str">
        <f>"000912"</f>
        <v>000912</v>
      </c>
      <c r="B244" t="s">
        <v>246</v>
      </c>
      <c r="AE244" t="s">
        <v>15</v>
      </c>
    </row>
    <row r="245" spans="1:31">
      <c r="A245" s="1" t="str">
        <f>"000793"</f>
        <v>000793</v>
      </c>
      <c r="B245" t="s">
        <v>247</v>
      </c>
      <c r="AE245" t="s">
        <v>15</v>
      </c>
    </row>
    <row r="246" spans="1:31">
      <c r="A246" s="1" t="str">
        <f>"002811"</f>
        <v>002811</v>
      </c>
      <c r="B246" t="s">
        <v>248</v>
      </c>
      <c r="AE246" t="s">
        <v>15</v>
      </c>
    </row>
    <row r="247" spans="1:31">
      <c r="A247" s="1" t="str">
        <f>"002700"</f>
        <v>002700</v>
      </c>
      <c r="B247" t="s">
        <v>249</v>
      </c>
      <c r="AE247" t="s">
        <v>15</v>
      </c>
    </row>
    <row r="248" spans="1:31">
      <c r="A248" s="1" t="str">
        <f>"002136"</f>
        <v>002136</v>
      </c>
      <c r="B248" t="s">
        <v>250</v>
      </c>
      <c r="AE248" t="s">
        <v>15</v>
      </c>
    </row>
    <row r="249" spans="1:31">
      <c r="A249" s="1" t="str">
        <f>"002765"</f>
        <v>002765</v>
      </c>
      <c r="B249" t="s">
        <v>251</v>
      </c>
      <c r="AE249" t="s">
        <v>15</v>
      </c>
    </row>
    <row r="250" spans="1:31">
      <c r="A250" s="1" t="str">
        <f>"002828"</f>
        <v>002828</v>
      </c>
      <c r="B250" t="s">
        <v>252</v>
      </c>
      <c r="AE250" t="s">
        <v>15</v>
      </c>
    </row>
    <row r="251" spans="1:31">
      <c r="A251" s="1" t="str">
        <f>"000900"</f>
        <v>000900</v>
      </c>
      <c r="B251" t="s">
        <v>253</v>
      </c>
      <c r="AE251" t="s">
        <v>15</v>
      </c>
    </row>
    <row r="252" spans="1:31">
      <c r="A252" s="1" t="str">
        <f>"003039"</f>
        <v>003039</v>
      </c>
      <c r="B252" t="s">
        <v>254</v>
      </c>
      <c r="AE252" t="s">
        <v>15</v>
      </c>
    </row>
    <row r="253" spans="1:31">
      <c r="A253" s="1" t="str">
        <f>"002727"</f>
        <v>002727</v>
      </c>
      <c r="B253" t="s">
        <v>255</v>
      </c>
      <c r="AE253" t="s">
        <v>15</v>
      </c>
    </row>
    <row r="254" spans="1:31">
      <c r="A254" s="1" t="str">
        <f>"002530"</f>
        <v>002530</v>
      </c>
      <c r="B254" t="s">
        <v>256</v>
      </c>
      <c r="AE254" t="s">
        <v>15</v>
      </c>
    </row>
    <row r="255" spans="1:31">
      <c r="A255" s="1" t="str">
        <f>"002179"</f>
        <v>002179</v>
      </c>
      <c r="B255" t="s">
        <v>257</v>
      </c>
      <c r="AE255" t="s">
        <v>15</v>
      </c>
    </row>
    <row r="256" spans="1:31">
      <c r="A256" s="1" t="str">
        <f>"002691"</f>
        <v>002691</v>
      </c>
      <c r="B256" t="s">
        <v>258</v>
      </c>
      <c r="AE256" t="s">
        <v>15</v>
      </c>
    </row>
    <row r="257" spans="1:31">
      <c r="A257" s="1" t="str">
        <f>"002021"</f>
        <v>002021</v>
      </c>
      <c r="B257" t="s">
        <v>259</v>
      </c>
      <c r="AE257" t="s">
        <v>15</v>
      </c>
    </row>
    <row r="258" spans="1:31">
      <c r="A258" s="1" t="str">
        <f>"002422"</f>
        <v>002422</v>
      </c>
      <c r="B258" t="s">
        <v>260</v>
      </c>
      <c r="AE258" t="s">
        <v>15</v>
      </c>
    </row>
    <row r="259" spans="1:31">
      <c r="A259" s="1" t="str">
        <f>"002148"</f>
        <v>002148</v>
      </c>
      <c r="B259" t="s">
        <v>261</v>
      </c>
      <c r="AE259" t="s">
        <v>15</v>
      </c>
    </row>
    <row r="260" spans="1:31">
      <c r="A260" s="1" t="str">
        <f>"000820"</f>
        <v>000820</v>
      </c>
      <c r="B260" t="s">
        <v>262</v>
      </c>
      <c r="AE260" t="s">
        <v>15</v>
      </c>
    </row>
    <row r="261" spans="1:31">
      <c r="A261" s="1" t="str">
        <f>"000889"</f>
        <v>000889</v>
      </c>
      <c r="B261" t="s">
        <v>263</v>
      </c>
      <c r="AE261" t="s">
        <v>15</v>
      </c>
    </row>
    <row r="262" spans="1:31">
      <c r="A262" s="1" t="str">
        <f>"002863"</f>
        <v>002863</v>
      </c>
      <c r="B262" t="s">
        <v>264</v>
      </c>
      <c r="AE262" t="s">
        <v>15</v>
      </c>
    </row>
    <row r="263" spans="1:31">
      <c r="A263" s="1" t="str">
        <f>"000968"</f>
        <v>000968</v>
      </c>
      <c r="B263" t="s">
        <v>265</v>
      </c>
      <c r="AE263" t="s">
        <v>15</v>
      </c>
    </row>
    <row r="264" spans="1:31">
      <c r="A264" s="1" t="str">
        <f>"000668"</f>
        <v>000668</v>
      </c>
      <c r="B264" t="s">
        <v>266</v>
      </c>
      <c r="AE264" t="s">
        <v>15</v>
      </c>
    </row>
    <row r="265" spans="1:31">
      <c r="A265" s="1" t="str">
        <f>"002144"</f>
        <v>002144</v>
      </c>
      <c r="B265" t="s">
        <v>267</v>
      </c>
      <c r="AE265" t="s">
        <v>15</v>
      </c>
    </row>
    <row r="266" spans="1:31">
      <c r="A266" s="1" t="str">
        <f>"002164"</f>
        <v>002164</v>
      </c>
      <c r="B266" t="s">
        <v>268</v>
      </c>
      <c r="AE266" t="s">
        <v>15</v>
      </c>
    </row>
    <row r="267" spans="1:31">
      <c r="A267" s="1" t="str">
        <f>"002133"</f>
        <v>002133</v>
      </c>
      <c r="B267" t="s">
        <v>269</v>
      </c>
      <c r="AE267" t="s">
        <v>15</v>
      </c>
    </row>
    <row r="268" spans="1:31">
      <c r="A268" s="1" t="str">
        <f>"000665"</f>
        <v>000665</v>
      </c>
      <c r="B268" t="s">
        <v>270</v>
      </c>
      <c r="AE268" t="s">
        <v>15</v>
      </c>
    </row>
    <row r="269" spans="1:31">
      <c r="A269" s="1" t="str">
        <f>"000019"</f>
        <v>000019</v>
      </c>
      <c r="B269" t="s">
        <v>271</v>
      </c>
      <c r="AE269" t="s">
        <v>15</v>
      </c>
    </row>
    <row r="270" spans="1:31">
      <c r="A270" s="1" t="str">
        <f>"002216"</f>
        <v>002216</v>
      </c>
      <c r="B270" t="s">
        <v>272</v>
      </c>
      <c r="AE270" t="s">
        <v>15</v>
      </c>
    </row>
    <row r="271" spans="1:31">
      <c r="A271" s="1" t="str">
        <f>"003012"</f>
        <v>003012</v>
      </c>
      <c r="B271" t="s">
        <v>273</v>
      </c>
      <c r="AE271" t="s">
        <v>15</v>
      </c>
    </row>
    <row r="272" spans="1:31">
      <c r="A272" s="1" t="str">
        <f>"002161"</f>
        <v>002161</v>
      </c>
      <c r="B272" t="s">
        <v>274</v>
      </c>
      <c r="AE272" t="s">
        <v>15</v>
      </c>
    </row>
    <row r="273" spans="1:31">
      <c r="A273" s="1" t="str">
        <f>"002818"</f>
        <v>002818</v>
      </c>
      <c r="B273" t="s">
        <v>275</v>
      </c>
      <c r="AE273" t="s">
        <v>15</v>
      </c>
    </row>
    <row r="274" spans="1:31">
      <c r="A274" s="1" t="str">
        <f>"000930"</f>
        <v>000930</v>
      </c>
      <c r="B274" t="s">
        <v>276</v>
      </c>
      <c r="AE274" t="s">
        <v>15</v>
      </c>
    </row>
    <row r="275" spans="1:31">
      <c r="A275" s="1" t="str">
        <f>"002809"</f>
        <v>002809</v>
      </c>
      <c r="B275" t="s">
        <v>277</v>
      </c>
      <c r="AE275" t="s">
        <v>15</v>
      </c>
    </row>
    <row r="276" spans="1:31">
      <c r="A276" s="1" t="str">
        <f>"002303"</f>
        <v>002303</v>
      </c>
      <c r="B276" t="s">
        <v>278</v>
      </c>
      <c r="AE276" t="s">
        <v>15</v>
      </c>
    </row>
    <row r="277" spans="1:31">
      <c r="A277" s="1" t="str">
        <f>"002611"</f>
        <v>002611</v>
      </c>
      <c r="B277" t="s">
        <v>279</v>
      </c>
      <c r="AE277" t="s">
        <v>15</v>
      </c>
    </row>
    <row r="278" spans="1:31">
      <c r="A278" s="1" t="str">
        <f>"000782"</f>
        <v>000782</v>
      </c>
      <c r="B278" t="s">
        <v>280</v>
      </c>
      <c r="AE278" t="s">
        <v>15</v>
      </c>
    </row>
    <row r="279" spans="1:31">
      <c r="A279" s="1" t="str">
        <f>"000589"</f>
        <v>000589</v>
      </c>
      <c r="B279" t="s">
        <v>281</v>
      </c>
      <c r="AE279" t="s">
        <v>15</v>
      </c>
    </row>
    <row r="280" spans="1:31">
      <c r="A280" s="1" t="str">
        <f>"001367"</f>
        <v>001367</v>
      </c>
      <c r="B280" t="s">
        <v>282</v>
      </c>
      <c r="AE280" t="s">
        <v>15</v>
      </c>
    </row>
    <row r="281" spans="1:31">
      <c r="A281" s="1" t="str">
        <f>"000007"</f>
        <v>000007</v>
      </c>
      <c r="B281" t="s">
        <v>283</v>
      </c>
      <c r="AE281" t="s">
        <v>15</v>
      </c>
    </row>
    <row r="282" spans="1:31">
      <c r="A282" s="1" t="str">
        <f>"002259"</f>
        <v>002259</v>
      </c>
      <c r="B282" t="s">
        <v>284</v>
      </c>
      <c r="AE282" t="s">
        <v>15</v>
      </c>
    </row>
    <row r="283" spans="1:31">
      <c r="A283" s="1" t="str">
        <f>"002110"</f>
        <v>002110</v>
      </c>
      <c r="B283" t="s">
        <v>285</v>
      </c>
      <c r="AE283" t="s">
        <v>15</v>
      </c>
    </row>
    <row r="284" spans="1:31">
      <c r="A284" s="1" t="str">
        <f>"002004"</f>
        <v>002004</v>
      </c>
      <c r="B284" t="s">
        <v>286</v>
      </c>
      <c r="AE284" t="s">
        <v>15</v>
      </c>
    </row>
    <row r="285" spans="1:31">
      <c r="A285" s="1" t="str">
        <f>"002567"</f>
        <v>002567</v>
      </c>
      <c r="B285" t="s">
        <v>287</v>
      </c>
      <c r="AE285" t="s">
        <v>15</v>
      </c>
    </row>
    <row r="286" spans="1:31">
      <c r="A286" s="1" t="str">
        <f>"002050"</f>
        <v>002050</v>
      </c>
      <c r="B286" t="s">
        <v>288</v>
      </c>
      <c r="AE286" t="s">
        <v>15</v>
      </c>
    </row>
    <row r="287" spans="1:31">
      <c r="A287" s="1" t="str">
        <f>"002191"</f>
        <v>002191</v>
      </c>
      <c r="B287" t="s">
        <v>289</v>
      </c>
      <c r="AE287" t="s">
        <v>15</v>
      </c>
    </row>
    <row r="288" spans="1:31">
      <c r="A288" s="1" t="str">
        <f>"002988"</f>
        <v>002988</v>
      </c>
      <c r="B288" t="s">
        <v>290</v>
      </c>
      <c r="AE288" t="s">
        <v>15</v>
      </c>
    </row>
    <row r="289" spans="1:31">
      <c r="A289" s="1" t="str">
        <f>"002404"</f>
        <v>002404</v>
      </c>
      <c r="B289" t="s">
        <v>291</v>
      </c>
      <c r="AE289" t="s">
        <v>15</v>
      </c>
    </row>
    <row r="290" spans="1:31">
      <c r="A290" s="1" t="str">
        <f>"002591"</f>
        <v>002591</v>
      </c>
      <c r="B290" t="s">
        <v>292</v>
      </c>
      <c r="AE290" t="s">
        <v>15</v>
      </c>
    </row>
    <row r="291" spans="1:31">
      <c r="A291" s="1" t="str">
        <f>"002855"</f>
        <v>002855</v>
      </c>
      <c r="B291" t="s">
        <v>293</v>
      </c>
      <c r="AE291" t="s">
        <v>15</v>
      </c>
    </row>
    <row r="292" spans="1:31">
      <c r="A292" s="1" t="str">
        <f>"002538"</f>
        <v>002538</v>
      </c>
      <c r="B292" t="s">
        <v>294</v>
      </c>
      <c r="AE292" t="s">
        <v>15</v>
      </c>
    </row>
    <row r="293" spans="1:31">
      <c r="A293" s="1" t="str">
        <f>"002699"</f>
        <v>002699</v>
      </c>
      <c r="B293" t="s">
        <v>295</v>
      </c>
      <c r="AE293" t="s">
        <v>15</v>
      </c>
    </row>
    <row r="294" spans="1:31">
      <c r="A294" s="1" t="str">
        <f>"002042"</f>
        <v>002042</v>
      </c>
      <c r="B294" t="s">
        <v>296</v>
      </c>
      <c r="AE294" t="s">
        <v>15</v>
      </c>
    </row>
    <row r="295" spans="1:31">
      <c r="A295" s="1" t="str">
        <f>"002083"</f>
        <v>002083</v>
      </c>
      <c r="B295" t="s">
        <v>297</v>
      </c>
      <c r="AE295" t="s">
        <v>15</v>
      </c>
    </row>
    <row r="296" spans="1:31">
      <c r="A296" s="1" t="str">
        <f>"000078"</f>
        <v>000078</v>
      </c>
      <c r="B296" t="s">
        <v>298</v>
      </c>
      <c r="AE296" t="s">
        <v>15</v>
      </c>
    </row>
    <row r="297" spans="1:31">
      <c r="A297" s="1" t="str">
        <f>"002639"</f>
        <v>002639</v>
      </c>
      <c r="B297" t="s">
        <v>299</v>
      </c>
      <c r="AE297" t="s">
        <v>15</v>
      </c>
    </row>
    <row r="298" spans="1:31">
      <c r="A298" s="1" t="str">
        <f>"002267"</f>
        <v>002267</v>
      </c>
      <c r="B298" t="s">
        <v>300</v>
      </c>
      <c r="AE298" t="s">
        <v>15</v>
      </c>
    </row>
    <row r="299" spans="1:31">
      <c r="A299" s="1" t="str">
        <f>"000059"</f>
        <v>000059</v>
      </c>
      <c r="B299" t="s">
        <v>301</v>
      </c>
      <c r="AE299" t="s">
        <v>15</v>
      </c>
    </row>
    <row r="300" spans="1:31">
      <c r="A300" s="1" t="str">
        <f>"002835"</f>
        <v>002835</v>
      </c>
      <c r="B300" t="s">
        <v>302</v>
      </c>
      <c r="AE300" t="s">
        <v>15</v>
      </c>
    </row>
    <row r="301" spans="1:31">
      <c r="A301" s="1" t="str">
        <f>"002103"</f>
        <v>002103</v>
      </c>
      <c r="B301" t="s">
        <v>303</v>
      </c>
      <c r="AE301" t="s">
        <v>15</v>
      </c>
    </row>
    <row r="302" spans="1:31">
      <c r="A302" s="1" t="str">
        <f>"000975"</f>
        <v>000975</v>
      </c>
      <c r="B302" t="s">
        <v>304</v>
      </c>
      <c r="AE302" t="s">
        <v>15</v>
      </c>
    </row>
    <row r="303" spans="1:31">
      <c r="A303" s="1" t="str">
        <f>"000856"</f>
        <v>000856</v>
      </c>
      <c r="B303" t="s">
        <v>305</v>
      </c>
      <c r="AE303" t="s">
        <v>15</v>
      </c>
    </row>
    <row r="304" spans="1:31">
      <c r="A304" s="1" t="str">
        <f>"002352"</f>
        <v>002352</v>
      </c>
      <c r="B304" t="s">
        <v>306</v>
      </c>
      <c r="AE304" t="s">
        <v>15</v>
      </c>
    </row>
    <row r="305" spans="1:31">
      <c r="A305" s="1" t="str">
        <f>"002616"</f>
        <v>002616</v>
      </c>
      <c r="B305" t="s">
        <v>307</v>
      </c>
      <c r="AE305" t="s">
        <v>15</v>
      </c>
    </row>
    <row r="306" spans="1:31">
      <c r="A306" s="1" t="str">
        <f>"000883"</f>
        <v>000883</v>
      </c>
      <c r="B306" t="s">
        <v>308</v>
      </c>
      <c r="AE306" t="s">
        <v>15</v>
      </c>
    </row>
    <row r="307" spans="1:31">
      <c r="A307" s="1" t="str">
        <f>"002461"</f>
        <v>002461</v>
      </c>
      <c r="B307" t="s">
        <v>309</v>
      </c>
      <c r="AE307" t="s">
        <v>15</v>
      </c>
    </row>
    <row r="308" spans="1:31">
      <c r="A308" s="1" t="str">
        <f>"002544"</f>
        <v>002544</v>
      </c>
      <c r="B308" t="s">
        <v>310</v>
      </c>
      <c r="AE308" t="s">
        <v>15</v>
      </c>
    </row>
    <row r="309" spans="1:31">
      <c r="A309" s="1" t="str">
        <f>"000880"</f>
        <v>000880</v>
      </c>
      <c r="B309" t="s">
        <v>311</v>
      </c>
      <c r="AE309" t="s">
        <v>15</v>
      </c>
    </row>
    <row r="310" spans="1:31">
      <c r="A310" s="1" t="str">
        <f>"002100"</f>
        <v>002100</v>
      </c>
      <c r="B310" t="s">
        <v>312</v>
      </c>
      <c r="AE310" t="s">
        <v>15</v>
      </c>
    </row>
    <row r="311" spans="1:31">
      <c r="A311" s="1" t="str">
        <f>"000898"</f>
        <v>000898</v>
      </c>
      <c r="B311" t="s">
        <v>313</v>
      </c>
      <c r="AE311" t="s">
        <v>15</v>
      </c>
    </row>
    <row r="312" spans="1:31">
      <c r="A312" s="1" t="str">
        <f>"002170"</f>
        <v>002170</v>
      </c>
      <c r="B312" t="s">
        <v>314</v>
      </c>
      <c r="AE312" t="s">
        <v>15</v>
      </c>
    </row>
    <row r="313" spans="1:31">
      <c r="A313" s="1" t="str">
        <f>"002512"</f>
        <v>002512</v>
      </c>
      <c r="B313" t="s">
        <v>315</v>
      </c>
      <c r="AE313" t="s">
        <v>15</v>
      </c>
    </row>
    <row r="314" spans="1:31">
      <c r="A314" s="1" t="str">
        <f>"002775"</f>
        <v>002775</v>
      </c>
      <c r="B314" t="s">
        <v>316</v>
      </c>
      <c r="AE314" t="s">
        <v>15</v>
      </c>
    </row>
    <row r="315" spans="1:31">
      <c r="A315" s="1" t="str">
        <f>"000923"</f>
        <v>000923</v>
      </c>
      <c r="B315" t="s">
        <v>317</v>
      </c>
      <c r="AE315" t="s">
        <v>15</v>
      </c>
    </row>
    <row r="316" spans="1:31">
      <c r="A316" s="1" t="str">
        <f>"002034"</f>
        <v>002034</v>
      </c>
      <c r="B316" t="s">
        <v>318</v>
      </c>
      <c r="AE316" t="s">
        <v>15</v>
      </c>
    </row>
    <row r="317" spans="1:31">
      <c r="A317" s="1" t="str">
        <f>"002947"</f>
        <v>002947</v>
      </c>
      <c r="B317" t="s">
        <v>319</v>
      </c>
      <c r="AE317" t="s">
        <v>15</v>
      </c>
    </row>
    <row r="318" spans="1:31">
      <c r="A318" s="1" t="str">
        <f>"002763"</f>
        <v>002763</v>
      </c>
      <c r="B318" t="s">
        <v>320</v>
      </c>
      <c r="AE318" t="s">
        <v>15</v>
      </c>
    </row>
    <row r="319" spans="1:31">
      <c r="A319" s="1" t="str">
        <f>"000045"</f>
        <v>000045</v>
      </c>
      <c r="B319" t="s">
        <v>321</v>
      </c>
      <c r="AE319" t="s">
        <v>15</v>
      </c>
    </row>
    <row r="320" spans="1:31">
      <c r="A320" s="1" t="str">
        <f>"002403"</f>
        <v>002403</v>
      </c>
      <c r="B320" t="s">
        <v>322</v>
      </c>
      <c r="AE320" t="s">
        <v>15</v>
      </c>
    </row>
    <row r="321" spans="1:31">
      <c r="A321" s="1" t="str">
        <f>"000950"</f>
        <v>000950</v>
      </c>
      <c r="B321" t="s">
        <v>323</v>
      </c>
      <c r="AE321" t="s">
        <v>15</v>
      </c>
    </row>
    <row r="322" spans="1:31">
      <c r="A322" s="1" t="str">
        <f>"002075"</f>
        <v>002075</v>
      </c>
      <c r="B322" t="s">
        <v>324</v>
      </c>
      <c r="AE322" t="s">
        <v>15</v>
      </c>
    </row>
    <row r="323" spans="1:31">
      <c r="A323" s="1" t="str">
        <f>"002238"</f>
        <v>002238</v>
      </c>
      <c r="B323" t="s">
        <v>325</v>
      </c>
      <c r="AE323" t="s">
        <v>15</v>
      </c>
    </row>
    <row r="324" spans="1:31">
      <c r="A324" s="1" t="str">
        <f>"000678"</f>
        <v>000678</v>
      </c>
      <c r="B324" t="s">
        <v>326</v>
      </c>
      <c r="AE324" t="s">
        <v>15</v>
      </c>
    </row>
    <row r="325" spans="1:31">
      <c r="A325" s="1" t="str">
        <f>"000785"</f>
        <v>000785</v>
      </c>
      <c r="B325" t="s">
        <v>327</v>
      </c>
      <c r="AE325" t="s">
        <v>15</v>
      </c>
    </row>
    <row r="326" spans="1:31">
      <c r="A326" s="1" t="str">
        <f>"002010"</f>
        <v>002010</v>
      </c>
      <c r="B326" t="s">
        <v>328</v>
      </c>
      <c r="AE326" t="s">
        <v>15</v>
      </c>
    </row>
    <row r="327" spans="1:31">
      <c r="A327" s="1" t="str">
        <f>"000582"</f>
        <v>000582</v>
      </c>
      <c r="B327" t="s">
        <v>329</v>
      </c>
      <c r="AE327" t="s">
        <v>15</v>
      </c>
    </row>
    <row r="328" spans="1:31">
      <c r="A328" s="1" t="str">
        <f>"000025"</f>
        <v>000025</v>
      </c>
      <c r="B328" t="s">
        <v>330</v>
      </c>
      <c r="AE328" t="s">
        <v>15</v>
      </c>
    </row>
    <row r="329" spans="1:31">
      <c r="A329" s="1" t="str">
        <f>"000531"</f>
        <v>000531</v>
      </c>
      <c r="B329" t="s">
        <v>331</v>
      </c>
      <c r="AE329" t="s">
        <v>15</v>
      </c>
    </row>
    <row r="330" spans="1:31">
      <c r="A330" s="1" t="str">
        <f>"002152"</f>
        <v>002152</v>
      </c>
      <c r="B330" t="s">
        <v>332</v>
      </c>
      <c r="AE330" t="s">
        <v>15</v>
      </c>
    </row>
    <row r="331" spans="1:31">
      <c r="A331" s="1" t="str">
        <f>"002263"</f>
        <v>002263</v>
      </c>
      <c r="B331" t="s">
        <v>333</v>
      </c>
      <c r="AE331" t="s">
        <v>15</v>
      </c>
    </row>
    <row r="332" spans="1:31">
      <c r="A332" s="1" t="str">
        <f>"000985"</f>
        <v>000985</v>
      </c>
      <c r="B332" t="s">
        <v>334</v>
      </c>
      <c r="AE332" t="s">
        <v>15</v>
      </c>
    </row>
    <row r="333" spans="1:31">
      <c r="A333" s="1" t="str">
        <f>"002714"</f>
        <v>002714</v>
      </c>
      <c r="B333" t="s">
        <v>335</v>
      </c>
      <c r="AE333" t="s">
        <v>15</v>
      </c>
    </row>
    <row r="334" spans="1:31">
      <c r="A334" s="1" t="str">
        <f>"002876"</f>
        <v>002876</v>
      </c>
      <c r="B334" t="s">
        <v>336</v>
      </c>
      <c r="AE334" t="s">
        <v>15</v>
      </c>
    </row>
    <row r="335" spans="1:31">
      <c r="A335" s="1" t="str">
        <f>"002661"</f>
        <v>002661</v>
      </c>
      <c r="B335" t="s">
        <v>337</v>
      </c>
      <c r="AE335" t="s">
        <v>15</v>
      </c>
    </row>
    <row r="336" spans="1:31">
      <c r="A336" s="1" t="str">
        <f>"000651"</f>
        <v>000651</v>
      </c>
      <c r="B336" t="s">
        <v>338</v>
      </c>
      <c r="AE336" t="s">
        <v>15</v>
      </c>
    </row>
    <row r="337" spans="1:31">
      <c r="A337" s="1" t="str">
        <f>"000153"</f>
        <v>000153</v>
      </c>
      <c r="B337" t="s">
        <v>339</v>
      </c>
      <c r="AE337" t="s">
        <v>15</v>
      </c>
    </row>
    <row r="338" spans="1:31">
      <c r="A338" s="1" t="str">
        <f>"001211"</f>
        <v>001211</v>
      </c>
      <c r="B338" t="s">
        <v>340</v>
      </c>
      <c r="AE338" t="s">
        <v>15</v>
      </c>
    </row>
    <row r="339" spans="1:31">
      <c r="A339" s="1" t="str">
        <f>"002211"</f>
        <v>002211</v>
      </c>
      <c r="B339" t="s">
        <v>341</v>
      </c>
      <c r="AE339" t="s">
        <v>15</v>
      </c>
    </row>
    <row r="340" spans="1:31">
      <c r="A340" s="1" t="str">
        <f>"000826"</f>
        <v>000826</v>
      </c>
      <c r="B340" t="s">
        <v>342</v>
      </c>
      <c r="AE340" t="s">
        <v>15</v>
      </c>
    </row>
    <row r="341" spans="1:31">
      <c r="A341" s="1" t="str">
        <f>"000612"</f>
        <v>000612</v>
      </c>
      <c r="B341" t="s">
        <v>343</v>
      </c>
      <c r="AE341" t="s">
        <v>15</v>
      </c>
    </row>
    <row r="342" spans="1:31">
      <c r="A342" s="1" t="str">
        <f>"002633"</f>
        <v>002633</v>
      </c>
      <c r="B342" t="s">
        <v>344</v>
      </c>
      <c r="AE342" t="s">
        <v>15</v>
      </c>
    </row>
    <row r="343" spans="1:31">
      <c r="A343" s="1" t="str">
        <f>"000811"</f>
        <v>000811</v>
      </c>
      <c r="B343" t="s">
        <v>345</v>
      </c>
      <c r="AE343" t="s">
        <v>15</v>
      </c>
    </row>
    <row r="344" spans="1:31">
      <c r="A344" s="1" t="str">
        <f>"000731"</f>
        <v>000731</v>
      </c>
      <c r="B344" t="s">
        <v>346</v>
      </c>
      <c r="AE344" t="s">
        <v>15</v>
      </c>
    </row>
    <row r="345" spans="1:31">
      <c r="A345" s="1" t="str">
        <f>"000014"</f>
        <v>000014</v>
      </c>
      <c r="B345" t="s">
        <v>347</v>
      </c>
      <c r="AE345" t="s">
        <v>15</v>
      </c>
    </row>
    <row r="346" spans="1:31">
      <c r="A346" s="1" t="str">
        <f>"002593"</f>
        <v>002593</v>
      </c>
      <c r="B346" t="s">
        <v>348</v>
      </c>
      <c r="AE346" t="s">
        <v>15</v>
      </c>
    </row>
    <row r="347" spans="1:31">
      <c r="A347" s="1" t="str">
        <f>"000156"</f>
        <v>000156</v>
      </c>
      <c r="B347" t="s">
        <v>349</v>
      </c>
      <c r="AE347" t="s">
        <v>15</v>
      </c>
    </row>
    <row r="348" spans="1:31">
      <c r="A348" s="1" t="str">
        <f>"002585"</f>
        <v>002585</v>
      </c>
      <c r="B348" t="s">
        <v>350</v>
      </c>
      <c r="AE348" t="s">
        <v>15</v>
      </c>
    </row>
    <row r="349" spans="1:31">
      <c r="A349" s="1" t="str">
        <f>"002094"</f>
        <v>002094</v>
      </c>
      <c r="B349" t="s">
        <v>351</v>
      </c>
      <c r="AE349" t="s">
        <v>15</v>
      </c>
    </row>
    <row r="350" spans="1:31">
      <c r="A350" s="1" t="str">
        <f>"002571"</f>
        <v>002571</v>
      </c>
      <c r="B350" t="s">
        <v>352</v>
      </c>
      <c r="AE350" t="s">
        <v>15</v>
      </c>
    </row>
    <row r="351" spans="1:31">
      <c r="A351" s="1" t="str">
        <f>"002880"</f>
        <v>002880</v>
      </c>
      <c r="B351" t="s">
        <v>353</v>
      </c>
      <c r="AE351" t="s">
        <v>15</v>
      </c>
    </row>
    <row r="352" spans="1:31">
      <c r="A352" s="1" t="str">
        <f>"002233"</f>
        <v>002233</v>
      </c>
      <c r="B352" t="s">
        <v>354</v>
      </c>
      <c r="AE352" t="s">
        <v>15</v>
      </c>
    </row>
    <row r="353" spans="1:31">
      <c r="A353" s="1" t="str">
        <f>"002675"</f>
        <v>002675</v>
      </c>
      <c r="B353" t="s">
        <v>355</v>
      </c>
      <c r="AE353" t="s">
        <v>15</v>
      </c>
    </row>
    <row r="354" spans="1:31">
      <c r="A354" s="1" t="str">
        <f>"002561"</f>
        <v>002561</v>
      </c>
      <c r="B354" t="s">
        <v>356</v>
      </c>
      <c r="AE354" t="s">
        <v>15</v>
      </c>
    </row>
    <row r="355" spans="1:31">
      <c r="A355" s="1" t="str">
        <f>"002666"</f>
        <v>002666</v>
      </c>
      <c r="B355" t="s">
        <v>357</v>
      </c>
      <c r="AE355" t="s">
        <v>15</v>
      </c>
    </row>
    <row r="356" spans="1:31">
      <c r="A356" s="1" t="str">
        <f>"002345"</f>
        <v>002345</v>
      </c>
      <c r="B356" t="s">
        <v>358</v>
      </c>
      <c r="AE356" t="s">
        <v>15</v>
      </c>
    </row>
    <row r="357" spans="1:31">
      <c r="A357" s="1" t="str">
        <f>"002445"</f>
        <v>002445</v>
      </c>
      <c r="B357" t="s">
        <v>359</v>
      </c>
      <c r="AE357" t="s">
        <v>15</v>
      </c>
    </row>
    <row r="358" spans="1:31">
      <c r="A358" s="1" t="str">
        <f>"000759"</f>
        <v>000759</v>
      </c>
      <c r="B358" t="s">
        <v>360</v>
      </c>
      <c r="AE358" t="s">
        <v>15</v>
      </c>
    </row>
    <row r="359" spans="1:31">
      <c r="A359" s="1" t="str">
        <f>"001205"</f>
        <v>001205</v>
      </c>
      <c r="B359" t="s">
        <v>361</v>
      </c>
      <c r="AE359" t="s">
        <v>15</v>
      </c>
    </row>
    <row r="360" spans="1:31">
      <c r="A360" s="1" t="str">
        <f>"000828"</f>
        <v>000828</v>
      </c>
      <c r="B360" t="s">
        <v>362</v>
      </c>
      <c r="AE360" t="s">
        <v>15</v>
      </c>
    </row>
    <row r="361" spans="1:31">
      <c r="A361" s="1" t="str">
        <f>"000409"</f>
        <v>000409</v>
      </c>
      <c r="B361" t="s">
        <v>363</v>
      </c>
      <c r="AE361" t="s">
        <v>15</v>
      </c>
    </row>
    <row r="362" spans="1:31">
      <c r="A362" s="1" t="str">
        <f>"002346"</f>
        <v>002346</v>
      </c>
      <c r="B362" t="s">
        <v>364</v>
      </c>
      <c r="AE362" t="s">
        <v>15</v>
      </c>
    </row>
    <row r="363" spans="1:31">
      <c r="A363" s="1" t="str">
        <f>"000709"</f>
        <v>000709</v>
      </c>
      <c r="B363" t="s">
        <v>365</v>
      </c>
      <c r="AE363" t="s">
        <v>15</v>
      </c>
    </row>
    <row r="364" spans="1:31">
      <c r="A364" s="1" t="str">
        <f>"002203"</f>
        <v>002203</v>
      </c>
      <c r="B364" t="s">
        <v>366</v>
      </c>
      <c r="AE364" t="s">
        <v>15</v>
      </c>
    </row>
    <row r="365" spans="1:31">
      <c r="A365" s="1" t="str">
        <f>"002391"</f>
        <v>002391</v>
      </c>
      <c r="B365" t="s">
        <v>367</v>
      </c>
      <c r="AE365" t="s">
        <v>15</v>
      </c>
    </row>
    <row r="366" spans="1:31">
      <c r="A366" s="1" t="str">
        <f>"000301"</f>
        <v>000301</v>
      </c>
      <c r="B366" t="s">
        <v>368</v>
      </c>
      <c r="AE366" t="s">
        <v>15</v>
      </c>
    </row>
    <row r="367" spans="1:31">
      <c r="A367" s="1" t="str">
        <f>"002588"</f>
        <v>002588</v>
      </c>
      <c r="B367" t="s">
        <v>369</v>
      </c>
      <c r="AE367" t="s">
        <v>15</v>
      </c>
    </row>
    <row r="368" spans="1:31">
      <c r="A368" s="1" t="str">
        <f>"002467"</f>
        <v>002467</v>
      </c>
      <c r="B368" t="s">
        <v>370</v>
      </c>
      <c r="AE368" t="s">
        <v>15</v>
      </c>
    </row>
    <row r="369" spans="1:31">
      <c r="A369" s="1" t="str">
        <f>"002502"</f>
        <v>002502</v>
      </c>
      <c r="B369" t="s">
        <v>371</v>
      </c>
      <c r="AE369" t="s">
        <v>15</v>
      </c>
    </row>
    <row r="370" spans="1:31">
      <c r="A370" s="1" t="str">
        <f>"002869"</f>
        <v>002869</v>
      </c>
      <c r="B370" t="s">
        <v>372</v>
      </c>
      <c r="AE370" t="s">
        <v>15</v>
      </c>
    </row>
    <row r="371" spans="1:31">
      <c r="A371" s="1" t="str">
        <f>"003041"</f>
        <v>003041</v>
      </c>
      <c r="B371" t="s">
        <v>373</v>
      </c>
      <c r="AE371" t="s">
        <v>15</v>
      </c>
    </row>
    <row r="372" spans="1:31">
      <c r="A372" s="1" t="str">
        <f>"000598"</f>
        <v>000598</v>
      </c>
      <c r="B372" t="s">
        <v>374</v>
      </c>
      <c r="AE372" t="s">
        <v>15</v>
      </c>
    </row>
    <row r="373" spans="1:31">
      <c r="A373" s="1" t="str">
        <f>"002721"</f>
        <v>002721</v>
      </c>
      <c r="B373" t="s">
        <v>375</v>
      </c>
      <c r="AE373" t="s">
        <v>15</v>
      </c>
    </row>
    <row r="374" spans="1:31">
      <c r="A374" s="1" t="str">
        <f>"002936"</f>
        <v>002936</v>
      </c>
      <c r="B374" t="s">
        <v>376</v>
      </c>
      <c r="AE374" t="s">
        <v>15</v>
      </c>
    </row>
    <row r="375" spans="1:31">
      <c r="A375" s="1" t="str">
        <f>"002209"</f>
        <v>002209</v>
      </c>
      <c r="B375" t="s">
        <v>377</v>
      </c>
      <c r="AE375" t="s">
        <v>15</v>
      </c>
    </row>
    <row r="376" spans="1:31">
      <c r="A376" s="1" t="str">
        <f>"002390"</f>
        <v>002390</v>
      </c>
      <c r="B376" t="s">
        <v>378</v>
      </c>
      <c r="AE376" t="s">
        <v>15</v>
      </c>
    </row>
    <row r="377" spans="1:31">
      <c r="A377" s="1" t="str">
        <f>"002701"</f>
        <v>002701</v>
      </c>
      <c r="B377" t="s">
        <v>379</v>
      </c>
      <c r="AE377" t="s">
        <v>15</v>
      </c>
    </row>
    <row r="378" spans="1:31">
      <c r="A378" s="1" t="str">
        <f>"002496"</f>
        <v>002496</v>
      </c>
      <c r="B378" t="s">
        <v>380</v>
      </c>
      <c r="AE378" t="s">
        <v>15</v>
      </c>
    </row>
    <row r="379" spans="1:31">
      <c r="A379" s="1" t="str">
        <f>"002394"</f>
        <v>002394</v>
      </c>
      <c r="B379" t="s">
        <v>381</v>
      </c>
      <c r="AE379" t="s">
        <v>15</v>
      </c>
    </row>
    <row r="380" spans="1:31">
      <c r="A380" s="1" t="str">
        <f>"002911"</f>
        <v>002911</v>
      </c>
      <c r="B380" t="s">
        <v>382</v>
      </c>
      <c r="AE380" t="s">
        <v>15</v>
      </c>
    </row>
    <row r="381" spans="1:31">
      <c r="A381" s="1" t="str">
        <f>"000567"</f>
        <v>000567</v>
      </c>
      <c r="B381" t="s">
        <v>383</v>
      </c>
      <c r="AE381" t="s">
        <v>15</v>
      </c>
    </row>
    <row r="382" spans="1:31">
      <c r="A382" s="1" t="str">
        <f>"002406"</f>
        <v>002406</v>
      </c>
      <c r="B382" t="s">
        <v>384</v>
      </c>
      <c r="AE382" t="s">
        <v>15</v>
      </c>
    </row>
    <row r="383" spans="1:31">
      <c r="A383" s="1" t="str">
        <f>"002382"</f>
        <v>002382</v>
      </c>
      <c r="B383" t="s">
        <v>385</v>
      </c>
      <c r="AE383" t="s">
        <v>15</v>
      </c>
    </row>
    <row r="384" spans="1:31">
      <c r="A384" s="1" t="str">
        <f>"002543"</f>
        <v>002543</v>
      </c>
      <c r="B384" t="s">
        <v>386</v>
      </c>
      <c r="AE384" t="s">
        <v>15</v>
      </c>
    </row>
    <row r="385" spans="1:31">
      <c r="A385" s="1" t="str">
        <f>"002385"</f>
        <v>002385</v>
      </c>
      <c r="B385" t="s">
        <v>387</v>
      </c>
      <c r="AE385" t="s">
        <v>15</v>
      </c>
    </row>
    <row r="386" spans="1:31">
      <c r="A386" s="1" t="str">
        <f>"002644"</f>
        <v>002644</v>
      </c>
      <c r="B386" t="s">
        <v>388</v>
      </c>
      <c r="AE386" t="s">
        <v>15</v>
      </c>
    </row>
    <row r="387" spans="1:31">
      <c r="A387" s="1" t="str">
        <f>"000551"</f>
        <v>000551</v>
      </c>
      <c r="B387" t="s">
        <v>389</v>
      </c>
      <c r="AE387" t="s">
        <v>15</v>
      </c>
    </row>
    <row r="388" spans="1:31">
      <c r="A388" s="1" t="str">
        <f>"000652"</f>
        <v>000652</v>
      </c>
      <c r="B388" t="s">
        <v>390</v>
      </c>
      <c r="AE388" t="s">
        <v>15</v>
      </c>
    </row>
    <row r="389" spans="1:31">
      <c r="A389" s="1" t="str">
        <f>"000786"</f>
        <v>000786</v>
      </c>
      <c r="B389" t="s">
        <v>391</v>
      </c>
      <c r="AE389" t="s">
        <v>15</v>
      </c>
    </row>
    <row r="390" spans="1:31">
      <c r="A390" s="1" t="str">
        <f>"000723"</f>
        <v>000723</v>
      </c>
      <c r="B390" t="s">
        <v>392</v>
      </c>
      <c r="AE390" t="s">
        <v>15</v>
      </c>
    </row>
    <row r="391" spans="1:31">
      <c r="A391" s="1" t="str">
        <f>"002109"</f>
        <v>002109</v>
      </c>
      <c r="B391" t="s">
        <v>393</v>
      </c>
      <c r="AE391" t="s">
        <v>15</v>
      </c>
    </row>
    <row r="392" spans="1:31">
      <c r="A392" s="1" t="str">
        <f>"002108"</f>
        <v>002108</v>
      </c>
      <c r="B392" t="s">
        <v>394</v>
      </c>
      <c r="AE392" t="s">
        <v>15</v>
      </c>
    </row>
    <row r="393" spans="1:31">
      <c r="A393" s="1" t="str">
        <f>"002213"</f>
        <v>002213</v>
      </c>
      <c r="B393" t="s">
        <v>395</v>
      </c>
      <c r="AE393" t="s">
        <v>15</v>
      </c>
    </row>
    <row r="394" spans="1:31">
      <c r="A394" s="1" t="str">
        <f>"000541"</f>
        <v>000541</v>
      </c>
      <c r="B394" t="s">
        <v>396</v>
      </c>
      <c r="AE394" t="s">
        <v>15</v>
      </c>
    </row>
    <row r="395" spans="1:31">
      <c r="A395" s="1" t="str">
        <f>"000581"</f>
        <v>000581</v>
      </c>
      <c r="B395" t="s">
        <v>397</v>
      </c>
      <c r="AE395" t="s">
        <v>15</v>
      </c>
    </row>
    <row r="396" spans="1:31">
      <c r="A396" s="1" t="str">
        <f>"002432"</f>
        <v>002432</v>
      </c>
      <c r="B396" t="s">
        <v>398</v>
      </c>
      <c r="AE396" t="s">
        <v>15</v>
      </c>
    </row>
    <row r="397" spans="1:31">
      <c r="A397" s="1" t="str">
        <f>"002454"</f>
        <v>002454</v>
      </c>
      <c r="B397" t="s">
        <v>399</v>
      </c>
      <c r="AE397" t="s">
        <v>15</v>
      </c>
    </row>
    <row r="398" spans="1:31">
      <c r="A398" s="1" t="str">
        <f>"000767"</f>
        <v>000767</v>
      </c>
      <c r="B398" t="s">
        <v>400</v>
      </c>
      <c r="AE398" t="s">
        <v>15</v>
      </c>
    </row>
    <row r="399" spans="1:31">
      <c r="A399" s="1" t="str">
        <f>"000030"</f>
        <v>000030</v>
      </c>
      <c r="B399" t="s">
        <v>401</v>
      </c>
      <c r="AE399" t="s">
        <v>15</v>
      </c>
    </row>
    <row r="400" spans="1:31">
      <c r="A400" s="1" t="str">
        <f>"000861"</f>
        <v>000861</v>
      </c>
      <c r="B400" t="s">
        <v>402</v>
      </c>
      <c r="AE400" t="s">
        <v>15</v>
      </c>
    </row>
    <row r="401" spans="1:31">
      <c r="A401" s="1" t="str">
        <f>"002943"</f>
        <v>002943</v>
      </c>
      <c r="B401" t="s">
        <v>403</v>
      </c>
      <c r="AE401" t="s">
        <v>15</v>
      </c>
    </row>
    <row r="402" spans="1:31">
      <c r="A402" s="1" t="str">
        <f>"001288"</f>
        <v>001288</v>
      </c>
      <c r="B402" t="s">
        <v>404</v>
      </c>
      <c r="AE402" t="s">
        <v>15</v>
      </c>
    </row>
    <row r="403" spans="1:31">
      <c r="A403" s="1" t="str">
        <f>"001914"</f>
        <v>001914</v>
      </c>
      <c r="B403" t="s">
        <v>405</v>
      </c>
      <c r="AE403" t="s">
        <v>15</v>
      </c>
    </row>
    <row r="404" spans="1:31">
      <c r="A404" s="1" t="str">
        <f>"002462"</f>
        <v>002462</v>
      </c>
      <c r="B404" t="s">
        <v>406</v>
      </c>
      <c r="AE404" t="s">
        <v>15</v>
      </c>
    </row>
    <row r="405" spans="1:31">
      <c r="A405" s="1" t="str">
        <f>"000695"</f>
        <v>000695</v>
      </c>
      <c r="B405" t="s">
        <v>407</v>
      </c>
      <c r="AE405" t="s">
        <v>15</v>
      </c>
    </row>
    <row r="406" spans="1:31">
      <c r="A406" s="1" t="str">
        <f>"002826"</f>
        <v>002826</v>
      </c>
      <c r="B406" t="s">
        <v>408</v>
      </c>
      <c r="AE406" t="s">
        <v>15</v>
      </c>
    </row>
    <row r="407" spans="1:31">
      <c r="A407" s="1" t="str">
        <f>"002817"</f>
        <v>002817</v>
      </c>
      <c r="B407" t="s">
        <v>409</v>
      </c>
      <c r="AE407" t="s">
        <v>15</v>
      </c>
    </row>
    <row r="408" spans="1:31">
      <c r="A408" s="1" t="str">
        <f>"002377"</f>
        <v>002377</v>
      </c>
      <c r="B408" t="s">
        <v>410</v>
      </c>
      <c r="AE408" t="s">
        <v>15</v>
      </c>
    </row>
    <row r="409" spans="1:31">
      <c r="A409" s="1" t="str">
        <f>"002098"</f>
        <v>002098</v>
      </c>
      <c r="B409" t="s">
        <v>411</v>
      </c>
      <c r="AE409" t="s">
        <v>15</v>
      </c>
    </row>
    <row r="410" spans="1:31">
      <c r="A410" s="1" t="str">
        <f>"000825"</f>
        <v>000825</v>
      </c>
      <c r="B410" t="s">
        <v>412</v>
      </c>
      <c r="AE410" t="s">
        <v>15</v>
      </c>
    </row>
    <row r="411" spans="1:31">
      <c r="A411" s="1" t="str">
        <f>"002987"</f>
        <v>002987</v>
      </c>
      <c r="B411" t="s">
        <v>413</v>
      </c>
      <c r="AE411" t="s">
        <v>15</v>
      </c>
    </row>
    <row r="412" spans="1:31">
      <c r="A412" s="1" t="str">
        <f>"002967"</f>
        <v>002967</v>
      </c>
      <c r="B412" t="s">
        <v>414</v>
      </c>
      <c r="AE412" t="s">
        <v>15</v>
      </c>
    </row>
    <row r="413" spans="1:31">
      <c r="A413" s="1" t="str">
        <f>"003040"</f>
        <v>003040</v>
      </c>
      <c r="B413" t="s">
        <v>415</v>
      </c>
      <c r="AE413" t="s">
        <v>15</v>
      </c>
    </row>
    <row r="414" spans="1:31">
      <c r="A414" s="1" t="str">
        <f>"000404"</f>
        <v>000404</v>
      </c>
      <c r="B414" t="s">
        <v>416</v>
      </c>
      <c r="AE414" t="s">
        <v>15</v>
      </c>
    </row>
    <row r="415" spans="1:31">
      <c r="A415" s="1" t="str">
        <f>"000892"</f>
        <v>000892</v>
      </c>
      <c r="B415" t="s">
        <v>417</v>
      </c>
      <c r="AE415" t="s">
        <v>15</v>
      </c>
    </row>
    <row r="416" spans="1:31">
      <c r="A416" s="1" t="str">
        <f>"000830"</f>
        <v>000830</v>
      </c>
      <c r="B416" t="s">
        <v>418</v>
      </c>
      <c r="AE416" t="s">
        <v>15</v>
      </c>
    </row>
    <row r="417" spans="1:31">
      <c r="A417" s="1" t="str">
        <f>"002783"</f>
        <v>002783</v>
      </c>
      <c r="B417" t="s">
        <v>419</v>
      </c>
      <c r="AE417" t="s">
        <v>15</v>
      </c>
    </row>
    <row r="418" spans="1:31">
      <c r="A418" s="1" t="str">
        <f>"002757"</f>
        <v>002757</v>
      </c>
      <c r="B418" t="s">
        <v>420</v>
      </c>
      <c r="AE418" t="s">
        <v>15</v>
      </c>
    </row>
    <row r="419" spans="1:31">
      <c r="A419" s="1" t="str">
        <f>"002712"</f>
        <v>002712</v>
      </c>
      <c r="B419" t="s">
        <v>421</v>
      </c>
      <c r="AE419" t="s">
        <v>15</v>
      </c>
    </row>
    <row r="420" spans="1:31">
      <c r="A420" s="1" t="str">
        <f>"002226"</f>
        <v>002226</v>
      </c>
      <c r="B420" t="s">
        <v>422</v>
      </c>
      <c r="AE420" t="s">
        <v>15</v>
      </c>
    </row>
    <row r="421" spans="1:31">
      <c r="A421" s="1" t="str">
        <f>"002386"</f>
        <v>002386</v>
      </c>
      <c r="B421" t="s">
        <v>423</v>
      </c>
      <c r="AE421" t="s">
        <v>15</v>
      </c>
    </row>
    <row r="422" spans="1:31">
      <c r="A422" s="1" t="str">
        <f>"002753"</f>
        <v>002753</v>
      </c>
      <c r="B422" t="s">
        <v>424</v>
      </c>
      <c r="AE422" t="s">
        <v>15</v>
      </c>
    </row>
    <row r="423" spans="1:31">
      <c r="A423" s="1" t="str">
        <f>"000055"</f>
        <v>000055</v>
      </c>
      <c r="B423" t="s">
        <v>425</v>
      </c>
      <c r="AE423" t="s">
        <v>15</v>
      </c>
    </row>
    <row r="424" spans="1:31">
      <c r="A424" s="1" t="str">
        <f>"000932"</f>
        <v>000932</v>
      </c>
      <c r="B424" t="s">
        <v>426</v>
      </c>
      <c r="AE424" t="s">
        <v>15</v>
      </c>
    </row>
    <row r="425" spans="1:31">
      <c r="A425" s="1" t="str">
        <f>"002343"</f>
        <v>002343</v>
      </c>
      <c r="B425" t="s">
        <v>427</v>
      </c>
      <c r="AE425" t="s">
        <v>15</v>
      </c>
    </row>
    <row r="426" spans="1:31">
      <c r="A426" s="1" t="str">
        <f>"002024"</f>
        <v>002024</v>
      </c>
      <c r="B426" t="s">
        <v>428</v>
      </c>
      <c r="AE426" t="s">
        <v>15</v>
      </c>
    </row>
    <row r="427" spans="1:31">
      <c r="A427" s="1" t="str">
        <f>"002785"</f>
        <v>002785</v>
      </c>
      <c r="B427" t="s">
        <v>429</v>
      </c>
      <c r="AE427" t="s">
        <v>15</v>
      </c>
    </row>
    <row r="428" spans="1:31">
      <c r="A428" s="1" t="str">
        <f>"002327"</f>
        <v>002327</v>
      </c>
      <c r="B428" t="s">
        <v>430</v>
      </c>
      <c r="AE428" t="s">
        <v>15</v>
      </c>
    </row>
    <row r="429" spans="1:31">
      <c r="A429" s="1" t="str">
        <f>"000990"</f>
        <v>000990</v>
      </c>
      <c r="B429" t="s">
        <v>431</v>
      </c>
      <c r="AE429" t="s">
        <v>15</v>
      </c>
    </row>
    <row r="430" spans="1:31">
      <c r="A430" s="1" t="str">
        <f>"002614"</f>
        <v>002614</v>
      </c>
      <c r="B430" t="s">
        <v>432</v>
      </c>
      <c r="AE430" t="s">
        <v>15</v>
      </c>
    </row>
    <row r="431" spans="1:31">
      <c r="A431" s="1" t="str">
        <f>"002889"</f>
        <v>002889</v>
      </c>
      <c r="B431" t="s">
        <v>433</v>
      </c>
      <c r="AE431" t="s">
        <v>15</v>
      </c>
    </row>
    <row r="432" spans="1:31">
      <c r="A432" s="1" t="str">
        <f>"002339"</f>
        <v>002339</v>
      </c>
      <c r="B432" t="s">
        <v>434</v>
      </c>
      <c r="AE432" t="s">
        <v>15</v>
      </c>
    </row>
    <row r="433" spans="1:31">
      <c r="A433" s="1" t="str">
        <f>"002212"</f>
        <v>002212</v>
      </c>
      <c r="B433" t="s">
        <v>435</v>
      </c>
      <c r="AE433" t="s">
        <v>15</v>
      </c>
    </row>
    <row r="434" spans="1:31">
      <c r="A434" s="1" t="str">
        <f>"002040"</f>
        <v>002040</v>
      </c>
      <c r="B434" t="s">
        <v>436</v>
      </c>
      <c r="AE434" t="s">
        <v>15</v>
      </c>
    </row>
    <row r="435" spans="1:31">
      <c r="A435" s="1" t="str">
        <f>"000959"</f>
        <v>000959</v>
      </c>
      <c r="B435" t="s">
        <v>437</v>
      </c>
      <c r="AE435" t="s">
        <v>15</v>
      </c>
    </row>
    <row r="436" spans="1:31">
      <c r="A436" s="1" t="str">
        <f>"002492"</f>
        <v>002492</v>
      </c>
      <c r="B436" t="s">
        <v>438</v>
      </c>
      <c r="AE436" t="s">
        <v>15</v>
      </c>
    </row>
    <row r="437" spans="1:31">
      <c r="A437" s="1" t="str">
        <f>"002275"</f>
        <v>002275</v>
      </c>
      <c r="B437" t="s">
        <v>439</v>
      </c>
      <c r="AE437" t="s">
        <v>15</v>
      </c>
    </row>
    <row r="438" spans="1:31">
      <c r="A438" s="1" t="str">
        <f>"002107"</f>
        <v>002107</v>
      </c>
      <c r="B438" t="s">
        <v>440</v>
      </c>
      <c r="AE438" t="s">
        <v>15</v>
      </c>
    </row>
    <row r="439" spans="1:31">
      <c r="A439" s="1" t="str">
        <f>"003019"</f>
        <v>003019</v>
      </c>
      <c r="B439" t="s">
        <v>441</v>
      </c>
      <c r="AE439" t="s">
        <v>15</v>
      </c>
    </row>
    <row r="440" spans="1:31">
      <c r="A440" s="1" t="str">
        <f>"002186"</f>
        <v>002186</v>
      </c>
      <c r="B440" t="s">
        <v>442</v>
      </c>
      <c r="AE440" t="s">
        <v>15</v>
      </c>
    </row>
    <row r="441" spans="1:31">
      <c r="A441" s="1" t="str">
        <f>"002204"</f>
        <v>002204</v>
      </c>
      <c r="B441" t="s">
        <v>443</v>
      </c>
      <c r="AE441" t="s">
        <v>15</v>
      </c>
    </row>
    <row r="442" spans="1:31">
      <c r="A442" s="1" t="str">
        <f>"002921"</f>
        <v>002921</v>
      </c>
      <c r="B442" t="s">
        <v>444</v>
      </c>
      <c r="AE442" t="s">
        <v>15</v>
      </c>
    </row>
    <row r="443" spans="1:31">
      <c r="A443" s="1" t="str">
        <f>"000001"</f>
        <v>000001</v>
      </c>
      <c r="B443" t="s">
        <v>445</v>
      </c>
      <c r="AE443" t="s">
        <v>15</v>
      </c>
    </row>
    <row r="444" spans="1:31">
      <c r="A444" s="1" t="str">
        <f>"003015"</f>
        <v>003015</v>
      </c>
      <c r="B444" t="s">
        <v>446</v>
      </c>
      <c r="AE444" t="s">
        <v>15</v>
      </c>
    </row>
    <row r="445" spans="1:31">
      <c r="A445" s="1" t="str">
        <f>"002830"</f>
        <v>002830</v>
      </c>
      <c r="B445" t="s">
        <v>447</v>
      </c>
      <c r="AE445" t="s">
        <v>15</v>
      </c>
    </row>
    <row r="446" spans="1:31">
      <c r="A446" s="1" t="str">
        <f>"000417"</f>
        <v>000417</v>
      </c>
      <c r="B446" t="s">
        <v>448</v>
      </c>
      <c r="AE446" t="s">
        <v>15</v>
      </c>
    </row>
    <row r="447" spans="1:31">
      <c r="A447" s="1" t="str">
        <f>"002752"</f>
        <v>002752</v>
      </c>
      <c r="B447" t="s">
        <v>449</v>
      </c>
      <c r="AE447" t="s">
        <v>15</v>
      </c>
    </row>
    <row r="448" spans="1:31">
      <c r="A448" s="1" t="str">
        <f>"000906"</f>
        <v>000906</v>
      </c>
      <c r="B448" t="s">
        <v>450</v>
      </c>
      <c r="AE448" t="s">
        <v>15</v>
      </c>
    </row>
    <row r="449" spans="1:31">
      <c r="A449" s="1" t="str">
        <f>"001380"</f>
        <v>001380</v>
      </c>
      <c r="B449" t="s">
        <v>451</v>
      </c>
      <c r="AE449" t="s">
        <v>15</v>
      </c>
    </row>
    <row r="450" spans="1:31">
      <c r="A450" s="1" t="str">
        <f>"000791"</f>
        <v>000791</v>
      </c>
      <c r="B450" t="s">
        <v>452</v>
      </c>
      <c r="AE450" t="s">
        <v>15</v>
      </c>
    </row>
    <row r="451" spans="1:31">
      <c r="A451" s="1" t="str">
        <f>"002535"</f>
        <v>002535</v>
      </c>
      <c r="B451" t="s">
        <v>453</v>
      </c>
      <c r="AE451" t="s">
        <v>15</v>
      </c>
    </row>
    <row r="452" spans="1:31">
      <c r="A452" s="1" t="str">
        <f>"000407"</f>
        <v>000407</v>
      </c>
      <c r="B452" t="s">
        <v>454</v>
      </c>
      <c r="AE452" t="s">
        <v>15</v>
      </c>
    </row>
    <row r="453" spans="1:31">
      <c r="A453" s="1" t="str">
        <f>"000507"</f>
        <v>000507</v>
      </c>
      <c r="B453" t="s">
        <v>455</v>
      </c>
      <c r="AE453" t="s">
        <v>15</v>
      </c>
    </row>
    <row r="454" spans="1:31">
      <c r="A454" s="1" t="str">
        <f>"000973"</f>
        <v>000973</v>
      </c>
      <c r="B454" t="s">
        <v>456</v>
      </c>
      <c r="AE454" t="s">
        <v>15</v>
      </c>
    </row>
    <row r="455" spans="1:31">
      <c r="A455" s="1" t="str">
        <f>"002142"</f>
        <v>002142</v>
      </c>
      <c r="B455" t="s">
        <v>457</v>
      </c>
      <c r="AE455" t="s">
        <v>15</v>
      </c>
    </row>
    <row r="456" spans="1:31">
      <c r="A456" s="1" t="str">
        <f>"002621"</f>
        <v>002621</v>
      </c>
      <c r="B456" t="s">
        <v>458</v>
      </c>
      <c r="AE456" t="s">
        <v>15</v>
      </c>
    </row>
    <row r="457" spans="1:31">
      <c r="A457" s="1" t="str">
        <f>"001210"</f>
        <v>001210</v>
      </c>
      <c r="B457" t="s">
        <v>459</v>
      </c>
      <c r="AE457" t="s">
        <v>15</v>
      </c>
    </row>
    <row r="458" spans="1:31">
      <c r="A458" s="1" t="str">
        <f>"002379"</f>
        <v>002379</v>
      </c>
      <c r="B458" t="s">
        <v>460</v>
      </c>
      <c r="AE458" t="s">
        <v>15</v>
      </c>
    </row>
    <row r="459" spans="1:31">
      <c r="A459" s="1" t="str">
        <f>"002899"</f>
        <v>002899</v>
      </c>
      <c r="B459" t="s">
        <v>461</v>
      </c>
      <c r="AE459" t="s">
        <v>15</v>
      </c>
    </row>
    <row r="460" spans="1:31">
      <c r="A460" s="1" t="str">
        <f>"002124"</f>
        <v>002124</v>
      </c>
      <c r="B460" t="s">
        <v>462</v>
      </c>
      <c r="AE460" t="s">
        <v>15</v>
      </c>
    </row>
    <row r="461" spans="1:31">
      <c r="A461" s="1" t="str">
        <f>"000035"</f>
        <v>000035</v>
      </c>
      <c r="B461" t="s">
        <v>463</v>
      </c>
      <c r="AE461" t="s">
        <v>15</v>
      </c>
    </row>
    <row r="462" spans="1:31">
      <c r="A462" s="1" t="str">
        <f>"002286"</f>
        <v>002286</v>
      </c>
      <c r="B462" t="s">
        <v>464</v>
      </c>
      <c r="AE462" t="s">
        <v>15</v>
      </c>
    </row>
    <row r="463" spans="1:31">
      <c r="A463" s="1" t="str">
        <f>"000069"</f>
        <v>000069</v>
      </c>
      <c r="B463" t="s">
        <v>465</v>
      </c>
      <c r="AE463" t="s">
        <v>15</v>
      </c>
    </row>
    <row r="464" spans="1:31">
      <c r="A464" s="1" t="str">
        <f>"002380"</f>
        <v>002380</v>
      </c>
      <c r="B464" t="s">
        <v>466</v>
      </c>
      <c r="AE464" t="s">
        <v>15</v>
      </c>
    </row>
    <row r="465" spans="1:31">
      <c r="A465" s="1" t="str">
        <f>"002545"</f>
        <v>002545</v>
      </c>
      <c r="B465" t="s">
        <v>467</v>
      </c>
      <c r="AE465" t="s">
        <v>15</v>
      </c>
    </row>
    <row r="466" spans="1:31">
      <c r="A466" s="1" t="str">
        <f>"000632"</f>
        <v>000632</v>
      </c>
      <c r="B466" t="s">
        <v>468</v>
      </c>
      <c r="AE466" t="s">
        <v>15</v>
      </c>
    </row>
    <row r="467" spans="1:31">
      <c r="A467" s="1" t="str">
        <f>"002408"</f>
        <v>002408</v>
      </c>
      <c r="B467" t="s">
        <v>469</v>
      </c>
      <c r="AE467" t="s">
        <v>15</v>
      </c>
    </row>
    <row r="468" spans="1:31">
      <c r="A468" s="1" t="str">
        <f>"002526"</f>
        <v>002526</v>
      </c>
      <c r="B468" t="s">
        <v>470</v>
      </c>
      <c r="AE468" t="s">
        <v>15</v>
      </c>
    </row>
    <row r="469" spans="1:31">
      <c r="A469" s="1" t="str">
        <f>"001333"</f>
        <v>001333</v>
      </c>
      <c r="B469" t="s">
        <v>471</v>
      </c>
      <c r="AE469" t="s">
        <v>15</v>
      </c>
    </row>
    <row r="470" spans="1:31">
      <c r="A470" s="1" t="str">
        <f>"002557"</f>
        <v>002557</v>
      </c>
      <c r="B470" t="s">
        <v>472</v>
      </c>
      <c r="AE470" t="s">
        <v>15</v>
      </c>
    </row>
    <row r="471" spans="1:31">
      <c r="A471" s="1" t="str">
        <f>"002258"</f>
        <v>002258</v>
      </c>
      <c r="B471" t="s">
        <v>473</v>
      </c>
      <c r="AE471" t="s">
        <v>15</v>
      </c>
    </row>
    <row r="472" spans="1:31">
      <c r="A472" s="1" t="str">
        <f>"000661"</f>
        <v>000661</v>
      </c>
      <c r="B472" t="s">
        <v>474</v>
      </c>
      <c r="AE472" t="s">
        <v>15</v>
      </c>
    </row>
    <row r="473" spans="1:31">
      <c r="A473" s="1" t="str">
        <f>"000897"</f>
        <v>000897</v>
      </c>
      <c r="B473" t="s">
        <v>475</v>
      </c>
      <c r="AE473" t="s">
        <v>15</v>
      </c>
    </row>
    <row r="474" spans="1:31">
      <c r="A474" s="1" t="str">
        <f>"000601"</f>
        <v>000601</v>
      </c>
      <c r="B474" t="s">
        <v>476</v>
      </c>
      <c r="AE474" t="s">
        <v>15</v>
      </c>
    </row>
    <row r="475" spans="1:31">
      <c r="A475" s="1" t="str">
        <f>"002796"</f>
        <v>002796</v>
      </c>
      <c r="B475" t="s">
        <v>477</v>
      </c>
      <c r="AE475" t="s">
        <v>15</v>
      </c>
    </row>
    <row r="476" spans="1:31">
      <c r="A476" s="1" t="str">
        <f>"002766"</f>
        <v>002766</v>
      </c>
      <c r="B476" t="s">
        <v>478</v>
      </c>
      <c r="AE476" t="s">
        <v>15</v>
      </c>
    </row>
    <row r="477" spans="1:31">
      <c r="A477" s="1" t="str">
        <f>"002893"</f>
        <v>002893</v>
      </c>
      <c r="B477" t="s">
        <v>479</v>
      </c>
      <c r="AE477" t="s">
        <v>15</v>
      </c>
    </row>
    <row r="478" spans="1:31">
      <c r="A478" s="1" t="str">
        <f>"000958"</f>
        <v>000958</v>
      </c>
      <c r="B478" t="s">
        <v>480</v>
      </c>
      <c r="AE478" t="s">
        <v>15</v>
      </c>
    </row>
    <row r="479" spans="1:31">
      <c r="A479" s="1" t="str">
        <f>"002115"</f>
        <v>002115</v>
      </c>
      <c r="B479" t="s">
        <v>481</v>
      </c>
      <c r="AE479" t="s">
        <v>15</v>
      </c>
    </row>
    <row r="480" spans="1:31">
      <c r="A480" s="1" t="str">
        <f>"002478"</f>
        <v>002478</v>
      </c>
      <c r="B480" t="s">
        <v>482</v>
      </c>
      <c r="AE480" t="s">
        <v>15</v>
      </c>
    </row>
    <row r="481" spans="1:31">
      <c r="A481" s="1" t="str">
        <f>"002424"</f>
        <v>002424</v>
      </c>
      <c r="B481" t="s">
        <v>483</v>
      </c>
      <c r="AE481" t="s">
        <v>15</v>
      </c>
    </row>
    <row r="482" spans="1:31">
      <c r="A482" s="1" t="str">
        <f>"002637"</f>
        <v>002637</v>
      </c>
      <c r="B482" t="s">
        <v>484</v>
      </c>
      <c r="AE482" t="s">
        <v>15</v>
      </c>
    </row>
    <row r="483" spans="1:31">
      <c r="A483" s="1" t="str">
        <f>"002837"</f>
        <v>002837</v>
      </c>
      <c r="B483" t="s">
        <v>485</v>
      </c>
      <c r="AE483" t="s">
        <v>15</v>
      </c>
    </row>
    <row r="484" spans="1:31">
      <c r="A484" s="1" t="str">
        <f>"000548"</f>
        <v>000548</v>
      </c>
      <c r="B484" t="s">
        <v>486</v>
      </c>
      <c r="AE484" t="s">
        <v>15</v>
      </c>
    </row>
    <row r="485" spans="1:31">
      <c r="A485" s="1" t="str">
        <f>"002642"</f>
        <v>002642</v>
      </c>
      <c r="B485" t="s">
        <v>487</v>
      </c>
      <c r="AE485" t="s">
        <v>15</v>
      </c>
    </row>
    <row r="486" spans="1:31">
      <c r="A486" s="1" t="str">
        <f>"000766"</f>
        <v>000766</v>
      </c>
      <c r="B486" t="s">
        <v>488</v>
      </c>
      <c r="AE486" t="s">
        <v>15</v>
      </c>
    </row>
    <row r="487" spans="1:31">
      <c r="A487" s="1" t="str">
        <f>"001266"</f>
        <v>001266</v>
      </c>
      <c r="B487" t="s">
        <v>489</v>
      </c>
      <c r="AE487" t="s">
        <v>15</v>
      </c>
    </row>
    <row r="488" spans="1:31">
      <c r="A488" s="1" t="str">
        <f>"002589"</f>
        <v>002589</v>
      </c>
      <c r="B488" t="s">
        <v>490</v>
      </c>
      <c r="AE488" t="s">
        <v>15</v>
      </c>
    </row>
    <row r="489" spans="1:31">
      <c r="A489" s="1" t="str">
        <f>"002850"</f>
        <v>002850</v>
      </c>
      <c r="B489" t="s">
        <v>491</v>
      </c>
      <c r="AE489" t="s">
        <v>15</v>
      </c>
    </row>
    <row r="490" spans="1:31">
      <c r="A490" s="1" t="str">
        <f>"002016"</f>
        <v>002016</v>
      </c>
      <c r="B490" t="s">
        <v>492</v>
      </c>
      <c r="AE490" t="s">
        <v>15</v>
      </c>
    </row>
    <row r="491" spans="1:31">
      <c r="A491" s="1" t="str">
        <f>"002365"</f>
        <v>002365</v>
      </c>
      <c r="B491" t="s">
        <v>493</v>
      </c>
      <c r="AE491" t="s">
        <v>15</v>
      </c>
    </row>
    <row r="492" spans="1:31">
      <c r="A492" s="1" t="str">
        <f>"000421"</f>
        <v>000421</v>
      </c>
      <c r="B492" t="s">
        <v>494</v>
      </c>
      <c r="AE492" t="s">
        <v>15</v>
      </c>
    </row>
    <row r="493" spans="1:31">
      <c r="A493" s="1" t="str">
        <f>"000998"</f>
        <v>000998</v>
      </c>
      <c r="B493" t="s">
        <v>495</v>
      </c>
      <c r="AE493" t="s">
        <v>15</v>
      </c>
    </row>
    <row r="494" spans="1:31">
      <c r="A494" s="1" t="str">
        <f>"002634"</f>
        <v>002634</v>
      </c>
      <c r="B494" t="s">
        <v>496</v>
      </c>
      <c r="AE494" t="s">
        <v>15</v>
      </c>
    </row>
    <row r="495" spans="1:31">
      <c r="A495" s="1" t="str">
        <f>"002872"</f>
        <v>002872</v>
      </c>
      <c r="B495" t="s">
        <v>497</v>
      </c>
      <c r="AE495" t="s">
        <v>15</v>
      </c>
    </row>
    <row r="496" spans="1:31">
      <c r="A496" s="1" t="str">
        <f>"002689"</f>
        <v>002689</v>
      </c>
      <c r="B496" t="s">
        <v>498</v>
      </c>
      <c r="AE496" t="s">
        <v>15</v>
      </c>
    </row>
    <row r="497" spans="1:31">
      <c r="A497" s="1" t="str">
        <f>"002726"</f>
        <v>002726</v>
      </c>
      <c r="B497" t="s">
        <v>499</v>
      </c>
      <c r="AE497" t="s">
        <v>15</v>
      </c>
    </row>
    <row r="498" spans="1:31">
      <c r="A498" s="1" t="str">
        <f>"000726"</f>
        <v>000726</v>
      </c>
      <c r="B498" t="s">
        <v>500</v>
      </c>
      <c r="AE498" t="s">
        <v>15</v>
      </c>
    </row>
    <row r="499" spans="1:31">
      <c r="A499" s="1" t="str">
        <f>"000922"</f>
        <v>000922</v>
      </c>
      <c r="B499" t="s">
        <v>501</v>
      </c>
      <c r="AE499" t="s">
        <v>15</v>
      </c>
    </row>
    <row r="500" spans="1:31">
      <c r="A500" s="1" t="str">
        <f>"002883"</f>
        <v>002883</v>
      </c>
      <c r="B500" t="s">
        <v>502</v>
      </c>
      <c r="AE500" t="s">
        <v>15</v>
      </c>
    </row>
    <row r="501" spans="1:31">
      <c r="A501" s="1" t="str">
        <f>"002441"</f>
        <v>002441</v>
      </c>
      <c r="B501" t="s">
        <v>503</v>
      </c>
      <c r="AE501" t="s">
        <v>15</v>
      </c>
    </row>
    <row r="502" spans="1:31">
      <c r="A502" s="1" t="str">
        <f>"000333"</f>
        <v>000333</v>
      </c>
      <c r="B502" t="s">
        <v>504</v>
      </c>
      <c r="AE502" t="s">
        <v>15</v>
      </c>
    </row>
    <row r="503" spans="1:31">
      <c r="A503" s="1" t="str">
        <f>"002054"</f>
        <v>002054</v>
      </c>
      <c r="B503" t="s">
        <v>505</v>
      </c>
      <c r="AE503" t="s">
        <v>15</v>
      </c>
    </row>
    <row r="504" spans="1:31">
      <c r="A504" s="1" t="str">
        <f>"002332"</f>
        <v>002332</v>
      </c>
      <c r="B504" t="s">
        <v>506</v>
      </c>
      <c r="AE504" t="s">
        <v>15</v>
      </c>
    </row>
    <row r="505" spans="1:31">
      <c r="A505" s="1" t="str">
        <f>"001319"</f>
        <v>001319</v>
      </c>
      <c r="B505" t="s">
        <v>507</v>
      </c>
      <c r="AE505" t="s">
        <v>15</v>
      </c>
    </row>
    <row r="506" spans="1:31">
      <c r="A506" s="1" t="str">
        <f>"000012"</f>
        <v>000012</v>
      </c>
      <c r="B506" t="s">
        <v>508</v>
      </c>
      <c r="AE506" t="s">
        <v>15</v>
      </c>
    </row>
    <row r="507" spans="1:31">
      <c r="A507" s="1" t="str">
        <f>"002488"</f>
        <v>002488</v>
      </c>
      <c r="B507" t="s">
        <v>509</v>
      </c>
      <c r="AE507" t="s">
        <v>15</v>
      </c>
    </row>
    <row r="508" spans="1:31">
      <c r="A508" s="1" t="str">
        <f>"002244"</f>
        <v>002244</v>
      </c>
      <c r="B508" t="s">
        <v>510</v>
      </c>
      <c r="AE508" t="s">
        <v>15</v>
      </c>
    </row>
    <row r="509" spans="1:31">
      <c r="A509" s="1" t="str">
        <f>"002378"</f>
        <v>002378</v>
      </c>
      <c r="B509" t="s">
        <v>511</v>
      </c>
      <c r="AE509" t="s">
        <v>15</v>
      </c>
    </row>
    <row r="510" spans="1:31">
      <c r="A510" s="1" t="str">
        <f>"000698"</f>
        <v>000698</v>
      </c>
      <c r="B510" t="s">
        <v>512</v>
      </c>
      <c r="AE510" t="s">
        <v>15</v>
      </c>
    </row>
    <row r="511" spans="1:31">
      <c r="A511" s="1" t="str">
        <f>"002099"</f>
        <v>002099</v>
      </c>
      <c r="B511" t="s">
        <v>513</v>
      </c>
      <c r="AE511" t="s">
        <v>15</v>
      </c>
    </row>
    <row r="512" spans="1:31">
      <c r="A512" s="1" t="str">
        <f>"002522"</f>
        <v>002522</v>
      </c>
      <c r="B512" t="s">
        <v>514</v>
      </c>
      <c r="AE512" t="s">
        <v>15</v>
      </c>
    </row>
    <row r="513" spans="1:31">
      <c r="A513" s="1" t="str">
        <f>"000498"</f>
        <v>000498</v>
      </c>
      <c r="B513" t="s">
        <v>515</v>
      </c>
      <c r="AE513" t="s">
        <v>15</v>
      </c>
    </row>
    <row r="514" spans="1:31">
      <c r="A514" s="1" t="str">
        <f>"002533"</f>
        <v>002533</v>
      </c>
      <c r="B514" t="s">
        <v>516</v>
      </c>
      <c r="AE514" t="s">
        <v>15</v>
      </c>
    </row>
    <row r="515" spans="1:31">
      <c r="A515" s="1" t="str">
        <f>"002342"</f>
        <v>002342</v>
      </c>
      <c r="B515" t="s">
        <v>517</v>
      </c>
      <c r="AE515" t="s">
        <v>15</v>
      </c>
    </row>
    <row r="516" spans="1:31">
      <c r="A516" s="1" t="str">
        <f>"000949"</f>
        <v>000949</v>
      </c>
      <c r="B516" t="s">
        <v>518</v>
      </c>
      <c r="AE516" t="s">
        <v>15</v>
      </c>
    </row>
    <row r="517" spans="1:31">
      <c r="A517" s="1" t="str">
        <f>"002494"</f>
        <v>002494</v>
      </c>
      <c r="B517" t="s">
        <v>519</v>
      </c>
      <c r="AE517" t="s">
        <v>15</v>
      </c>
    </row>
    <row r="518" spans="1:31">
      <c r="A518" s="1" t="str">
        <f>"002650"</f>
        <v>002650</v>
      </c>
      <c r="B518" t="s">
        <v>520</v>
      </c>
      <c r="AE518" t="s">
        <v>15</v>
      </c>
    </row>
    <row r="519" spans="1:31">
      <c r="A519" s="1" t="str">
        <f>"000036"</f>
        <v>000036</v>
      </c>
      <c r="B519" t="s">
        <v>521</v>
      </c>
      <c r="AE519" t="s">
        <v>15</v>
      </c>
    </row>
    <row r="520" spans="1:31">
      <c r="A520" s="1" t="str">
        <f>"000757"</f>
        <v>000757</v>
      </c>
      <c r="B520" t="s">
        <v>522</v>
      </c>
      <c r="AE520" t="s">
        <v>15</v>
      </c>
    </row>
    <row r="521" spans="1:31">
      <c r="A521" s="1" t="str">
        <f>"002026"</f>
        <v>002026</v>
      </c>
      <c r="B521" t="s">
        <v>523</v>
      </c>
      <c r="AE521" t="s">
        <v>15</v>
      </c>
    </row>
    <row r="522" spans="1:31">
      <c r="A522" s="1" t="str">
        <f>"002228"</f>
        <v>002228</v>
      </c>
      <c r="B522" t="s">
        <v>524</v>
      </c>
      <c r="AE522" t="s">
        <v>15</v>
      </c>
    </row>
    <row r="523" spans="1:31">
      <c r="A523" s="1" t="str">
        <f>"002536"</f>
        <v>002536</v>
      </c>
      <c r="B523" t="s">
        <v>525</v>
      </c>
      <c r="AE523" t="s">
        <v>15</v>
      </c>
    </row>
    <row r="524" spans="1:31">
      <c r="A524" s="1" t="str">
        <f>"000926"</f>
        <v>000926</v>
      </c>
      <c r="B524" t="s">
        <v>526</v>
      </c>
      <c r="AE524" t="s">
        <v>15</v>
      </c>
    </row>
    <row r="525" spans="1:31">
      <c r="A525" s="1" t="str">
        <f>"002565"</f>
        <v>002565</v>
      </c>
      <c r="B525" t="s">
        <v>527</v>
      </c>
      <c r="AE525" t="s">
        <v>15</v>
      </c>
    </row>
    <row r="526" spans="1:31">
      <c r="A526" s="1" t="str">
        <f>"002416"</f>
        <v>002416</v>
      </c>
      <c r="B526" t="s">
        <v>528</v>
      </c>
      <c r="AE526" t="s">
        <v>15</v>
      </c>
    </row>
    <row r="527" spans="1:31">
      <c r="A527" s="1" t="str">
        <f>"002096"</f>
        <v>002096</v>
      </c>
      <c r="B527" t="s">
        <v>529</v>
      </c>
      <c r="AE527" t="s">
        <v>15</v>
      </c>
    </row>
    <row r="528" spans="1:31">
      <c r="A528" s="1" t="str">
        <f>"000338"</f>
        <v>000338</v>
      </c>
      <c r="B528" t="s">
        <v>530</v>
      </c>
      <c r="AE528" t="s">
        <v>15</v>
      </c>
    </row>
    <row r="529" spans="1:31">
      <c r="A529" s="1" t="str">
        <f>"000790"</f>
        <v>000790</v>
      </c>
      <c r="B529" t="s">
        <v>531</v>
      </c>
      <c r="AE529" t="s">
        <v>15</v>
      </c>
    </row>
    <row r="530" spans="1:31">
      <c r="A530" s="1" t="str">
        <f>"002676"</f>
        <v>002676</v>
      </c>
      <c r="B530" t="s">
        <v>532</v>
      </c>
      <c r="AE530" t="s">
        <v>15</v>
      </c>
    </row>
    <row r="531" spans="1:31">
      <c r="A531" s="1" t="str">
        <f>"000701"</f>
        <v>000701</v>
      </c>
      <c r="B531" t="s">
        <v>533</v>
      </c>
      <c r="AE531" t="s">
        <v>15</v>
      </c>
    </row>
    <row r="532" spans="1:31">
      <c r="A532" s="1" t="str">
        <f>"002183"</f>
        <v>002183</v>
      </c>
      <c r="B532" t="s">
        <v>534</v>
      </c>
      <c r="AE532" t="s">
        <v>15</v>
      </c>
    </row>
    <row r="533" spans="1:31">
      <c r="A533" s="1" t="str">
        <f>"002284"</f>
        <v>002284</v>
      </c>
      <c r="B533" t="s">
        <v>535</v>
      </c>
      <c r="AE533" t="s">
        <v>15</v>
      </c>
    </row>
    <row r="534" spans="1:31">
      <c r="A534" s="1" t="str">
        <f>"002278"</f>
        <v>002278</v>
      </c>
      <c r="B534" t="s">
        <v>536</v>
      </c>
      <c r="AE534" t="s">
        <v>15</v>
      </c>
    </row>
    <row r="535" spans="1:31">
      <c r="A535" s="1" t="str">
        <f>"000402"</f>
        <v>000402</v>
      </c>
      <c r="B535" t="s">
        <v>537</v>
      </c>
      <c r="AE535" t="s">
        <v>15</v>
      </c>
    </row>
    <row r="536" spans="1:31">
      <c r="A536" s="1" t="str">
        <f>"002020"</f>
        <v>002020</v>
      </c>
      <c r="B536" t="s">
        <v>538</v>
      </c>
      <c r="AE536" t="s">
        <v>15</v>
      </c>
    </row>
    <row r="537" spans="1:31">
      <c r="A537" s="1" t="str">
        <f>"002767"</f>
        <v>002767</v>
      </c>
      <c r="B537" t="s">
        <v>539</v>
      </c>
      <c r="AE537" t="s">
        <v>15</v>
      </c>
    </row>
    <row r="538" spans="1:31">
      <c r="A538" s="1" t="str">
        <f>"003018"</f>
        <v>003018</v>
      </c>
      <c r="B538" t="s">
        <v>540</v>
      </c>
      <c r="AE538" t="s">
        <v>15</v>
      </c>
    </row>
    <row r="539" spans="1:31">
      <c r="A539" s="1" t="str">
        <f>"002388"</f>
        <v>002388</v>
      </c>
      <c r="B539" t="s">
        <v>541</v>
      </c>
      <c r="AE539" t="s">
        <v>15</v>
      </c>
    </row>
    <row r="540" spans="1:31">
      <c r="A540" s="1" t="str">
        <f>"000157"</f>
        <v>000157</v>
      </c>
      <c r="B540" t="s">
        <v>542</v>
      </c>
      <c r="AE540" t="s">
        <v>15</v>
      </c>
    </row>
    <row r="541" spans="1:31">
      <c r="A541" s="1" t="str">
        <f>"000910"</f>
        <v>000910</v>
      </c>
      <c r="B541" t="s">
        <v>543</v>
      </c>
      <c r="AE541" t="s">
        <v>15</v>
      </c>
    </row>
    <row r="542" spans="1:31">
      <c r="A542" s="1" t="str">
        <f>"002910"</f>
        <v>002910</v>
      </c>
      <c r="B542" t="s">
        <v>544</v>
      </c>
      <c r="AE542" t="s">
        <v>15</v>
      </c>
    </row>
    <row r="543" spans="1:31">
      <c r="A543" s="1" t="str">
        <f>"002511"</f>
        <v>002511</v>
      </c>
      <c r="B543" t="s">
        <v>545</v>
      </c>
      <c r="AE543" t="s">
        <v>15</v>
      </c>
    </row>
    <row r="544" spans="1:31">
      <c r="A544" s="1" t="str">
        <f>"000816"</f>
        <v>000816</v>
      </c>
      <c r="B544" t="s">
        <v>546</v>
      </c>
      <c r="AE544" t="s">
        <v>15</v>
      </c>
    </row>
    <row r="545" spans="1:31">
      <c r="A545" s="1" t="str">
        <f>"002933"</f>
        <v>002933</v>
      </c>
      <c r="B545" t="s">
        <v>547</v>
      </c>
      <c r="AE545" t="s">
        <v>15</v>
      </c>
    </row>
    <row r="546" spans="1:31">
      <c r="A546" s="1" t="str">
        <f>"003021"</f>
        <v>003021</v>
      </c>
      <c r="B546" t="s">
        <v>548</v>
      </c>
      <c r="AE546" t="s">
        <v>15</v>
      </c>
    </row>
    <row r="547" spans="1:31">
      <c r="A547" s="1" t="str">
        <f>"001208"</f>
        <v>001208</v>
      </c>
      <c r="B547" t="s">
        <v>549</v>
      </c>
      <c r="AE547" t="s">
        <v>15</v>
      </c>
    </row>
    <row r="548" spans="1:31">
      <c r="A548" s="1" t="str">
        <f>"000955"</f>
        <v>000955</v>
      </c>
      <c r="B548" t="s">
        <v>550</v>
      </c>
      <c r="AE548" t="s">
        <v>15</v>
      </c>
    </row>
    <row r="549" spans="1:31">
      <c r="A549" s="1" t="str">
        <f>"000608"</f>
        <v>000608</v>
      </c>
      <c r="B549" t="s">
        <v>551</v>
      </c>
      <c r="AE549" t="s">
        <v>15</v>
      </c>
    </row>
    <row r="550" spans="1:31">
      <c r="A550" s="1" t="str">
        <f>"002307"</f>
        <v>002307</v>
      </c>
      <c r="B550" t="s">
        <v>552</v>
      </c>
      <c r="AE550" t="s">
        <v>15</v>
      </c>
    </row>
    <row r="551" spans="1:31">
      <c r="A551" s="1" t="str">
        <f>"002419"</f>
        <v>002419</v>
      </c>
      <c r="B551" t="s">
        <v>553</v>
      </c>
      <c r="AE551" t="s">
        <v>15</v>
      </c>
    </row>
    <row r="552" spans="1:31">
      <c r="A552" s="1" t="str">
        <f>"002357"</f>
        <v>002357</v>
      </c>
      <c r="B552" t="s">
        <v>554</v>
      </c>
      <c r="AE552" t="s">
        <v>15</v>
      </c>
    </row>
    <row r="553" spans="1:31">
      <c r="A553" s="1" t="str">
        <f>"002287"</f>
        <v>002287</v>
      </c>
      <c r="B553" t="s">
        <v>555</v>
      </c>
      <c r="AE553" t="s">
        <v>15</v>
      </c>
    </row>
    <row r="554" spans="1:31">
      <c r="A554" s="1" t="str">
        <f>"002498"</f>
        <v>002498</v>
      </c>
      <c r="B554" t="s">
        <v>556</v>
      </c>
      <c r="AE554" t="s">
        <v>15</v>
      </c>
    </row>
    <row r="555" spans="1:31">
      <c r="A555" s="1" t="str">
        <f>"002694"</f>
        <v>002694</v>
      </c>
      <c r="B555" t="s">
        <v>557</v>
      </c>
      <c r="AE555" t="s">
        <v>15</v>
      </c>
    </row>
    <row r="556" spans="1:31">
      <c r="A556" s="1" t="str">
        <f>"002900"</f>
        <v>002900</v>
      </c>
      <c r="B556" t="s">
        <v>558</v>
      </c>
      <c r="AE556" t="s">
        <v>15</v>
      </c>
    </row>
    <row r="557" spans="1:31">
      <c r="A557" s="1" t="str">
        <f>"000513"</f>
        <v>000513</v>
      </c>
      <c r="B557" t="s">
        <v>559</v>
      </c>
      <c r="AE557" t="s">
        <v>15</v>
      </c>
    </row>
    <row r="558" spans="1:31">
      <c r="A558" s="1" t="str">
        <f>"000862"</f>
        <v>000862</v>
      </c>
      <c r="B558" t="s">
        <v>560</v>
      </c>
      <c r="AE558" t="s">
        <v>15</v>
      </c>
    </row>
    <row r="559" spans="1:31">
      <c r="A559" s="1" t="str">
        <f>"000505"</f>
        <v>000505</v>
      </c>
      <c r="B559" t="s">
        <v>561</v>
      </c>
      <c r="AE559" t="s">
        <v>15</v>
      </c>
    </row>
    <row r="560" spans="1:31">
      <c r="A560" s="1" t="str">
        <f>"000566"</f>
        <v>000566</v>
      </c>
      <c r="B560" t="s">
        <v>562</v>
      </c>
      <c r="AE560" t="s">
        <v>15</v>
      </c>
    </row>
    <row r="561" spans="1:31">
      <c r="A561" s="1" t="str">
        <f>"000858"</f>
        <v>000858</v>
      </c>
      <c r="B561" t="s">
        <v>563</v>
      </c>
      <c r="AE561" t="s">
        <v>15</v>
      </c>
    </row>
    <row r="562" spans="1:31">
      <c r="A562" s="1" t="str">
        <f>"000623"</f>
        <v>000623</v>
      </c>
      <c r="B562" t="s">
        <v>564</v>
      </c>
      <c r="AE562" t="s">
        <v>15</v>
      </c>
    </row>
    <row r="563" spans="1:31">
      <c r="A563" s="1" t="str">
        <f>"000068"</f>
        <v>000068</v>
      </c>
      <c r="B563" t="s">
        <v>565</v>
      </c>
      <c r="AE563" t="s">
        <v>15</v>
      </c>
    </row>
    <row r="564" spans="1:31">
      <c r="A564" s="1" t="str">
        <f>"002510"</f>
        <v>002510</v>
      </c>
      <c r="B564" t="s">
        <v>566</v>
      </c>
      <c r="AE564" t="s">
        <v>15</v>
      </c>
    </row>
    <row r="565" spans="1:31">
      <c r="A565" s="1" t="str">
        <f>"002014"</f>
        <v>002014</v>
      </c>
      <c r="B565" t="s">
        <v>567</v>
      </c>
      <c r="AE565" t="s">
        <v>15</v>
      </c>
    </row>
    <row r="566" spans="1:31">
      <c r="A566" s="1" t="str">
        <f>"002692"</f>
        <v>002692</v>
      </c>
      <c r="B566" t="s">
        <v>568</v>
      </c>
      <c r="AE566" t="s">
        <v>15</v>
      </c>
    </row>
    <row r="567" spans="1:31">
      <c r="A567" s="1" t="str">
        <f>"000718"</f>
        <v>000718</v>
      </c>
      <c r="B567" t="s">
        <v>569</v>
      </c>
      <c r="AE567" t="s">
        <v>15</v>
      </c>
    </row>
    <row r="568" spans="1:31">
      <c r="A568" s="1" t="str">
        <f>"002106"</f>
        <v>002106</v>
      </c>
      <c r="B568" t="s">
        <v>570</v>
      </c>
      <c r="AE568" t="s">
        <v>15</v>
      </c>
    </row>
    <row r="569" spans="1:31">
      <c r="A569" s="1" t="str">
        <f>"000062"</f>
        <v>000062</v>
      </c>
      <c r="B569" t="s">
        <v>571</v>
      </c>
      <c r="AE569" t="s">
        <v>15</v>
      </c>
    </row>
    <row r="570" spans="1:31">
      <c r="A570" s="1" t="str">
        <f>"002982"</f>
        <v>002982</v>
      </c>
      <c r="B570" t="s">
        <v>572</v>
      </c>
      <c r="AE570" t="s">
        <v>15</v>
      </c>
    </row>
    <row r="571" spans="1:31">
      <c r="A571" s="1" t="str">
        <f>"002632"</f>
        <v>002632</v>
      </c>
      <c r="B571" t="s">
        <v>573</v>
      </c>
      <c r="AE571" t="s">
        <v>15</v>
      </c>
    </row>
    <row r="572" spans="1:31">
      <c r="A572" s="1" t="str">
        <f>"002601"</f>
        <v>002601</v>
      </c>
      <c r="B572" t="s">
        <v>574</v>
      </c>
      <c r="AE572" t="s">
        <v>15</v>
      </c>
    </row>
    <row r="573" spans="1:31">
      <c r="A573" s="1" t="str">
        <f>"002134"</f>
        <v>002134</v>
      </c>
      <c r="B573" t="s">
        <v>575</v>
      </c>
      <c r="AE573" t="s">
        <v>15</v>
      </c>
    </row>
    <row r="574" spans="1:31">
      <c r="A574" s="1" t="str">
        <f>"002298"</f>
        <v>002298</v>
      </c>
      <c r="B574" t="s">
        <v>576</v>
      </c>
      <c r="AE574" t="s">
        <v>15</v>
      </c>
    </row>
    <row r="575" spans="1:31">
      <c r="A575" s="1" t="str">
        <f>"000631"</f>
        <v>000631</v>
      </c>
      <c r="B575" t="s">
        <v>577</v>
      </c>
      <c r="AE575" t="s">
        <v>15</v>
      </c>
    </row>
    <row r="576" spans="1:31">
      <c r="A576" s="1" t="str">
        <f>"002443"</f>
        <v>002443</v>
      </c>
      <c r="B576" t="s">
        <v>578</v>
      </c>
      <c r="AE576" t="s">
        <v>15</v>
      </c>
    </row>
    <row r="577" spans="1:31">
      <c r="A577" s="1" t="str">
        <f>"000528"</f>
        <v>000528</v>
      </c>
      <c r="B577" t="s">
        <v>579</v>
      </c>
      <c r="AE577" t="s">
        <v>15</v>
      </c>
    </row>
    <row r="578" spans="1:31">
      <c r="A578" s="1" t="str">
        <f>"003016"</f>
        <v>003016</v>
      </c>
      <c r="B578" t="s">
        <v>580</v>
      </c>
      <c r="AE578" t="s">
        <v>15</v>
      </c>
    </row>
    <row r="579" spans="1:31">
      <c r="A579" s="1" t="str">
        <f>"002957"</f>
        <v>002957</v>
      </c>
      <c r="B579" t="s">
        <v>581</v>
      </c>
      <c r="AE579" t="s">
        <v>15</v>
      </c>
    </row>
    <row r="580" spans="1:31">
      <c r="A580" s="1" t="str">
        <f>"000989"</f>
        <v>000989</v>
      </c>
      <c r="B580" t="s">
        <v>582</v>
      </c>
      <c r="AE580" t="s">
        <v>15</v>
      </c>
    </row>
    <row r="581" spans="1:31">
      <c r="A581" s="1" t="str">
        <f>"002695"</f>
        <v>002695</v>
      </c>
      <c r="B581" t="s">
        <v>583</v>
      </c>
      <c r="AE581" t="s">
        <v>15</v>
      </c>
    </row>
    <row r="582" spans="1:31">
      <c r="A582" s="1" t="str">
        <f>"002283"</f>
        <v>002283</v>
      </c>
      <c r="B582" t="s">
        <v>584</v>
      </c>
      <c r="AE582" t="s">
        <v>15</v>
      </c>
    </row>
    <row r="583" spans="1:31">
      <c r="A583" s="1" t="str">
        <f>"002743"</f>
        <v>002743</v>
      </c>
      <c r="B583" t="s">
        <v>585</v>
      </c>
      <c r="AE583" t="s">
        <v>15</v>
      </c>
    </row>
    <row r="584" spans="1:31">
      <c r="A584" s="1" t="str">
        <f>"000558"</f>
        <v>000558</v>
      </c>
      <c r="B584" t="s">
        <v>586</v>
      </c>
      <c r="AE584" t="s">
        <v>15</v>
      </c>
    </row>
    <row r="585" spans="1:31">
      <c r="A585" s="1" t="str">
        <f>"002821"</f>
        <v>002821</v>
      </c>
      <c r="B585" t="s">
        <v>587</v>
      </c>
      <c r="AE585" t="s">
        <v>15</v>
      </c>
    </row>
    <row r="586" spans="1:31">
      <c r="A586" s="1" t="str">
        <f>"000952"</f>
        <v>000952</v>
      </c>
      <c r="B586" t="s">
        <v>588</v>
      </c>
      <c r="AE586" t="s">
        <v>15</v>
      </c>
    </row>
    <row r="587" spans="1:31">
      <c r="A587" s="1" t="str">
        <f>"000886"</f>
        <v>000886</v>
      </c>
      <c r="B587" t="s">
        <v>589</v>
      </c>
      <c r="AE587" t="s">
        <v>15</v>
      </c>
    </row>
    <row r="588" spans="1:31">
      <c r="A588" s="1" t="str">
        <f>"000058"</f>
        <v>000058</v>
      </c>
      <c r="B588" t="s">
        <v>590</v>
      </c>
      <c r="AE588" t="s">
        <v>15</v>
      </c>
    </row>
    <row r="589" spans="1:31">
      <c r="A589" s="1" t="str">
        <f>"002166"</f>
        <v>002166</v>
      </c>
      <c r="B589" t="s">
        <v>591</v>
      </c>
      <c r="AE589" t="s">
        <v>15</v>
      </c>
    </row>
    <row r="590" spans="1:31">
      <c r="A590" s="1" t="str">
        <f>"002507"</f>
        <v>002507</v>
      </c>
      <c r="B590" t="s">
        <v>592</v>
      </c>
      <c r="AE590" t="s">
        <v>15</v>
      </c>
    </row>
    <row r="591" spans="1:31">
      <c r="A591" s="1" t="str">
        <f>"002678"</f>
        <v>002678</v>
      </c>
      <c r="B591" t="s">
        <v>593</v>
      </c>
      <c r="AE591" t="s">
        <v>15</v>
      </c>
    </row>
    <row r="592" spans="1:31">
      <c r="A592" s="1" t="str">
        <f>"000603"</f>
        <v>000603</v>
      </c>
      <c r="B592" t="s">
        <v>594</v>
      </c>
      <c r="AE592" t="s">
        <v>15</v>
      </c>
    </row>
    <row r="593" spans="1:31">
      <c r="A593" s="1" t="str">
        <f>"002864"</f>
        <v>002864</v>
      </c>
      <c r="B593" t="s">
        <v>595</v>
      </c>
      <c r="AE593" t="s">
        <v>15</v>
      </c>
    </row>
    <row r="594" spans="1:31">
      <c r="A594" s="1" t="str">
        <f>"002851"</f>
        <v>002851</v>
      </c>
      <c r="B594" t="s">
        <v>596</v>
      </c>
      <c r="AE594" t="s">
        <v>15</v>
      </c>
    </row>
    <row r="595" spans="1:31">
      <c r="A595" s="1" t="str">
        <f>"000779"</f>
        <v>000779</v>
      </c>
      <c r="B595" t="s">
        <v>597</v>
      </c>
      <c r="AE595" t="s">
        <v>15</v>
      </c>
    </row>
    <row r="596" spans="1:31">
      <c r="A596" s="1" t="str">
        <f>"000795"</f>
        <v>000795</v>
      </c>
      <c r="B596" t="s">
        <v>598</v>
      </c>
      <c r="AE596" t="s">
        <v>15</v>
      </c>
    </row>
    <row r="597" spans="1:31">
      <c r="A597" s="1" t="str">
        <f>"002774"</f>
        <v>002774</v>
      </c>
      <c r="B597" t="s">
        <v>599</v>
      </c>
      <c r="AE597" t="s">
        <v>15</v>
      </c>
    </row>
    <row r="598" spans="1:31">
      <c r="A598" s="1" t="str">
        <f>"002685"</f>
        <v>002685</v>
      </c>
      <c r="B598" t="s">
        <v>600</v>
      </c>
      <c r="AE598" t="s">
        <v>15</v>
      </c>
    </row>
    <row r="599" spans="1:31">
      <c r="A599" s="1" t="str">
        <f>"002840"</f>
        <v>002840</v>
      </c>
      <c r="B599" t="s">
        <v>601</v>
      </c>
      <c r="AE599" t="s">
        <v>15</v>
      </c>
    </row>
    <row r="600" spans="1:31">
      <c r="A600" s="1" t="str">
        <f>"002288"</f>
        <v>002288</v>
      </c>
      <c r="B600" t="s">
        <v>602</v>
      </c>
      <c r="AE600" t="s">
        <v>15</v>
      </c>
    </row>
    <row r="601" spans="1:31">
      <c r="A601" s="1" t="str">
        <f>"002570"</f>
        <v>002570</v>
      </c>
      <c r="B601" t="s">
        <v>603</v>
      </c>
      <c r="AE601" t="s">
        <v>15</v>
      </c>
    </row>
    <row r="602" spans="1:31">
      <c r="A602" s="1" t="str">
        <f>"002800"</f>
        <v>002800</v>
      </c>
      <c r="B602" t="s">
        <v>604</v>
      </c>
      <c r="AE602" t="s">
        <v>15</v>
      </c>
    </row>
    <row r="603" spans="1:31">
      <c r="A603" s="1" t="str">
        <f>"000836"</f>
        <v>000836</v>
      </c>
      <c r="B603" t="s">
        <v>605</v>
      </c>
      <c r="AE603" t="s">
        <v>15</v>
      </c>
    </row>
    <row r="604" spans="1:31">
      <c r="A604" s="1" t="str">
        <f>"000677"</f>
        <v>000677</v>
      </c>
      <c r="B604" t="s">
        <v>606</v>
      </c>
      <c r="AE604" t="s">
        <v>15</v>
      </c>
    </row>
    <row r="605" spans="1:31">
      <c r="A605" s="1" t="str">
        <f>"000002"</f>
        <v>000002</v>
      </c>
      <c r="B605" t="s">
        <v>607</v>
      </c>
      <c r="AE605" t="s">
        <v>15</v>
      </c>
    </row>
    <row r="606" spans="1:31">
      <c r="A606" s="1" t="str">
        <f>"002687"</f>
        <v>002687</v>
      </c>
      <c r="B606" t="s">
        <v>608</v>
      </c>
      <c r="AE606" t="s">
        <v>15</v>
      </c>
    </row>
    <row r="607" spans="1:31">
      <c r="A607" s="1" t="str">
        <f>"002038"</f>
        <v>002038</v>
      </c>
      <c r="B607" t="s">
        <v>609</v>
      </c>
      <c r="AE607" t="s">
        <v>15</v>
      </c>
    </row>
    <row r="608" spans="1:31">
      <c r="A608" s="1" t="str">
        <f>"002344"</f>
        <v>002344</v>
      </c>
      <c r="B608" t="s">
        <v>610</v>
      </c>
      <c r="AE608" t="s">
        <v>15</v>
      </c>
    </row>
    <row r="609" spans="1:31">
      <c r="A609" s="1" t="str">
        <f>"000737"</f>
        <v>000737</v>
      </c>
      <c r="B609" t="s">
        <v>611</v>
      </c>
      <c r="AE609" t="s">
        <v>15</v>
      </c>
    </row>
    <row r="610" spans="1:31">
      <c r="A610" s="1" t="str">
        <f>"002304"</f>
        <v>002304</v>
      </c>
      <c r="B610" t="s">
        <v>612</v>
      </c>
      <c r="AE610" t="s">
        <v>15</v>
      </c>
    </row>
    <row r="611" spans="1:31">
      <c r="A611" s="1" t="str">
        <f>"002028"</f>
        <v>002028</v>
      </c>
      <c r="B611" t="s">
        <v>613</v>
      </c>
      <c r="AE611" t="s">
        <v>15</v>
      </c>
    </row>
    <row r="612" spans="1:31">
      <c r="A612" s="1" t="str">
        <f>"002012"</f>
        <v>002012</v>
      </c>
      <c r="B612" t="s">
        <v>614</v>
      </c>
      <c r="AE612" t="s">
        <v>15</v>
      </c>
    </row>
    <row r="613" spans="1:31">
      <c r="A613" s="1" t="str">
        <f>"002067"</f>
        <v>002067</v>
      </c>
      <c r="B613" t="s">
        <v>615</v>
      </c>
      <c r="AE613" t="s">
        <v>15</v>
      </c>
    </row>
    <row r="614" spans="1:31">
      <c r="A614" s="1" t="str">
        <f>"000837"</f>
        <v>000837</v>
      </c>
      <c r="B614" t="s">
        <v>616</v>
      </c>
      <c r="AE614" t="s">
        <v>15</v>
      </c>
    </row>
    <row r="615" spans="1:31">
      <c r="A615" s="1" t="str">
        <f>"002949"</f>
        <v>002949</v>
      </c>
      <c r="B615" t="s">
        <v>617</v>
      </c>
      <c r="AE615" t="s">
        <v>15</v>
      </c>
    </row>
    <row r="616" spans="1:31">
      <c r="A616" s="1" t="str">
        <f>"002562"</f>
        <v>002562</v>
      </c>
      <c r="B616" t="s">
        <v>618</v>
      </c>
      <c r="AE616" t="s">
        <v>15</v>
      </c>
    </row>
    <row r="617" spans="1:31">
      <c r="A617" s="1" t="str">
        <f>"002001"</f>
        <v>002001</v>
      </c>
      <c r="B617" t="s">
        <v>619</v>
      </c>
      <c r="AE617" t="s">
        <v>15</v>
      </c>
    </row>
    <row r="618" spans="1:31">
      <c r="A618" s="1" t="str">
        <f>"002421"</f>
        <v>002421</v>
      </c>
      <c r="B618" t="s">
        <v>620</v>
      </c>
      <c r="AE618" t="s">
        <v>15</v>
      </c>
    </row>
    <row r="619" spans="1:31">
      <c r="A619" s="1" t="str">
        <f>"000622"</f>
        <v>000622</v>
      </c>
      <c r="B619" t="s">
        <v>621</v>
      </c>
      <c r="AE619" t="s">
        <v>15</v>
      </c>
    </row>
    <row r="620" spans="1:31">
      <c r="A620" s="1" t="str">
        <f>"000833"</f>
        <v>000833</v>
      </c>
      <c r="B620" t="s">
        <v>622</v>
      </c>
      <c r="AE620" t="s">
        <v>15</v>
      </c>
    </row>
    <row r="621" spans="1:31">
      <c r="A621" s="1" t="str">
        <f>"002628"</f>
        <v>002628</v>
      </c>
      <c r="B621" t="s">
        <v>623</v>
      </c>
      <c r="AE621" t="s">
        <v>15</v>
      </c>
    </row>
    <row r="622" spans="1:31">
      <c r="A622" s="1" t="str">
        <f>"002363"</f>
        <v>002363</v>
      </c>
      <c r="B622" t="s">
        <v>624</v>
      </c>
      <c r="AE622" t="s">
        <v>15</v>
      </c>
    </row>
    <row r="623" spans="1:31">
      <c r="A623" s="1" t="str">
        <f>"002318"</f>
        <v>002318</v>
      </c>
      <c r="B623" t="s">
        <v>625</v>
      </c>
      <c r="AE623" t="s">
        <v>15</v>
      </c>
    </row>
    <row r="624" spans="1:31">
      <c r="A624" s="1" t="str">
        <f>"002165"</f>
        <v>002165</v>
      </c>
      <c r="B624" t="s">
        <v>626</v>
      </c>
      <c r="AE624" t="s">
        <v>15</v>
      </c>
    </row>
    <row r="625" spans="1:31">
      <c r="A625" s="1" t="str">
        <f>"002059"</f>
        <v>002059</v>
      </c>
      <c r="B625" t="s">
        <v>627</v>
      </c>
      <c r="AE625" t="s">
        <v>15</v>
      </c>
    </row>
    <row r="626" spans="1:31">
      <c r="A626" s="1" t="str">
        <f>"000778"</f>
        <v>000778</v>
      </c>
      <c r="B626" t="s">
        <v>628</v>
      </c>
      <c r="AE626" t="s">
        <v>15</v>
      </c>
    </row>
    <row r="627" spans="1:31">
      <c r="A627" s="1" t="str">
        <f>"002542"</f>
        <v>002542</v>
      </c>
      <c r="B627" t="s">
        <v>629</v>
      </c>
      <c r="AE627" t="s">
        <v>15</v>
      </c>
    </row>
    <row r="628" spans="1:31">
      <c r="A628" s="1" t="str">
        <f>"000869"</f>
        <v>000869</v>
      </c>
      <c r="B628" t="s">
        <v>630</v>
      </c>
      <c r="AE628" t="s">
        <v>15</v>
      </c>
    </row>
    <row r="629" spans="1:31">
      <c r="A629" s="1" t="str">
        <f>"002586"</f>
        <v>002586</v>
      </c>
      <c r="B629" t="s">
        <v>631</v>
      </c>
      <c r="AE629" t="s">
        <v>15</v>
      </c>
    </row>
    <row r="630" spans="1:31">
      <c r="A630" s="1" t="str">
        <f>"002255"</f>
        <v>002255</v>
      </c>
      <c r="B630" t="s">
        <v>632</v>
      </c>
      <c r="AE630" t="s">
        <v>15</v>
      </c>
    </row>
    <row r="631" spans="1:31">
      <c r="A631" s="1" t="str">
        <f>"001283"</f>
        <v>001283</v>
      </c>
      <c r="B631" t="s">
        <v>633</v>
      </c>
      <c r="AE631" t="s">
        <v>15</v>
      </c>
    </row>
    <row r="632" spans="1:31">
      <c r="A632" s="1" t="str">
        <f>"002320"</f>
        <v>002320</v>
      </c>
      <c r="B632" t="s">
        <v>634</v>
      </c>
      <c r="AE632" t="s">
        <v>15</v>
      </c>
    </row>
    <row r="633" spans="1:31">
      <c r="A633" s="1" t="str">
        <f>"002154"</f>
        <v>002154</v>
      </c>
      <c r="B633" t="s">
        <v>635</v>
      </c>
      <c r="AE633" t="s">
        <v>15</v>
      </c>
    </row>
    <row r="634" spans="1:31">
      <c r="A634" s="1" t="str">
        <f>"002551"</f>
        <v>002551</v>
      </c>
      <c r="B634" t="s">
        <v>636</v>
      </c>
      <c r="AE634" t="s">
        <v>15</v>
      </c>
    </row>
    <row r="635" spans="1:31">
      <c r="A635" s="1" t="str">
        <f>"002248"</f>
        <v>002248</v>
      </c>
      <c r="B635" t="s">
        <v>637</v>
      </c>
      <c r="AE635" t="s">
        <v>15</v>
      </c>
    </row>
    <row r="636" spans="1:31">
      <c r="A636" s="1" t="str">
        <f>"002465"</f>
        <v>002465</v>
      </c>
      <c r="B636" t="s">
        <v>638</v>
      </c>
      <c r="AE636" t="s">
        <v>15</v>
      </c>
    </row>
    <row r="637" spans="1:31">
      <c r="A637" s="1" t="str">
        <f>"001696"</f>
        <v>001696</v>
      </c>
      <c r="B637" t="s">
        <v>639</v>
      </c>
      <c r="AE637" t="s">
        <v>15</v>
      </c>
    </row>
    <row r="638" spans="1:31">
      <c r="A638" s="1" t="str">
        <f>"002655"</f>
        <v>002655</v>
      </c>
      <c r="B638" t="s">
        <v>640</v>
      </c>
      <c r="AE638" t="s">
        <v>15</v>
      </c>
    </row>
    <row r="639" spans="1:31">
      <c r="A639" s="1" t="str">
        <f>"000530"</f>
        <v>000530</v>
      </c>
      <c r="B639" t="s">
        <v>641</v>
      </c>
      <c r="AE639" t="s">
        <v>15</v>
      </c>
    </row>
    <row r="640" spans="1:31">
      <c r="A640" s="1" t="str">
        <f>"000637"</f>
        <v>000637</v>
      </c>
      <c r="B640" t="s">
        <v>642</v>
      </c>
      <c r="AE640" t="s">
        <v>15</v>
      </c>
    </row>
    <row r="641" spans="1:31">
      <c r="A641" s="1" t="str">
        <f>"002627"</f>
        <v>002627</v>
      </c>
      <c r="B641" t="s">
        <v>643</v>
      </c>
      <c r="AE641" t="s">
        <v>15</v>
      </c>
    </row>
    <row r="642" spans="1:31">
      <c r="A642" s="1" t="str">
        <f>"000850"</f>
        <v>000850</v>
      </c>
      <c r="B642" t="s">
        <v>644</v>
      </c>
      <c r="AE642" t="s">
        <v>15</v>
      </c>
    </row>
    <row r="643" spans="1:31">
      <c r="A643" s="1" t="str">
        <f>"002277"</f>
        <v>002277</v>
      </c>
      <c r="B643" t="s">
        <v>645</v>
      </c>
      <c r="AE643" t="s">
        <v>15</v>
      </c>
    </row>
    <row r="644" spans="1:31">
      <c r="A644" s="1" t="str">
        <f>"002085"</f>
        <v>002085</v>
      </c>
      <c r="B644" t="s">
        <v>646</v>
      </c>
      <c r="AE644" t="s">
        <v>15</v>
      </c>
    </row>
    <row r="645" spans="1:31">
      <c r="A645" s="1" t="str">
        <f>"002003"</f>
        <v>002003</v>
      </c>
      <c r="B645" t="s">
        <v>647</v>
      </c>
      <c r="AE645" t="s">
        <v>15</v>
      </c>
    </row>
    <row r="646" spans="1:31">
      <c r="A646" s="1" t="str">
        <f>"002745"</f>
        <v>002745</v>
      </c>
      <c r="B646" t="s">
        <v>648</v>
      </c>
      <c r="AE646" t="s">
        <v>15</v>
      </c>
    </row>
    <row r="647" spans="1:31">
      <c r="A647" s="1" t="str">
        <f>"002399"</f>
        <v>002399</v>
      </c>
      <c r="B647" t="s">
        <v>649</v>
      </c>
      <c r="AE647" t="s">
        <v>15</v>
      </c>
    </row>
    <row r="648" spans="1:31">
      <c r="A648" s="1" t="str">
        <f>"000635"</f>
        <v>000635</v>
      </c>
      <c r="B648" t="s">
        <v>650</v>
      </c>
      <c r="AE648" t="s">
        <v>15</v>
      </c>
    </row>
    <row r="649" spans="1:31">
      <c r="A649" s="1" t="str">
        <f>"002282"</f>
        <v>002282</v>
      </c>
      <c r="B649" t="s">
        <v>651</v>
      </c>
      <c r="AE649" t="s">
        <v>15</v>
      </c>
    </row>
    <row r="650" spans="1:31">
      <c r="A650" s="1" t="str">
        <f>"002930"</f>
        <v>002930</v>
      </c>
      <c r="B650" t="s">
        <v>652</v>
      </c>
      <c r="AE650" t="s">
        <v>15</v>
      </c>
    </row>
    <row r="651" spans="1:31">
      <c r="A651" s="1" t="str">
        <f>"001267"</f>
        <v>001267</v>
      </c>
      <c r="B651" t="s">
        <v>653</v>
      </c>
      <c r="AE651" t="s">
        <v>15</v>
      </c>
    </row>
    <row r="652" spans="1:31">
      <c r="A652" s="1" t="str">
        <f>"002521"</f>
        <v>002521</v>
      </c>
      <c r="B652" t="s">
        <v>654</v>
      </c>
      <c r="AE652" t="s">
        <v>15</v>
      </c>
    </row>
    <row r="653" spans="1:31">
      <c r="A653" s="1" t="str">
        <f>"000593"</f>
        <v>000593</v>
      </c>
      <c r="B653" t="s">
        <v>655</v>
      </c>
      <c r="AE653" t="s">
        <v>15</v>
      </c>
    </row>
    <row r="654" spans="1:31">
      <c r="A654" s="1" t="str">
        <f>"002979"</f>
        <v>002979</v>
      </c>
      <c r="B654" t="s">
        <v>656</v>
      </c>
      <c r="AE654" t="s">
        <v>15</v>
      </c>
    </row>
    <row r="655" spans="1:31">
      <c r="A655" s="1" t="str">
        <f>"002878"</f>
        <v>002878</v>
      </c>
      <c r="B655" t="s">
        <v>657</v>
      </c>
      <c r="AE655" t="s">
        <v>15</v>
      </c>
    </row>
    <row r="656" spans="1:31">
      <c r="A656" s="1" t="str">
        <f>"002940"</f>
        <v>002940</v>
      </c>
      <c r="B656" t="s">
        <v>658</v>
      </c>
      <c r="AE656" t="s">
        <v>15</v>
      </c>
    </row>
    <row r="657" spans="1:31">
      <c r="A657" s="1" t="str">
        <f>"000532"</f>
        <v>000532</v>
      </c>
      <c r="B657" t="s">
        <v>659</v>
      </c>
      <c r="AE657" t="s">
        <v>15</v>
      </c>
    </row>
    <row r="658" spans="1:31">
      <c r="A658" s="1" t="str">
        <f>"002630"</f>
        <v>002630</v>
      </c>
      <c r="B658" t="s">
        <v>660</v>
      </c>
      <c r="AE658" t="s">
        <v>15</v>
      </c>
    </row>
    <row r="659" spans="1:31">
      <c r="A659" s="1" t="str">
        <f>"002662"</f>
        <v>002662</v>
      </c>
      <c r="B659" t="s">
        <v>661</v>
      </c>
      <c r="AE659" t="s">
        <v>15</v>
      </c>
    </row>
    <row r="660" spans="1:31">
      <c r="A660" s="1" t="str">
        <f>"002969"</f>
        <v>002969</v>
      </c>
      <c r="B660" t="s">
        <v>662</v>
      </c>
      <c r="AE660" t="s">
        <v>15</v>
      </c>
    </row>
    <row r="661" spans="1:31">
      <c r="A661" s="1" t="str">
        <f>"001228"</f>
        <v>001228</v>
      </c>
      <c r="B661" t="s">
        <v>663</v>
      </c>
      <c r="AE661" t="s">
        <v>15</v>
      </c>
    </row>
    <row r="662" spans="1:31">
      <c r="A662" s="1" t="str">
        <f>"002937"</f>
        <v>002937</v>
      </c>
      <c r="B662" t="s">
        <v>664</v>
      </c>
      <c r="AE662" t="s">
        <v>15</v>
      </c>
    </row>
    <row r="663" spans="1:31">
      <c r="A663" s="1" t="str">
        <f>"002598"</f>
        <v>002598</v>
      </c>
      <c r="B663" t="s">
        <v>665</v>
      </c>
      <c r="AE663" t="s">
        <v>15</v>
      </c>
    </row>
    <row r="664" spans="1:31">
      <c r="A664" s="1" t="str">
        <f>"000788"</f>
        <v>000788</v>
      </c>
      <c r="B664" t="s">
        <v>666</v>
      </c>
      <c r="AE664" t="s">
        <v>15</v>
      </c>
    </row>
    <row r="665" spans="1:31">
      <c r="A665" s="1" t="str">
        <f>"000921"</f>
        <v>000921</v>
      </c>
      <c r="B665" t="s">
        <v>667</v>
      </c>
      <c r="AE665" t="s">
        <v>15</v>
      </c>
    </row>
    <row r="666" spans="1:31">
      <c r="A666" s="1" t="str">
        <f>"000919"</f>
        <v>000919</v>
      </c>
      <c r="B666" t="s">
        <v>668</v>
      </c>
      <c r="AE666" t="s">
        <v>15</v>
      </c>
    </row>
    <row r="667" spans="1:31">
      <c r="A667" s="1" t="str">
        <f>"000020"</f>
        <v>000020</v>
      </c>
      <c r="B667" t="s">
        <v>669</v>
      </c>
      <c r="AE667" t="s">
        <v>15</v>
      </c>
    </row>
    <row r="668" spans="1:31">
      <c r="A668" s="1" t="str">
        <f>"002674"</f>
        <v>002674</v>
      </c>
      <c r="B668" t="s">
        <v>670</v>
      </c>
      <c r="AE668" t="s">
        <v>15</v>
      </c>
    </row>
    <row r="669" spans="1:31">
      <c r="A669" s="1" t="str">
        <f>"002239"</f>
        <v>002239</v>
      </c>
      <c r="B669" t="s">
        <v>671</v>
      </c>
      <c r="AE669" t="s">
        <v>15</v>
      </c>
    </row>
    <row r="670" spans="1:31">
      <c r="A670" s="1" t="str">
        <f>"002623"</f>
        <v>002623</v>
      </c>
      <c r="B670" t="s">
        <v>672</v>
      </c>
      <c r="AE670" t="s">
        <v>15</v>
      </c>
    </row>
    <row r="671" spans="1:31">
      <c r="A671" s="1" t="str">
        <f>"002622"</f>
        <v>002622</v>
      </c>
      <c r="B671" t="s">
        <v>673</v>
      </c>
      <c r="AE671" t="s">
        <v>15</v>
      </c>
    </row>
    <row r="672" spans="1:31">
      <c r="A672" s="1" t="str">
        <f>"002799"</f>
        <v>002799</v>
      </c>
      <c r="B672" t="s">
        <v>674</v>
      </c>
      <c r="AE672" t="s">
        <v>15</v>
      </c>
    </row>
    <row r="673" spans="1:31">
      <c r="A673" s="1" t="str">
        <f>"001217"</f>
        <v>001217</v>
      </c>
      <c r="B673" t="s">
        <v>675</v>
      </c>
      <c r="AE673" t="s">
        <v>15</v>
      </c>
    </row>
    <row r="674" spans="1:31">
      <c r="A674" s="1" t="str">
        <f>"002734"</f>
        <v>002734</v>
      </c>
      <c r="B674" t="s">
        <v>676</v>
      </c>
      <c r="AE674" t="s">
        <v>15</v>
      </c>
    </row>
    <row r="675" spans="1:31">
      <c r="A675" s="1" t="str">
        <f>"002909"</f>
        <v>002909</v>
      </c>
      <c r="B675" t="s">
        <v>677</v>
      </c>
      <c r="AE675" t="s">
        <v>15</v>
      </c>
    </row>
    <row r="676" spans="1:31">
      <c r="A676" s="1" t="str">
        <f>"000619"</f>
        <v>000619</v>
      </c>
      <c r="B676" t="s">
        <v>678</v>
      </c>
      <c r="AE676" t="s">
        <v>15</v>
      </c>
    </row>
    <row r="677" spans="1:31">
      <c r="A677" s="1" t="str">
        <f>"000882"</f>
        <v>000882</v>
      </c>
      <c r="B677" t="s">
        <v>679</v>
      </c>
      <c r="AE677" t="s">
        <v>15</v>
      </c>
    </row>
    <row r="678" spans="1:31">
      <c r="A678" s="1" t="str">
        <f>"000733"</f>
        <v>000733</v>
      </c>
      <c r="B678" t="s">
        <v>680</v>
      </c>
      <c r="AE678" t="s">
        <v>15</v>
      </c>
    </row>
    <row r="679" spans="1:31">
      <c r="A679" s="1" t="str">
        <f>"001896"</f>
        <v>001896</v>
      </c>
      <c r="B679" t="s">
        <v>681</v>
      </c>
      <c r="AE679" t="s">
        <v>15</v>
      </c>
    </row>
    <row r="680" spans="1:31">
      <c r="A680" s="1" t="str">
        <f>"002376"</f>
        <v>002376</v>
      </c>
      <c r="B680" t="s">
        <v>682</v>
      </c>
      <c r="AE680" t="s">
        <v>15</v>
      </c>
    </row>
    <row r="681" spans="1:31">
      <c r="A681" s="1" t="str">
        <f>"001216"</f>
        <v>001216</v>
      </c>
      <c r="B681" t="s">
        <v>683</v>
      </c>
      <c r="AE681" t="s">
        <v>15</v>
      </c>
    </row>
    <row r="682" spans="1:31">
      <c r="A682" s="1" t="str">
        <f>"002780"</f>
        <v>002780</v>
      </c>
      <c r="B682" t="s">
        <v>684</v>
      </c>
      <c r="AE682" t="s">
        <v>15</v>
      </c>
    </row>
    <row r="683" spans="1:31">
      <c r="A683" s="1" t="str">
        <f>"000978"</f>
        <v>000978</v>
      </c>
      <c r="B683" t="s">
        <v>685</v>
      </c>
      <c r="AE683" t="s">
        <v>15</v>
      </c>
    </row>
    <row r="684" spans="1:31">
      <c r="A684" s="1" t="str">
        <f>"002395"</f>
        <v>002395</v>
      </c>
      <c r="B684" t="s">
        <v>686</v>
      </c>
      <c r="AE684" t="s">
        <v>15</v>
      </c>
    </row>
    <row r="685" spans="1:31">
      <c r="A685" s="1" t="str">
        <f>"002019"</f>
        <v>002019</v>
      </c>
      <c r="B685" t="s">
        <v>687</v>
      </c>
      <c r="AE685" t="s">
        <v>15</v>
      </c>
    </row>
    <row r="686" spans="1:31">
      <c r="A686" s="1" t="str">
        <f>"000686"</f>
        <v>000686</v>
      </c>
      <c r="B686" t="s">
        <v>688</v>
      </c>
      <c r="AE686" t="s">
        <v>15</v>
      </c>
    </row>
    <row r="687" spans="1:31">
      <c r="A687" s="1" t="str">
        <f>"002715"</f>
        <v>002715</v>
      </c>
      <c r="B687" t="s">
        <v>689</v>
      </c>
      <c r="AE687" t="s">
        <v>15</v>
      </c>
    </row>
    <row r="688" spans="1:31">
      <c r="A688" s="1" t="str">
        <f>"000596"</f>
        <v>000596</v>
      </c>
      <c r="B688" t="s">
        <v>690</v>
      </c>
      <c r="AE688" t="s">
        <v>15</v>
      </c>
    </row>
    <row r="689" spans="1:31">
      <c r="A689" s="1" t="str">
        <f>"000966"</f>
        <v>000966</v>
      </c>
      <c r="B689" t="s">
        <v>691</v>
      </c>
      <c r="AE689" t="s">
        <v>15</v>
      </c>
    </row>
    <row r="690" spans="1:31">
      <c r="A690" s="1" t="str">
        <f>"000425"</f>
        <v>000425</v>
      </c>
      <c r="B690" t="s">
        <v>692</v>
      </c>
      <c r="AE690" t="s">
        <v>15</v>
      </c>
    </row>
    <row r="691" spans="1:31">
      <c r="A691" s="1" t="str">
        <f>"002187"</f>
        <v>002187</v>
      </c>
      <c r="B691" t="s">
        <v>693</v>
      </c>
      <c r="AE691" t="s">
        <v>15</v>
      </c>
    </row>
    <row r="692" spans="1:31">
      <c r="A692" s="1" t="str">
        <f>"002171"</f>
        <v>002171</v>
      </c>
      <c r="B692" t="s">
        <v>694</v>
      </c>
      <c r="AE692" t="s">
        <v>15</v>
      </c>
    </row>
    <row r="693" spans="1:31">
      <c r="A693" s="1" t="str">
        <f>"003025"</f>
        <v>003025</v>
      </c>
      <c r="B693" t="s">
        <v>695</v>
      </c>
      <c r="AE693" t="s">
        <v>15</v>
      </c>
    </row>
    <row r="694" spans="1:31">
      <c r="A694" s="1" t="str">
        <f>"002990"</f>
        <v>002990</v>
      </c>
      <c r="B694" t="s">
        <v>696</v>
      </c>
      <c r="AE694" t="s">
        <v>15</v>
      </c>
    </row>
    <row r="695" spans="1:31">
      <c r="A695" s="1" t="str">
        <f>"002773"</f>
        <v>002773</v>
      </c>
      <c r="B695" t="s">
        <v>697</v>
      </c>
      <c r="AE695" t="s">
        <v>15</v>
      </c>
    </row>
    <row r="696" spans="1:31">
      <c r="A696" s="1" t="str">
        <f>"002295"</f>
        <v>002295</v>
      </c>
      <c r="B696" t="s">
        <v>698</v>
      </c>
      <c r="AE696" t="s">
        <v>15</v>
      </c>
    </row>
    <row r="697" spans="1:31">
      <c r="A697" s="1" t="str">
        <f>"002580"</f>
        <v>002580</v>
      </c>
      <c r="B697" t="s">
        <v>699</v>
      </c>
      <c r="AE697" t="s">
        <v>15</v>
      </c>
    </row>
    <row r="698" spans="1:31">
      <c r="A698" s="1" t="str">
        <f>"002225"</f>
        <v>002225</v>
      </c>
      <c r="B698" t="s">
        <v>700</v>
      </c>
      <c r="AE698" t="s">
        <v>15</v>
      </c>
    </row>
    <row r="699" spans="1:31">
      <c r="A699" s="1" t="str">
        <f>"000807"</f>
        <v>000807</v>
      </c>
      <c r="B699" t="s">
        <v>701</v>
      </c>
      <c r="AE699" t="s">
        <v>15</v>
      </c>
    </row>
    <row r="700" spans="1:31">
      <c r="A700" s="1" t="str">
        <f>"002139"</f>
        <v>002139</v>
      </c>
      <c r="B700" t="s">
        <v>702</v>
      </c>
      <c r="AE700" t="s">
        <v>15</v>
      </c>
    </row>
    <row r="701" spans="1:31">
      <c r="A701" s="1" t="str">
        <f>"002806"</f>
        <v>002806</v>
      </c>
      <c r="B701" t="s">
        <v>703</v>
      </c>
      <c r="AE701" t="s">
        <v>15</v>
      </c>
    </row>
    <row r="702" spans="1:31">
      <c r="A702" s="1" t="str">
        <f>"002556"</f>
        <v>002556</v>
      </c>
      <c r="B702" t="s">
        <v>704</v>
      </c>
      <c r="AE702" t="s">
        <v>15</v>
      </c>
    </row>
    <row r="703" spans="1:31">
      <c r="A703" s="1" t="str">
        <f>"002722"</f>
        <v>002722</v>
      </c>
      <c r="B703" t="s">
        <v>705</v>
      </c>
      <c r="AE703" t="s">
        <v>15</v>
      </c>
    </row>
    <row r="704" spans="1:31">
      <c r="A704" s="1" t="str">
        <f>"002917"</f>
        <v>002917</v>
      </c>
      <c r="B704" t="s">
        <v>706</v>
      </c>
      <c r="AE704" t="s">
        <v>15</v>
      </c>
    </row>
    <row r="705" spans="1:31">
      <c r="A705" s="1" t="str">
        <f>"000659"</f>
        <v>000659</v>
      </c>
      <c r="B705" t="s">
        <v>707</v>
      </c>
      <c r="AE705" t="s">
        <v>15</v>
      </c>
    </row>
    <row r="706" spans="1:31">
      <c r="A706" s="1" t="str">
        <f>"002120"</f>
        <v>002120</v>
      </c>
      <c r="B706" t="s">
        <v>708</v>
      </c>
      <c r="AE706" t="s">
        <v>15</v>
      </c>
    </row>
    <row r="707" spans="1:31">
      <c r="A707" s="1" t="str">
        <f>"002065"</f>
        <v>002065</v>
      </c>
      <c r="B707" t="s">
        <v>709</v>
      </c>
      <c r="AE707" t="s">
        <v>15</v>
      </c>
    </row>
    <row r="708" spans="1:31">
      <c r="A708" s="1" t="str">
        <f>"002254"</f>
        <v>002254</v>
      </c>
      <c r="B708" t="s">
        <v>710</v>
      </c>
      <c r="AE708" t="s">
        <v>15</v>
      </c>
    </row>
    <row r="709" spans="1:31">
      <c r="A709" s="1" t="str">
        <f>"002890"</f>
        <v>002890</v>
      </c>
      <c r="B709" t="s">
        <v>711</v>
      </c>
      <c r="AE709" t="s">
        <v>15</v>
      </c>
    </row>
    <row r="710" spans="1:31">
      <c r="A710" s="1" t="str">
        <f>"000933"</f>
        <v>000933</v>
      </c>
      <c r="B710" t="s">
        <v>712</v>
      </c>
      <c r="AE710" t="s">
        <v>15</v>
      </c>
    </row>
    <row r="711" spans="1:31">
      <c r="A711" s="1" t="str">
        <f>"002337"</f>
        <v>002337</v>
      </c>
      <c r="B711" t="s">
        <v>713</v>
      </c>
      <c r="AE711" t="s">
        <v>15</v>
      </c>
    </row>
    <row r="712" spans="1:31">
      <c r="A712" s="1" t="str">
        <f>"000403"</f>
        <v>000403</v>
      </c>
      <c r="B712" t="s">
        <v>714</v>
      </c>
      <c r="AE712" t="s">
        <v>15</v>
      </c>
    </row>
    <row r="713" spans="1:31">
      <c r="A713" s="1" t="str">
        <f>"000536"</f>
        <v>000536</v>
      </c>
      <c r="B713" t="s">
        <v>715</v>
      </c>
      <c r="AE713" t="s">
        <v>15</v>
      </c>
    </row>
    <row r="714" spans="1:31">
      <c r="A714" s="1" t="str">
        <f>"000800"</f>
        <v>000800</v>
      </c>
      <c r="B714" t="s">
        <v>716</v>
      </c>
      <c r="AE714" t="s">
        <v>15</v>
      </c>
    </row>
    <row r="715" spans="1:31">
      <c r="A715" s="1" t="str">
        <f>"002119"</f>
        <v>002119</v>
      </c>
      <c r="B715" t="s">
        <v>717</v>
      </c>
      <c r="AE715" t="s">
        <v>15</v>
      </c>
    </row>
    <row r="716" spans="1:31">
      <c r="A716" s="1" t="str">
        <f>"002199"</f>
        <v>002199</v>
      </c>
      <c r="B716" t="s">
        <v>718</v>
      </c>
      <c r="AE716" t="s">
        <v>15</v>
      </c>
    </row>
    <row r="717" spans="1:31">
      <c r="A717" s="1" t="str">
        <f>"001270"</f>
        <v>001270</v>
      </c>
      <c r="B717" t="s">
        <v>719</v>
      </c>
      <c r="AE717" t="s">
        <v>15</v>
      </c>
    </row>
    <row r="718" spans="1:31">
      <c r="A718" s="1" t="str">
        <f>"000963"</f>
        <v>000963</v>
      </c>
      <c r="B718" t="s">
        <v>720</v>
      </c>
      <c r="AE718" t="s">
        <v>15</v>
      </c>
    </row>
    <row r="719" spans="1:31">
      <c r="A719" s="1" t="str">
        <f>"002941"</f>
        <v>002941</v>
      </c>
      <c r="B719" t="s">
        <v>721</v>
      </c>
      <c r="AE719" t="s">
        <v>15</v>
      </c>
    </row>
    <row r="720" spans="1:31">
      <c r="A720" s="1" t="str">
        <f>"000037"</f>
        <v>000037</v>
      </c>
      <c r="B720" t="s">
        <v>722</v>
      </c>
      <c r="AE720" t="s">
        <v>15</v>
      </c>
    </row>
    <row r="721" spans="1:31">
      <c r="A721" s="1" t="str">
        <f>"002836"</f>
        <v>002836</v>
      </c>
      <c r="B721" t="s">
        <v>723</v>
      </c>
      <c r="AE721" t="s">
        <v>15</v>
      </c>
    </row>
    <row r="722" spans="1:31">
      <c r="A722" s="1" t="str">
        <f>"002272"</f>
        <v>002272</v>
      </c>
      <c r="B722" t="s">
        <v>724</v>
      </c>
      <c r="AE722" t="s">
        <v>15</v>
      </c>
    </row>
    <row r="723" spans="1:31">
      <c r="A723" s="1" t="str">
        <f>"002296"</f>
        <v>002296</v>
      </c>
      <c r="B723" t="s">
        <v>725</v>
      </c>
      <c r="AE723" t="s">
        <v>15</v>
      </c>
    </row>
    <row r="724" spans="1:31">
      <c r="A724" s="1" t="str">
        <f>"002769"</f>
        <v>002769</v>
      </c>
      <c r="B724" t="s">
        <v>726</v>
      </c>
      <c r="AE724" t="s">
        <v>15</v>
      </c>
    </row>
    <row r="725" spans="1:31">
      <c r="A725" s="1" t="str">
        <f>"002091"</f>
        <v>002091</v>
      </c>
      <c r="B725" t="s">
        <v>727</v>
      </c>
      <c r="AE725" t="s">
        <v>15</v>
      </c>
    </row>
    <row r="726" spans="1:31">
      <c r="A726" s="1" t="str">
        <f>"002723"</f>
        <v>002723</v>
      </c>
      <c r="B726" t="s">
        <v>728</v>
      </c>
      <c r="AE726" t="s">
        <v>15</v>
      </c>
    </row>
    <row r="727" spans="1:31">
      <c r="A727" s="1" t="str">
        <f>"002027"</f>
        <v>002027</v>
      </c>
      <c r="B727" t="s">
        <v>729</v>
      </c>
      <c r="AE727" t="s">
        <v>15</v>
      </c>
    </row>
    <row r="728" spans="1:31">
      <c r="A728" s="1" t="str">
        <f>"002554"</f>
        <v>002554</v>
      </c>
      <c r="B728" t="s">
        <v>730</v>
      </c>
      <c r="AE728" t="s">
        <v>15</v>
      </c>
    </row>
    <row r="729" spans="1:31">
      <c r="A729" s="1" t="str">
        <f>"002274"</f>
        <v>002274</v>
      </c>
      <c r="B729" t="s">
        <v>731</v>
      </c>
      <c r="AE729" t="s">
        <v>15</v>
      </c>
    </row>
    <row r="730" spans="1:31">
      <c r="A730" s="1" t="str">
        <f>"002348"</f>
        <v>002348</v>
      </c>
      <c r="B730" t="s">
        <v>732</v>
      </c>
      <c r="AE730" t="s">
        <v>15</v>
      </c>
    </row>
    <row r="731" spans="1:31">
      <c r="A731" s="1" t="str">
        <f>"003011"</f>
        <v>003011</v>
      </c>
      <c r="B731" t="s">
        <v>733</v>
      </c>
      <c r="AE731" t="s">
        <v>15</v>
      </c>
    </row>
    <row r="732" spans="1:31">
      <c r="A732" s="1" t="str">
        <f>"002736"</f>
        <v>002736</v>
      </c>
      <c r="B732" t="s">
        <v>734</v>
      </c>
      <c r="AE732" t="s">
        <v>15</v>
      </c>
    </row>
    <row r="733" spans="1:31">
      <c r="A733" s="1" t="str">
        <f>"000408"</f>
        <v>000408</v>
      </c>
      <c r="B733" t="s">
        <v>735</v>
      </c>
      <c r="AE733" t="s">
        <v>15</v>
      </c>
    </row>
    <row r="734" spans="1:31">
      <c r="A734" s="1" t="str">
        <f>"002195"</f>
        <v>002195</v>
      </c>
      <c r="B734" t="s">
        <v>736</v>
      </c>
      <c r="AE734" t="s">
        <v>15</v>
      </c>
    </row>
    <row r="735" spans="1:31">
      <c r="A735" s="1" t="str">
        <f>"000717"</f>
        <v>000717</v>
      </c>
      <c r="B735" t="s">
        <v>737</v>
      </c>
      <c r="AE735" t="s">
        <v>15</v>
      </c>
    </row>
    <row r="736" spans="1:31">
      <c r="A736" s="1" t="str">
        <f>"000545"</f>
        <v>000545</v>
      </c>
      <c r="B736" t="s">
        <v>738</v>
      </c>
      <c r="AE736" t="s">
        <v>15</v>
      </c>
    </row>
    <row r="737" spans="1:31">
      <c r="A737" s="1" t="str">
        <f>"002055"</f>
        <v>002055</v>
      </c>
      <c r="B737" t="s">
        <v>739</v>
      </c>
      <c r="AE737" t="s">
        <v>15</v>
      </c>
    </row>
    <row r="738" spans="1:31">
      <c r="A738" s="1" t="str">
        <f>"002574"</f>
        <v>002574</v>
      </c>
      <c r="B738" t="s">
        <v>740</v>
      </c>
      <c r="AE738" t="s">
        <v>15</v>
      </c>
    </row>
    <row r="739" spans="1:31">
      <c r="A739" s="1" t="str">
        <f>"000048"</f>
        <v>000048</v>
      </c>
      <c r="B739" t="s">
        <v>741</v>
      </c>
      <c r="AE739" t="s">
        <v>15</v>
      </c>
    </row>
    <row r="740" spans="1:31">
      <c r="A740" s="1" t="str">
        <f>"002456"</f>
        <v>002456</v>
      </c>
      <c r="B740" t="s">
        <v>742</v>
      </c>
      <c r="AE740" t="s">
        <v>15</v>
      </c>
    </row>
    <row r="741" spans="1:31">
      <c r="A741" s="1" t="str">
        <f>"000031"</f>
        <v>000031</v>
      </c>
      <c r="B741" t="s">
        <v>743</v>
      </c>
      <c r="AE741" t="s">
        <v>15</v>
      </c>
    </row>
    <row r="742" spans="1:31">
      <c r="A742" s="1" t="str">
        <f>"000592"</f>
        <v>000592</v>
      </c>
      <c r="B742" t="s">
        <v>744</v>
      </c>
      <c r="AE742" t="s">
        <v>15</v>
      </c>
    </row>
    <row r="743" spans="1:31">
      <c r="A743" s="1" t="str">
        <f>"002197"</f>
        <v>002197</v>
      </c>
      <c r="B743" t="s">
        <v>745</v>
      </c>
      <c r="AE743" t="s">
        <v>15</v>
      </c>
    </row>
    <row r="744" spans="1:31">
      <c r="A744" s="1" t="str">
        <f>"002140"</f>
        <v>002140</v>
      </c>
      <c r="B744" t="s">
        <v>746</v>
      </c>
      <c r="AE744" t="s">
        <v>15</v>
      </c>
    </row>
    <row r="745" spans="1:31">
      <c r="A745" s="1" t="str">
        <f>"001318"</f>
        <v>001318</v>
      </c>
      <c r="B745" t="s">
        <v>747</v>
      </c>
      <c r="AE745" t="s">
        <v>15</v>
      </c>
    </row>
    <row r="746" spans="1:31">
      <c r="A746" s="1" t="str">
        <f>"002671"</f>
        <v>002671</v>
      </c>
      <c r="B746" t="s">
        <v>748</v>
      </c>
      <c r="AE746" t="s">
        <v>15</v>
      </c>
    </row>
    <row r="747" spans="1:31">
      <c r="A747" s="1" t="str">
        <f>"002215"</f>
        <v>002215</v>
      </c>
      <c r="B747" t="s">
        <v>749</v>
      </c>
      <c r="AE747" t="s">
        <v>15</v>
      </c>
    </row>
    <row r="748" spans="1:31">
      <c r="A748" s="1" t="str">
        <f>"000818"</f>
        <v>000818</v>
      </c>
      <c r="B748" t="s">
        <v>750</v>
      </c>
      <c r="AE748" t="s">
        <v>15</v>
      </c>
    </row>
    <row r="749" spans="1:31">
      <c r="A749" s="1" t="str">
        <f>"000993"</f>
        <v>000993</v>
      </c>
      <c r="B749" t="s">
        <v>751</v>
      </c>
      <c r="AE749" t="s">
        <v>15</v>
      </c>
    </row>
    <row r="750" spans="1:31">
      <c r="A750" s="1" t="str">
        <f>"002891"</f>
        <v>002891</v>
      </c>
      <c r="B750" t="s">
        <v>752</v>
      </c>
      <c r="AE750" t="s">
        <v>15</v>
      </c>
    </row>
    <row r="751" spans="1:31">
      <c r="A751" s="1" t="str">
        <f>"002620"</f>
        <v>002620</v>
      </c>
      <c r="B751" t="s">
        <v>753</v>
      </c>
      <c r="AE751" t="s">
        <v>15</v>
      </c>
    </row>
    <row r="752" spans="1:31">
      <c r="A752" s="1" t="str">
        <f>"002918"</f>
        <v>002918</v>
      </c>
      <c r="B752" t="s">
        <v>754</v>
      </c>
      <c r="AE752" t="s">
        <v>15</v>
      </c>
    </row>
    <row r="753" spans="1:31">
      <c r="A753" s="1" t="str">
        <f>"002693"</f>
        <v>002693</v>
      </c>
      <c r="B753" t="s">
        <v>755</v>
      </c>
      <c r="AE753" t="s">
        <v>15</v>
      </c>
    </row>
    <row r="754" spans="1:31">
      <c r="A754" s="1" t="str">
        <f>"002978"</f>
        <v>002978</v>
      </c>
      <c r="B754" t="s">
        <v>756</v>
      </c>
      <c r="AE754" t="s">
        <v>15</v>
      </c>
    </row>
    <row r="755" spans="1:31">
      <c r="A755" s="1" t="str">
        <f>"002566"</f>
        <v>002566</v>
      </c>
      <c r="B755" t="s">
        <v>757</v>
      </c>
      <c r="AE755" t="s">
        <v>15</v>
      </c>
    </row>
    <row r="756" spans="1:31">
      <c r="A756" s="1" t="str">
        <f>"002801"</f>
        <v>002801</v>
      </c>
      <c r="B756" t="s">
        <v>758</v>
      </c>
      <c r="AE756" t="s">
        <v>15</v>
      </c>
    </row>
    <row r="757" spans="1:31">
      <c r="A757" s="1" t="str">
        <f>"002583"</f>
        <v>002583</v>
      </c>
      <c r="B757" t="s">
        <v>759</v>
      </c>
      <c r="AE757" t="s">
        <v>15</v>
      </c>
    </row>
    <row r="758" spans="1:31">
      <c r="A758" s="1" t="str">
        <f>"002730"</f>
        <v>002730</v>
      </c>
      <c r="B758" t="s">
        <v>760</v>
      </c>
      <c r="AE758" t="s">
        <v>15</v>
      </c>
    </row>
    <row r="759" spans="1:31">
      <c r="A759" s="1" t="str">
        <f>"002198"</f>
        <v>002198</v>
      </c>
      <c r="B759" t="s">
        <v>761</v>
      </c>
      <c r="AE759" t="s">
        <v>15</v>
      </c>
    </row>
    <row r="760" spans="1:31">
      <c r="A760" s="1" t="str">
        <f>"000089"</f>
        <v>000089</v>
      </c>
      <c r="B760" t="s">
        <v>762</v>
      </c>
      <c r="AE760" t="s">
        <v>15</v>
      </c>
    </row>
    <row r="761" spans="1:31">
      <c r="A761" s="1" t="str">
        <f>"002081"</f>
        <v>002081</v>
      </c>
      <c r="B761" t="s">
        <v>763</v>
      </c>
      <c r="AE761" t="s">
        <v>15</v>
      </c>
    </row>
    <row r="762" spans="1:31">
      <c r="A762" s="1" t="str">
        <f>"002599"</f>
        <v>002599</v>
      </c>
      <c r="B762" t="s">
        <v>764</v>
      </c>
      <c r="AE762" t="s">
        <v>15</v>
      </c>
    </row>
    <row r="763" spans="1:31">
      <c r="A763" s="1" t="str">
        <f>"002871"</f>
        <v>002871</v>
      </c>
      <c r="B763" t="s">
        <v>765</v>
      </c>
      <c r="AE763" t="s">
        <v>15</v>
      </c>
    </row>
    <row r="764" spans="1:31">
      <c r="A764" s="1" t="str">
        <f>"000899"</f>
        <v>000899</v>
      </c>
      <c r="B764" t="s">
        <v>766</v>
      </c>
      <c r="AE764" t="s">
        <v>15</v>
      </c>
    </row>
    <row r="765" spans="1:31">
      <c r="A765" s="1" t="str">
        <f>"000997"</f>
        <v>000997</v>
      </c>
      <c r="B765" t="s">
        <v>767</v>
      </c>
      <c r="AE765" t="s">
        <v>15</v>
      </c>
    </row>
    <row r="766" spans="1:31">
      <c r="A766" s="1" t="str">
        <f>"002825"</f>
        <v>002825</v>
      </c>
      <c r="B766" t="s">
        <v>768</v>
      </c>
      <c r="AE766" t="s">
        <v>15</v>
      </c>
    </row>
    <row r="767" spans="1:31">
      <c r="A767" s="1" t="str">
        <f>"002877"</f>
        <v>002877</v>
      </c>
      <c r="B767" t="s">
        <v>769</v>
      </c>
      <c r="AE767" t="s">
        <v>15</v>
      </c>
    </row>
    <row r="768" spans="1:31">
      <c r="A768" s="1" t="str">
        <f>"002635"</f>
        <v>002635</v>
      </c>
      <c r="B768" t="s">
        <v>770</v>
      </c>
      <c r="AE768" t="s">
        <v>15</v>
      </c>
    </row>
    <row r="769" spans="1:31">
      <c r="A769" s="1" t="str">
        <f>"002879"</f>
        <v>002879</v>
      </c>
      <c r="B769" t="s">
        <v>771</v>
      </c>
      <c r="AE769" t="s">
        <v>15</v>
      </c>
    </row>
    <row r="770" spans="1:31">
      <c r="A770" s="1" t="str">
        <f>"001203"</f>
        <v>001203</v>
      </c>
      <c r="B770" t="s">
        <v>772</v>
      </c>
      <c r="AE770" t="s">
        <v>15</v>
      </c>
    </row>
    <row r="771" spans="1:31">
      <c r="A771" s="1" t="str">
        <f>"002686"</f>
        <v>002686</v>
      </c>
      <c r="B771" t="s">
        <v>773</v>
      </c>
      <c r="AE771" t="s">
        <v>15</v>
      </c>
    </row>
    <row r="772" spans="1:31">
      <c r="A772" s="1" t="str">
        <f>"001201"</f>
        <v>001201</v>
      </c>
      <c r="B772" t="s">
        <v>774</v>
      </c>
      <c r="AE772" t="s">
        <v>15</v>
      </c>
    </row>
    <row r="773" spans="1:31">
      <c r="A773" s="1" t="str">
        <f>"000516"</f>
        <v>000516</v>
      </c>
      <c r="B773" t="s">
        <v>775</v>
      </c>
      <c r="AE773" t="s">
        <v>15</v>
      </c>
    </row>
    <row r="774" spans="1:31">
      <c r="A774" s="1" t="str">
        <f>"002194"</f>
        <v>002194</v>
      </c>
      <c r="B774" t="s">
        <v>776</v>
      </c>
      <c r="AE774" t="s">
        <v>15</v>
      </c>
    </row>
    <row r="775" spans="1:31">
      <c r="A775" s="1" t="str">
        <f>"000851"</f>
        <v>000851</v>
      </c>
      <c r="B775" t="s">
        <v>777</v>
      </c>
      <c r="AE775" t="s">
        <v>15</v>
      </c>
    </row>
    <row r="776" spans="1:31">
      <c r="A776" s="1" t="str">
        <f>"000533"</f>
        <v>000533</v>
      </c>
      <c r="B776" t="s">
        <v>778</v>
      </c>
      <c r="AE776" t="s">
        <v>15</v>
      </c>
    </row>
    <row r="777" spans="1:31">
      <c r="A777" s="1" t="str">
        <f>"003008"</f>
        <v>003008</v>
      </c>
      <c r="B777" t="s">
        <v>779</v>
      </c>
      <c r="AE777" t="s">
        <v>15</v>
      </c>
    </row>
    <row r="778" spans="1:31">
      <c r="A778" s="1" t="str">
        <f>"002429"</f>
        <v>002429</v>
      </c>
      <c r="B778" t="s">
        <v>780</v>
      </c>
      <c r="AE778" t="s">
        <v>15</v>
      </c>
    </row>
    <row r="779" spans="1:31">
      <c r="A779" s="1" t="str">
        <f>"002347"</f>
        <v>002347</v>
      </c>
      <c r="B779" t="s">
        <v>781</v>
      </c>
      <c r="AE779" t="s">
        <v>15</v>
      </c>
    </row>
    <row r="780" spans="1:31">
      <c r="A780" s="1" t="str">
        <f>"000518"</f>
        <v>000518</v>
      </c>
      <c r="B780" t="s">
        <v>782</v>
      </c>
      <c r="AE780" t="s">
        <v>15</v>
      </c>
    </row>
    <row r="781" spans="1:31">
      <c r="A781" s="1" t="str">
        <f>"000420"</f>
        <v>000420</v>
      </c>
      <c r="B781" t="s">
        <v>783</v>
      </c>
      <c r="AE781" t="s">
        <v>15</v>
      </c>
    </row>
    <row r="782" spans="1:31">
      <c r="A782" s="1" t="str">
        <f>"000927"</f>
        <v>000927</v>
      </c>
      <c r="B782" t="s">
        <v>784</v>
      </c>
      <c r="AE782" t="s">
        <v>15</v>
      </c>
    </row>
    <row r="783" spans="1:31">
      <c r="A783" s="1" t="str">
        <f>"000609"</f>
        <v>000609</v>
      </c>
      <c r="B783" t="s">
        <v>785</v>
      </c>
      <c r="AE783" t="s">
        <v>15</v>
      </c>
    </row>
    <row r="784" spans="1:31">
      <c r="A784" s="1" t="str">
        <f>"001212"</f>
        <v>001212</v>
      </c>
      <c r="B784" t="s">
        <v>786</v>
      </c>
      <c r="AE784" t="s">
        <v>15</v>
      </c>
    </row>
    <row r="785" spans="1:31">
      <c r="A785" s="1" t="str">
        <f>"002575"</f>
        <v>002575</v>
      </c>
      <c r="B785" t="s">
        <v>787</v>
      </c>
      <c r="AE785" t="s">
        <v>15</v>
      </c>
    </row>
    <row r="786" spans="1:31">
      <c r="A786" s="1" t="str">
        <f>"002659"</f>
        <v>002659</v>
      </c>
      <c r="B786" t="s">
        <v>788</v>
      </c>
      <c r="AE786" t="s">
        <v>15</v>
      </c>
    </row>
    <row r="787" spans="1:31">
      <c r="A787" s="1" t="str">
        <f>"002082"</f>
        <v>002082</v>
      </c>
      <c r="B787" t="s">
        <v>789</v>
      </c>
      <c r="AE787" t="s">
        <v>15</v>
      </c>
    </row>
    <row r="788" spans="1:31">
      <c r="A788" s="1" t="str">
        <f>"000720"</f>
        <v>000720</v>
      </c>
      <c r="B788" t="s">
        <v>790</v>
      </c>
      <c r="AE788" t="s">
        <v>15</v>
      </c>
    </row>
    <row r="789" spans="1:31">
      <c r="A789" s="1" t="str">
        <f>"000626"</f>
        <v>000626</v>
      </c>
      <c r="B789" t="s">
        <v>791</v>
      </c>
      <c r="AE789" t="s">
        <v>15</v>
      </c>
    </row>
    <row r="790" spans="1:31">
      <c r="A790" s="1" t="str">
        <f>"002613"</f>
        <v>002613</v>
      </c>
      <c r="B790" t="s">
        <v>792</v>
      </c>
      <c r="AE790" t="s">
        <v>15</v>
      </c>
    </row>
    <row r="791" spans="1:31">
      <c r="A791" s="1" t="str">
        <f>"000638"</f>
        <v>000638</v>
      </c>
      <c r="B791" t="s">
        <v>793</v>
      </c>
      <c r="AE791" t="s">
        <v>15</v>
      </c>
    </row>
    <row r="792" spans="1:31">
      <c r="A792" s="1" t="str">
        <f>"002361"</f>
        <v>002361</v>
      </c>
      <c r="B792" t="s">
        <v>794</v>
      </c>
      <c r="AE792" t="s">
        <v>15</v>
      </c>
    </row>
    <row r="793" spans="1:31">
      <c r="A793" s="1" t="str">
        <f>"000875"</f>
        <v>000875</v>
      </c>
      <c r="B793" t="s">
        <v>795</v>
      </c>
      <c r="AE793" t="s">
        <v>15</v>
      </c>
    </row>
    <row r="794" spans="1:31">
      <c r="A794" s="1" t="str">
        <f>"002475"</f>
        <v>002475</v>
      </c>
      <c r="B794" t="s">
        <v>796</v>
      </c>
      <c r="AE794" t="s">
        <v>15</v>
      </c>
    </row>
    <row r="795" spans="1:31">
      <c r="A795" s="1" t="str">
        <f>"000676"</f>
        <v>000676</v>
      </c>
      <c r="B795" t="s">
        <v>797</v>
      </c>
      <c r="AE795" t="s">
        <v>15</v>
      </c>
    </row>
    <row r="796" spans="1:31">
      <c r="A796" s="1" t="str">
        <f>"000628"</f>
        <v>000628</v>
      </c>
      <c r="B796" t="s">
        <v>798</v>
      </c>
      <c r="AE796" t="s">
        <v>15</v>
      </c>
    </row>
    <row r="797" spans="1:31">
      <c r="A797" s="1" t="str">
        <f>"002881"</f>
        <v>002881</v>
      </c>
      <c r="B797" t="s">
        <v>799</v>
      </c>
      <c r="AE797" t="s">
        <v>15</v>
      </c>
    </row>
    <row r="798" spans="1:31">
      <c r="A798" s="1" t="str">
        <f>"002698"</f>
        <v>002698</v>
      </c>
      <c r="B798" t="s">
        <v>800</v>
      </c>
      <c r="AE798" t="s">
        <v>15</v>
      </c>
    </row>
    <row r="799" spans="1:31">
      <c r="A799" s="1" t="str">
        <f>"000017"</f>
        <v>000017</v>
      </c>
      <c r="B799" t="s">
        <v>801</v>
      </c>
      <c r="AE799" t="s">
        <v>15</v>
      </c>
    </row>
    <row r="800" spans="1:31">
      <c r="A800" s="1" t="str">
        <f>"002022"</f>
        <v>002022</v>
      </c>
      <c r="B800" t="s">
        <v>802</v>
      </c>
      <c r="AE800" t="s">
        <v>15</v>
      </c>
    </row>
    <row r="801" spans="1:31">
      <c r="A801" s="1" t="str">
        <f>"000810"</f>
        <v>000810</v>
      </c>
      <c r="B801" t="s">
        <v>803</v>
      </c>
      <c r="AE801" t="s">
        <v>15</v>
      </c>
    </row>
    <row r="802" spans="1:31">
      <c r="A802" s="1" t="str">
        <f>"000877"</f>
        <v>000877</v>
      </c>
      <c r="B802" t="s">
        <v>804</v>
      </c>
      <c r="AE802" t="s">
        <v>15</v>
      </c>
    </row>
    <row r="803" spans="1:31">
      <c r="A803" s="1" t="str">
        <f>"000888"</f>
        <v>000888</v>
      </c>
      <c r="B803" t="s">
        <v>805</v>
      </c>
      <c r="AE803" t="s">
        <v>15</v>
      </c>
    </row>
    <row r="804" spans="1:31">
      <c r="A804" s="1" t="str">
        <f>"002158"</f>
        <v>002158</v>
      </c>
      <c r="B804" t="s">
        <v>806</v>
      </c>
      <c r="AE804" t="s">
        <v>15</v>
      </c>
    </row>
    <row r="805" spans="1:31">
      <c r="A805" s="1" t="str">
        <f>"002491"</f>
        <v>002491</v>
      </c>
      <c r="B805" t="s">
        <v>807</v>
      </c>
      <c r="AE805" t="s">
        <v>15</v>
      </c>
    </row>
    <row r="806" spans="1:31">
      <c r="A806" s="1" t="str">
        <f>"002105"</f>
        <v>002105</v>
      </c>
      <c r="B806" t="s">
        <v>808</v>
      </c>
      <c r="AE806" t="s">
        <v>15</v>
      </c>
    </row>
    <row r="807" spans="1:31">
      <c r="A807" s="1" t="str">
        <f>"003029"</f>
        <v>003029</v>
      </c>
      <c r="B807" t="s">
        <v>809</v>
      </c>
      <c r="AE807" t="s">
        <v>15</v>
      </c>
    </row>
    <row r="808" spans="1:31">
      <c r="A808" s="1" t="str">
        <f>"002755"</f>
        <v>002755</v>
      </c>
      <c r="B808" t="s">
        <v>810</v>
      </c>
      <c r="AE808" t="s">
        <v>15</v>
      </c>
    </row>
    <row r="809" spans="1:31">
      <c r="A809" s="1" t="str">
        <f>"002960"</f>
        <v>002960</v>
      </c>
      <c r="B809" t="s">
        <v>811</v>
      </c>
      <c r="AE809" t="s">
        <v>15</v>
      </c>
    </row>
    <row r="810" spans="1:31">
      <c r="A810" s="1" t="str">
        <f>"002647"</f>
        <v>002647</v>
      </c>
      <c r="B810" t="s">
        <v>812</v>
      </c>
      <c r="AE810" t="s">
        <v>15</v>
      </c>
    </row>
    <row r="811" spans="1:31">
      <c r="A811" s="1" t="str">
        <f>"000523"</f>
        <v>000523</v>
      </c>
      <c r="B811" t="s">
        <v>813</v>
      </c>
      <c r="AE811" t="s">
        <v>15</v>
      </c>
    </row>
    <row r="812" spans="1:31">
      <c r="A812" s="1" t="str">
        <f>"002468"</f>
        <v>002468</v>
      </c>
      <c r="B812" t="s">
        <v>814</v>
      </c>
      <c r="AE812" t="s">
        <v>15</v>
      </c>
    </row>
    <row r="813" spans="1:31">
      <c r="A813" s="1" t="str">
        <f>"002312"</f>
        <v>002312</v>
      </c>
      <c r="B813" t="s">
        <v>815</v>
      </c>
      <c r="AE813" t="s">
        <v>15</v>
      </c>
    </row>
    <row r="814" spans="1:31">
      <c r="A814" s="1" t="str">
        <f>"002425"</f>
        <v>002425</v>
      </c>
      <c r="B814" t="s">
        <v>816</v>
      </c>
      <c r="AE814" t="s">
        <v>15</v>
      </c>
    </row>
    <row r="815" spans="1:31">
      <c r="A815" s="1" t="str">
        <f>"002643"</f>
        <v>002643</v>
      </c>
      <c r="B815" t="s">
        <v>817</v>
      </c>
      <c r="AE815" t="s">
        <v>15</v>
      </c>
    </row>
    <row r="816" spans="1:31">
      <c r="A816" s="1" t="str">
        <f>"002790"</f>
        <v>002790</v>
      </c>
      <c r="B816" t="s">
        <v>818</v>
      </c>
      <c r="AE816" t="s">
        <v>15</v>
      </c>
    </row>
    <row r="817" spans="1:31">
      <c r="A817" s="1" t="str">
        <f>"002392"</f>
        <v>002392</v>
      </c>
      <c r="B817" t="s">
        <v>819</v>
      </c>
      <c r="AE817" t="s">
        <v>15</v>
      </c>
    </row>
    <row r="818" spans="1:31">
      <c r="A818" s="1" t="str">
        <f>"002547"</f>
        <v>002547</v>
      </c>
      <c r="B818" t="s">
        <v>820</v>
      </c>
      <c r="AE818" t="s">
        <v>15</v>
      </c>
    </row>
    <row r="819" spans="1:31">
      <c r="A819" s="1" t="str">
        <f>"000776"</f>
        <v>000776</v>
      </c>
      <c r="B819" t="s">
        <v>821</v>
      </c>
      <c r="AE819" t="s">
        <v>15</v>
      </c>
    </row>
    <row r="820" spans="1:31">
      <c r="A820" s="1" t="str">
        <f>"002697"</f>
        <v>002697</v>
      </c>
      <c r="B820" t="s">
        <v>822</v>
      </c>
      <c r="AE820" t="s">
        <v>15</v>
      </c>
    </row>
    <row r="821" spans="1:31">
      <c r="A821" s="1" t="str">
        <f>"002354"</f>
        <v>002354</v>
      </c>
      <c r="B821" t="s">
        <v>823</v>
      </c>
      <c r="AE821" t="s">
        <v>15</v>
      </c>
    </row>
    <row r="822" spans="1:31">
      <c r="A822" s="1" t="str">
        <f>"000401"</f>
        <v>000401</v>
      </c>
      <c r="B822" t="s">
        <v>824</v>
      </c>
      <c r="AE822" t="s">
        <v>15</v>
      </c>
    </row>
    <row r="823" spans="1:31">
      <c r="A823" s="1" t="str">
        <f>"002097"</f>
        <v>002097</v>
      </c>
      <c r="B823" t="s">
        <v>825</v>
      </c>
      <c r="AE823" t="s">
        <v>15</v>
      </c>
    </row>
    <row r="824" spans="1:31">
      <c r="A824" s="1" t="str">
        <f>"002793"</f>
        <v>002793</v>
      </c>
      <c r="B824" t="s">
        <v>826</v>
      </c>
      <c r="AE824" t="s">
        <v>15</v>
      </c>
    </row>
    <row r="825" spans="1:31">
      <c r="A825" s="1" t="str">
        <f>"002317"</f>
        <v>002317</v>
      </c>
      <c r="B825" t="s">
        <v>827</v>
      </c>
      <c r="AE825" t="s">
        <v>15</v>
      </c>
    </row>
    <row r="826" spans="1:31">
      <c r="A826" s="1" t="str">
        <f>"000410"</f>
        <v>000410</v>
      </c>
      <c r="B826" t="s">
        <v>828</v>
      </c>
      <c r="AE826" t="s">
        <v>15</v>
      </c>
    </row>
    <row r="827" spans="1:31">
      <c r="A827" s="1" t="str">
        <f>"002594"</f>
        <v>002594</v>
      </c>
      <c r="B827" t="s">
        <v>829</v>
      </c>
      <c r="AE827" t="s">
        <v>15</v>
      </c>
    </row>
    <row r="828" spans="1:31">
      <c r="A828" s="1" t="str">
        <f>"002501"</f>
        <v>002501</v>
      </c>
      <c r="B828" t="s">
        <v>830</v>
      </c>
      <c r="AE828" t="s">
        <v>15</v>
      </c>
    </row>
    <row r="829" spans="1:31">
      <c r="A829" s="1" t="str">
        <f>"000568"</f>
        <v>000568</v>
      </c>
      <c r="B829" t="s">
        <v>831</v>
      </c>
      <c r="AE829" t="s">
        <v>15</v>
      </c>
    </row>
    <row r="830" spans="1:31">
      <c r="A830" s="1" t="str">
        <f>"002483"</f>
        <v>002483</v>
      </c>
      <c r="B830" t="s">
        <v>832</v>
      </c>
      <c r="AE830" t="s">
        <v>15</v>
      </c>
    </row>
    <row r="831" spans="1:31">
      <c r="A831" s="1" t="str">
        <f>"000517"</f>
        <v>000517</v>
      </c>
      <c r="B831" t="s">
        <v>833</v>
      </c>
      <c r="AE831" t="s">
        <v>15</v>
      </c>
    </row>
    <row r="832" spans="1:31">
      <c r="A832" s="1" t="str">
        <f>"001268"</f>
        <v>001268</v>
      </c>
      <c r="B832" t="s">
        <v>834</v>
      </c>
      <c r="AE832" t="s">
        <v>15</v>
      </c>
    </row>
    <row r="833" spans="1:31">
      <c r="A833" s="1" t="str">
        <f>"002636"</f>
        <v>002636</v>
      </c>
      <c r="B833" t="s">
        <v>835</v>
      </c>
      <c r="AE833" t="s">
        <v>15</v>
      </c>
    </row>
    <row r="834" spans="1:31">
      <c r="A834" s="1" t="str">
        <f>"000729"</f>
        <v>000729</v>
      </c>
      <c r="B834" t="s">
        <v>836</v>
      </c>
      <c r="AE834" t="s">
        <v>15</v>
      </c>
    </row>
    <row r="835" spans="1:31">
      <c r="A835" s="1" t="str">
        <f>"002137"</f>
        <v>002137</v>
      </c>
      <c r="B835" t="s">
        <v>837</v>
      </c>
      <c r="AE835" t="s">
        <v>15</v>
      </c>
    </row>
    <row r="836" spans="1:31">
      <c r="A836" s="1" t="str">
        <f>"002845"</f>
        <v>002845</v>
      </c>
      <c r="B836" t="s">
        <v>838</v>
      </c>
      <c r="AE836" t="s">
        <v>15</v>
      </c>
    </row>
    <row r="837" spans="1:31">
      <c r="A837" s="1" t="str">
        <f>"002159"</f>
        <v>002159</v>
      </c>
      <c r="B837" t="s">
        <v>839</v>
      </c>
      <c r="AE837" t="s">
        <v>15</v>
      </c>
    </row>
    <row r="838" spans="1:31">
      <c r="A838" s="1" t="str">
        <f>"002169"</f>
        <v>002169</v>
      </c>
      <c r="B838" t="s">
        <v>840</v>
      </c>
      <c r="AE838" t="s">
        <v>15</v>
      </c>
    </row>
    <row r="839" spans="1:31">
      <c r="A839" s="1" t="str">
        <f>"000815"</f>
        <v>000815</v>
      </c>
      <c r="B839" t="s">
        <v>841</v>
      </c>
      <c r="AE839" t="s">
        <v>15</v>
      </c>
    </row>
    <row r="840" spans="1:31">
      <c r="A840" s="1" t="str">
        <f>"002206"</f>
        <v>002206</v>
      </c>
      <c r="B840" t="s">
        <v>842</v>
      </c>
      <c r="AE840" t="s">
        <v>15</v>
      </c>
    </row>
    <row r="841" spans="1:31">
      <c r="A841" s="1" t="str">
        <f>"002972"</f>
        <v>002972</v>
      </c>
      <c r="B841" t="s">
        <v>843</v>
      </c>
      <c r="AE841" t="s">
        <v>15</v>
      </c>
    </row>
    <row r="842" spans="1:31">
      <c r="A842" s="1" t="str">
        <f>"002563"</f>
        <v>002563</v>
      </c>
      <c r="B842" t="s">
        <v>844</v>
      </c>
      <c r="AE842" t="s">
        <v>15</v>
      </c>
    </row>
    <row r="843" spans="1:31">
      <c r="A843" s="1" t="str">
        <f>"002111"</f>
        <v>002111</v>
      </c>
      <c r="B843" t="s">
        <v>845</v>
      </c>
      <c r="AE843" t="s">
        <v>15</v>
      </c>
    </row>
    <row r="844" spans="1:31">
      <c r="A844" s="1" t="str">
        <f>"000852"</f>
        <v>000852</v>
      </c>
      <c r="B844" t="s">
        <v>846</v>
      </c>
      <c r="AE844" t="s">
        <v>15</v>
      </c>
    </row>
    <row r="845" spans="1:31">
      <c r="A845" s="1" t="str">
        <f>"003036"</f>
        <v>003036</v>
      </c>
      <c r="B845" t="s">
        <v>847</v>
      </c>
      <c r="AE845" t="s">
        <v>15</v>
      </c>
    </row>
    <row r="846" spans="1:31">
      <c r="A846" s="1" t="str">
        <f>"002950"</f>
        <v>002950</v>
      </c>
      <c r="B846" t="s">
        <v>848</v>
      </c>
      <c r="AE846" t="s">
        <v>15</v>
      </c>
    </row>
    <row r="847" spans="1:31">
      <c r="A847" s="1" t="str">
        <f>"002524"</f>
        <v>002524</v>
      </c>
      <c r="B847" t="s">
        <v>849</v>
      </c>
      <c r="AE847" t="s">
        <v>15</v>
      </c>
    </row>
    <row r="848" spans="1:31">
      <c r="A848" s="1" t="str">
        <f>"002531"</f>
        <v>002531</v>
      </c>
      <c r="B848" t="s">
        <v>850</v>
      </c>
      <c r="AE848" t="s">
        <v>15</v>
      </c>
    </row>
    <row r="849" spans="1:31">
      <c r="A849" s="1" t="str">
        <f>"000597"</f>
        <v>000597</v>
      </c>
      <c r="B849" t="s">
        <v>851</v>
      </c>
      <c r="AE849" t="s">
        <v>15</v>
      </c>
    </row>
    <row r="850" spans="1:31">
      <c r="A850" s="1" t="str">
        <f>"002314"</f>
        <v>002314</v>
      </c>
      <c r="B850" t="s">
        <v>852</v>
      </c>
      <c r="AE850" t="s">
        <v>15</v>
      </c>
    </row>
    <row r="851" spans="1:31">
      <c r="A851" s="1" t="str">
        <f>"001308"</f>
        <v>001308</v>
      </c>
      <c r="B851" t="s">
        <v>853</v>
      </c>
      <c r="AE851" t="s">
        <v>15</v>
      </c>
    </row>
    <row r="852" spans="1:31">
      <c r="A852" s="1" t="str">
        <f>"002449"</f>
        <v>002449</v>
      </c>
      <c r="B852" t="s">
        <v>854</v>
      </c>
      <c r="AE852" t="s">
        <v>15</v>
      </c>
    </row>
    <row r="853" spans="1:31">
      <c r="A853" s="1" t="str">
        <f>"000040"</f>
        <v>000040</v>
      </c>
      <c r="B853" t="s">
        <v>855</v>
      </c>
      <c r="AE853" t="s">
        <v>15</v>
      </c>
    </row>
    <row r="854" spans="1:31">
      <c r="A854" s="1" t="str">
        <f>"002037"</f>
        <v>002037</v>
      </c>
      <c r="B854" t="s">
        <v>856</v>
      </c>
      <c r="AE854" t="s">
        <v>15</v>
      </c>
    </row>
    <row r="855" spans="1:31">
      <c r="A855" s="1" t="str">
        <f>"000561"</f>
        <v>000561</v>
      </c>
      <c r="B855" t="s">
        <v>857</v>
      </c>
      <c r="AE855" t="s">
        <v>15</v>
      </c>
    </row>
    <row r="856" spans="1:31">
      <c r="A856" s="1" t="str">
        <f>"002073"</f>
        <v>002073</v>
      </c>
      <c r="B856" t="s">
        <v>858</v>
      </c>
      <c r="AE856" t="s">
        <v>15</v>
      </c>
    </row>
    <row r="857" spans="1:31">
      <c r="A857" s="1" t="str">
        <f>"002847"</f>
        <v>002847</v>
      </c>
      <c r="B857" t="s">
        <v>859</v>
      </c>
      <c r="AE857" t="s">
        <v>15</v>
      </c>
    </row>
    <row r="858" spans="1:31">
      <c r="A858" s="1" t="str">
        <f>"000859"</f>
        <v>000859</v>
      </c>
      <c r="B858" t="s">
        <v>860</v>
      </c>
      <c r="AE858" t="s">
        <v>15</v>
      </c>
    </row>
    <row r="859" spans="1:31">
      <c r="A859" s="1" t="str">
        <f>"002985"</f>
        <v>002985</v>
      </c>
      <c r="B859" t="s">
        <v>861</v>
      </c>
      <c r="AE859" t="s">
        <v>15</v>
      </c>
    </row>
    <row r="860" spans="1:31">
      <c r="A860" s="1" t="str">
        <f>"003006"</f>
        <v>003006</v>
      </c>
      <c r="B860" t="s">
        <v>862</v>
      </c>
      <c r="AE860" t="s">
        <v>15</v>
      </c>
    </row>
    <row r="861" spans="1:31">
      <c r="A861" s="1" t="str">
        <f>"002962"</f>
        <v>002962</v>
      </c>
      <c r="B861" t="s">
        <v>863</v>
      </c>
      <c r="AE861" t="s">
        <v>15</v>
      </c>
    </row>
    <row r="862" spans="1:31">
      <c r="A862" s="1" t="str">
        <f>"002629"</f>
        <v>002629</v>
      </c>
      <c r="B862" t="s">
        <v>864</v>
      </c>
      <c r="AE862" t="s">
        <v>15</v>
      </c>
    </row>
    <row r="863" spans="1:31">
      <c r="A863" s="1" t="str">
        <f>"002446"</f>
        <v>002446</v>
      </c>
      <c r="B863" t="s">
        <v>865</v>
      </c>
      <c r="AE863" t="s">
        <v>15</v>
      </c>
    </row>
    <row r="864" spans="1:31">
      <c r="A864" s="1" t="str">
        <f>"002856"</f>
        <v>002856</v>
      </c>
      <c r="B864" t="s">
        <v>866</v>
      </c>
      <c r="AE864" t="s">
        <v>15</v>
      </c>
    </row>
    <row r="865" spans="1:31">
      <c r="A865" s="1" t="str">
        <f>"002205"</f>
        <v>002205</v>
      </c>
      <c r="B865" t="s">
        <v>867</v>
      </c>
      <c r="AE865" t="s">
        <v>15</v>
      </c>
    </row>
    <row r="866" spans="1:31">
      <c r="A866" s="1" t="str">
        <f>"001259"</f>
        <v>001259</v>
      </c>
      <c r="B866" t="s">
        <v>868</v>
      </c>
      <c r="AE866" t="s">
        <v>15</v>
      </c>
    </row>
    <row r="867" spans="1:31">
      <c r="A867" s="1" t="str">
        <f>"002160"</f>
        <v>002160</v>
      </c>
      <c r="B867" t="s">
        <v>869</v>
      </c>
      <c r="AE867" t="s">
        <v>15</v>
      </c>
    </row>
    <row r="868" spans="1:31">
      <c r="A868" s="1" t="str">
        <f>"002227"</f>
        <v>002227</v>
      </c>
      <c r="B868" t="s">
        <v>870</v>
      </c>
      <c r="AE868" t="s">
        <v>15</v>
      </c>
    </row>
    <row r="869" spans="1:31">
      <c r="A869" s="1" t="str">
        <f>"002673"</f>
        <v>002673</v>
      </c>
      <c r="B869" t="s">
        <v>871</v>
      </c>
      <c r="AE869" t="s">
        <v>15</v>
      </c>
    </row>
    <row r="870" spans="1:31">
      <c r="A870" s="1" t="str">
        <f>"002334"</f>
        <v>002334</v>
      </c>
      <c r="B870" t="s">
        <v>872</v>
      </c>
      <c r="AE870" t="s">
        <v>15</v>
      </c>
    </row>
    <row r="871" spans="1:31">
      <c r="A871" s="1" t="str">
        <f>"002324"</f>
        <v>002324</v>
      </c>
      <c r="B871" t="s">
        <v>873</v>
      </c>
      <c r="AE871" t="s">
        <v>15</v>
      </c>
    </row>
    <row r="872" spans="1:31">
      <c r="A872" s="1" t="str">
        <f>"002210"</f>
        <v>002210</v>
      </c>
      <c r="B872" t="s">
        <v>874</v>
      </c>
      <c r="AE872" t="s">
        <v>15</v>
      </c>
    </row>
    <row r="873" spans="1:31">
      <c r="A873" s="1" t="str">
        <f>"002265"</f>
        <v>002265</v>
      </c>
      <c r="B873" t="s">
        <v>875</v>
      </c>
      <c r="AE873" t="s">
        <v>15</v>
      </c>
    </row>
    <row r="874" spans="1:31">
      <c r="A874" s="1" t="str">
        <f>"002196"</f>
        <v>002196</v>
      </c>
      <c r="B874" t="s">
        <v>876</v>
      </c>
      <c r="AE874" t="s">
        <v>15</v>
      </c>
    </row>
    <row r="875" spans="1:31">
      <c r="A875" s="1" t="str">
        <f>"000680"</f>
        <v>000680</v>
      </c>
      <c r="B875" t="s">
        <v>877</v>
      </c>
      <c r="AE875" t="s">
        <v>15</v>
      </c>
    </row>
    <row r="876" spans="1:31">
      <c r="A876" s="1" t="str">
        <f>"000739"</f>
        <v>000739</v>
      </c>
      <c r="B876" t="s">
        <v>878</v>
      </c>
      <c r="AE876" t="s">
        <v>15</v>
      </c>
    </row>
    <row r="877" spans="1:31">
      <c r="A877" s="1" t="str">
        <f>"002184"</f>
        <v>002184</v>
      </c>
      <c r="B877" t="s">
        <v>879</v>
      </c>
      <c r="AE877" t="s">
        <v>15</v>
      </c>
    </row>
    <row r="878" spans="1:31">
      <c r="A878" s="1" t="str">
        <f>"003032"</f>
        <v>003032</v>
      </c>
      <c r="B878" t="s">
        <v>880</v>
      </c>
      <c r="AE878" t="s">
        <v>15</v>
      </c>
    </row>
    <row r="879" spans="1:31">
      <c r="A879" s="1" t="str">
        <f>"002076"</f>
        <v>002076</v>
      </c>
      <c r="B879" t="s">
        <v>881</v>
      </c>
      <c r="AE879" t="s">
        <v>15</v>
      </c>
    </row>
    <row r="880" spans="1:31">
      <c r="A880" s="1" t="str">
        <f>"002923"</f>
        <v>002923</v>
      </c>
      <c r="B880" t="s">
        <v>882</v>
      </c>
      <c r="AE880" t="s">
        <v>15</v>
      </c>
    </row>
    <row r="881" spans="1:31">
      <c r="A881" s="1" t="str">
        <f>"002861"</f>
        <v>002861</v>
      </c>
      <c r="B881" t="s">
        <v>883</v>
      </c>
      <c r="AE881" t="s">
        <v>15</v>
      </c>
    </row>
    <row r="882" spans="1:31">
      <c r="A882" s="1" t="str">
        <f>"000809"</f>
        <v>000809</v>
      </c>
      <c r="B882" t="s">
        <v>884</v>
      </c>
      <c r="AE882" t="s">
        <v>15</v>
      </c>
    </row>
    <row r="883" spans="1:31">
      <c r="A883" s="1" t="str">
        <f>"000823"</f>
        <v>000823</v>
      </c>
      <c r="B883" t="s">
        <v>885</v>
      </c>
      <c r="AE883" t="s">
        <v>15</v>
      </c>
    </row>
    <row r="884" spans="1:31">
      <c r="A884" s="1" t="str">
        <f>"002626"</f>
        <v>002626</v>
      </c>
      <c r="B884" t="s">
        <v>886</v>
      </c>
      <c r="AE884" t="s">
        <v>15</v>
      </c>
    </row>
    <row r="885" spans="1:31">
      <c r="A885" s="1" t="str">
        <f>"003030"</f>
        <v>003030</v>
      </c>
      <c r="B885" t="s">
        <v>887</v>
      </c>
      <c r="AE885" t="s">
        <v>15</v>
      </c>
    </row>
    <row r="886" spans="1:31">
      <c r="A886" s="1" t="str">
        <f>"002833"</f>
        <v>002833</v>
      </c>
      <c r="B886" t="s">
        <v>888</v>
      </c>
      <c r="AE886" t="s">
        <v>15</v>
      </c>
    </row>
    <row r="887" spans="1:31">
      <c r="A887" s="1" t="str">
        <f>"000691"</f>
        <v>000691</v>
      </c>
      <c r="B887" t="s">
        <v>889</v>
      </c>
      <c r="AE887" t="s">
        <v>15</v>
      </c>
    </row>
    <row r="888" spans="1:31">
      <c r="A888" s="1" t="str">
        <f>"002398"</f>
        <v>002398</v>
      </c>
      <c r="B888" t="s">
        <v>890</v>
      </c>
      <c r="AE888" t="s">
        <v>15</v>
      </c>
    </row>
    <row r="889" spans="1:31">
      <c r="A889" s="1" t="str">
        <f>"002486"</f>
        <v>002486</v>
      </c>
      <c r="B889" t="s">
        <v>891</v>
      </c>
      <c r="AE889" t="s">
        <v>15</v>
      </c>
    </row>
    <row r="890" spans="1:31">
      <c r="A890" s="1" t="str">
        <f>"002935"</f>
        <v>002935</v>
      </c>
      <c r="B890" t="s">
        <v>892</v>
      </c>
      <c r="AE890" t="s">
        <v>15</v>
      </c>
    </row>
    <row r="891" spans="1:31">
      <c r="A891" s="1" t="str">
        <f>"002046"</f>
        <v>002046</v>
      </c>
      <c r="B891" t="s">
        <v>893</v>
      </c>
      <c r="AE891" t="s">
        <v>15</v>
      </c>
    </row>
    <row r="892" spans="1:31">
      <c r="A892" s="1" t="str">
        <f>"002189"</f>
        <v>002189</v>
      </c>
      <c r="B892" t="s">
        <v>894</v>
      </c>
      <c r="AE892" t="s">
        <v>15</v>
      </c>
    </row>
    <row r="893" spans="1:31">
      <c r="A893" s="1" t="str">
        <f>"002532"</f>
        <v>002532</v>
      </c>
      <c r="B893" t="s">
        <v>895</v>
      </c>
      <c r="AE893" t="s">
        <v>15</v>
      </c>
    </row>
    <row r="894" spans="1:31">
      <c r="A894" s="1" t="str">
        <f>"002123"</f>
        <v>002123</v>
      </c>
      <c r="B894" t="s">
        <v>896</v>
      </c>
      <c r="AE894" t="s">
        <v>15</v>
      </c>
    </row>
    <row r="895" spans="1:31">
      <c r="A895" s="1" t="str">
        <f>"002657"</f>
        <v>002657</v>
      </c>
      <c r="B895" t="s">
        <v>897</v>
      </c>
      <c r="AE895" t="s">
        <v>15</v>
      </c>
    </row>
    <row r="896" spans="1:31">
      <c r="A896" s="1" t="str">
        <f>"002306"</f>
        <v>002306</v>
      </c>
      <c r="B896" t="s">
        <v>898</v>
      </c>
      <c r="AE896" t="s">
        <v>15</v>
      </c>
    </row>
    <row r="897" spans="1:31">
      <c r="A897" s="1" t="str">
        <f>"000725"</f>
        <v>000725</v>
      </c>
      <c r="B897" t="s">
        <v>899</v>
      </c>
      <c r="AE897" t="s">
        <v>15</v>
      </c>
    </row>
    <row r="898" spans="1:31">
      <c r="A898" s="1" t="str">
        <f>"002996"</f>
        <v>002996</v>
      </c>
      <c r="B898" t="s">
        <v>900</v>
      </c>
      <c r="AE898" t="s">
        <v>15</v>
      </c>
    </row>
    <row r="899" spans="1:31">
      <c r="A899" s="1" t="str">
        <f>"002313"</f>
        <v>002313</v>
      </c>
      <c r="B899" t="s">
        <v>901</v>
      </c>
      <c r="AE899" t="s">
        <v>15</v>
      </c>
    </row>
    <row r="900" spans="1:31">
      <c r="A900" s="1" t="str">
        <f>"002907"</f>
        <v>002907</v>
      </c>
      <c r="B900" t="s">
        <v>902</v>
      </c>
      <c r="AE900" t="s">
        <v>15</v>
      </c>
    </row>
    <row r="901" spans="1:31">
      <c r="A901" s="1" t="str">
        <f>"002579"</f>
        <v>002579</v>
      </c>
      <c r="B901" t="s">
        <v>903</v>
      </c>
      <c r="AE901" t="s">
        <v>15</v>
      </c>
    </row>
    <row r="902" spans="1:31">
      <c r="A902" s="1" t="str">
        <f>"002308"</f>
        <v>002308</v>
      </c>
      <c r="B902" t="s">
        <v>904</v>
      </c>
      <c r="AE902" t="s">
        <v>15</v>
      </c>
    </row>
    <row r="903" spans="1:31">
      <c r="A903" s="1" t="str">
        <f>"002802"</f>
        <v>002802</v>
      </c>
      <c r="B903" t="s">
        <v>905</v>
      </c>
      <c r="AE903" t="s">
        <v>15</v>
      </c>
    </row>
    <row r="904" spans="1:31">
      <c r="A904" s="1" t="str">
        <f>"002725"</f>
        <v>002725</v>
      </c>
      <c r="B904" t="s">
        <v>906</v>
      </c>
      <c r="AE904" t="s">
        <v>15</v>
      </c>
    </row>
    <row r="905" spans="1:31">
      <c r="A905" s="1" t="str">
        <f>"002132"</f>
        <v>002132</v>
      </c>
      <c r="B905" t="s">
        <v>907</v>
      </c>
      <c r="AE905" t="s">
        <v>15</v>
      </c>
    </row>
    <row r="906" spans="1:31">
      <c r="A906" s="1" t="str">
        <f>"000751"</f>
        <v>000751</v>
      </c>
      <c r="B906" t="s">
        <v>908</v>
      </c>
      <c r="AE906" t="s">
        <v>15</v>
      </c>
    </row>
    <row r="907" spans="1:31">
      <c r="A907" s="1" t="str">
        <f>"002221"</f>
        <v>002221</v>
      </c>
      <c r="B907" t="s">
        <v>909</v>
      </c>
      <c r="AE907" t="s">
        <v>15</v>
      </c>
    </row>
    <row r="908" spans="1:31">
      <c r="A908" s="1" t="str">
        <f>"002975"</f>
        <v>002975</v>
      </c>
      <c r="B908" t="s">
        <v>910</v>
      </c>
      <c r="AE908" t="s">
        <v>15</v>
      </c>
    </row>
    <row r="909" spans="1:31">
      <c r="A909" s="1" t="str">
        <f>"002779"</f>
        <v>002779</v>
      </c>
      <c r="B909" t="s">
        <v>911</v>
      </c>
      <c r="AE909" t="s">
        <v>15</v>
      </c>
    </row>
    <row r="910" spans="1:31">
      <c r="A910" s="1" t="str">
        <f>"002991"</f>
        <v>002991</v>
      </c>
      <c r="B910" t="s">
        <v>912</v>
      </c>
      <c r="AE910" t="s">
        <v>15</v>
      </c>
    </row>
    <row r="911" spans="1:31">
      <c r="A911" s="1" t="str">
        <f>"002716"</f>
        <v>002716</v>
      </c>
      <c r="B911" t="s">
        <v>913</v>
      </c>
      <c r="AE911" t="s">
        <v>15</v>
      </c>
    </row>
    <row r="912" spans="1:31">
      <c r="A912" s="1" t="str">
        <f>"002375"</f>
        <v>002375</v>
      </c>
      <c r="B912" t="s">
        <v>914</v>
      </c>
      <c r="AE912" t="s">
        <v>15</v>
      </c>
    </row>
    <row r="913" spans="1:31">
      <c r="A913" s="1" t="str">
        <f>"000711"</f>
        <v>000711</v>
      </c>
      <c r="B913" t="s">
        <v>915</v>
      </c>
      <c r="AE913" t="s">
        <v>15</v>
      </c>
    </row>
    <row r="914" spans="1:31">
      <c r="A914" s="1" t="str">
        <f>"002237"</f>
        <v>002237</v>
      </c>
      <c r="B914" t="s">
        <v>916</v>
      </c>
      <c r="AE914" t="s">
        <v>15</v>
      </c>
    </row>
    <row r="915" spans="1:31">
      <c r="A915" s="1" t="str">
        <f>"002787"</f>
        <v>002787</v>
      </c>
      <c r="B915" t="s">
        <v>917</v>
      </c>
      <c r="AE915" t="s">
        <v>15</v>
      </c>
    </row>
    <row r="916" spans="1:31">
      <c r="A916" s="1" t="str">
        <f>"002862"</f>
        <v>002862</v>
      </c>
      <c r="B916" t="s">
        <v>918</v>
      </c>
      <c r="AE916" t="s">
        <v>15</v>
      </c>
    </row>
    <row r="917" spans="1:31">
      <c r="A917" s="1" t="str">
        <f>"002101"</f>
        <v>002101</v>
      </c>
      <c r="B917" t="s">
        <v>919</v>
      </c>
      <c r="AE917" t="s">
        <v>15</v>
      </c>
    </row>
    <row r="918" spans="1:31">
      <c r="A918" s="1" t="str">
        <f>"001207"</f>
        <v>001207</v>
      </c>
      <c r="B918" t="s">
        <v>920</v>
      </c>
      <c r="AE918" t="s">
        <v>15</v>
      </c>
    </row>
    <row r="919" spans="1:31">
      <c r="A919" s="1" t="str">
        <f>"000672"</f>
        <v>000672</v>
      </c>
      <c r="B919" t="s">
        <v>921</v>
      </c>
      <c r="AE919" t="s">
        <v>15</v>
      </c>
    </row>
    <row r="920" spans="1:31">
      <c r="A920" s="1" t="str">
        <f>"002418"</f>
        <v>002418</v>
      </c>
      <c r="B920" t="s">
        <v>922</v>
      </c>
      <c r="AE920" t="s">
        <v>15</v>
      </c>
    </row>
    <row r="921" spans="1:31">
      <c r="A921" s="1" t="str">
        <f>"002201"</f>
        <v>002201</v>
      </c>
      <c r="B921" t="s">
        <v>923</v>
      </c>
      <c r="AE921" t="s">
        <v>15</v>
      </c>
    </row>
    <row r="922" spans="1:31">
      <c r="A922" s="1" t="str">
        <f>"002646"</f>
        <v>002646</v>
      </c>
      <c r="B922" t="s">
        <v>924</v>
      </c>
      <c r="AE922" t="s">
        <v>15</v>
      </c>
    </row>
    <row r="923" spans="1:31">
      <c r="A923" s="1" t="str">
        <f>"002886"</f>
        <v>002886</v>
      </c>
      <c r="B923" t="s">
        <v>925</v>
      </c>
      <c r="AE923" t="s">
        <v>15</v>
      </c>
    </row>
    <row r="924" spans="1:31">
      <c r="A924" s="1" t="str">
        <f>"002369"</f>
        <v>002369</v>
      </c>
      <c r="B924" t="s">
        <v>926</v>
      </c>
      <c r="AE924" t="s">
        <v>15</v>
      </c>
    </row>
    <row r="925" spans="1:31">
      <c r="A925" s="1" t="str">
        <f>"002952"</f>
        <v>002952</v>
      </c>
      <c r="B925" t="s">
        <v>927</v>
      </c>
      <c r="AE925" t="s">
        <v>15</v>
      </c>
    </row>
    <row r="926" spans="1:31">
      <c r="A926" s="1" t="str">
        <f>"000802"</f>
        <v>000802</v>
      </c>
      <c r="B926" t="s">
        <v>928</v>
      </c>
      <c r="AE926" t="s">
        <v>15</v>
      </c>
    </row>
    <row r="927" spans="1:31">
      <c r="A927" s="1" t="str">
        <f>"002827"</f>
        <v>002827</v>
      </c>
      <c r="B927" t="s">
        <v>929</v>
      </c>
      <c r="AE927" t="s">
        <v>15</v>
      </c>
    </row>
    <row r="928" spans="1:31">
      <c r="A928" s="1" t="str">
        <f>"002493"</f>
        <v>002493</v>
      </c>
      <c r="B928" t="s">
        <v>930</v>
      </c>
      <c r="AE928" t="s">
        <v>15</v>
      </c>
    </row>
    <row r="929" spans="1:31">
      <c r="A929" s="1" t="str">
        <f>"000868"</f>
        <v>000868</v>
      </c>
      <c r="B929" t="s">
        <v>931</v>
      </c>
      <c r="AE929" t="s">
        <v>15</v>
      </c>
    </row>
    <row r="930" spans="1:31">
      <c r="A930" s="1" t="str">
        <f>"000812"</f>
        <v>000812</v>
      </c>
      <c r="B930" t="s">
        <v>932</v>
      </c>
      <c r="AE930" t="s">
        <v>15</v>
      </c>
    </row>
    <row r="931" spans="1:31">
      <c r="A931" s="1" t="str">
        <f>"002576"</f>
        <v>002576</v>
      </c>
      <c r="B931" t="s">
        <v>933</v>
      </c>
      <c r="AE931" t="s">
        <v>15</v>
      </c>
    </row>
    <row r="932" spans="1:31">
      <c r="A932" s="1" t="str">
        <f>"002705"</f>
        <v>002705</v>
      </c>
      <c r="B932" t="s">
        <v>934</v>
      </c>
      <c r="AE932" t="s">
        <v>15</v>
      </c>
    </row>
    <row r="933" spans="1:31">
      <c r="A933" s="1" t="str">
        <f>"002523"</f>
        <v>002523</v>
      </c>
      <c r="B933" t="s">
        <v>935</v>
      </c>
      <c r="AE933" t="s">
        <v>15</v>
      </c>
    </row>
    <row r="934" spans="1:31">
      <c r="A934" s="1" t="str">
        <f>"000050"</f>
        <v>000050</v>
      </c>
      <c r="B934" t="s">
        <v>936</v>
      </c>
      <c r="AE934" t="s">
        <v>15</v>
      </c>
    </row>
    <row r="935" spans="1:31">
      <c r="A935" s="1" t="str">
        <f>"002843"</f>
        <v>002843</v>
      </c>
      <c r="B935" t="s">
        <v>937</v>
      </c>
      <c r="AE935" t="s">
        <v>15</v>
      </c>
    </row>
    <row r="936" spans="1:31">
      <c r="A936" s="1" t="str">
        <f>"002649"</f>
        <v>002649</v>
      </c>
      <c r="B936" t="s">
        <v>938</v>
      </c>
      <c r="AE936" t="s">
        <v>15</v>
      </c>
    </row>
    <row r="937" spans="1:31">
      <c r="A937" s="1" t="str">
        <f>"002677"</f>
        <v>002677</v>
      </c>
      <c r="B937" t="s">
        <v>939</v>
      </c>
      <c r="AE937" t="s">
        <v>15</v>
      </c>
    </row>
    <row r="938" spans="1:31">
      <c r="A938" s="1" t="str">
        <f>"002489"</f>
        <v>002489</v>
      </c>
      <c r="B938" t="s">
        <v>940</v>
      </c>
      <c r="AE938" t="s">
        <v>15</v>
      </c>
    </row>
    <row r="939" spans="1:31">
      <c r="A939" s="1" t="str">
        <f>"002603"</f>
        <v>002603</v>
      </c>
      <c r="B939" t="s">
        <v>941</v>
      </c>
      <c r="AE939" t="s">
        <v>15</v>
      </c>
    </row>
    <row r="940" spans="1:31">
      <c r="A940" s="1" t="str">
        <f>"002008"</f>
        <v>002008</v>
      </c>
      <c r="B940" t="s">
        <v>942</v>
      </c>
      <c r="AE940" t="s">
        <v>15</v>
      </c>
    </row>
    <row r="941" spans="1:31">
      <c r="A941" s="1" t="str">
        <f>"000166"</f>
        <v>000166</v>
      </c>
      <c r="B941" t="s">
        <v>943</v>
      </c>
      <c r="AE941" t="s">
        <v>15</v>
      </c>
    </row>
    <row r="942" spans="1:31">
      <c r="A942" s="1" t="str">
        <f>"000599"</f>
        <v>000599</v>
      </c>
      <c r="B942" t="s">
        <v>944</v>
      </c>
      <c r="AE942" t="s">
        <v>15</v>
      </c>
    </row>
    <row r="943" spans="1:31">
      <c r="A943" s="1" t="str">
        <f>"002508"</f>
        <v>002508</v>
      </c>
      <c r="B943" t="s">
        <v>945</v>
      </c>
      <c r="AE943" t="s">
        <v>15</v>
      </c>
    </row>
    <row r="944" spans="1:31">
      <c r="A944" s="1" t="str">
        <f>"003005"</f>
        <v>003005</v>
      </c>
      <c r="B944" t="s">
        <v>946</v>
      </c>
      <c r="AE944" t="s">
        <v>15</v>
      </c>
    </row>
    <row r="945" spans="1:31">
      <c r="A945" s="1" t="str">
        <f>"002805"</f>
        <v>002805</v>
      </c>
      <c r="B945" t="s">
        <v>947</v>
      </c>
      <c r="AE945" t="s">
        <v>15</v>
      </c>
    </row>
    <row r="946" spans="1:31">
      <c r="A946" s="1" t="str">
        <f>"002853"</f>
        <v>002853</v>
      </c>
      <c r="B946" t="s">
        <v>948</v>
      </c>
      <c r="AE946" t="s">
        <v>15</v>
      </c>
    </row>
    <row r="947" spans="1:31">
      <c r="A947" s="1" t="str">
        <f>"000028"</f>
        <v>000028</v>
      </c>
      <c r="B947" t="s">
        <v>949</v>
      </c>
      <c r="AE947" t="s">
        <v>15</v>
      </c>
    </row>
    <row r="948" spans="1:31">
      <c r="A948" s="1" t="str">
        <f>"002061"</f>
        <v>002061</v>
      </c>
      <c r="B948" t="s">
        <v>950</v>
      </c>
      <c r="AE948" t="s">
        <v>15</v>
      </c>
    </row>
    <row r="949" spans="1:31">
      <c r="A949" s="1" t="str">
        <f>"002946"</f>
        <v>002946</v>
      </c>
      <c r="B949" t="s">
        <v>951</v>
      </c>
      <c r="AE949" t="s">
        <v>15</v>
      </c>
    </row>
    <row r="950" spans="1:31">
      <c r="A950" s="1" t="str">
        <f>"000951"</f>
        <v>000951</v>
      </c>
      <c r="B950" t="s">
        <v>952</v>
      </c>
      <c r="AE950" t="s">
        <v>15</v>
      </c>
    </row>
    <row r="951" spans="1:31">
      <c r="A951" s="1" t="str">
        <f>"002293"</f>
        <v>002293</v>
      </c>
      <c r="B951" t="s">
        <v>953</v>
      </c>
      <c r="AE951" t="s">
        <v>15</v>
      </c>
    </row>
    <row r="952" spans="1:31">
      <c r="A952" s="1" t="str">
        <f>"002180"</f>
        <v>002180</v>
      </c>
      <c r="B952" t="s">
        <v>954</v>
      </c>
      <c r="AE952" t="s">
        <v>15</v>
      </c>
    </row>
    <row r="953" spans="1:31">
      <c r="A953" s="1" t="str">
        <f>"002135"</f>
        <v>002135</v>
      </c>
      <c r="B953" t="s">
        <v>955</v>
      </c>
      <c r="AE953" t="s">
        <v>15</v>
      </c>
    </row>
    <row r="954" spans="1:31">
      <c r="A954" s="1" t="str">
        <f>"002350"</f>
        <v>002350</v>
      </c>
      <c r="B954" t="s">
        <v>956</v>
      </c>
      <c r="AE954" t="s">
        <v>15</v>
      </c>
    </row>
    <row r="955" spans="1:31">
      <c r="A955" s="1" t="str">
        <f>"000005"</f>
        <v>000005</v>
      </c>
      <c r="B955" t="s">
        <v>957</v>
      </c>
      <c r="AE955" t="s">
        <v>15</v>
      </c>
    </row>
    <row r="956" spans="1:31">
      <c r="A956" s="1" t="str">
        <f>"002989"</f>
        <v>002989</v>
      </c>
      <c r="B956" t="s">
        <v>958</v>
      </c>
      <c r="AE956" t="s">
        <v>15</v>
      </c>
    </row>
    <row r="957" spans="1:31">
      <c r="A957" s="1" t="str">
        <f>"002956"</f>
        <v>002956</v>
      </c>
      <c r="B957" t="s">
        <v>959</v>
      </c>
      <c r="AE957" t="s">
        <v>15</v>
      </c>
    </row>
    <row r="958" spans="1:31">
      <c r="A958" s="1" t="str">
        <f>"002631"</f>
        <v>002631</v>
      </c>
      <c r="B958" t="s">
        <v>960</v>
      </c>
      <c r="AE958" t="s">
        <v>15</v>
      </c>
    </row>
    <row r="959" spans="1:31">
      <c r="A959" s="1" t="str">
        <f>"002803"</f>
        <v>002803</v>
      </c>
      <c r="B959" t="s">
        <v>961</v>
      </c>
      <c r="AE959" t="s">
        <v>15</v>
      </c>
    </row>
    <row r="960" spans="1:31">
      <c r="A960" s="1" t="str">
        <f>"002578"</f>
        <v>002578</v>
      </c>
      <c r="B960" t="s">
        <v>962</v>
      </c>
      <c r="AE960" t="s">
        <v>15</v>
      </c>
    </row>
    <row r="961" spans="1:31">
      <c r="A961" s="1" t="str">
        <f>"002625"</f>
        <v>002625</v>
      </c>
      <c r="B961" t="s">
        <v>963</v>
      </c>
      <c r="AE961" t="s">
        <v>15</v>
      </c>
    </row>
    <row r="962" spans="1:31">
      <c r="A962" s="1" t="str">
        <f>"000681"</f>
        <v>000681</v>
      </c>
      <c r="B962" t="s">
        <v>964</v>
      </c>
      <c r="AE962" t="s">
        <v>15</v>
      </c>
    </row>
    <row r="963" spans="1:31">
      <c r="A963" s="1" t="str">
        <f>"002141"</f>
        <v>002141</v>
      </c>
      <c r="B963" t="s">
        <v>965</v>
      </c>
      <c r="AE963" t="s">
        <v>15</v>
      </c>
    </row>
    <row r="964" spans="1:31">
      <c r="A964" s="1" t="str">
        <f>"002713"</f>
        <v>002713</v>
      </c>
      <c r="B964" t="s">
        <v>966</v>
      </c>
      <c r="AE964" t="s">
        <v>15</v>
      </c>
    </row>
    <row r="965" spans="1:31">
      <c r="A965" s="1" t="str">
        <f>"002852"</f>
        <v>002852</v>
      </c>
      <c r="B965" t="s">
        <v>967</v>
      </c>
      <c r="AE965" t="s">
        <v>15</v>
      </c>
    </row>
    <row r="966" spans="1:31">
      <c r="A966" s="1" t="str">
        <f>"000042"</f>
        <v>000042</v>
      </c>
      <c r="B966" t="s">
        <v>968</v>
      </c>
      <c r="AE966" t="s">
        <v>15</v>
      </c>
    </row>
    <row r="967" spans="1:31">
      <c r="A967" s="1" t="str">
        <f>"000563"</f>
        <v>000563</v>
      </c>
      <c r="B967" t="s">
        <v>969</v>
      </c>
      <c r="AE967" t="s">
        <v>15</v>
      </c>
    </row>
    <row r="968" spans="1:31">
      <c r="A968" s="1" t="str">
        <f>"002396"</f>
        <v>002396</v>
      </c>
      <c r="B968" t="s">
        <v>970</v>
      </c>
      <c r="AE968" t="s">
        <v>15</v>
      </c>
    </row>
    <row r="969" spans="1:31">
      <c r="A969" s="1" t="str">
        <f>"000413"</f>
        <v>000413</v>
      </c>
      <c r="B969" t="s">
        <v>971</v>
      </c>
      <c r="AE969" t="s">
        <v>15</v>
      </c>
    </row>
    <row r="970" spans="1:31">
      <c r="A970" s="1" t="str">
        <f>"000722"</f>
        <v>000722</v>
      </c>
      <c r="B970" t="s">
        <v>972</v>
      </c>
      <c r="AE970" t="s">
        <v>15</v>
      </c>
    </row>
    <row r="971" spans="1:31">
      <c r="A971" s="1" t="str">
        <f>"000666"</f>
        <v>000666</v>
      </c>
      <c r="B971" t="s">
        <v>973</v>
      </c>
      <c r="AE971" t="s">
        <v>15</v>
      </c>
    </row>
    <row r="972" spans="1:31">
      <c r="A972" s="1" t="str">
        <f>"000911"</f>
        <v>000911</v>
      </c>
      <c r="B972" t="s">
        <v>974</v>
      </c>
      <c r="AE972" t="s">
        <v>15</v>
      </c>
    </row>
    <row r="973" spans="1:31">
      <c r="A973" s="1" t="str">
        <f>"002898"</f>
        <v>002898</v>
      </c>
      <c r="B973" t="s">
        <v>975</v>
      </c>
      <c r="AE973" t="s">
        <v>15</v>
      </c>
    </row>
    <row r="974" spans="1:31">
      <c r="A974" s="1" t="str">
        <f>"002820"</f>
        <v>002820</v>
      </c>
      <c r="B974" t="s">
        <v>976</v>
      </c>
      <c r="AE974" t="s">
        <v>15</v>
      </c>
    </row>
    <row r="975" spans="1:31">
      <c r="A975" s="1" t="str">
        <f>"002724"</f>
        <v>002724</v>
      </c>
      <c r="B975" t="s">
        <v>977</v>
      </c>
      <c r="AE975" t="s">
        <v>15</v>
      </c>
    </row>
    <row r="976" spans="1:31">
      <c r="A976" s="1" t="str">
        <f>"000630"</f>
        <v>000630</v>
      </c>
      <c r="B976" t="s">
        <v>978</v>
      </c>
      <c r="AE976" t="s">
        <v>15</v>
      </c>
    </row>
    <row r="977" spans="1:31">
      <c r="A977" s="1" t="str">
        <f>"002423"</f>
        <v>002423</v>
      </c>
      <c r="B977" t="s">
        <v>979</v>
      </c>
      <c r="AE977" t="s">
        <v>15</v>
      </c>
    </row>
    <row r="978" spans="1:31">
      <c r="A978" s="1" t="str">
        <f>"002768"</f>
        <v>002768</v>
      </c>
      <c r="B978" t="s">
        <v>980</v>
      </c>
      <c r="AE978" t="s">
        <v>15</v>
      </c>
    </row>
    <row r="979" spans="1:31">
      <c r="A979" s="1" t="str">
        <f>"002552"</f>
        <v>002552</v>
      </c>
      <c r="B979" t="s">
        <v>981</v>
      </c>
      <c r="AE979" t="s">
        <v>15</v>
      </c>
    </row>
    <row r="980" spans="1:31">
      <c r="A980" s="1" t="str">
        <f>"002999"</f>
        <v>002999</v>
      </c>
      <c r="B980" t="s">
        <v>982</v>
      </c>
      <c r="AE980" t="s">
        <v>15</v>
      </c>
    </row>
    <row r="981" spans="1:31">
      <c r="A981" s="1" t="str">
        <f>"002292"</f>
        <v>002292</v>
      </c>
      <c r="B981" t="s">
        <v>983</v>
      </c>
      <c r="AE981" t="s">
        <v>15</v>
      </c>
    </row>
    <row r="982" spans="1:31">
      <c r="A982" s="1" t="str">
        <f>"001206"</f>
        <v>001206</v>
      </c>
      <c r="B982" t="s">
        <v>984</v>
      </c>
      <c r="AE982" t="s">
        <v>15</v>
      </c>
    </row>
    <row r="983" spans="1:31">
      <c r="A983" s="1" t="str">
        <f>"000700"</f>
        <v>000700</v>
      </c>
      <c r="B983" t="s">
        <v>985</v>
      </c>
      <c r="AE983" t="s">
        <v>15</v>
      </c>
    </row>
    <row r="984" spans="1:31">
      <c r="A984" s="1" t="str">
        <f>"002529"</f>
        <v>002529</v>
      </c>
      <c r="B984" t="s">
        <v>986</v>
      </c>
      <c r="AE984" t="s">
        <v>15</v>
      </c>
    </row>
    <row r="985" spans="1:31">
      <c r="A985" s="1" t="str">
        <f>"001229"</f>
        <v>001229</v>
      </c>
      <c r="B985" t="s">
        <v>987</v>
      </c>
      <c r="AE985" t="s">
        <v>15</v>
      </c>
    </row>
    <row r="986" spans="1:31">
      <c r="A986" s="1" t="str">
        <f>"002114"</f>
        <v>002114</v>
      </c>
      <c r="B986" t="s">
        <v>988</v>
      </c>
      <c r="AE986" t="s">
        <v>15</v>
      </c>
    </row>
    <row r="987" spans="1:31">
      <c r="A987" s="1" t="str">
        <f>"002280"</f>
        <v>002280</v>
      </c>
      <c r="B987" t="s">
        <v>989</v>
      </c>
      <c r="AE987" t="s">
        <v>15</v>
      </c>
    </row>
    <row r="988" spans="1:31">
      <c r="A988" s="1" t="str">
        <f>"000893"</f>
        <v>000893</v>
      </c>
      <c r="B988" t="s">
        <v>990</v>
      </c>
      <c r="AE988" t="s">
        <v>15</v>
      </c>
    </row>
    <row r="989" spans="1:31">
      <c r="A989" s="1" t="str">
        <f>"002426"</f>
        <v>002426</v>
      </c>
      <c r="B989" t="s">
        <v>991</v>
      </c>
      <c r="AE989" t="s">
        <v>15</v>
      </c>
    </row>
    <row r="990" spans="1:31">
      <c r="A990" s="1" t="str">
        <f>"002341"</f>
        <v>002341</v>
      </c>
      <c r="B990" t="s">
        <v>992</v>
      </c>
      <c r="AE990" t="s">
        <v>15</v>
      </c>
    </row>
    <row r="991" spans="1:31">
      <c r="A991" s="1" t="str">
        <f>"000813"</f>
        <v>000813</v>
      </c>
      <c r="B991" t="s">
        <v>993</v>
      </c>
      <c r="AE991" t="s">
        <v>15</v>
      </c>
    </row>
    <row r="992" spans="1:31">
      <c r="A992" s="1" t="str">
        <f>"000663"</f>
        <v>000663</v>
      </c>
      <c r="B992" t="s">
        <v>994</v>
      </c>
      <c r="AE992" t="s">
        <v>15</v>
      </c>
    </row>
    <row r="993" spans="1:31">
      <c r="A993" s="1" t="str">
        <f>"002739"</f>
        <v>002739</v>
      </c>
      <c r="B993" t="s">
        <v>995</v>
      </c>
      <c r="AE993" t="s">
        <v>15</v>
      </c>
    </row>
    <row r="994" spans="1:31">
      <c r="A994" s="1" t="str">
        <f>"002731"</f>
        <v>002731</v>
      </c>
      <c r="B994" t="s">
        <v>996</v>
      </c>
      <c r="AE994" t="s">
        <v>15</v>
      </c>
    </row>
    <row r="995" spans="1:31">
      <c r="A995" s="1" t="str">
        <f>"002336"</f>
        <v>002336</v>
      </c>
      <c r="B995" t="s">
        <v>997</v>
      </c>
      <c r="AE995" t="s">
        <v>15</v>
      </c>
    </row>
    <row r="996" spans="1:31">
      <c r="A996" s="1" t="str">
        <f>"002453"</f>
        <v>002453</v>
      </c>
      <c r="B996" t="s">
        <v>998</v>
      </c>
      <c r="AE996" t="s">
        <v>15</v>
      </c>
    </row>
    <row r="997" spans="1:31">
      <c r="A997" s="1" t="str">
        <f>"002364"</f>
        <v>002364</v>
      </c>
      <c r="B997" t="s">
        <v>999</v>
      </c>
      <c r="AE997" t="s">
        <v>15</v>
      </c>
    </row>
    <row r="998" spans="1:31">
      <c r="A998" s="1" t="str">
        <f>"002397"</f>
        <v>002397</v>
      </c>
      <c r="B998" t="s">
        <v>1000</v>
      </c>
      <c r="AE998" t="s">
        <v>15</v>
      </c>
    </row>
    <row r="999" spans="1:31">
      <c r="A999" s="1" t="str">
        <f>"003002"</f>
        <v>003002</v>
      </c>
      <c r="B999" t="s">
        <v>1001</v>
      </c>
      <c r="AE999" t="s">
        <v>15</v>
      </c>
    </row>
    <row r="1000" spans="1:31">
      <c r="A1000" s="1" t="str">
        <f>"001330"</f>
        <v>001330</v>
      </c>
      <c r="B1000" t="s">
        <v>1002</v>
      </c>
      <c r="AE1000" t="s">
        <v>15</v>
      </c>
    </row>
    <row r="1001" spans="1:31">
      <c r="A1001" s="1" t="str">
        <f>"000901"</f>
        <v>000901</v>
      </c>
      <c r="B1001" t="s">
        <v>1003</v>
      </c>
      <c r="AE1001" t="s">
        <v>15</v>
      </c>
    </row>
    <row r="1002" spans="1:31">
      <c r="A1002" s="1" t="str">
        <f>"002641"</f>
        <v>002641</v>
      </c>
      <c r="B1002" t="s">
        <v>1004</v>
      </c>
      <c r="AE1002" t="s">
        <v>15</v>
      </c>
    </row>
    <row r="1003" spans="1:31">
      <c r="A1003" s="1" t="str">
        <f>"002036"</f>
        <v>002036</v>
      </c>
      <c r="B1003" t="s">
        <v>1005</v>
      </c>
      <c r="AE1003" t="s">
        <v>15</v>
      </c>
    </row>
    <row r="1004" spans="1:31">
      <c r="A1004" s="1" t="str">
        <f>"003035"</f>
        <v>003035</v>
      </c>
      <c r="B1004" t="s">
        <v>1006</v>
      </c>
      <c r="AE1004" t="s">
        <v>15</v>
      </c>
    </row>
    <row r="1005" spans="1:31">
      <c r="A1005" s="1" t="str">
        <f>"000829"</f>
        <v>000829</v>
      </c>
      <c r="B1005" t="s">
        <v>1007</v>
      </c>
      <c r="AE1005" t="s">
        <v>15</v>
      </c>
    </row>
    <row r="1006" spans="1:31">
      <c r="A1006" s="1" t="str">
        <f>"000016"</f>
        <v>000016</v>
      </c>
      <c r="B1006" t="s">
        <v>1008</v>
      </c>
      <c r="AE1006" t="s">
        <v>15</v>
      </c>
    </row>
    <row r="1007" spans="1:31">
      <c r="A1007" s="1" t="str">
        <f>"002572"</f>
        <v>002572</v>
      </c>
      <c r="B1007" t="s">
        <v>1009</v>
      </c>
      <c r="AE1007" t="s">
        <v>15</v>
      </c>
    </row>
    <row r="1008" spans="1:31">
      <c r="A1008" s="1" t="str">
        <f>"002953"</f>
        <v>002953</v>
      </c>
      <c r="B1008" t="s">
        <v>1010</v>
      </c>
      <c r="AE1008" t="s">
        <v>15</v>
      </c>
    </row>
    <row r="1009" spans="1:31">
      <c r="A1009" s="1" t="str">
        <f>"002374"</f>
        <v>002374</v>
      </c>
      <c r="B1009" t="s">
        <v>1011</v>
      </c>
      <c r="AE1009" t="s">
        <v>15</v>
      </c>
    </row>
    <row r="1010" spans="1:31">
      <c r="A1010" s="1" t="str">
        <f>"000792"</f>
        <v>000792</v>
      </c>
      <c r="B1010" t="s">
        <v>1012</v>
      </c>
      <c r="AE1010" t="s">
        <v>15</v>
      </c>
    </row>
    <row r="1011" spans="1:31">
      <c r="A1011" s="1" t="str">
        <f>"000520"</f>
        <v>000520</v>
      </c>
      <c r="B1011" t="s">
        <v>1013</v>
      </c>
      <c r="AE1011" t="s">
        <v>15</v>
      </c>
    </row>
    <row r="1012" spans="1:31">
      <c r="A1012" s="1" t="str">
        <f>"002810"</f>
        <v>002810</v>
      </c>
      <c r="B1012" t="s">
        <v>1014</v>
      </c>
      <c r="AE1012" t="s">
        <v>15</v>
      </c>
    </row>
    <row r="1013" spans="1:31">
      <c r="A1013" s="1" t="str">
        <f>"000636"</f>
        <v>000636</v>
      </c>
      <c r="B1013" t="s">
        <v>1015</v>
      </c>
      <c r="AE1013" t="s">
        <v>15</v>
      </c>
    </row>
    <row r="1014" spans="1:31">
      <c r="A1014" s="1" t="str">
        <f>"002912"</f>
        <v>002912</v>
      </c>
      <c r="B1014" t="s">
        <v>1016</v>
      </c>
      <c r="AE1014" t="s">
        <v>15</v>
      </c>
    </row>
    <row r="1015" spans="1:31">
      <c r="A1015" s="1" t="str">
        <f>"000629"</f>
        <v>000629</v>
      </c>
      <c r="B1015" t="s">
        <v>1017</v>
      </c>
      <c r="AE1015" t="s">
        <v>15</v>
      </c>
    </row>
    <row r="1016" spans="1:31">
      <c r="A1016" s="1" t="str">
        <f>"002060"</f>
        <v>002060</v>
      </c>
      <c r="B1016" t="s">
        <v>1018</v>
      </c>
      <c r="AE1016" t="s">
        <v>15</v>
      </c>
    </row>
    <row r="1017" spans="1:31">
      <c r="A1017" s="1" t="str">
        <f>"002023"</f>
        <v>002023</v>
      </c>
      <c r="B1017" t="s">
        <v>1019</v>
      </c>
      <c r="AE1017" t="s">
        <v>15</v>
      </c>
    </row>
    <row r="1018" spans="1:31">
      <c r="A1018" s="1" t="str">
        <f>"002857"</f>
        <v>002857</v>
      </c>
      <c r="B1018" t="s">
        <v>1020</v>
      </c>
      <c r="AE1018" t="s">
        <v>15</v>
      </c>
    </row>
    <row r="1019" spans="1:31">
      <c r="A1019" s="1" t="str">
        <f>"000627"</f>
        <v>000627</v>
      </c>
      <c r="B1019" t="s">
        <v>1021</v>
      </c>
      <c r="AE1019" t="s">
        <v>15</v>
      </c>
    </row>
    <row r="1020" spans="1:31">
      <c r="A1020" s="1" t="str">
        <f>"002413"</f>
        <v>002413</v>
      </c>
      <c r="B1020" t="s">
        <v>1022</v>
      </c>
      <c r="AE1020" t="s">
        <v>15</v>
      </c>
    </row>
    <row r="1021" spans="1:31">
      <c r="A1021" s="1" t="str">
        <f>"002568"</f>
        <v>002568</v>
      </c>
      <c r="B1021" t="s">
        <v>1023</v>
      </c>
      <c r="AE1021" t="s">
        <v>15</v>
      </c>
    </row>
    <row r="1022" spans="1:31">
      <c r="A1022" s="1" t="str">
        <f>"002387"</f>
        <v>002387</v>
      </c>
      <c r="B1022" t="s">
        <v>1024</v>
      </c>
      <c r="AE1022" t="s">
        <v>15</v>
      </c>
    </row>
    <row r="1023" spans="1:31">
      <c r="A1023" s="1" t="str">
        <f>"002430"</f>
        <v>002430</v>
      </c>
      <c r="B1023" t="s">
        <v>1025</v>
      </c>
      <c r="AE1023" t="s">
        <v>15</v>
      </c>
    </row>
    <row r="1024" spans="1:31">
      <c r="A1024" s="1" t="str">
        <f>"002963"</f>
        <v>002963</v>
      </c>
      <c r="B1024" t="s">
        <v>1026</v>
      </c>
      <c r="AE1024" t="s">
        <v>15</v>
      </c>
    </row>
    <row r="1025" spans="1:31">
      <c r="A1025" s="1" t="str">
        <f>"002537"</f>
        <v>002537</v>
      </c>
      <c r="B1025" t="s">
        <v>1027</v>
      </c>
      <c r="AE1025" t="s">
        <v>15</v>
      </c>
    </row>
    <row r="1026" spans="1:31">
      <c r="A1026" s="1" t="str">
        <f>"000970"</f>
        <v>000970</v>
      </c>
      <c r="B1026" t="s">
        <v>1028</v>
      </c>
      <c r="AE1026" t="s">
        <v>15</v>
      </c>
    </row>
    <row r="1027" spans="1:31">
      <c r="A1027" s="1" t="str">
        <f>"000999"</f>
        <v>000999</v>
      </c>
      <c r="B1027" t="s">
        <v>1029</v>
      </c>
      <c r="AE1027" t="s">
        <v>15</v>
      </c>
    </row>
    <row r="1028" spans="1:31">
      <c r="A1028" s="1" t="str">
        <f>"002679"</f>
        <v>002679</v>
      </c>
      <c r="B1028" t="s">
        <v>1030</v>
      </c>
      <c r="AE1028" t="s">
        <v>15</v>
      </c>
    </row>
    <row r="1029" spans="1:31">
      <c r="A1029" s="1" t="str">
        <f>"002074"</f>
        <v>002074</v>
      </c>
      <c r="B1029" t="s">
        <v>1031</v>
      </c>
      <c r="AE1029" t="s">
        <v>15</v>
      </c>
    </row>
    <row r="1030" spans="1:31">
      <c r="A1030" s="1" t="str">
        <f>"002819"</f>
        <v>002819</v>
      </c>
      <c r="B1030" t="s">
        <v>1032</v>
      </c>
      <c r="AE1030" t="s">
        <v>15</v>
      </c>
    </row>
    <row r="1031" spans="1:31">
      <c r="A1031" s="1" t="str">
        <f>"002519"</f>
        <v>002519</v>
      </c>
      <c r="B1031" t="s">
        <v>1033</v>
      </c>
      <c r="AE1031" t="s">
        <v>15</v>
      </c>
    </row>
    <row r="1032" spans="1:31">
      <c r="A1032" s="1" t="str">
        <f>"002372"</f>
        <v>002372</v>
      </c>
      <c r="B1032" t="s">
        <v>1034</v>
      </c>
      <c r="AE1032" t="s">
        <v>15</v>
      </c>
    </row>
    <row r="1033" spans="1:31">
      <c r="A1033" s="1" t="str">
        <f>"000908"</f>
        <v>000908</v>
      </c>
      <c r="B1033" t="s">
        <v>1035</v>
      </c>
      <c r="AE1033" t="s">
        <v>15</v>
      </c>
    </row>
    <row r="1034" spans="1:31">
      <c r="A1034" s="1" t="str">
        <f>"002569"</f>
        <v>002569</v>
      </c>
      <c r="B1034" t="s">
        <v>1036</v>
      </c>
      <c r="AE1034" t="s">
        <v>15</v>
      </c>
    </row>
    <row r="1035" spans="1:31">
      <c r="A1035" s="1" t="str">
        <f>"002151"</f>
        <v>002151</v>
      </c>
      <c r="B1035" t="s">
        <v>1037</v>
      </c>
      <c r="AE1035" t="s">
        <v>15</v>
      </c>
    </row>
    <row r="1036" spans="1:31">
      <c r="A1036" s="1" t="str">
        <f>"002383"</f>
        <v>002383</v>
      </c>
      <c r="B1036" t="s">
        <v>1038</v>
      </c>
      <c r="AE1036" t="s">
        <v>15</v>
      </c>
    </row>
    <row r="1037" spans="1:31">
      <c r="A1037" s="1" t="str">
        <f>"002185"</f>
        <v>002185</v>
      </c>
      <c r="B1037" t="s">
        <v>1039</v>
      </c>
      <c r="AE1037" t="s">
        <v>15</v>
      </c>
    </row>
    <row r="1038" spans="1:31">
      <c r="A1038" s="1" t="str">
        <f>"002645"</f>
        <v>002645</v>
      </c>
      <c r="B1038" t="s">
        <v>1040</v>
      </c>
      <c r="AE1038" t="s">
        <v>15</v>
      </c>
    </row>
    <row r="1039" spans="1:31">
      <c r="A1039" s="1" t="str">
        <f>"002452"</f>
        <v>002452</v>
      </c>
      <c r="B1039" t="s">
        <v>1041</v>
      </c>
      <c r="AE1039" t="s">
        <v>15</v>
      </c>
    </row>
    <row r="1040" spans="1:31">
      <c r="A1040" s="1" t="str">
        <f>"002901"</f>
        <v>002901</v>
      </c>
      <c r="B1040" t="s">
        <v>1042</v>
      </c>
      <c r="AE1040" t="s">
        <v>15</v>
      </c>
    </row>
    <row r="1041" spans="1:31">
      <c r="A1041" s="1" t="str">
        <f>"000615"</f>
        <v>000615</v>
      </c>
      <c r="B1041" t="s">
        <v>1043</v>
      </c>
      <c r="AE1041" t="s">
        <v>15</v>
      </c>
    </row>
    <row r="1042" spans="1:31">
      <c r="A1042" s="1" t="str">
        <f>"002577"</f>
        <v>002577</v>
      </c>
      <c r="B1042" t="s">
        <v>1044</v>
      </c>
      <c r="AE1042" t="s">
        <v>15</v>
      </c>
    </row>
    <row r="1043" spans="1:31">
      <c r="A1043" s="1" t="str">
        <f>"002484"</f>
        <v>002484</v>
      </c>
      <c r="B1043" t="s">
        <v>1045</v>
      </c>
      <c r="AE1043" t="s">
        <v>15</v>
      </c>
    </row>
    <row r="1044" spans="1:31">
      <c r="A1044" s="1" t="str">
        <f>"002029"</f>
        <v>002029</v>
      </c>
      <c r="B1044" t="s">
        <v>1046</v>
      </c>
      <c r="AE1044" t="s">
        <v>15</v>
      </c>
    </row>
    <row r="1045" spans="1:31">
      <c r="A1045" s="1" t="str">
        <f>"002033"</f>
        <v>002033</v>
      </c>
      <c r="B1045" t="s">
        <v>1047</v>
      </c>
      <c r="AE1045" t="s">
        <v>15</v>
      </c>
    </row>
    <row r="1046" spans="1:31">
      <c r="A1046" s="1" t="str">
        <f>"002596"</f>
        <v>002596</v>
      </c>
      <c r="B1046" t="s">
        <v>1048</v>
      </c>
      <c r="AE1046" t="s">
        <v>15</v>
      </c>
    </row>
    <row r="1047" spans="1:31">
      <c r="A1047" s="1" t="str">
        <f>"002214"</f>
        <v>002214</v>
      </c>
      <c r="B1047" t="s">
        <v>1049</v>
      </c>
      <c r="AE1047" t="s">
        <v>15</v>
      </c>
    </row>
    <row r="1048" spans="1:31">
      <c r="A1048" s="1" t="str">
        <f>"001209"</f>
        <v>001209</v>
      </c>
      <c r="B1048" t="s">
        <v>1050</v>
      </c>
      <c r="AE1048" t="s">
        <v>15</v>
      </c>
    </row>
    <row r="1049" spans="1:31">
      <c r="A1049" s="1" t="str">
        <f>"002738"</f>
        <v>002738</v>
      </c>
      <c r="B1049" t="s">
        <v>1051</v>
      </c>
      <c r="AE1049" t="s">
        <v>15</v>
      </c>
    </row>
    <row r="1050" spans="1:31">
      <c r="A1050" s="1" t="str">
        <f>"002121"</f>
        <v>002121</v>
      </c>
      <c r="B1050" t="s">
        <v>1052</v>
      </c>
      <c r="AE1050" t="s">
        <v>15</v>
      </c>
    </row>
    <row r="1051" spans="1:31">
      <c r="A1051" s="1" t="str">
        <f>"002608"</f>
        <v>002608</v>
      </c>
      <c r="B1051" t="s">
        <v>1053</v>
      </c>
      <c r="AE1051" t="s">
        <v>15</v>
      </c>
    </row>
    <row r="1052" spans="1:31">
      <c r="A1052" s="1" t="str">
        <f>"002822"</f>
        <v>002822</v>
      </c>
      <c r="B1052" t="s">
        <v>1054</v>
      </c>
      <c r="AE1052" t="s">
        <v>15</v>
      </c>
    </row>
    <row r="1053" spans="1:31">
      <c r="A1053" s="1" t="str">
        <f>"002025"</f>
        <v>002025</v>
      </c>
      <c r="B1053" t="s">
        <v>1055</v>
      </c>
      <c r="AE1053" t="s">
        <v>15</v>
      </c>
    </row>
    <row r="1054" spans="1:31">
      <c r="A1054" s="1" t="str">
        <f>"002873"</f>
        <v>002873</v>
      </c>
      <c r="B1054" t="s">
        <v>1056</v>
      </c>
      <c r="AE1054" t="s">
        <v>15</v>
      </c>
    </row>
    <row r="1055" spans="1:31">
      <c r="A1055" s="1" t="str">
        <f>"000887"</f>
        <v>000887</v>
      </c>
      <c r="B1055" t="s">
        <v>1057</v>
      </c>
      <c r="AE1055" t="s">
        <v>15</v>
      </c>
    </row>
    <row r="1056" spans="1:31">
      <c r="A1056" s="1" t="str">
        <f>"000976"</f>
        <v>000976</v>
      </c>
      <c r="B1056" t="s">
        <v>1058</v>
      </c>
      <c r="AE1056" t="s">
        <v>15</v>
      </c>
    </row>
    <row r="1057" spans="1:31">
      <c r="A1057" s="1" t="str">
        <f>"002610"</f>
        <v>002610</v>
      </c>
      <c r="B1057" t="s">
        <v>1059</v>
      </c>
      <c r="AE1057" t="s">
        <v>15</v>
      </c>
    </row>
    <row r="1058" spans="1:31">
      <c r="A1058" s="1" t="str">
        <f>"000799"</f>
        <v>000799</v>
      </c>
      <c r="B1058" t="s">
        <v>1060</v>
      </c>
      <c r="AE1058" t="s">
        <v>15</v>
      </c>
    </row>
    <row r="1059" spans="1:31">
      <c r="A1059" s="1" t="str">
        <f>"002093"</f>
        <v>002093</v>
      </c>
      <c r="B1059" t="s">
        <v>1061</v>
      </c>
      <c r="AE1059" t="s">
        <v>15</v>
      </c>
    </row>
    <row r="1060" spans="1:31">
      <c r="A1060" s="1" t="str">
        <f>"000555"</f>
        <v>000555</v>
      </c>
      <c r="B1060" t="s">
        <v>1062</v>
      </c>
      <c r="AE1060" t="s">
        <v>15</v>
      </c>
    </row>
    <row r="1061" spans="1:31">
      <c r="A1061" s="1" t="str">
        <f>"002506"</f>
        <v>002506</v>
      </c>
      <c r="B1061" t="s">
        <v>1063</v>
      </c>
      <c r="AE1061" t="s">
        <v>15</v>
      </c>
    </row>
    <row r="1062" spans="1:31">
      <c r="A1062" s="1" t="str">
        <f>"002420"</f>
        <v>002420</v>
      </c>
      <c r="B1062" t="s">
        <v>1064</v>
      </c>
      <c r="AE1062" t="s">
        <v>15</v>
      </c>
    </row>
    <row r="1063" spans="1:31">
      <c r="A1063" s="1" t="str">
        <f>"002294"</f>
        <v>002294</v>
      </c>
      <c r="B1063" t="s">
        <v>1065</v>
      </c>
      <c r="AE1063" t="s">
        <v>15</v>
      </c>
    </row>
    <row r="1064" spans="1:31">
      <c r="A1064" s="1" t="str">
        <f>"000633"</f>
        <v>000633</v>
      </c>
      <c r="B1064" t="s">
        <v>1066</v>
      </c>
      <c r="AE1064" t="s">
        <v>15</v>
      </c>
    </row>
    <row r="1065" spans="1:31">
      <c r="A1065" s="1" t="str">
        <f>"002138"</f>
        <v>002138</v>
      </c>
      <c r="B1065" t="s">
        <v>1067</v>
      </c>
      <c r="AE1065" t="s">
        <v>15</v>
      </c>
    </row>
    <row r="1066" spans="1:31">
      <c r="A1066" s="1" t="str">
        <f>"002056"</f>
        <v>002056</v>
      </c>
      <c r="B1066" t="s">
        <v>1068</v>
      </c>
      <c r="AE1066" t="s">
        <v>15</v>
      </c>
    </row>
    <row r="1067" spans="1:31">
      <c r="A1067" s="1" t="str">
        <f>"002555"</f>
        <v>002555</v>
      </c>
      <c r="B1067" t="s">
        <v>1069</v>
      </c>
      <c r="AE1067" t="s">
        <v>15</v>
      </c>
    </row>
    <row r="1068" spans="1:31">
      <c r="A1068" s="1" t="str">
        <f>"002527"</f>
        <v>002527</v>
      </c>
      <c r="B1068" t="s">
        <v>1070</v>
      </c>
      <c r="AE1068" t="s">
        <v>15</v>
      </c>
    </row>
    <row r="1069" spans="1:31">
      <c r="A1069" s="1" t="str">
        <f>"000008"</f>
        <v>000008</v>
      </c>
      <c r="B1069" t="s">
        <v>1071</v>
      </c>
      <c r="AE1069" t="s">
        <v>15</v>
      </c>
    </row>
    <row r="1070" spans="1:31">
      <c r="A1070" s="1" t="str">
        <f>"002587"</f>
        <v>002587</v>
      </c>
      <c r="B1070" t="s">
        <v>1072</v>
      </c>
      <c r="AE1070" t="s">
        <v>15</v>
      </c>
    </row>
    <row r="1071" spans="1:31">
      <c r="A1071" s="1" t="str">
        <f>"002285"</f>
        <v>002285</v>
      </c>
      <c r="B1071" t="s">
        <v>1073</v>
      </c>
      <c r="AE1071" t="s">
        <v>15</v>
      </c>
    </row>
    <row r="1072" spans="1:31">
      <c r="A1072" s="1" t="str">
        <f>"002624"</f>
        <v>002624</v>
      </c>
      <c r="B1072" t="s">
        <v>1074</v>
      </c>
      <c r="AE1072" t="s">
        <v>15</v>
      </c>
    </row>
    <row r="1073" spans="1:31">
      <c r="A1073" s="1" t="str">
        <f>"000925"</f>
        <v>000925</v>
      </c>
      <c r="B1073" t="s">
        <v>1075</v>
      </c>
      <c r="AE1073" t="s">
        <v>15</v>
      </c>
    </row>
    <row r="1074" spans="1:31">
      <c r="A1074" s="1" t="str">
        <f>"000905"</f>
        <v>000905</v>
      </c>
      <c r="B1074" t="s">
        <v>1076</v>
      </c>
      <c r="AE1074" t="s">
        <v>15</v>
      </c>
    </row>
    <row r="1075" spans="1:31">
      <c r="A1075" s="1" t="str">
        <f>"002815"</f>
        <v>002815</v>
      </c>
      <c r="B1075" t="s">
        <v>1077</v>
      </c>
      <c r="AE1075" t="s">
        <v>15</v>
      </c>
    </row>
    <row r="1076" spans="1:31">
      <c r="A1076" s="1" t="str">
        <f>"002340"</f>
        <v>002340</v>
      </c>
      <c r="B1076" t="s">
        <v>1078</v>
      </c>
      <c r="AE1076" t="s">
        <v>15</v>
      </c>
    </row>
    <row r="1077" spans="1:31">
      <c r="A1077" s="1" t="str">
        <f>"002066"</f>
        <v>002066</v>
      </c>
      <c r="B1077" t="s">
        <v>1079</v>
      </c>
      <c r="AE1077" t="s">
        <v>15</v>
      </c>
    </row>
    <row r="1078" spans="1:31">
      <c r="A1078" s="1" t="str">
        <f>"001368"</f>
        <v>001368</v>
      </c>
      <c r="B1078" t="s">
        <v>1080</v>
      </c>
      <c r="AE1078" t="s">
        <v>15</v>
      </c>
    </row>
    <row r="1079" spans="1:31">
      <c r="A1079" s="1" t="str">
        <f>"002719"</f>
        <v>002719</v>
      </c>
      <c r="B1079" t="s">
        <v>1081</v>
      </c>
      <c r="AE1079" t="s">
        <v>15</v>
      </c>
    </row>
    <row r="1080" spans="1:31">
      <c r="A1080" s="1" t="str">
        <f>"002276"</f>
        <v>002276</v>
      </c>
      <c r="B1080" t="s">
        <v>1082</v>
      </c>
      <c r="AE1080" t="s">
        <v>15</v>
      </c>
    </row>
    <row r="1081" spans="1:31">
      <c r="A1081" s="1" t="str">
        <f>"000758"</f>
        <v>000758</v>
      </c>
      <c r="B1081" t="s">
        <v>1083</v>
      </c>
      <c r="AE1081" t="s">
        <v>15</v>
      </c>
    </row>
    <row r="1082" spans="1:31">
      <c r="A1082" s="1" t="str">
        <f>"002271"</f>
        <v>002271</v>
      </c>
      <c r="B1082" t="s">
        <v>1084</v>
      </c>
      <c r="AE1082" t="s">
        <v>15</v>
      </c>
    </row>
    <row r="1083" spans="1:31">
      <c r="A1083" s="1" t="str">
        <f>"001332"</f>
        <v>001332</v>
      </c>
      <c r="B1083" t="s">
        <v>1085</v>
      </c>
      <c r="AE1083" t="s">
        <v>15</v>
      </c>
    </row>
    <row r="1084" spans="1:31">
      <c r="A1084" s="1" t="str">
        <f>"002455"</f>
        <v>002455</v>
      </c>
      <c r="B1084" t="s">
        <v>1086</v>
      </c>
      <c r="AE1084" t="s">
        <v>15</v>
      </c>
    </row>
    <row r="1085" spans="1:31">
      <c r="A1085" s="1" t="str">
        <f>"000768"</f>
        <v>000768</v>
      </c>
      <c r="B1085" t="s">
        <v>1087</v>
      </c>
      <c r="AE1085" t="s">
        <v>15</v>
      </c>
    </row>
    <row r="1086" spans="1:31">
      <c r="A1086" s="1" t="str">
        <f>"000903"</f>
        <v>000903</v>
      </c>
      <c r="B1086" t="s">
        <v>1088</v>
      </c>
      <c r="AE1086" t="s">
        <v>15</v>
      </c>
    </row>
    <row r="1087" spans="1:31">
      <c r="A1087" s="1" t="str">
        <f>"002414"</f>
        <v>002414</v>
      </c>
      <c r="B1087" t="s">
        <v>1089</v>
      </c>
      <c r="AE1087" t="s">
        <v>15</v>
      </c>
    </row>
    <row r="1088" spans="1:31">
      <c r="A1088" s="1" t="str">
        <f>"002218"</f>
        <v>002218</v>
      </c>
      <c r="B1088" t="s">
        <v>1090</v>
      </c>
      <c r="AE1088" t="s">
        <v>15</v>
      </c>
    </row>
    <row r="1089" spans="1:31">
      <c r="A1089" s="1" t="str">
        <f>"000783"</f>
        <v>000783</v>
      </c>
      <c r="B1089" t="s">
        <v>1091</v>
      </c>
      <c r="AE1089" t="s">
        <v>15</v>
      </c>
    </row>
    <row r="1090" spans="1:31">
      <c r="A1090" s="1" t="str">
        <f>"000488"</f>
        <v>000488</v>
      </c>
      <c r="B1090" t="s">
        <v>1092</v>
      </c>
      <c r="AE1090" t="s">
        <v>15</v>
      </c>
    </row>
    <row r="1091" spans="1:31">
      <c r="A1091" s="1" t="str">
        <f>"002868"</f>
        <v>002868</v>
      </c>
      <c r="B1091" t="s">
        <v>1093</v>
      </c>
      <c r="AE1091" t="s">
        <v>15</v>
      </c>
    </row>
    <row r="1092" spans="1:31">
      <c r="A1092" s="1" t="str">
        <f>"002092"</f>
        <v>002092</v>
      </c>
      <c r="B1092" t="s">
        <v>1094</v>
      </c>
      <c r="AE1092" t="s">
        <v>15</v>
      </c>
    </row>
    <row r="1093" spans="1:31">
      <c r="A1093" s="1" t="str">
        <f>"002849"</f>
        <v>002849</v>
      </c>
      <c r="B1093" t="s">
        <v>1095</v>
      </c>
      <c r="AE1093" t="s">
        <v>15</v>
      </c>
    </row>
    <row r="1094" spans="1:31">
      <c r="A1094" s="1" t="str">
        <f>"002959"</f>
        <v>002959</v>
      </c>
      <c r="B1094" t="s">
        <v>1096</v>
      </c>
      <c r="AE1094" t="s">
        <v>15</v>
      </c>
    </row>
    <row r="1095" spans="1:31">
      <c r="A1095" s="1" t="str">
        <f>"002669"</f>
        <v>002669</v>
      </c>
      <c r="B1095" t="s">
        <v>1097</v>
      </c>
      <c r="AE1095" t="s">
        <v>15</v>
      </c>
    </row>
    <row r="1096" spans="1:31">
      <c r="A1096" s="1" t="str">
        <f>"000600"</f>
        <v>000600</v>
      </c>
      <c r="B1096" t="s">
        <v>1098</v>
      </c>
      <c r="AE1096" t="s">
        <v>15</v>
      </c>
    </row>
    <row r="1097" spans="1:31">
      <c r="A1097" s="1" t="str">
        <f>"000987"</f>
        <v>000987</v>
      </c>
      <c r="B1097" t="s">
        <v>1099</v>
      </c>
      <c r="AE1097" t="s">
        <v>15</v>
      </c>
    </row>
    <row r="1098" spans="1:31">
      <c r="A1098" s="1" t="str">
        <f>"000860"</f>
        <v>000860</v>
      </c>
      <c r="B1098" t="s">
        <v>1100</v>
      </c>
      <c r="AE1098" t="s">
        <v>15</v>
      </c>
    </row>
    <row r="1099" spans="1:31">
      <c r="A1099" s="1" t="str">
        <f>"003020"</f>
        <v>003020</v>
      </c>
      <c r="B1099" t="s">
        <v>1101</v>
      </c>
      <c r="AE1099" t="s">
        <v>15</v>
      </c>
    </row>
    <row r="1100" spans="1:31">
      <c r="A1100" s="1" t="str">
        <f>"000839"</f>
        <v>000839</v>
      </c>
      <c r="B1100" t="s">
        <v>1102</v>
      </c>
      <c r="AE1100" t="s">
        <v>15</v>
      </c>
    </row>
    <row r="1101" spans="1:31">
      <c r="A1101" s="1" t="str">
        <f>"000503"</f>
        <v>000503</v>
      </c>
      <c r="B1101" t="s">
        <v>1103</v>
      </c>
      <c r="AE1101" t="s">
        <v>15</v>
      </c>
    </row>
    <row r="1102" spans="1:31">
      <c r="A1102" s="1" t="str">
        <f>"000981"</f>
        <v>000981</v>
      </c>
      <c r="B1102" t="s">
        <v>1104</v>
      </c>
      <c r="AE1102" t="s">
        <v>15</v>
      </c>
    </row>
    <row r="1103" spans="1:31">
      <c r="A1103" s="1" t="str">
        <f>"000669"</f>
        <v>000669</v>
      </c>
      <c r="B1103" t="s">
        <v>1105</v>
      </c>
      <c r="AE1103" t="s">
        <v>15</v>
      </c>
    </row>
    <row r="1104" spans="1:31">
      <c r="A1104" s="1" t="str">
        <f>"002371"</f>
        <v>002371</v>
      </c>
      <c r="B1104" t="s">
        <v>1106</v>
      </c>
      <c r="AE1104" t="s">
        <v>15</v>
      </c>
    </row>
    <row r="1105" spans="1:31">
      <c r="A1105" s="1" t="str">
        <f>"002476"</f>
        <v>002476</v>
      </c>
      <c r="B1105" t="s">
        <v>1107</v>
      </c>
      <c r="AE1105" t="s">
        <v>15</v>
      </c>
    </row>
    <row r="1106" spans="1:31">
      <c r="A1106" s="1" t="str">
        <f>"002735"</f>
        <v>002735</v>
      </c>
      <c r="B1106" t="s">
        <v>1108</v>
      </c>
      <c r="AE1106" t="s">
        <v>15</v>
      </c>
    </row>
    <row r="1107" spans="1:31">
      <c r="A1107" s="1" t="str">
        <f>"002916"</f>
        <v>002916</v>
      </c>
      <c r="B1107" t="s">
        <v>1109</v>
      </c>
      <c r="AE1107" t="s">
        <v>15</v>
      </c>
    </row>
    <row r="1108" spans="1:31">
      <c r="A1108" s="1" t="str">
        <f>"002253"</f>
        <v>002253</v>
      </c>
      <c r="B1108" t="s">
        <v>1110</v>
      </c>
      <c r="AE1108" t="s">
        <v>15</v>
      </c>
    </row>
    <row r="1109" spans="1:31">
      <c r="A1109" s="1" t="str">
        <f>"002961"</f>
        <v>002961</v>
      </c>
      <c r="B1109" t="s">
        <v>1111</v>
      </c>
      <c r="AE1109" t="s">
        <v>15</v>
      </c>
    </row>
    <row r="1110" spans="1:31">
      <c r="A1110" s="1" t="str">
        <f>"000521"</f>
        <v>000521</v>
      </c>
      <c r="B1110" t="s">
        <v>1112</v>
      </c>
      <c r="AE1110" t="s">
        <v>15</v>
      </c>
    </row>
    <row r="1111" spans="1:31">
      <c r="A1111" s="1" t="str">
        <f>"000060"</f>
        <v>000060</v>
      </c>
      <c r="B1111" t="s">
        <v>1113</v>
      </c>
      <c r="AE1111" t="s">
        <v>15</v>
      </c>
    </row>
    <row r="1112" spans="1:31">
      <c r="A1112" s="1" t="str">
        <f>"002732"</f>
        <v>002732</v>
      </c>
      <c r="B1112" t="s">
        <v>1114</v>
      </c>
      <c r="AE1112" t="s">
        <v>15</v>
      </c>
    </row>
    <row r="1113" spans="1:31">
      <c r="A1113" s="1" t="str">
        <f>"000591"</f>
        <v>000591</v>
      </c>
      <c r="B1113" t="s">
        <v>1115</v>
      </c>
      <c r="AE1113" t="s">
        <v>15</v>
      </c>
    </row>
    <row r="1114" spans="1:31">
      <c r="A1114" s="1" t="str">
        <f>"002231"</f>
        <v>002231</v>
      </c>
      <c r="B1114" t="s">
        <v>1116</v>
      </c>
      <c r="AE1114" t="s">
        <v>15</v>
      </c>
    </row>
    <row r="1115" spans="1:31">
      <c r="A1115" s="1" t="str">
        <f>"000573"</f>
        <v>000573</v>
      </c>
      <c r="B1115" t="s">
        <v>1117</v>
      </c>
      <c r="AE1115" t="s">
        <v>15</v>
      </c>
    </row>
    <row r="1116" spans="1:31">
      <c r="A1116" s="1" t="str">
        <f>"002002"</f>
        <v>002002</v>
      </c>
      <c r="B1116" t="s">
        <v>1118</v>
      </c>
      <c r="AE1116" t="s">
        <v>15</v>
      </c>
    </row>
    <row r="1117" spans="1:31">
      <c r="A1117" s="1" t="str">
        <f>"000801"</f>
        <v>000801</v>
      </c>
      <c r="B1117" t="s">
        <v>1119</v>
      </c>
      <c r="AE1117" t="s">
        <v>15</v>
      </c>
    </row>
    <row r="1118" spans="1:31">
      <c r="A1118" s="1" t="str">
        <f>"002281"</f>
        <v>002281</v>
      </c>
      <c r="B1118" t="s">
        <v>1120</v>
      </c>
      <c r="AE1118" t="s">
        <v>15</v>
      </c>
    </row>
    <row r="1119" spans="1:31">
      <c r="A1119" s="1" t="str">
        <f>"002301"</f>
        <v>002301</v>
      </c>
      <c r="B1119" t="s">
        <v>1121</v>
      </c>
      <c r="AE1119" t="s">
        <v>15</v>
      </c>
    </row>
    <row r="1120" spans="1:31">
      <c r="A1120" s="1" t="str">
        <f>"000755"</f>
        <v>000755</v>
      </c>
      <c r="B1120" t="s">
        <v>1122</v>
      </c>
      <c r="AE1120" t="s">
        <v>15</v>
      </c>
    </row>
    <row r="1121" spans="1:31">
      <c r="A1121" s="1" t="str">
        <f>"002302"</f>
        <v>002302</v>
      </c>
      <c r="B1121" t="s">
        <v>1123</v>
      </c>
      <c r="AE1121" t="s">
        <v>15</v>
      </c>
    </row>
    <row r="1122" spans="1:31">
      <c r="A1122" s="1" t="str">
        <f>"002653"</f>
        <v>002653</v>
      </c>
      <c r="B1122" t="s">
        <v>1124</v>
      </c>
      <c r="AE1122" t="s">
        <v>15</v>
      </c>
    </row>
    <row r="1123" spans="1:31">
      <c r="A1123" s="1" t="str">
        <f>"002648"</f>
        <v>002648</v>
      </c>
      <c r="B1123" t="s">
        <v>1125</v>
      </c>
      <c r="AE1123" t="s">
        <v>15</v>
      </c>
    </row>
    <row r="1124" spans="1:31">
      <c r="A1124" s="1" t="str">
        <f>"002615"</f>
        <v>002615</v>
      </c>
      <c r="B1124" t="s">
        <v>1126</v>
      </c>
      <c r="AE1124" t="s">
        <v>15</v>
      </c>
    </row>
    <row r="1125" spans="1:31">
      <c r="A1125" s="1" t="str">
        <f>"001331"</f>
        <v>001331</v>
      </c>
      <c r="B1125" t="s">
        <v>1127</v>
      </c>
      <c r="AE1125" t="s">
        <v>15</v>
      </c>
    </row>
    <row r="1126" spans="1:31">
      <c r="A1126" s="1" t="str">
        <f>"002264"</f>
        <v>002264</v>
      </c>
      <c r="B1126" t="s">
        <v>1128</v>
      </c>
      <c r="AE1126" t="s">
        <v>15</v>
      </c>
    </row>
    <row r="1127" spans="1:31">
      <c r="A1127" s="1" t="str">
        <f>"000960"</f>
        <v>000960</v>
      </c>
      <c r="B1127" t="s">
        <v>1129</v>
      </c>
      <c r="AE1127" t="s">
        <v>15</v>
      </c>
    </row>
    <row r="1128" spans="1:31">
      <c r="A1128" s="1" t="str">
        <f>"002329"</f>
        <v>002329</v>
      </c>
      <c r="B1128" t="s">
        <v>1130</v>
      </c>
      <c r="AE1128" t="s">
        <v>15</v>
      </c>
    </row>
    <row r="1129" spans="1:31">
      <c r="A1129" s="1" t="str">
        <f>"002534"</f>
        <v>002534</v>
      </c>
      <c r="B1129" t="s">
        <v>1131</v>
      </c>
      <c r="AE1129" t="s">
        <v>15</v>
      </c>
    </row>
    <row r="1130" spans="1:31">
      <c r="A1130" s="1" t="str">
        <f>"002875"</f>
        <v>002875</v>
      </c>
      <c r="B1130" t="s">
        <v>1132</v>
      </c>
      <c r="AE1130" t="s">
        <v>15</v>
      </c>
    </row>
    <row r="1131" spans="1:31">
      <c r="A1131" s="1" t="str">
        <f>"002717"</f>
        <v>002717</v>
      </c>
      <c r="B1131" t="s">
        <v>1133</v>
      </c>
      <c r="AE1131" t="s">
        <v>15</v>
      </c>
    </row>
    <row r="1132" spans="1:31">
      <c r="A1132" s="1" t="str">
        <f>"002500"</f>
        <v>002500</v>
      </c>
      <c r="B1132" t="s">
        <v>1134</v>
      </c>
      <c r="AE1132" t="s">
        <v>15</v>
      </c>
    </row>
    <row r="1133" spans="1:31">
      <c r="A1133" s="1" t="str">
        <f>"001226"</f>
        <v>001226</v>
      </c>
      <c r="B1133" t="s">
        <v>1135</v>
      </c>
      <c r="AE1133" t="s">
        <v>15</v>
      </c>
    </row>
    <row r="1134" spans="1:31">
      <c r="A1134" s="1" t="str">
        <f>"002860"</f>
        <v>002860</v>
      </c>
      <c r="B1134" t="s">
        <v>1136</v>
      </c>
      <c r="AE1134" t="s">
        <v>15</v>
      </c>
    </row>
    <row r="1135" spans="1:31">
      <c r="A1135" s="1" t="str">
        <f>"002777"</f>
        <v>002777</v>
      </c>
      <c r="B1135" t="s">
        <v>1137</v>
      </c>
      <c r="AE1135" t="s">
        <v>15</v>
      </c>
    </row>
    <row r="1136" spans="1:31">
      <c r="A1136" s="1" t="str">
        <f>"002117"</f>
        <v>002117</v>
      </c>
      <c r="B1136" t="s">
        <v>1138</v>
      </c>
      <c r="AE1136" t="s">
        <v>15</v>
      </c>
    </row>
    <row r="1137" spans="1:31">
      <c r="A1137" s="1" t="str">
        <f>"002518"</f>
        <v>002518</v>
      </c>
      <c r="B1137" t="s">
        <v>1139</v>
      </c>
      <c r="AE1137" t="s">
        <v>15</v>
      </c>
    </row>
    <row r="1138" spans="1:31">
      <c r="A1138" s="1" t="str">
        <f>"002841"</f>
        <v>002841</v>
      </c>
      <c r="B1138" t="s">
        <v>1140</v>
      </c>
      <c r="AE1138" t="s">
        <v>15</v>
      </c>
    </row>
    <row r="1139" spans="1:31">
      <c r="A1139" s="1" t="str">
        <f>"002217"</f>
        <v>002217</v>
      </c>
      <c r="B1139" t="s">
        <v>1141</v>
      </c>
      <c r="AE1139" t="s">
        <v>15</v>
      </c>
    </row>
    <row r="1140" spans="1:31">
      <c r="A1140" s="1" t="str">
        <f>"002084"</f>
        <v>002084</v>
      </c>
      <c r="B1140" t="s">
        <v>1142</v>
      </c>
      <c r="AE1140" t="s">
        <v>15</v>
      </c>
    </row>
    <row r="1141" spans="1:31">
      <c r="A1141" s="1" t="str">
        <f>"002168"</f>
        <v>002168</v>
      </c>
      <c r="B1141" t="s">
        <v>1143</v>
      </c>
      <c r="AE1141" t="s">
        <v>15</v>
      </c>
    </row>
    <row r="1142" spans="1:31">
      <c r="A1142" s="1" t="str">
        <f>"002333"</f>
        <v>002333</v>
      </c>
      <c r="B1142" t="s">
        <v>1144</v>
      </c>
      <c r="AE1142" t="s">
        <v>15</v>
      </c>
    </row>
    <row r="1143" spans="1:31">
      <c r="A1143" s="1" t="str">
        <f>"002667"</f>
        <v>002667</v>
      </c>
      <c r="B1143" t="s">
        <v>1145</v>
      </c>
      <c r="AE1143" t="s">
        <v>15</v>
      </c>
    </row>
    <row r="1144" spans="1:31">
      <c r="A1144" s="1" t="str">
        <f>"002888"</f>
        <v>002888</v>
      </c>
      <c r="B1144" t="s">
        <v>1146</v>
      </c>
      <c r="AE1144" t="s">
        <v>15</v>
      </c>
    </row>
    <row r="1145" spans="1:31">
      <c r="A1145" s="1" t="str">
        <f>"002127"</f>
        <v>002127</v>
      </c>
      <c r="B1145" t="s">
        <v>1147</v>
      </c>
      <c r="AE1145" t="s">
        <v>15</v>
      </c>
    </row>
    <row r="1146" spans="1:31">
      <c r="A1146" s="1" t="str">
        <f>"002269"</f>
        <v>002269</v>
      </c>
      <c r="B1146" t="s">
        <v>1148</v>
      </c>
      <c r="AE1146" t="s">
        <v>15</v>
      </c>
    </row>
    <row r="1147" spans="1:31">
      <c r="A1147" s="1" t="str">
        <f>"002250"</f>
        <v>002250</v>
      </c>
      <c r="B1147" t="s">
        <v>1149</v>
      </c>
      <c r="AE1147" t="s">
        <v>15</v>
      </c>
    </row>
    <row r="1148" spans="1:31">
      <c r="A1148" s="1" t="str">
        <f>"002606"</f>
        <v>002606</v>
      </c>
      <c r="B1148" t="s">
        <v>1150</v>
      </c>
      <c r="AE1148" t="s">
        <v>15</v>
      </c>
    </row>
    <row r="1149" spans="1:31">
      <c r="A1149" s="1" t="str">
        <f>"000537"</f>
        <v>000537</v>
      </c>
      <c r="B1149" t="s">
        <v>1151</v>
      </c>
      <c r="AE1149" t="s">
        <v>15</v>
      </c>
    </row>
    <row r="1150" spans="1:31">
      <c r="A1150" s="1" t="str">
        <f>"002760"</f>
        <v>002760</v>
      </c>
      <c r="B1150" t="s">
        <v>1152</v>
      </c>
      <c r="AE1150" t="s">
        <v>15</v>
      </c>
    </row>
    <row r="1151" spans="1:31">
      <c r="A1151" s="1" t="str">
        <f>"002903"</f>
        <v>002903</v>
      </c>
      <c r="B1151" t="s">
        <v>1153</v>
      </c>
      <c r="AE1151" t="s">
        <v>15</v>
      </c>
    </row>
    <row r="1152" spans="1:31">
      <c r="A1152" s="1" t="str">
        <f>"002560"</f>
        <v>002560</v>
      </c>
      <c r="B1152" t="s">
        <v>1154</v>
      </c>
      <c r="AE1152" t="s">
        <v>15</v>
      </c>
    </row>
    <row r="1153" spans="1:31">
      <c r="A1153" s="1" t="str">
        <f>"002080"</f>
        <v>002080</v>
      </c>
      <c r="B1153" t="s">
        <v>1155</v>
      </c>
      <c r="AE1153" t="s">
        <v>15</v>
      </c>
    </row>
    <row r="1154" spans="1:31">
      <c r="A1154" s="1" t="str">
        <f>"002858"</f>
        <v>002858</v>
      </c>
      <c r="B1154" t="s">
        <v>1156</v>
      </c>
      <c r="AE1154" t="s">
        <v>15</v>
      </c>
    </row>
    <row r="1155" spans="1:31">
      <c r="A1155" s="1" t="str">
        <f>"000400"</f>
        <v>000400</v>
      </c>
      <c r="B1155" t="s">
        <v>1157</v>
      </c>
      <c r="AE1155" t="s">
        <v>15</v>
      </c>
    </row>
    <row r="1156" spans="1:31">
      <c r="A1156" s="1" t="str">
        <f>"002942"</f>
        <v>002942</v>
      </c>
      <c r="B1156" t="s">
        <v>1158</v>
      </c>
      <c r="AE1156" t="s">
        <v>15</v>
      </c>
    </row>
    <row r="1157" spans="1:31">
      <c r="A1157" s="1" t="str">
        <f>"002273"</f>
        <v>002273</v>
      </c>
      <c r="B1157" t="s">
        <v>1159</v>
      </c>
      <c r="AE1157" t="s">
        <v>15</v>
      </c>
    </row>
    <row r="1158" spans="1:31">
      <c r="A1158" s="1" t="str">
        <f>"002247"</f>
        <v>002247</v>
      </c>
      <c r="B1158" t="s">
        <v>1160</v>
      </c>
      <c r="AE1158" t="s">
        <v>15</v>
      </c>
    </row>
    <row r="1159" spans="1:31">
      <c r="A1159" s="1" t="str">
        <f>"000708"</f>
        <v>000708</v>
      </c>
      <c r="B1159" t="s">
        <v>1161</v>
      </c>
      <c r="AE1159" t="s">
        <v>15</v>
      </c>
    </row>
    <row r="1160" spans="1:31">
      <c r="A1160" s="1" t="str">
        <f>"002434"</f>
        <v>002434</v>
      </c>
      <c r="B1160" t="s">
        <v>1162</v>
      </c>
      <c r="AE1160" t="s">
        <v>15</v>
      </c>
    </row>
    <row r="1161" spans="1:31">
      <c r="A1161" s="1" t="str">
        <f>"002690"</f>
        <v>002690</v>
      </c>
      <c r="B1161" t="s">
        <v>1163</v>
      </c>
      <c r="AE1161" t="s">
        <v>15</v>
      </c>
    </row>
    <row r="1162" spans="1:31">
      <c r="A1162" s="1" t="str">
        <f>"002173"</f>
        <v>002173</v>
      </c>
      <c r="B1162" t="s">
        <v>1164</v>
      </c>
      <c r="AE1162" t="s">
        <v>15</v>
      </c>
    </row>
    <row r="1163" spans="1:31">
      <c r="A1163" s="1" t="str">
        <f>"002291"</f>
        <v>002291</v>
      </c>
      <c r="B1163" t="s">
        <v>1165</v>
      </c>
      <c r="AE1163" t="s">
        <v>15</v>
      </c>
    </row>
    <row r="1164" spans="1:31">
      <c r="A1164" s="1" t="str">
        <f>"002759"</f>
        <v>002759</v>
      </c>
      <c r="B1164" t="s">
        <v>1166</v>
      </c>
      <c r="AE1164" t="s">
        <v>15</v>
      </c>
    </row>
    <row r="1165" spans="1:31">
      <c r="A1165" s="1" t="str">
        <f>"000831"</f>
        <v>000831</v>
      </c>
      <c r="B1165" t="s">
        <v>1167</v>
      </c>
      <c r="AE1165" t="s">
        <v>15</v>
      </c>
    </row>
    <row r="1166" spans="1:31">
      <c r="A1166" s="1" t="str">
        <f>"002482"</f>
        <v>002482</v>
      </c>
      <c r="B1166" t="s">
        <v>1168</v>
      </c>
      <c r="AE1166" t="s">
        <v>15</v>
      </c>
    </row>
    <row r="1167" spans="1:31">
      <c r="A1167" s="1" t="str">
        <f>"002156"</f>
        <v>002156</v>
      </c>
      <c r="B1167" t="s">
        <v>1169</v>
      </c>
      <c r="AE1167" t="s">
        <v>15</v>
      </c>
    </row>
    <row r="1168" spans="1:31">
      <c r="A1168" s="1" t="str">
        <f>"003042"</f>
        <v>003042</v>
      </c>
      <c r="B1168" t="s">
        <v>1170</v>
      </c>
      <c r="AE1168" t="s">
        <v>15</v>
      </c>
    </row>
    <row r="1169" spans="1:31">
      <c r="A1169" s="1" t="str">
        <f>"002546"</f>
        <v>002546</v>
      </c>
      <c r="B1169" t="s">
        <v>1171</v>
      </c>
      <c r="AE1169" t="s">
        <v>15</v>
      </c>
    </row>
    <row r="1170" spans="1:31">
      <c r="A1170" s="1" t="str">
        <f>"002520"</f>
        <v>002520</v>
      </c>
      <c r="B1170" t="s">
        <v>1172</v>
      </c>
      <c r="AE1170" t="s">
        <v>15</v>
      </c>
    </row>
    <row r="1171" spans="1:31">
      <c r="A1171" s="1" t="str">
        <f>"000777"</f>
        <v>000777</v>
      </c>
      <c r="B1171" t="s">
        <v>1173</v>
      </c>
      <c r="AE1171" t="s">
        <v>15</v>
      </c>
    </row>
    <row r="1172" spans="1:31">
      <c r="A1172" s="1" t="str">
        <f>"000524"</f>
        <v>000524</v>
      </c>
      <c r="B1172" t="s">
        <v>1174</v>
      </c>
      <c r="AE1172" t="s">
        <v>15</v>
      </c>
    </row>
    <row r="1173" spans="1:31">
      <c r="A1173" s="1" t="str">
        <f>"002437"</f>
        <v>002437</v>
      </c>
      <c r="B1173" t="s">
        <v>1175</v>
      </c>
      <c r="AE1173" t="s">
        <v>15</v>
      </c>
    </row>
    <row r="1174" spans="1:31">
      <c r="A1174" s="1" t="str">
        <f>"001338"</f>
        <v>001338</v>
      </c>
      <c r="B1174" t="s">
        <v>1176</v>
      </c>
      <c r="AE1174" t="s">
        <v>15</v>
      </c>
    </row>
    <row r="1175" spans="1:31">
      <c r="A1175" s="1" t="str">
        <f>"002202"</f>
        <v>002202</v>
      </c>
      <c r="B1175" t="s">
        <v>1177</v>
      </c>
      <c r="AE1175" t="s">
        <v>15</v>
      </c>
    </row>
    <row r="1176" spans="1:31">
      <c r="A1176" s="1" t="str">
        <f>"002175"</f>
        <v>002175</v>
      </c>
      <c r="B1176" t="s">
        <v>1178</v>
      </c>
      <c r="AE1176" t="s">
        <v>15</v>
      </c>
    </row>
    <row r="1177" spans="1:31">
      <c r="A1177" s="1" t="str">
        <f>"002838"</f>
        <v>002838</v>
      </c>
      <c r="B1177" t="s">
        <v>1179</v>
      </c>
      <c r="AE1177" t="s">
        <v>15</v>
      </c>
    </row>
    <row r="1178" spans="1:31">
      <c r="A1178" s="1" t="str">
        <f>"002986"</f>
        <v>002986</v>
      </c>
      <c r="B1178" t="s">
        <v>1180</v>
      </c>
      <c r="AE1178" t="s">
        <v>15</v>
      </c>
    </row>
    <row r="1179" spans="1:31">
      <c r="A1179" s="1" t="str">
        <f>"003013"</f>
        <v>003013</v>
      </c>
      <c r="B1179" t="s">
        <v>1181</v>
      </c>
      <c r="AE1179" t="s">
        <v>15</v>
      </c>
    </row>
    <row r="1180" spans="1:31">
      <c r="A1180" s="1" t="str">
        <f>"000721"</f>
        <v>000721</v>
      </c>
      <c r="B1180" t="s">
        <v>1182</v>
      </c>
      <c r="AE1180" t="s">
        <v>15</v>
      </c>
    </row>
    <row r="1181" spans="1:31">
      <c r="A1181" s="1" t="str">
        <f>"002741"</f>
        <v>002741</v>
      </c>
      <c r="B1181" t="s">
        <v>1183</v>
      </c>
      <c r="AE1181" t="s">
        <v>15</v>
      </c>
    </row>
    <row r="1182" spans="1:31">
      <c r="A1182" s="1" t="str">
        <f>"000670"</f>
        <v>000670</v>
      </c>
      <c r="B1182" t="s">
        <v>1184</v>
      </c>
      <c r="AE1182" t="s">
        <v>15</v>
      </c>
    </row>
    <row r="1183" spans="1:31">
      <c r="A1183" s="1" t="str">
        <f>"002540"</f>
        <v>002540</v>
      </c>
      <c r="B1183" t="s">
        <v>1185</v>
      </c>
      <c r="AE1183" t="s">
        <v>15</v>
      </c>
    </row>
    <row r="1184" spans="1:31">
      <c r="A1184" s="1" t="str">
        <f>"002256"</f>
        <v>002256</v>
      </c>
      <c r="B1184" t="s">
        <v>1186</v>
      </c>
      <c r="AE1184" t="s">
        <v>15</v>
      </c>
    </row>
    <row r="1185" spans="1:31">
      <c r="A1185" s="1" t="str">
        <f>"002457"</f>
        <v>002457</v>
      </c>
      <c r="B1185" t="s">
        <v>1187</v>
      </c>
      <c r="AE1185" t="s">
        <v>15</v>
      </c>
    </row>
    <row r="1186" spans="1:31">
      <c r="A1186" s="1" t="str">
        <f>"002939"</f>
        <v>002939</v>
      </c>
      <c r="B1186" t="s">
        <v>1188</v>
      </c>
      <c r="AE1186" t="s">
        <v>15</v>
      </c>
    </row>
    <row r="1187" spans="1:31">
      <c r="A1187" s="1" t="str">
        <f>"000716"</f>
        <v>000716</v>
      </c>
      <c r="B1187" t="s">
        <v>1189</v>
      </c>
      <c r="AE1187" t="s">
        <v>15</v>
      </c>
    </row>
    <row r="1188" spans="1:31">
      <c r="A1188" s="1" t="str">
        <f>"000430"</f>
        <v>000430</v>
      </c>
      <c r="B1188" t="s">
        <v>1190</v>
      </c>
      <c r="AE1188" t="s">
        <v>15</v>
      </c>
    </row>
    <row r="1189" spans="1:31">
      <c r="A1189" s="1" t="str">
        <f>"000159"</f>
        <v>000159</v>
      </c>
      <c r="B1189" t="s">
        <v>1191</v>
      </c>
      <c r="AE1189" t="s">
        <v>15</v>
      </c>
    </row>
    <row r="1190" spans="1:31">
      <c r="A1190" s="1" t="str">
        <f>"000584"</f>
        <v>000584</v>
      </c>
      <c r="B1190" t="s">
        <v>1192</v>
      </c>
      <c r="AE1190" t="s">
        <v>15</v>
      </c>
    </row>
    <row r="1191" spans="1:31">
      <c r="A1191" s="1" t="str">
        <f>"003003"</f>
        <v>003003</v>
      </c>
      <c r="B1191" t="s">
        <v>1193</v>
      </c>
      <c r="AE1191" t="s">
        <v>15</v>
      </c>
    </row>
    <row r="1192" spans="1:31">
      <c r="A1192" s="1" t="str">
        <f>"000617"</f>
        <v>000617</v>
      </c>
      <c r="B1192" t="s">
        <v>1194</v>
      </c>
      <c r="AE1192" t="s">
        <v>15</v>
      </c>
    </row>
    <row r="1193" spans="1:31">
      <c r="A1193" s="1" t="str">
        <f>"002683"</f>
        <v>002683</v>
      </c>
      <c r="B1193" t="s">
        <v>1195</v>
      </c>
      <c r="AE1193" t="s">
        <v>15</v>
      </c>
    </row>
    <row r="1194" spans="1:31">
      <c r="A1194" s="1" t="str">
        <f>"002842"</f>
        <v>002842</v>
      </c>
      <c r="B1194" t="s">
        <v>1196</v>
      </c>
      <c r="AE1194" t="s">
        <v>15</v>
      </c>
    </row>
    <row r="1195" spans="1:31">
      <c r="A1195" s="1" t="str">
        <f>"002981"</f>
        <v>002981</v>
      </c>
      <c r="B1195" t="s">
        <v>1197</v>
      </c>
      <c r="AE1195" t="s">
        <v>15</v>
      </c>
    </row>
    <row r="1196" spans="1:31">
      <c r="A1196" s="1" t="str">
        <f>"002415"</f>
        <v>002415</v>
      </c>
      <c r="B1196" t="s">
        <v>1198</v>
      </c>
      <c r="AE1196" t="s">
        <v>15</v>
      </c>
    </row>
    <row r="1197" spans="1:31">
      <c r="A1197" s="1" t="str">
        <f>"002797"</f>
        <v>002797</v>
      </c>
      <c r="B1197" t="s">
        <v>1199</v>
      </c>
      <c r="AE1197" t="s">
        <v>15</v>
      </c>
    </row>
    <row r="1198" spans="1:31">
      <c r="A1198" s="1" t="str">
        <f>"000099"</f>
        <v>000099</v>
      </c>
      <c r="B1198" t="s">
        <v>1200</v>
      </c>
      <c r="AE1198" t="s">
        <v>15</v>
      </c>
    </row>
    <row r="1199" spans="1:31">
      <c r="A1199" s="1" t="str">
        <f>"002251"</f>
        <v>002251</v>
      </c>
      <c r="B1199" t="s">
        <v>1201</v>
      </c>
      <c r="AE1199" t="s">
        <v>15</v>
      </c>
    </row>
    <row r="1200" spans="1:31">
      <c r="A1200" s="1" t="str">
        <f>"000625"</f>
        <v>000625</v>
      </c>
      <c r="B1200" t="s">
        <v>1202</v>
      </c>
      <c r="AE1200" t="s">
        <v>15</v>
      </c>
    </row>
    <row r="1201" spans="1:31">
      <c r="A1201" s="1" t="str">
        <f>"002597"</f>
        <v>002597</v>
      </c>
      <c r="B1201" t="s">
        <v>1203</v>
      </c>
      <c r="AE1201" t="s">
        <v>15</v>
      </c>
    </row>
    <row r="1202" spans="1:31">
      <c r="A1202" s="1" t="str">
        <f>"002906"</f>
        <v>002906</v>
      </c>
      <c r="B1202" t="s">
        <v>1204</v>
      </c>
      <c r="AE1202" t="s">
        <v>15</v>
      </c>
    </row>
    <row r="1203" spans="1:31">
      <c r="A1203" s="1" t="str">
        <f>"002007"</f>
        <v>002007</v>
      </c>
      <c r="B1203" t="s">
        <v>1205</v>
      </c>
      <c r="AE1203" t="s">
        <v>15</v>
      </c>
    </row>
    <row r="1204" spans="1:31">
      <c r="A1204" s="1" t="str">
        <f>"001287"</f>
        <v>001287</v>
      </c>
      <c r="B1204" t="s">
        <v>1206</v>
      </c>
      <c r="AE1204" t="s">
        <v>15</v>
      </c>
    </row>
    <row r="1205" spans="1:31">
      <c r="A1205" s="1" t="str">
        <f>"002549"</f>
        <v>002549</v>
      </c>
      <c r="B1205" t="s">
        <v>1207</v>
      </c>
      <c r="AE1205" t="s">
        <v>15</v>
      </c>
    </row>
    <row r="1206" spans="1:31">
      <c r="A1206" s="1" t="str">
        <f>"002035"</f>
        <v>002035</v>
      </c>
      <c r="B1206" t="s">
        <v>1208</v>
      </c>
      <c r="AE1206" t="s">
        <v>15</v>
      </c>
    </row>
    <row r="1207" spans="1:31">
      <c r="A1207" s="1" t="str">
        <f>"002682"</f>
        <v>002682</v>
      </c>
      <c r="B1207" t="s">
        <v>1209</v>
      </c>
      <c r="AE1207" t="s">
        <v>15</v>
      </c>
    </row>
    <row r="1208" spans="1:31">
      <c r="A1208" s="1" t="str">
        <f>"002497"</f>
        <v>002497</v>
      </c>
      <c r="B1208" t="s">
        <v>1210</v>
      </c>
      <c r="AE1208" t="s">
        <v>15</v>
      </c>
    </row>
    <row r="1209" spans="1:31">
      <c r="A1209" s="1" t="str">
        <f>"002172"</f>
        <v>002172</v>
      </c>
      <c r="B1209" t="s">
        <v>1211</v>
      </c>
      <c r="AE1209" t="s">
        <v>15</v>
      </c>
    </row>
    <row r="1210" spans="1:31">
      <c r="A1210" s="1" t="str">
        <f>"002305"</f>
        <v>002305</v>
      </c>
      <c r="B1210" t="s">
        <v>1212</v>
      </c>
      <c r="AE1210" t="s">
        <v>15</v>
      </c>
    </row>
    <row r="1211" spans="1:31">
      <c r="A1211" s="1" t="str">
        <f>"002968"</f>
        <v>002968</v>
      </c>
      <c r="B1211" t="s">
        <v>1213</v>
      </c>
      <c r="AE1211" t="s">
        <v>15</v>
      </c>
    </row>
    <row r="1212" spans="1:31">
      <c r="A1212" s="1" t="str">
        <f>"002938"</f>
        <v>002938</v>
      </c>
      <c r="B1212" t="s">
        <v>1214</v>
      </c>
      <c r="AE1212" t="s">
        <v>15</v>
      </c>
    </row>
    <row r="1213" spans="1:31">
      <c r="A1213" s="1" t="str">
        <f>"002795"</f>
        <v>002795</v>
      </c>
      <c r="B1213" t="s">
        <v>1215</v>
      </c>
      <c r="AE1213" t="s">
        <v>15</v>
      </c>
    </row>
    <row r="1214" spans="1:31">
      <c r="A1214" s="1" t="str">
        <f>"003022"</f>
        <v>003022</v>
      </c>
      <c r="B1214" t="s">
        <v>1216</v>
      </c>
      <c r="AE1214" t="s">
        <v>15</v>
      </c>
    </row>
    <row r="1215" spans="1:31">
      <c r="A1215" s="1" t="str">
        <f>"002882"</f>
        <v>002882</v>
      </c>
      <c r="B1215" t="s">
        <v>1217</v>
      </c>
      <c r="AE1215" t="s">
        <v>15</v>
      </c>
    </row>
    <row r="1216" spans="1:31">
      <c r="A1216" s="1" t="str">
        <f>"002047"</f>
        <v>002047</v>
      </c>
      <c r="B1216" t="s">
        <v>1218</v>
      </c>
      <c r="AE1216" t="s">
        <v>15</v>
      </c>
    </row>
    <row r="1217" spans="1:31">
      <c r="A1217" s="1" t="str">
        <f>"002190"</f>
        <v>002190</v>
      </c>
      <c r="B1217" t="s">
        <v>1219</v>
      </c>
      <c r="AE1217" t="s">
        <v>15</v>
      </c>
    </row>
    <row r="1218" spans="1:31">
      <c r="A1218" s="1" t="str">
        <f>"002932"</f>
        <v>002932</v>
      </c>
      <c r="B1218" t="s">
        <v>1220</v>
      </c>
      <c r="AE1218" t="s">
        <v>15</v>
      </c>
    </row>
    <row r="1219" spans="1:31">
      <c r="A1219" s="1" t="str">
        <f>"000557"</f>
        <v>000557</v>
      </c>
      <c r="B1219" t="s">
        <v>1221</v>
      </c>
      <c r="AE1219" t="s">
        <v>15</v>
      </c>
    </row>
    <row r="1220" spans="1:31">
      <c r="A1220" s="1" t="str">
        <f>"002983"</f>
        <v>002983</v>
      </c>
      <c r="B1220" t="s">
        <v>1222</v>
      </c>
      <c r="AE1220" t="s">
        <v>15</v>
      </c>
    </row>
    <row r="1221" spans="1:31">
      <c r="A1221" s="1" t="str">
        <f>"002077"</f>
        <v>002077</v>
      </c>
      <c r="B1221" t="s">
        <v>1223</v>
      </c>
      <c r="AE1221" t="s">
        <v>15</v>
      </c>
    </row>
    <row r="1222" spans="1:31">
      <c r="A1222" s="1" t="str">
        <f>"002167"</f>
        <v>002167</v>
      </c>
      <c r="B1222" t="s">
        <v>1224</v>
      </c>
      <c r="AE1222" t="s">
        <v>15</v>
      </c>
    </row>
    <row r="1223" spans="1:31">
      <c r="A1223" s="1" t="str">
        <f>"002925"</f>
        <v>002925</v>
      </c>
      <c r="B1223" t="s">
        <v>1225</v>
      </c>
      <c r="AE1223" t="s">
        <v>15</v>
      </c>
    </row>
    <row r="1224" spans="1:31">
      <c r="A1224" s="1" t="str">
        <f>"002086"</f>
        <v>002086</v>
      </c>
      <c r="B1224" t="s">
        <v>1226</v>
      </c>
      <c r="AE1224" t="s">
        <v>15</v>
      </c>
    </row>
    <row r="1225" spans="1:31">
      <c r="A1225" s="1" t="str">
        <f>"002756"</f>
        <v>002756</v>
      </c>
      <c r="B1225" t="s">
        <v>1227</v>
      </c>
      <c r="AE1225" t="s">
        <v>15</v>
      </c>
    </row>
    <row r="1226" spans="1:31">
      <c r="A1226" s="1" t="str">
        <f>"002466"</f>
        <v>002466</v>
      </c>
      <c r="B1226" t="s">
        <v>1228</v>
      </c>
      <c r="AE1226" t="s">
        <v>15</v>
      </c>
    </row>
    <row r="1227" spans="1:31">
      <c r="A1227" s="1" t="str">
        <f>"002245"</f>
        <v>002245</v>
      </c>
      <c r="B1227" t="s">
        <v>1229</v>
      </c>
      <c r="AE1227" t="s">
        <v>15</v>
      </c>
    </row>
    <row r="1228" spans="1:31">
      <c r="A1228" s="1" t="str">
        <f>"002984"</f>
        <v>002984</v>
      </c>
      <c r="B1228" t="s">
        <v>1230</v>
      </c>
      <c r="AE1228" t="s">
        <v>15</v>
      </c>
    </row>
    <row r="1229" spans="1:31">
      <c r="A1229" s="1" t="str">
        <f>"003026"</f>
        <v>003026</v>
      </c>
      <c r="B1229" t="s">
        <v>1231</v>
      </c>
      <c r="AE1229" t="s">
        <v>15</v>
      </c>
    </row>
    <row r="1230" spans="1:31">
      <c r="A1230" s="1" t="str">
        <f>"002782"</f>
        <v>002782</v>
      </c>
      <c r="B1230" t="s">
        <v>1232</v>
      </c>
      <c r="AE1230" t="s">
        <v>15</v>
      </c>
    </row>
    <row r="1231" spans="1:31">
      <c r="A1231" s="1" t="str">
        <f>"002612"</f>
        <v>002612</v>
      </c>
      <c r="B1231" t="s">
        <v>1233</v>
      </c>
      <c r="AE1231" t="s">
        <v>15</v>
      </c>
    </row>
    <row r="1232" spans="1:31">
      <c r="A1232" s="1" t="str">
        <f>"001282"</f>
        <v>001282</v>
      </c>
      <c r="B1232" t="s">
        <v>1234</v>
      </c>
      <c r="AE1232" t="s">
        <v>15</v>
      </c>
    </row>
    <row r="1233" spans="1:31">
      <c r="A1233" s="1" t="str">
        <f>"000909"</f>
        <v>000909</v>
      </c>
      <c r="B1233" t="s">
        <v>1235</v>
      </c>
      <c r="AE1233" t="s">
        <v>15</v>
      </c>
    </row>
    <row r="1234" spans="1:31">
      <c r="A1234" s="1" t="str">
        <f>"002706"</f>
        <v>002706</v>
      </c>
      <c r="B1234" t="s">
        <v>1236</v>
      </c>
      <c r="AE1234" t="s">
        <v>15</v>
      </c>
    </row>
    <row r="1235" spans="1:31">
      <c r="A1235" s="1" t="str">
        <f>"002242"</f>
        <v>002242</v>
      </c>
      <c r="B1235" t="s">
        <v>1237</v>
      </c>
      <c r="AE1235" t="s">
        <v>15</v>
      </c>
    </row>
    <row r="1236" spans="1:31">
      <c r="A1236" s="1" t="str">
        <f>"002558"</f>
        <v>002558</v>
      </c>
      <c r="B1236" t="s">
        <v>1238</v>
      </c>
      <c r="AE1236" t="s">
        <v>15</v>
      </c>
    </row>
    <row r="1237" spans="1:31">
      <c r="A1237" s="1" t="str">
        <f>"001215"</f>
        <v>001215</v>
      </c>
      <c r="B1237" t="s">
        <v>1239</v>
      </c>
      <c r="AE1237" t="s">
        <v>15</v>
      </c>
    </row>
    <row r="1238" spans="1:31">
      <c r="A1238" s="1" t="str">
        <f>"002219"</f>
        <v>002219</v>
      </c>
      <c r="B1238" t="s">
        <v>1240</v>
      </c>
      <c r="AE1238" t="s">
        <v>15</v>
      </c>
    </row>
    <row r="1239" spans="1:31">
      <c r="A1239" s="1" t="str">
        <f>"001301"</f>
        <v>001301</v>
      </c>
      <c r="B1239" t="s">
        <v>1241</v>
      </c>
      <c r="AE1239" t="s">
        <v>15</v>
      </c>
    </row>
    <row r="1240" spans="1:31">
      <c r="A1240" s="1" t="str">
        <f>"000510"</f>
        <v>000510</v>
      </c>
      <c r="B1240" t="s">
        <v>1242</v>
      </c>
      <c r="AE1240" t="s">
        <v>15</v>
      </c>
    </row>
    <row r="1241" spans="1:31">
      <c r="A1241" s="1" t="str">
        <f>"002063"</f>
        <v>002063</v>
      </c>
      <c r="B1241" t="s">
        <v>1243</v>
      </c>
      <c r="AE1241" t="s">
        <v>15</v>
      </c>
    </row>
    <row r="1242" spans="1:31">
      <c r="A1242" s="1" t="str">
        <f>"002718"</f>
        <v>002718</v>
      </c>
      <c r="B1242" t="s">
        <v>1244</v>
      </c>
      <c r="AE1242" t="s">
        <v>15</v>
      </c>
    </row>
    <row r="1243" spans="1:31">
      <c r="A1243" s="1" t="str">
        <f>"002480"</f>
        <v>002480</v>
      </c>
      <c r="B1243" t="s">
        <v>1245</v>
      </c>
      <c r="AE1243" t="s">
        <v>15</v>
      </c>
    </row>
    <row r="1244" spans="1:31">
      <c r="A1244" s="1" t="str">
        <f>"002188"</f>
        <v>002188</v>
      </c>
      <c r="B1244" t="s">
        <v>1246</v>
      </c>
      <c r="AE1244" t="s">
        <v>15</v>
      </c>
    </row>
    <row r="1245" spans="1:31">
      <c r="A1245" s="1" t="str">
        <f>"000682"</f>
        <v>000682</v>
      </c>
      <c r="B1245" t="s">
        <v>1247</v>
      </c>
      <c r="AE1245" t="s">
        <v>15</v>
      </c>
    </row>
    <row r="1246" spans="1:31">
      <c r="A1246" s="1" t="str">
        <f>"000056"</f>
        <v>000056</v>
      </c>
      <c r="B1246" t="s">
        <v>1248</v>
      </c>
      <c r="AE1246" t="s">
        <v>15</v>
      </c>
    </row>
    <row r="1247" spans="1:31">
      <c r="A1247" s="1" t="str">
        <f>"002665"</f>
        <v>002665</v>
      </c>
      <c r="B1247" t="s">
        <v>1249</v>
      </c>
      <c r="AE1247" t="s">
        <v>15</v>
      </c>
    </row>
    <row r="1248" spans="1:31">
      <c r="A1248" s="1" t="str">
        <f>"002919"</f>
        <v>002919</v>
      </c>
      <c r="B1248" t="s">
        <v>1250</v>
      </c>
      <c r="AE1248" t="s">
        <v>15</v>
      </c>
    </row>
    <row r="1249" spans="1:31">
      <c r="A1249" s="1" t="str">
        <f>"002654"</f>
        <v>002654</v>
      </c>
      <c r="B1249" t="s">
        <v>1251</v>
      </c>
      <c r="AE1249" t="s">
        <v>15</v>
      </c>
    </row>
    <row r="1250" spans="1:31">
      <c r="A1250" s="1" t="str">
        <f>"002605"</f>
        <v>002605</v>
      </c>
      <c r="B1250" t="s">
        <v>1252</v>
      </c>
      <c r="AE1250" t="s">
        <v>15</v>
      </c>
    </row>
    <row r="1251" spans="1:31">
      <c r="A1251" s="1" t="str">
        <f>"000750"</f>
        <v>000750</v>
      </c>
      <c r="B1251" t="s">
        <v>1253</v>
      </c>
      <c r="AE1251" t="s">
        <v>15</v>
      </c>
    </row>
    <row r="1252" spans="1:31">
      <c r="A1252" s="1" t="str">
        <f>"002149"</f>
        <v>002149</v>
      </c>
      <c r="B1252" t="s">
        <v>1254</v>
      </c>
      <c r="AE1252" t="s">
        <v>15</v>
      </c>
    </row>
    <row r="1253" spans="1:31">
      <c r="A1253" s="1" t="str">
        <f>"000572"</f>
        <v>000572</v>
      </c>
      <c r="B1253" t="s">
        <v>1255</v>
      </c>
      <c r="AE1253" t="s">
        <v>15</v>
      </c>
    </row>
    <row r="1254" spans="1:31">
      <c r="A1254" s="1" t="str">
        <f>"002758"</f>
        <v>002758</v>
      </c>
      <c r="B1254" t="s">
        <v>1256</v>
      </c>
      <c r="AE1254" t="s">
        <v>15</v>
      </c>
    </row>
    <row r="1255" spans="1:31">
      <c r="A1255" s="1" t="str">
        <f>"002609"</f>
        <v>002609</v>
      </c>
      <c r="B1255" t="s">
        <v>1257</v>
      </c>
      <c r="AE1255" t="s">
        <v>15</v>
      </c>
    </row>
    <row r="1256" spans="1:31">
      <c r="A1256" s="1" t="str">
        <f>"000988"</f>
        <v>000988</v>
      </c>
      <c r="B1256" t="s">
        <v>1258</v>
      </c>
      <c r="AE1256" t="s">
        <v>15</v>
      </c>
    </row>
    <row r="1257" spans="1:31">
      <c r="A1257" s="1" t="str">
        <f>"002428"</f>
        <v>002428</v>
      </c>
      <c r="B1257" t="s">
        <v>1259</v>
      </c>
      <c r="AE1257" t="s">
        <v>15</v>
      </c>
    </row>
    <row r="1258" spans="1:31">
      <c r="A1258" s="1" t="str">
        <f>"002368"</f>
        <v>002368</v>
      </c>
      <c r="B1258" t="s">
        <v>1260</v>
      </c>
      <c r="AE1258" t="s">
        <v>15</v>
      </c>
    </row>
    <row r="1259" spans="1:31">
      <c r="A1259" s="1" t="str">
        <f>"000957"</f>
        <v>000957</v>
      </c>
      <c r="B1259" t="s">
        <v>1261</v>
      </c>
      <c r="AE1259" t="s">
        <v>15</v>
      </c>
    </row>
    <row r="1260" spans="1:31">
      <c r="A1260" s="1" t="str">
        <f>"002435"</f>
        <v>002435</v>
      </c>
      <c r="B1260" t="s">
        <v>1262</v>
      </c>
      <c r="AE1260" t="s">
        <v>15</v>
      </c>
    </row>
    <row r="1261" spans="1:31">
      <c r="A1261" s="1" t="str">
        <f>"000756"</f>
        <v>000756</v>
      </c>
      <c r="B1261" t="s">
        <v>1263</v>
      </c>
      <c r="AE1261" t="s">
        <v>15</v>
      </c>
    </row>
    <row r="1262" spans="1:31">
      <c r="A1262" s="1" t="str">
        <f>"002268"</f>
        <v>002268</v>
      </c>
      <c r="B1262" t="s">
        <v>1264</v>
      </c>
      <c r="AE1262" t="s">
        <v>15</v>
      </c>
    </row>
    <row r="1263" spans="1:31">
      <c r="A1263" s="1" t="str">
        <f>"002600"</f>
        <v>002600</v>
      </c>
      <c r="B1263" t="s">
        <v>1265</v>
      </c>
      <c r="AE1263" t="s">
        <v>15</v>
      </c>
    </row>
    <row r="1264" spans="1:31">
      <c r="A1264" s="1" t="str">
        <f>"002182"</f>
        <v>002182</v>
      </c>
      <c r="B1264" t="s">
        <v>1266</v>
      </c>
      <c r="AE1264" t="s">
        <v>15</v>
      </c>
    </row>
    <row r="1265" spans="1:31">
      <c r="A1265" s="1" t="str">
        <f>"002915"</f>
        <v>002915</v>
      </c>
      <c r="B1265" t="s">
        <v>1267</v>
      </c>
      <c r="AE1265" t="s">
        <v>15</v>
      </c>
    </row>
    <row r="1266" spans="1:31">
      <c r="A1266" s="1" t="str">
        <f>"002407"</f>
        <v>002407</v>
      </c>
      <c r="B1266" t="s">
        <v>1268</v>
      </c>
      <c r="AE1266" t="s">
        <v>15</v>
      </c>
    </row>
    <row r="1267" spans="1:31">
      <c r="A1267" s="1" t="str">
        <f>"000009"</f>
        <v>000009</v>
      </c>
      <c r="B1267" t="s">
        <v>1269</v>
      </c>
      <c r="AE1267" t="s">
        <v>15</v>
      </c>
    </row>
    <row r="1268" spans="1:31">
      <c r="A1268" s="1" t="str">
        <f>"000948"</f>
        <v>000948</v>
      </c>
      <c r="B1268" t="s">
        <v>1270</v>
      </c>
      <c r="AE1268" t="s">
        <v>15</v>
      </c>
    </row>
    <row r="1269" spans="1:31">
      <c r="A1269" s="1" t="str">
        <f>"002326"</f>
        <v>002326</v>
      </c>
      <c r="B1269" t="s">
        <v>1271</v>
      </c>
      <c r="AE1269" t="s">
        <v>15</v>
      </c>
    </row>
    <row r="1270" spans="1:31">
      <c r="A1270" s="1" t="str">
        <f>"002514"</f>
        <v>002514</v>
      </c>
      <c r="B1270" t="s">
        <v>1272</v>
      </c>
      <c r="AE1270" t="s">
        <v>15</v>
      </c>
    </row>
    <row r="1271" spans="1:31">
      <c r="A1271" s="1" t="str">
        <f>"002798"</f>
        <v>002798</v>
      </c>
      <c r="B1271" t="s">
        <v>1273</v>
      </c>
      <c r="AE1271" t="s">
        <v>15</v>
      </c>
    </row>
    <row r="1272" spans="1:31">
      <c r="A1272" s="1" t="str">
        <f>"002400"</f>
        <v>002400</v>
      </c>
      <c r="B1272" t="s">
        <v>1274</v>
      </c>
      <c r="AE1272" t="s">
        <v>15</v>
      </c>
    </row>
    <row r="1273" spans="1:31">
      <c r="A1273" s="1" t="str">
        <f>"003033"</f>
        <v>003033</v>
      </c>
      <c r="B1273" t="s">
        <v>1275</v>
      </c>
      <c r="AE1273" t="s">
        <v>15</v>
      </c>
    </row>
    <row r="1274" spans="1:31">
      <c r="A1274" s="1" t="str">
        <f>"002222"</f>
        <v>002222</v>
      </c>
      <c r="B1274" t="s">
        <v>1276</v>
      </c>
      <c r="AE1274" t="s">
        <v>15</v>
      </c>
    </row>
    <row r="1275" spans="1:31">
      <c r="A1275" s="1" t="str">
        <f>"003037"</f>
        <v>003037</v>
      </c>
      <c r="B1275" t="s">
        <v>1277</v>
      </c>
      <c r="AE1275" t="s">
        <v>15</v>
      </c>
    </row>
    <row r="1276" spans="1:31">
      <c r="A1276" s="1" t="str">
        <f>"002664"</f>
        <v>002664</v>
      </c>
      <c r="B1276" t="s">
        <v>1278</v>
      </c>
      <c r="AE1276" t="s">
        <v>15</v>
      </c>
    </row>
    <row r="1277" spans="1:31">
      <c r="A1277" s="1" t="str">
        <f>"002297"</f>
        <v>002297</v>
      </c>
      <c r="B1277" t="s">
        <v>1279</v>
      </c>
      <c r="AE1277" t="s">
        <v>15</v>
      </c>
    </row>
    <row r="1278" spans="1:31">
      <c r="A1278" s="1" t="str">
        <f>"000728"</f>
        <v>000728</v>
      </c>
      <c r="B1278" t="s">
        <v>1280</v>
      </c>
      <c r="AE1278" t="s">
        <v>15</v>
      </c>
    </row>
    <row r="1279" spans="1:31">
      <c r="A1279" s="1" t="str">
        <f>"002155"</f>
        <v>002155</v>
      </c>
      <c r="B1279" t="s">
        <v>1281</v>
      </c>
      <c r="AE1279" t="s">
        <v>15</v>
      </c>
    </row>
    <row r="1280" spans="1:31">
      <c r="A1280" s="1" t="str">
        <f>"001339"</f>
        <v>001339</v>
      </c>
      <c r="B1280" t="s">
        <v>1282</v>
      </c>
      <c r="AE1280" t="s">
        <v>15</v>
      </c>
    </row>
    <row r="1281" spans="1:31">
      <c r="A1281" s="1" t="str">
        <f>"000564"</f>
        <v>000564</v>
      </c>
      <c r="B1281" t="s">
        <v>1283</v>
      </c>
      <c r="AE1281" t="s">
        <v>15</v>
      </c>
    </row>
    <row r="1282" spans="1:31">
      <c r="A1282" s="1" t="str">
        <f>"000762"</f>
        <v>000762</v>
      </c>
      <c r="B1282" t="s">
        <v>1284</v>
      </c>
      <c r="AE1282" t="s">
        <v>15</v>
      </c>
    </row>
    <row r="1283" spans="1:31">
      <c r="A1283" s="1" t="str">
        <f>"002485"</f>
        <v>002485</v>
      </c>
      <c r="B1283" t="s">
        <v>1285</v>
      </c>
      <c r="AE1283" t="s">
        <v>15</v>
      </c>
    </row>
    <row r="1284" spans="1:31">
      <c r="A1284" s="1" t="str">
        <f>"002122"</f>
        <v>002122</v>
      </c>
      <c r="B1284" t="s">
        <v>1286</v>
      </c>
      <c r="AE1284" t="s">
        <v>15</v>
      </c>
    </row>
    <row r="1285" spans="1:31">
      <c r="A1285" s="1" t="str">
        <f>"001323"</f>
        <v>001323</v>
      </c>
      <c r="B1285" t="s">
        <v>1287</v>
      </c>
      <c r="AE1285" t="s">
        <v>15</v>
      </c>
    </row>
    <row r="1286" spans="1:31">
      <c r="A1286" s="1" t="str">
        <f>"002431"</f>
        <v>002431</v>
      </c>
      <c r="B1286" t="s">
        <v>1288</v>
      </c>
      <c r="AE1286" t="s">
        <v>15</v>
      </c>
    </row>
    <row r="1287" spans="1:31">
      <c r="A1287" s="1" t="str">
        <f>"001278"</f>
        <v>001278</v>
      </c>
      <c r="B1287" t="s">
        <v>1289</v>
      </c>
      <c r="AE1287" t="s">
        <v>15</v>
      </c>
    </row>
    <row r="1288" spans="1:31">
      <c r="A1288" s="1" t="str">
        <f>"002866"</f>
        <v>002866</v>
      </c>
      <c r="B1288" t="s">
        <v>1290</v>
      </c>
      <c r="AE1288" t="s">
        <v>15</v>
      </c>
    </row>
    <row r="1289" spans="1:31">
      <c r="A1289" s="1" t="str">
        <f>"000576"</f>
        <v>000576</v>
      </c>
      <c r="B1289" t="s">
        <v>1291</v>
      </c>
      <c r="AE1289" t="s">
        <v>15</v>
      </c>
    </row>
    <row r="1290" spans="1:31">
      <c r="A1290" s="1" t="str">
        <f>"002762"</f>
        <v>002762</v>
      </c>
      <c r="B1290" t="s">
        <v>1292</v>
      </c>
      <c r="AE1290" t="s">
        <v>15</v>
      </c>
    </row>
    <row r="1291" spans="1:31">
      <c r="A1291" s="1" t="str">
        <f>"002559"</f>
        <v>002559</v>
      </c>
      <c r="B1291" t="s">
        <v>1293</v>
      </c>
      <c r="AE1291" t="s">
        <v>15</v>
      </c>
    </row>
    <row r="1292" spans="1:31">
      <c r="A1292" s="1" t="str">
        <f>"002438"</f>
        <v>002438</v>
      </c>
      <c r="B1292" t="s">
        <v>1294</v>
      </c>
      <c r="AE1292" t="s">
        <v>15</v>
      </c>
    </row>
    <row r="1293" spans="1:31">
      <c r="A1293" s="1" t="str">
        <f>"000506"</f>
        <v>000506</v>
      </c>
      <c r="B1293" t="s">
        <v>1295</v>
      </c>
      <c r="AE1293" t="s">
        <v>15</v>
      </c>
    </row>
    <row r="1294" spans="1:31">
      <c r="A1294" s="1" t="str">
        <f>"002079"</f>
        <v>002079</v>
      </c>
      <c r="B1294" t="s">
        <v>1296</v>
      </c>
      <c r="AE1294" t="s">
        <v>15</v>
      </c>
    </row>
    <row r="1295" spans="1:31">
      <c r="A1295" s="1" t="str">
        <f>"000935"</f>
        <v>000935</v>
      </c>
      <c r="B1295" t="s">
        <v>1297</v>
      </c>
      <c r="AE1295" t="s">
        <v>15</v>
      </c>
    </row>
    <row r="1296" spans="1:31">
      <c r="A1296" s="1" t="str">
        <f>"002733"</f>
        <v>002733</v>
      </c>
      <c r="B1296" t="s">
        <v>1298</v>
      </c>
      <c r="AE1296" t="s">
        <v>15</v>
      </c>
    </row>
    <row r="1297" spans="1:31">
      <c r="A1297" s="1" t="str">
        <f>"002895"</f>
        <v>002895</v>
      </c>
      <c r="B1297" t="s">
        <v>1299</v>
      </c>
      <c r="AE1297" t="s">
        <v>15</v>
      </c>
    </row>
    <row r="1298" spans="1:31">
      <c r="A1298" s="1" t="str">
        <f>"000049"</f>
        <v>000049</v>
      </c>
      <c r="B1298" t="s">
        <v>1300</v>
      </c>
      <c r="AE1298" t="s">
        <v>15</v>
      </c>
    </row>
    <row r="1299" spans="1:31">
      <c r="A1299" s="1" t="str">
        <f>"001269"</f>
        <v>001269</v>
      </c>
      <c r="B1299" t="s">
        <v>1301</v>
      </c>
      <c r="AE1299" t="s">
        <v>15</v>
      </c>
    </row>
    <row r="1300" spans="1:31">
      <c r="A1300" s="1" t="str">
        <f>"000961"</f>
        <v>000961</v>
      </c>
      <c r="B1300" t="s">
        <v>1302</v>
      </c>
      <c r="AE1300" t="s">
        <v>15</v>
      </c>
    </row>
    <row r="1301" spans="1:31">
      <c r="A1301" s="1" t="str">
        <f>"002829"</f>
        <v>002829</v>
      </c>
      <c r="B1301" t="s">
        <v>1303</v>
      </c>
      <c r="AE1301" t="s">
        <v>15</v>
      </c>
    </row>
    <row r="1302" spans="1:31">
      <c r="A1302" s="1" t="str">
        <f>"000021"</f>
        <v>000021</v>
      </c>
      <c r="B1302" t="s">
        <v>1304</v>
      </c>
      <c r="AE1302" t="s">
        <v>15</v>
      </c>
    </row>
    <row r="1303" spans="1:31">
      <c r="A1303" s="1" t="str">
        <f>"000032"</f>
        <v>000032</v>
      </c>
      <c r="B1303" t="s">
        <v>1305</v>
      </c>
      <c r="AE1303" t="s">
        <v>15</v>
      </c>
    </row>
    <row r="1304" spans="1:31">
      <c r="A1304" s="1" t="str">
        <f>"002505"</f>
        <v>002505</v>
      </c>
      <c r="B1304" t="s">
        <v>1306</v>
      </c>
      <c r="AE1304" t="s">
        <v>15</v>
      </c>
    </row>
    <row r="1305" spans="1:31">
      <c r="A1305" s="1" t="str">
        <f>"000066"</f>
        <v>000066</v>
      </c>
      <c r="B1305" t="s">
        <v>1307</v>
      </c>
      <c r="AE1305" t="s">
        <v>15</v>
      </c>
    </row>
    <row r="1306" spans="1:31">
      <c r="A1306" s="1" t="str">
        <f>"002243"</f>
        <v>002243</v>
      </c>
      <c r="B1306" t="s">
        <v>1308</v>
      </c>
      <c r="AE1306" t="s">
        <v>15</v>
      </c>
    </row>
    <row r="1307" spans="1:31">
      <c r="A1307" s="1" t="str">
        <f>"002824"</f>
        <v>002824</v>
      </c>
      <c r="B1307" t="s">
        <v>1309</v>
      </c>
      <c r="AE1307" t="s">
        <v>15</v>
      </c>
    </row>
    <row r="1308" spans="1:31">
      <c r="A1308" s="1" t="str">
        <f>"002051"</f>
        <v>002051</v>
      </c>
      <c r="B1308" t="s">
        <v>1310</v>
      </c>
      <c r="AE1308" t="s">
        <v>15</v>
      </c>
    </row>
    <row r="1309" spans="1:31">
      <c r="A1309" s="1" t="str">
        <f>"000070"</f>
        <v>000070</v>
      </c>
      <c r="B1309" t="s">
        <v>1311</v>
      </c>
      <c r="AE1309" t="s">
        <v>15</v>
      </c>
    </row>
    <row r="1310" spans="1:31">
      <c r="A1310" s="1" t="str">
        <f>"002638"</f>
        <v>002638</v>
      </c>
      <c r="B1310" t="s">
        <v>1312</v>
      </c>
      <c r="AE1310" t="s">
        <v>15</v>
      </c>
    </row>
    <row r="1311" spans="1:31">
      <c r="A1311" s="1" t="str">
        <f>"002145"</f>
        <v>002145</v>
      </c>
      <c r="B1311" t="s">
        <v>1313</v>
      </c>
      <c r="AE1311" t="s">
        <v>15</v>
      </c>
    </row>
    <row r="1312" spans="1:31">
      <c r="A1312" s="1" t="str">
        <f>"002913"</f>
        <v>002913</v>
      </c>
      <c r="B1312" t="s">
        <v>1314</v>
      </c>
      <c r="AE1312" t="s">
        <v>15</v>
      </c>
    </row>
    <row r="1313" spans="1:31">
      <c r="A1313" s="1" t="str">
        <f>"002459"</f>
        <v>002459</v>
      </c>
      <c r="B1313" t="s">
        <v>1315</v>
      </c>
      <c r="AE1313" t="s">
        <v>15</v>
      </c>
    </row>
    <row r="1314" spans="1:31">
      <c r="A1314" s="1" t="str">
        <f>"002193"</f>
        <v>002193</v>
      </c>
      <c r="B1314" t="s">
        <v>1316</v>
      </c>
      <c r="AE1314" t="s">
        <v>15</v>
      </c>
    </row>
    <row r="1315" spans="1:31">
      <c r="A1315" s="1" t="str">
        <f>"002965"</f>
        <v>002965</v>
      </c>
      <c r="B1315" t="s">
        <v>1317</v>
      </c>
      <c r="AE1315" t="s">
        <v>15</v>
      </c>
    </row>
    <row r="1316" spans="1:31">
      <c r="A1316" s="1" t="str">
        <f>"002729"</f>
        <v>002729</v>
      </c>
      <c r="B1316" t="s">
        <v>1318</v>
      </c>
      <c r="AE1316" t="s">
        <v>15</v>
      </c>
    </row>
    <row r="1317" spans="1:31">
      <c r="A1317" s="1" t="str">
        <f>"002920"</f>
        <v>002920</v>
      </c>
      <c r="B1317" t="s">
        <v>1319</v>
      </c>
      <c r="AE1317" t="s">
        <v>15</v>
      </c>
    </row>
    <row r="1318" spans="1:31">
      <c r="A1318" s="1" t="str">
        <f>"002384"</f>
        <v>002384</v>
      </c>
      <c r="B1318" t="s">
        <v>1320</v>
      </c>
      <c r="AE1318" t="s">
        <v>15</v>
      </c>
    </row>
    <row r="1319" spans="1:31">
      <c r="A1319" s="1" t="str">
        <f>"002373"</f>
        <v>002373</v>
      </c>
      <c r="B1319" t="s">
        <v>1321</v>
      </c>
      <c r="AE1319" t="s">
        <v>15</v>
      </c>
    </row>
    <row r="1320" spans="1:31">
      <c r="A1320" s="1" t="str">
        <f>"002902"</f>
        <v>002902</v>
      </c>
      <c r="B1320" t="s">
        <v>1322</v>
      </c>
      <c r="AE1320" t="s">
        <v>15</v>
      </c>
    </row>
    <row r="1321" spans="1:31">
      <c r="A1321" s="1" t="str">
        <f>"002163"</f>
        <v>002163</v>
      </c>
      <c r="B1321" t="s">
        <v>1323</v>
      </c>
      <c r="AE1321" t="s">
        <v>15</v>
      </c>
    </row>
    <row r="1322" spans="1:31">
      <c r="A1322" s="1" t="str">
        <f>"002162"</f>
        <v>002162</v>
      </c>
      <c r="B1322" t="s">
        <v>1324</v>
      </c>
      <c r="AE1322" t="s">
        <v>15</v>
      </c>
    </row>
    <row r="1323" spans="1:31">
      <c r="A1323" s="1" t="str">
        <f>"002200"</f>
        <v>002200</v>
      </c>
      <c r="B1323" t="s">
        <v>1325</v>
      </c>
      <c r="AE1323" t="s">
        <v>15</v>
      </c>
    </row>
    <row r="1324" spans="1:31">
      <c r="A1324" s="1" t="str">
        <f>"001258"</f>
        <v>001258</v>
      </c>
      <c r="B1324" t="s">
        <v>1326</v>
      </c>
      <c r="AE1324" t="s">
        <v>15</v>
      </c>
    </row>
    <row r="1325" spans="1:31">
      <c r="A1325" s="1" t="str">
        <f>"002338"</f>
        <v>002338</v>
      </c>
      <c r="B1325" t="s">
        <v>1327</v>
      </c>
      <c r="AE1325" t="s">
        <v>15</v>
      </c>
    </row>
    <row r="1326" spans="1:31">
      <c r="A1326" s="1" t="str">
        <f>"000547"</f>
        <v>000547</v>
      </c>
      <c r="B1326" t="s">
        <v>1328</v>
      </c>
      <c r="AE1326" t="s">
        <v>15</v>
      </c>
    </row>
    <row r="1327" spans="1:31">
      <c r="A1327" s="1" t="str">
        <f>"003000"</f>
        <v>003000</v>
      </c>
      <c r="B1327" t="s">
        <v>1329</v>
      </c>
      <c r="AE1327" t="s">
        <v>15</v>
      </c>
    </row>
    <row r="1328" spans="1:31">
      <c r="A1328" s="1" t="str">
        <f>"000863"</f>
        <v>000863</v>
      </c>
      <c r="B1328" t="s">
        <v>1330</v>
      </c>
      <c r="AE1328" t="s">
        <v>15</v>
      </c>
    </row>
    <row r="1329" spans="1:31">
      <c r="A1329" s="1" t="str">
        <f>"002448"</f>
        <v>002448</v>
      </c>
      <c r="B1329" t="s">
        <v>1331</v>
      </c>
      <c r="AE1329" t="s">
        <v>15</v>
      </c>
    </row>
    <row r="1330" spans="1:31">
      <c r="A1330" s="1" t="str">
        <f>"000560"</f>
        <v>000560</v>
      </c>
      <c r="B1330" t="s">
        <v>1332</v>
      </c>
      <c r="AE1330" t="s">
        <v>15</v>
      </c>
    </row>
    <row r="1331" spans="1:31">
      <c r="A1331" s="1" t="str">
        <f>"003043"</f>
        <v>003043</v>
      </c>
      <c r="B1331" t="s">
        <v>1333</v>
      </c>
      <c r="AE1331" t="s">
        <v>15</v>
      </c>
    </row>
    <row r="1332" spans="1:31">
      <c r="A1332" s="1" t="str">
        <f>"002460"</f>
        <v>002460</v>
      </c>
      <c r="B1332" t="s">
        <v>1334</v>
      </c>
      <c r="AE1332" t="s">
        <v>15</v>
      </c>
    </row>
    <row r="1333" spans="1:31">
      <c r="A1333" s="1" t="str">
        <f>"002325"</f>
        <v>002325</v>
      </c>
      <c r="B1333" t="s">
        <v>1335</v>
      </c>
      <c r="AE1333" t="s">
        <v>15</v>
      </c>
    </row>
    <row r="1334" spans="1:31">
      <c r="A1334" s="1" t="str">
        <f>"000929"</f>
        <v>000929</v>
      </c>
      <c r="B1334" t="s">
        <v>1336</v>
      </c>
      <c r="AE1334" t="s">
        <v>15</v>
      </c>
    </row>
    <row r="1335" spans="1:31">
      <c r="A1335" s="1" t="str">
        <f>"002922"</f>
        <v>002922</v>
      </c>
      <c r="B1335" t="s">
        <v>1337</v>
      </c>
      <c r="AE1335" t="s">
        <v>15</v>
      </c>
    </row>
    <row r="1336" spans="1:31">
      <c r="A1336" s="1" t="str">
        <f>"002102"</f>
        <v>002102</v>
      </c>
      <c r="B1336" t="s">
        <v>1338</v>
      </c>
      <c r="AE1336" t="s">
        <v>15</v>
      </c>
    </row>
    <row r="1337" spans="1:31">
      <c r="A1337" s="1" t="str">
        <f>"000738"</f>
        <v>000738</v>
      </c>
      <c r="B1337" t="s">
        <v>1339</v>
      </c>
      <c r="AE1337" t="s">
        <v>15</v>
      </c>
    </row>
    <row r="1338" spans="1:31">
      <c r="A1338" s="1" t="str">
        <f>"000155"</f>
        <v>000155</v>
      </c>
      <c r="B1338" t="s">
        <v>1340</v>
      </c>
      <c r="AE1338" t="s">
        <v>15</v>
      </c>
    </row>
    <row r="1339" spans="1:31">
      <c r="A1339" s="1" t="str">
        <f>"002592"</f>
        <v>002592</v>
      </c>
      <c r="B1339" t="s">
        <v>1341</v>
      </c>
      <c r="AE1339" t="s">
        <v>15</v>
      </c>
    </row>
    <row r="1340" spans="1:31">
      <c r="A1340" s="1" t="str">
        <f>"002951"</f>
        <v>002951</v>
      </c>
      <c r="B1340" t="s">
        <v>1342</v>
      </c>
      <c r="AE1340" t="s">
        <v>15</v>
      </c>
    </row>
    <row r="1341" spans="1:31">
      <c r="A1341" s="1" t="str">
        <f>"002409"</f>
        <v>002409</v>
      </c>
      <c r="B1341" t="s">
        <v>1343</v>
      </c>
      <c r="AE1341" t="s">
        <v>15</v>
      </c>
    </row>
    <row r="1342" spans="1:31">
      <c r="A1342" s="1" t="str">
        <f>"000006"</f>
        <v>000006</v>
      </c>
      <c r="B1342" t="s">
        <v>1344</v>
      </c>
      <c r="AE1342" t="s">
        <v>15</v>
      </c>
    </row>
    <row r="1343" spans="1:31">
      <c r="A1343" s="1" t="str">
        <f>"000996"</f>
        <v>000996</v>
      </c>
      <c r="B1343" t="s">
        <v>1345</v>
      </c>
      <c r="AE1343" t="s">
        <v>15</v>
      </c>
    </row>
    <row r="1344" spans="1:31">
      <c r="A1344" s="1" t="str">
        <f>"002865"</f>
        <v>002865</v>
      </c>
      <c r="B1344" t="s">
        <v>1346</v>
      </c>
      <c r="AE1344" t="s">
        <v>15</v>
      </c>
    </row>
    <row r="1345" spans="1:31">
      <c r="A1345" s="1" t="str">
        <f>"002791"</f>
        <v>002791</v>
      </c>
      <c r="B1345" t="s">
        <v>1347</v>
      </c>
      <c r="AE1345" t="s">
        <v>15</v>
      </c>
    </row>
    <row r="1346" spans="1:31">
      <c r="A1346" s="1" t="str">
        <f>"002651"</f>
        <v>002651</v>
      </c>
      <c r="B1346" t="s">
        <v>1348</v>
      </c>
      <c r="AE1346" t="s">
        <v>15</v>
      </c>
    </row>
    <row r="1347" spans="1:31">
      <c r="A1347" s="1" t="str">
        <f>"002316"</f>
        <v>002316</v>
      </c>
      <c r="B1347" t="s">
        <v>1349</v>
      </c>
      <c r="AE1347" t="s">
        <v>15</v>
      </c>
    </row>
    <row r="1348" spans="1:31">
      <c r="A1348" s="1" t="str">
        <f>"001236"</f>
        <v>001236</v>
      </c>
      <c r="B1348" t="s">
        <v>1350</v>
      </c>
      <c r="AE1348" t="s">
        <v>15</v>
      </c>
    </row>
    <row r="1349" spans="1:31">
      <c r="A1349" s="1" t="str">
        <f>"000938"</f>
        <v>000938</v>
      </c>
      <c r="B1349" t="s">
        <v>1351</v>
      </c>
      <c r="AE1349" t="s">
        <v>15</v>
      </c>
    </row>
    <row r="1350" spans="1:31">
      <c r="A1350" s="1" t="str">
        <f>"002747"</f>
        <v>002747</v>
      </c>
      <c r="B1350" t="s">
        <v>1352</v>
      </c>
      <c r="AE1350" t="s">
        <v>15</v>
      </c>
    </row>
    <row r="1351" spans="1:31">
      <c r="A1351" s="1" t="str">
        <f>"002885"</f>
        <v>002885</v>
      </c>
      <c r="B1351" t="s">
        <v>1353</v>
      </c>
      <c r="AE1351" t="s">
        <v>15</v>
      </c>
    </row>
    <row r="1352" spans="1:31">
      <c r="A1352" s="1" t="str">
        <f>"002174"</f>
        <v>002174</v>
      </c>
      <c r="B1352" t="s">
        <v>1354</v>
      </c>
      <c r="AE1352" t="s">
        <v>15</v>
      </c>
    </row>
    <row r="1353" spans="1:31">
      <c r="A1353" s="1" t="str">
        <f>"002831"</f>
        <v>002831</v>
      </c>
      <c r="B1353" t="s">
        <v>1355</v>
      </c>
      <c r="AE1353" t="s">
        <v>15</v>
      </c>
    </row>
    <row r="1354" spans="1:31">
      <c r="A1354" s="1" t="str">
        <f>"000710"</f>
        <v>000710</v>
      </c>
      <c r="B1354" t="s">
        <v>1356</v>
      </c>
      <c r="AE1354" t="s">
        <v>15</v>
      </c>
    </row>
    <row r="1355" spans="1:31">
      <c r="A1355" s="1" t="str">
        <f>"000915"</f>
        <v>000915</v>
      </c>
      <c r="B1355" t="s">
        <v>1357</v>
      </c>
      <c r="AE1355" t="s">
        <v>15</v>
      </c>
    </row>
    <row r="1356" spans="1:31">
      <c r="A1356" s="1" t="str">
        <f>"002444"</f>
        <v>002444</v>
      </c>
      <c r="B1356" t="s">
        <v>1358</v>
      </c>
      <c r="AE1356" t="s">
        <v>15</v>
      </c>
    </row>
    <row r="1357" spans="1:31">
      <c r="A1357" s="1" t="str">
        <f>"002707"</f>
        <v>002707</v>
      </c>
      <c r="B1357" t="s">
        <v>1359</v>
      </c>
      <c r="AE1357" t="s">
        <v>15</v>
      </c>
    </row>
    <row r="1358" spans="1:31">
      <c r="A1358" s="1" t="str">
        <f>"000965"</f>
        <v>000965</v>
      </c>
      <c r="B1358" t="s">
        <v>1360</v>
      </c>
      <c r="AE1358" t="s">
        <v>15</v>
      </c>
    </row>
    <row r="1359" spans="1:31">
      <c r="A1359" s="1" t="str">
        <f>"002859"</f>
        <v>002859</v>
      </c>
      <c r="B1359" t="s">
        <v>1361</v>
      </c>
      <c r="AE1359" t="s">
        <v>15</v>
      </c>
    </row>
    <row r="1360" spans="1:31">
      <c r="A1360" s="1" t="str">
        <f>"002660"</f>
        <v>002660</v>
      </c>
      <c r="B1360" t="s">
        <v>1362</v>
      </c>
      <c r="AE1360" t="s">
        <v>15</v>
      </c>
    </row>
    <row r="1361" spans="1:31">
      <c r="A1361" s="1" t="str">
        <f>"002995"</f>
        <v>002995</v>
      </c>
      <c r="B1361" t="s">
        <v>1363</v>
      </c>
      <c r="AE1361" t="s">
        <v>15</v>
      </c>
    </row>
    <row r="1362" spans="1:31">
      <c r="A1362" s="1" t="str">
        <f>"002993"</f>
        <v>002993</v>
      </c>
      <c r="B1362" t="s">
        <v>1364</v>
      </c>
      <c r="AE1362" t="s">
        <v>15</v>
      </c>
    </row>
    <row r="1363" spans="1:31">
      <c r="A1363" s="1" t="str">
        <f>"001260"</f>
        <v>001260</v>
      </c>
      <c r="B1363" t="s">
        <v>1365</v>
      </c>
      <c r="AE1363" t="s">
        <v>15</v>
      </c>
    </row>
    <row r="1364" spans="1:31">
      <c r="A1364" s="1" t="str">
        <f>"002897"</f>
        <v>002897</v>
      </c>
      <c r="B1364" t="s">
        <v>1366</v>
      </c>
      <c r="AE1364" t="s">
        <v>15</v>
      </c>
    </row>
    <row r="1365" spans="1:31">
      <c r="A1365" s="1" t="str">
        <f>"001213"</f>
        <v>001213</v>
      </c>
      <c r="B1365" t="s">
        <v>1367</v>
      </c>
      <c r="AE1365" t="s">
        <v>15</v>
      </c>
    </row>
    <row r="1366" spans="1:31">
      <c r="A1366" s="1" t="str">
        <f>"000100"</f>
        <v>000100</v>
      </c>
      <c r="B1366" t="s">
        <v>1368</v>
      </c>
      <c r="AE1366" t="s">
        <v>15</v>
      </c>
    </row>
    <row r="1367" spans="1:31">
      <c r="A1367" s="1" t="str">
        <f>"002905"</f>
        <v>002905</v>
      </c>
      <c r="B1367" t="s">
        <v>1369</v>
      </c>
      <c r="AE1367" t="s">
        <v>15</v>
      </c>
    </row>
    <row r="1368" spans="1:31">
      <c r="A1368" s="1" t="str">
        <f>"002323"</f>
        <v>002323</v>
      </c>
      <c r="B1368" t="s">
        <v>1370</v>
      </c>
      <c r="AE1368" t="s">
        <v>15</v>
      </c>
    </row>
    <row r="1369" spans="1:31">
      <c r="A1369" s="1" t="str">
        <f>"002289"</f>
        <v>002289</v>
      </c>
      <c r="B1369" t="s">
        <v>1371</v>
      </c>
      <c r="AE1369" t="s">
        <v>15</v>
      </c>
    </row>
    <row r="1370" spans="1:31">
      <c r="A1370" s="1" t="str">
        <f>"002177"</f>
        <v>002177</v>
      </c>
      <c r="B1370" t="s">
        <v>1372</v>
      </c>
      <c r="AE1370" t="s">
        <v>15</v>
      </c>
    </row>
    <row r="1371" spans="1:31">
      <c r="A1371" s="1" t="str">
        <f>"002125"</f>
        <v>002125</v>
      </c>
      <c r="B1371" t="s">
        <v>1373</v>
      </c>
      <c r="AE1371" t="s">
        <v>15</v>
      </c>
    </row>
    <row r="1372" spans="1:31">
      <c r="A1372" s="1" t="str">
        <f>"000969"</f>
        <v>000969</v>
      </c>
      <c r="B1372" t="s">
        <v>1374</v>
      </c>
      <c r="AE1372" t="s">
        <v>15</v>
      </c>
    </row>
    <row r="1373" spans="1:31">
      <c r="A1373" s="1" t="str">
        <f>"002709"</f>
        <v>002709</v>
      </c>
      <c r="B1373" t="s">
        <v>1375</v>
      </c>
      <c r="AE1373" t="s">
        <v>15</v>
      </c>
    </row>
    <row r="1374" spans="1:31">
      <c r="A1374" s="1" t="str">
        <f>"000151"</f>
        <v>000151</v>
      </c>
      <c r="B1374" t="s">
        <v>1376</v>
      </c>
      <c r="AE1374" t="s">
        <v>15</v>
      </c>
    </row>
    <row r="1375" spans="1:31">
      <c r="A1375" s="1" t="str">
        <f>"002236"</f>
        <v>002236</v>
      </c>
      <c r="B1375" t="s">
        <v>1377</v>
      </c>
      <c r="AE1375" t="s">
        <v>15</v>
      </c>
    </row>
    <row r="1376" spans="1:31">
      <c r="A1376" s="1" t="str">
        <f>"003031"</f>
        <v>003031</v>
      </c>
      <c r="B1376" t="s">
        <v>1378</v>
      </c>
      <c r="AE1376" t="s">
        <v>15</v>
      </c>
    </row>
    <row r="1377" spans="1:31">
      <c r="A1377" s="1" t="str">
        <f>"002150"</f>
        <v>002150</v>
      </c>
      <c r="B1377" t="s">
        <v>1379</v>
      </c>
      <c r="AE1377" t="s">
        <v>15</v>
      </c>
    </row>
    <row r="1378" spans="1:31">
      <c r="A1378" s="1" t="str">
        <f>"002517"</f>
        <v>002517</v>
      </c>
      <c r="B1378" t="s">
        <v>1380</v>
      </c>
      <c r="AE1378" t="s">
        <v>15</v>
      </c>
    </row>
    <row r="1379" spans="1:31">
      <c r="A1379" s="1" t="str">
        <f>"003009"</f>
        <v>003009</v>
      </c>
      <c r="B1379" t="s">
        <v>1381</v>
      </c>
      <c r="AE1379" t="s">
        <v>15</v>
      </c>
    </row>
    <row r="1380" spans="1:31">
      <c r="A1380" s="1" t="str">
        <f>"001373"</f>
        <v>001373</v>
      </c>
      <c r="B1380" t="s">
        <v>1382</v>
      </c>
      <c r="AE1380" t="s">
        <v>15</v>
      </c>
    </row>
    <row r="1381" spans="1:31">
      <c r="A1381" s="1" t="str">
        <f>"000610"</f>
        <v>000610</v>
      </c>
      <c r="B1381" t="s">
        <v>1383</v>
      </c>
      <c r="AE1381" t="s">
        <v>15</v>
      </c>
    </row>
    <row r="1382" spans="1:31">
      <c r="A1382" s="1" t="str">
        <f>"002030"</f>
        <v>002030</v>
      </c>
      <c r="B1382" t="s">
        <v>1384</v>
      </c>
      <c r="AE1382" t="s">
        <v>15</v>
      </c>
    </row>
    <row r="1383" spans="1:31">
      <c r="A1383" s="1" t="str">
        <f>"003004"</f>
        <v>003004</v>
      </c>
      <c r="B1383" t="s">
        <v>1385</v>
      </c>
      <c r="AE1383" t="s">
        <v>15</v>
      </c>
    </row>
    <row r="1384" spans="1:31">
      <c r="A1384" s="1" t="str">
        <f>"002356"</f>
        <v>002356</v>
      </c>
      <c r="B1384" t="s">
        <v>1386</v>
      </c>
      <c r="AE1384" t="s">
        <v>15</v>
      </c>
    </row>
    <row r="1385" spans="1:31">
      <c r="A1385" s="1" t="str">
        <f>"001255"</f>
        <v>001255</v>
      </c>
      <c r="B1385" t="s">
        <v>1387</v>
      </c>
      <c r="AE1385" t="s">
        <v>15</v>
      </c>
    </row>
    <row r="1386" spans="1:31">
      <c r="A1386" s="1" t="str">
        <f>"000519"</f>
        <v>000519</v>
      </c>
      <c r="B1386" t="s">
        <v>1388</v>
      </c>
      <c r="AE1386" t="s">
        <v>15</v>
      </c>
    </row>
    <row r="1387" spans="1:31">
      <c r="A1387" s="1" t="str">
        <f>"002582"</f>
        <v>002582</v>
      </c>
      <c r="B1387" t="s">
        <v>1389</v>
      </c>
      <c r="AE1387" t="s">
        <v>15</v>
      </c>
    </row>
    <row r="1388" spans="1:31">
      <c r="A1388" s="1" t="str">
        <f>"002389"</f>
        <v>002389</v>
      </c>
      <c r="B1388" t="s">
        <v>1390</v>
      </c>
      <c r="AE1388" t="s">
        <v>15</v>
      </c>
    </row>
    <row r="1389" spans="1:31">
      <c r="A1389" s="1" t="str">
        <f>"002112"</f>
        <v>002112</v>
      </c>
      <c r="B1389" t="s">
        <v>1391</v>
      </c>
      <c r="AE1389" t="s">
        <v>15</v>
      </c>
    </row>
    <row r="1390" spans="1:31">
      <c r="A1390" s="1" t="str">
        <f>"000023"</f>
        <v>000023</v>
      </c>
      <c r="B1390" t="s">
        <v>1392</v>
      </c>
      <c r="AE1390" t="s">
        <v>15</v>
      </c>
    </row>
    <row r="1391" spans="1:31">
      <c r="A1391" s="1" t="str">
        <f>"002358"</f>
        <v>002358</v>
      </c>
      <c r="B1391" t="s">
        <v>1393</v>
      </c>
      <c r="AE1391" t="s">
        <v>15</v>
      </c>
    </row>
    <row r="1392" spans="1:31">
      <c r="A1392" s="1" t="str">
        <f>"002176"</f>
        <v>002176</v>
      </c>
      <c r="B1392" t="s">
        <v>1394</v>
      </c>
      <c r="AE1392" t="s">
        <v>15</v>
      </c>
    </row>
    <row r="1393" spans="1:31">
      <c r="A1393" s="1" t="str">
        <f>"000736"</f>
        <v>000736</v>
      </c>
      <c r="B1393" t="s">
        <v>1395</v>
      </c>
      <c r="AE1393" t="s">
        <v>15</v>
      </c>
    </row>
    <row r="1394" spans="1:31">
      <c r="A1394" s="1" t="str">
        <f>"001316"</f>
        <v>001316</v>
      </c>
      <c r="B1394" t="s">
        <v>1396</v>
      </c>
      <c r="AE1394" t="s">
        <v>15</v>
      </c>
    </row>
    <row r="1395" spans="1:31">
      <c r="A1395" s="1" t="str">
        <f>"000913"</f>
        <v>000913</v>
      </c>
      <c r="B1395" t="s">
        <v>1397</v>
      </c>
      <c r="AE1395" t="s">
        <v>15</v>
      </c>
    </row>
    <row r="1396" spans="1:31">
      <c r="A1396" s="1" t="str">
        <f>"002926"</f>
        <v>002926</v>
      </c>
      <c r="B1396" t="s">
        <v>1398</v>
      </c>
      <c r="AE1396" t="s">
        <v>15</v>
      </c>
    </row>
    <row r="1397" spans="1:31">
      <c r="A1397" s="1" t="str">
        <f>"002928"</f>
        <v>002928</v>
      </c>
      <c r="B1397" t="s">
        <v>1399</v>
      </c>
      <c r="AE1397" t="s">
        <v>15</v>
      </c>
    </row>
    <row r="1398" spans="1:31">
      <c r="A1398" s="1" t="str">
        <f>"002427"</f>
        <v>002427</v>
      </c>
      <c r="B1398" t="s">
        <v>1400</v>
      </c>
      <c r="AE1398" t="s">
        <v>15</v>
      </c>
    </row>
    <row r="1399" spans="1:31">
      <c r="A1399" s="1" t="str">
        <f>"001300"</f>
        <v>001300</v>
      </c>
      <c r="B1399" t="s">
        <v>1401</v>
      </c>
      <c r="AE1399" t="s">
        <v>15</v>
      </c>
    </row>
    <row r="1400" spans="1:31">
      <c r="A1400" s="1" t="str">
        <f>"002776"</f>
        <v>002776</v>
      </c>
      <c r="B1400" t="s">
        <v>1402</v>
      </c>
      <c r="AE1400" t="s">
        <v>15</v>
      </c>
    </row>
    <row r="1401" spans="1:31">
      <c r="A1401" s="1" t="str">
        <f>"002335"</f>
        <v>002335</v>
      </c>
      <c r="B1401" t="s">
        <v>1403</v>
      </c>
      <c r="AE1401" t="s">
        <v>15</v>
      </c>
    </row>
    <row r="1402" spans="1:31">
      <c r="A1402" s="1" t="str">
        <f>"002681"</f>
        <v>002681</v>
      </c>
      <c r="B1402" t="s">
        <v>1404</v>
      </c>
      <c r="AE1402" t="s">
        <v>15</v>
      </c>
    </row>
    <row r="1403" spans="1:31">
      <c r="A1403" s="1" t="str">
        <f>"001256"</f>
        <v>001256</v>
      </c>
      <c r="B1403" t="s">
        <v>1405</v>
      </c>
      <c r="AE1403" t="s">
        <v>15</v>
      </c>
    </row>
    <row r="1404" spans="1:31">
      <c r="A1404" s="1" t="str">
        <f>"000690"</f>
        <v>000690</v>
      </c>
      <c r="B1404" t="s">
        <v>1406</v>
      </c>
      <c r="AE1404" t="s">
        <v>15</v>
      </c>
    </row>
    <row r="1405" spans="1:31">
      <c r="A1405" s="1" t="str">
        <f>"002300"</f>
        <v>002300</v>
      </c>
      <c r="B1405" t="s">
        <v>1407</v>
      </c>
      <c r="AE1405" t="s">
        <v>15</v>
      </c>
    </row>
    <row r="1406" spans="1:31">
      <c r="A1406" s="1" t="str">
        <f>"000550"</f>
        <v>000550</v>
      </c>
      <c r="B1406" t="s">
        <v>1408</v>
      </c>
      <c r="AE1406" t="s">
        <v>15</v>
      </c>
    </row>
    <row r="1407" spans="1:31">
      <c r="A1407" s="1" t="str">
        <f>"002045"</f>
        <v>002045</v>
      </c>
      <c r="B1407" t="s">
        <v>1409</v>
      </c>
      <c r="AE1407" t="s">
        <v>15</v>
      </c>
    </row>
    <row r="1408" spans="1:31">
      <c r="A1408" s="1" t="str">
        <f>"000821"</f>
        <v>000821</v>
      </c>
      <c r="B1408" t="s">
        <v>1410</v>
      </c>
      <c r="AE1408" t="s">
        <v>15</v>
      </c>
    </row>
    <row r="1409" spans="1:31">
      <c r="A1409" s="1" t="str">
        <f>"000712"</f>
        <v>000712</v>
      </c>
      <c r="B1409" t="s">
        <v>1411</v>
      </c>
      <c r="AE1409" t="s">
        <v>15</v>
      </c>
    </row>
    <row r="1410" spans="1:31">
      <c r="A1410" s="1" t="str">
        <f>"000657"</f>
        <v>000657</v>
      </c>
      <c r="B1410" t="s">
        <v>1412</v>
      </c>
      <c r="AE1410" t="s">
        <v>15</v>
      </c>
    </row>
    <row r="1411" spans="1:31">
      <c r="A1411" s="1" t="str">
        <f>"002240"</f>
        <v>002240</v>
      </c>
      <c r="B1411" t="s">
        <v>1413</v>
      </c>
      <c r="AE1411" t="s">
        <v>15</v>
      </c>
    </row>
    <row r="1412" spans="1:31">
      <c r="A1412" s="1" t="str">
        <f>"000688"</f>
        <v>000688</v>
      </c>
      <c r="B1412" t="s">
        <v>1414</v>
      </c>
      <c r="AE1412" t="s">
        <v>15</v>
      </c>
    </row>
    <row r="1413" spans="1:31">
      <c r="A1413" s="1" t="str">
        <f>"002017"</f>
        <v>002017</v>
      </c>
      <c r="B1413" t="s">
        <v>1415</v>
      </c>
      <c r="AE1413" t="s">
        <v>15</v>
      </c>
    </row>
    <row r="1414" spans="1:31">
      <c r="A1414" s="1" t="str">
        <f>"000797"</f>
        <v>000797</v>
      </c>
      <c r="B1414" t="s">
        <v>1416</v>
      </c>
      <c r="AE1414" t="s">
        <v>15</v>
      </c>
    </row>
    <row r="1415" spans="1:31">
      <c r="A1415" s="1" t="str">
        <f>"002792"</f>
        <v>002792</v>
      </c>
      <c r="B1415" t="s">
        <v>1417</v>
      </c>
      <c r="AE1415" t="s">
        <v>15</v>
      </c>
    </row>
    <row r="1416" spans="1:31">
      <c r="A1416" s="1" t="str">
        <f>"000980"</f>
        <v>000980</v>
      </c>
      <c r="B1416" t="s">
        <v>1418</v>
      </c>
      <c r="AE1416" t="s">
        <v>15</v>
      </c>
    </row>
    <row r="1417" spans="1:31">
      <c r="A1417" s="1" t="str">
        <f>"002015"</f>
        <v>002015</v>
      </c>
      <c r="B1417" t="s">
        <v>1419</v>
      </c>
      <c r="AE1417" t="s">
        <v>15</v>
      </c>
    </row>
    <row r="1418" spans="1:31">
      <c r="A1418" s="1" t="str">
        <f>"002663"</f>
        <v>002663</v>
      </c>
      <c r="B1418" t="s">
        <v>1420</v>
      </c>
      <c r="AE1418" t="s">
        <v>15</v>
      </c>
    </row>
    <row r="1419" spans="1:31">
      <c r="A1419" s="1" t="str">
        <f>"000543"</f>
        <v>000543</v>
      </c>
      <c r="B1419" t="s">
        <v>1421</v>
      </c>
      <c r="AE1419" t="s">
        <v>15</v>
      </c>
    </row>
    <row r="1420" spans="1:31">
      <c r="A1420" s="1" t="str">
        <f>"000065"</f>
        <v>000065</v>
      </c>
      <c r="B1420" t="s">
        <v>1422</v>
      </c>
      <c r="AE1420" t="s">
        <v>15</v>
      </c>
    </row>
    <row r="1421" spans="1:31">
      <c r="A1421" s="1" t="str">
        <f>"002977"</f>
        <v>002977</v>
      </c>
      <c r="B1421" t="s">
        <v>1423</v>
      </c>
      <c r="AE1421" t="s">
        <v>15</v>
      </c>
    </row>
    <row r="1422" spans="1:31">
      <c r="A1422" s="1" t="str">
        <f>"000063"</f>
        <v>000063</v>
      </c>
      <c r="B1422" t="s">
        <v>1424</v>
      </c>
      <c r="AE1422" t="s">
        <v>15</v>
      </c>
    </row>
    <row r="1423" spans="1:31">
      <c r="A1423" s="1" t="str">
        <f>"002068"</f>
        <v>002068</v>
      </c>
      <c r="B1423" t="s">
        <v>1425</v>
      </c>
      <c r="AE1423" t="s">
        <v>15</v>
      </c>
    </row>
    <row r="1424" spans="1:31">
      <c r="A1424" s="1" t="str">
        <f>"002192"</f>
        <v>002192</v>
      </c>
      <c r="B1424" t="s">
        <v>1426</v>
      </c>
      <c r="AE1424" t="s">
        <v>15</v>
      </c>
    </row>
    <row r="1425" spans="1:31">
      <c r="A1425" s="1" t="str">
        <f>"002808"</f>
        <v>002808</v>
      </c>
      <c r="B1425" t="s">
        <v>1427</v>
      </c>
      <c r="AE1425" t="s">
        <v>15</v>
      </c>
    </row>
    <row r="1426" spans="1:31">
      <c r="A1426" s="1" t="str">
        <f>"000838"</f>
        <v>000838</v>
      </c>
      <c r="B1426" t="s">
        <v>1428</v>
      </c>
      <c r="AE1426" t="s">
        <v>15</v>
      </c>
    </row>
    <row r="1427" spans="1:31">
      <c r="A1427" s="1" t="str">
        <f>"002761"</f>
        <v>002761</v>
      </c>
      <c r="B1427" t="s">
        <v>1429</v>
      </c>
      <c r="AE1427" t="s">
        <v>15</v>
      </c>
    </row>
    <row r="1428" spans="1:31">
      <c r="A1428" s="1" t="str">
        <f>"002241"</f>
        <v>002241</v>
      </c>
      <c r="B1428" t="s">
        <v>1430</v>
      </c>
      <c r="AE1428" t="s">
        <v>15</v>
      </c>
    </row>
    <row r="1429" spans="1:31">
      <c r="A1429" s="1" t="str">
        <f>"002146"</f>
        <v>002146</v>
      </c>
      <c r="B1429" t="s">
        <v>1431</v>
      </c>
      <c r="AE1429" t="s">
        <v>15</v>
      </c>
    </row>
    <row r="1430" spans="1:31">
      <c r="A1430" s="1" t="str">
        <f>"002129"</f>
        <v>002129</v>
      </c>
      <c r="B1430" t="s">
        <v>1432</v>
      </c>
      <c r="AE1430" t="s">
        <v>15</v>
      </c>
    </row>
    <row r="1431" spans="1:31">
      <c r="A1431" s="1" t="str">
        <f>"002433"</f>
        <v>002433</v>
      </c>
      <c r="B1431" t="s">
        <v>1433</v>
      </c>
      <c r="AE1431" t="s">
        <v>15</v>
      </c>
    </row>
    <row r="1432" spans="1:31">
      <c r="A1432" s="1" t="str">
        <f>"002487"</f>
        <v>002487</v>
      </c>
      <c r="B1432" t="s">
        <v>1434</v>
      </c>
      <c r="AE1432" t="s">
        <v>15</v>
      </c>
    </row>
    <row r="1433" spans="1:31">
      <c r="A1433" s="1" t="str">
        <f>"002057"</f>
        <v>002057</v>
      </c>
      <c r="B1433" t="s">
        <v>1435</v>
      </c>
      <c r="AE1433" t="s">
        <v>15</v>
      </c>
    </row>
    <row r="1434" spans="1:31">
      <c r="A1434" s="1" t="str">
        <f>"000546"</f>
        <v>000546</v>
      </c>
      <c r="B1434" t="s">
        <v>1436</v>
      </c>
      <c r="AE1434" t="s">
        <v>15</v>
      </c>
    </row>
    <row r="1435" spans="1:31">
      <c r="A1435" s="1" t="str">
        <f>"002310"</f>
        <v>002310</v>
      </c>
      <c r="B1435" t="s">
        <v>1437</v>
      </c>
      <c r="AE1435" t="s">
        <v>15</v>
      </c>
    </row>
    <row r="1436" spans="1:31">
      <c r="A1436" s="1" t="str">
        <f>"002157"</f>
        <v>002157</v>
      </c>
      <c r="B1436" t="s">
        <v>1438</v>
      </c>
      <c r="AE1436" t="s">
        <v>15</v>
      </c>
    </row>
    <row r="1437" spans="1:31">
      <c r="A1437" s="1" t="str">
        <f>"000534"</f>
        <v>000534</v>
      </c>
      <c r="B1437" t="s">
        <v>1439</v>
      </c>
      <c r="AE1437" t="s">
        <v>15</v>
      </c>
    </row>
    <row r="1438" spans="1:31">
      <c r="A1438" s="1" t="str">
        <f>"002402"</f>
        <v>002402</v>
      </c>
      <c r="B1438" t="s">
        <v>1440</v>
      </c>
      <c r="AE1438" t="s">
        <v>15</v>
      </c>
    </row>
    <row r="1439" spans="1:31">
      <c r="A1439" s="1" t="str">
        <f>"000526"</f>
        <v>000526</v>
      </c>
      <c r="B1439" t="s">
        <v>1441</v>
      </c>
      <c r="AE1439" t="s">
        <v>15</v>
      </c>
    </row>
    <row r="1440" spans="1:31">
      <c r="A1440" s="1" t="str">
        <f>"001298"</f>
        <v>001298</v>
      </c>
      <c r="B1440" t="s">
        <v>1442</v>
      </c>
      <c r="AE1440" t="s">
        <v>15</v>
      </c>
    </row>
    <row r="1441" spans="1:31">
      <c r="A1441" s="1" t="str">
        <f>"000586"</f>
        <v>000586</v>
      </c>
      <c r="B1441" t="s">
        <v>1443</v>
      </c>
      <c r="AE1441" t="s">
        <v>15</v>
      </c>
    </row>
    <row r="1442" spans="1:31">
      <c r="A1442" s="1" t="str">
        <f>"001366"</f>
        <v>001366</v>
      </c>
      <c r="B1442" t="s">
        <v>1444</v>
      </c>
      <c r="AE1442" t="s">
        <v>15</v>
      </c>
    </row>
    <row r="1443" spans="1:31">
      <c r="A1443" s="1" t="str">
        <f>"002087"</f>
        <v>002087</v>
      </c>
      <c r="B1443" t="s">
        <v>1445</v>
      </c>
      <c r="AE1443" t="s">
        <v>15</v>
      </c>
    </row>
    <row r="1444" spans="1:31">
      <c r="A1444" s="1" t="str">
        <f>"002927"</f>
        <v>002927</v>
      </c>
      <c r="B1444" t="s">
        <v>1446</v>
      </c>
      <c r="AE1444" t="s">
        <v>15</v>
      </c>
    </row>
    <row r="1445" spans="1:31">
      <c r="A1445" s="1" t="str">
        <f>"001222"</f>
        <v>001222</v>
      </c>
      <c r="B1445" t="s">
        <v>1447</v>
      </c>
      <c r="AE1445" t="s">
        <v>15</v>
      </c>
    </row>
    <row r="1446" spans="1:31">
      <c r="A1446" s="1" t="str">
        <f>"000982"</f>
        <v>000982</v>
      </c>
      <c r="B1446" t="s">
        <v>1448</v>
      </c>
      <c r="AE1446" t="s">
        <v>15</v>
      </c>
    </row>
    <row r="1447" spans="1:31">
      <c r="A1447" s="1" t="str">
        <f>"000046"</f>
        <v>000046</v>
      </c>
      <c r="B1447" t="s">
        <v>1449</v>
      </c>
      <c r="AE1447">
        <v>2196.32</v>
      </c>
    </row>
    <row r="1448" spans="1:31">
      <c r="A1448" s="1" t="str">
        <f>"000525"</f>
        <v>000525</v>
      </c>
      <c r="B1448" t="s">
        <v>1450</v>
      </c>
      <c r="AE1448" t="s">
        <v>15</v>
      </c>
    </row>
    <row r="1449" spans="1:31">
      <c r="A1449" s="1" t="str">
        <f>"002652"</f>
        <v>002652</v>
      </c>
      <c r="B1449" t="s">
        <v>1451</v>
      </c>
      <c r="AE1449" t="s">
        <v>15</v>
      </c>
    </row>
    <row r="1450" spans="1:31">
      <c r="A1450" s="1" t="str">
        <f>"002006"</f>
        <v>002006</v>
      </c>
      <c r="B1450" t="s">
        <v>1452</v>
      </c>
      <c r="AE1450" t="s">
        <v>15</v>
      </c>
    </row>
    <row r="1451" spans="1:31">
      <c r="A1451" s="1" t="str">
        <f>"000416"</f>
        <v>000416</v>
      </c>
      <c r="B1451" t="s">
        <v>1453</v>
      </c>
      <c r="AE1451">
        <v>402.19</v>
      </c>
    </row>
    <row r="1452" spans="1:31">
      <c r="A1452" s="1" t="str">
        <f>"001311"</f>
        <v>001311</v>
      </c>
      <c r="B1452" t="s">
        <v>1454</v>
      </c>
      <c r="AE1452" t="s">
        <v>15</v>
      </c>
    </row>
    <row r="1453" spans="1:31">
      <c r="A1453" s="1" t="str">
        <f>"002049"</f>
        <v>002049</v>
      </c>
      <c r="B1453" t="s">
        <v>1455</v>
      </c>
      <c r="AE1453" t="s">
        <v>15</v>
      </c>
    </row>
    <row r="1454" spans="1:31">
      <c r="A1454" s="1" t="str">
        <f>"000796"</f>
        <v>000796</v>
      </c>
      <c r="B1454" t="s">
        <v>1456</v>
      </c>
      <c r="AE1454">
        <v>349.08</v>
      </c>
    </row>
    <row r="1455" spans="1:31">
      <c r="A1455" s="1" t="str">
        <f>"002436"</f>
        <v>002436</v>
      </c>
      <c r="B1455" t="s">
        <v>1457</v>
      </c>
      <c r="AE1455" t="s">
        <v>15</v>
      </c>
    </row>
    <row r="1456" spans="1:31">
      <c r="A1456" s="1" t="str">
        <f>"002309"</f>
        <v>002309</v>
      </c>
      <c r="B1456" t="s">
        <v>1458</v>
      </c>
      <c r="AE1456">
        <v>969.64</v>
      </c>
    </row>
    <row r="1457" spans="1:31">
      <c r="A1457" s="1" t="str">
        <f>"000697"</f>
        <v>000697</v>
      </c>
      <c r="B1457" t="s">
        <v>1459</v>
      </c>
      <c r="AE1457">
        <v>286.24</v>
      </c>
    </row>
    <row r="1458" spans="1:31">
      <c r="A1458" s="1" t="str">
        <f>"002742"</f>
        <v>002742</v>
      </c>
      <c r="B1458" t="s">
        <v>1460</v>
      </c>
      <c r="AE1458">
        <v>209.32</v>
      </c>
    </row>
    <row r="1459" spans="1:31">
      <c r="A1459" s="1" t="str">
        <f>"000752"</f>
        <v>000752</v>
      </c>
      <c r="B1459" t="s">
        <v>1461</v>
      </c>
      <c r="AE1459">
        <v>7133.24</v>
      </c>
    </row>
    <row r="1460" spans="1:31">
      <c r="A1460" s="1" t="str">
        <f>"002564"</f>
        <v>002564</v>
      </c>
      <c r="B1460" t="s">
        <v>1462</v>
      </c>
      <c r="AE1460">
        <v>1231.96</v>
      </c>
    </row>
    <row r="1461" spans="1:31">
      <c r="A1461" s="1" t="str">
        <f>"002116"</f>
        <v>002116</v>
      </c>
      <c r="B1461" t="s">
        <v>1463</v>
      </c>
      <c r="AE1461" t="s">
        <v>15</v>
      </c>
    </row>
    <row r="1462" spans="1:31">
      <c r="A1462" s="1" t="str">
        <f>"002997"</f>
        <v>002997</v>
      </c>
      <c r="B1462" t="s">
        <v>1464</v>
      </c>
      <c r="AE1462" t="s">
        <v>15</v>
      </c>
    </row>
    <row r="1463" spans="1:31">
      <c r="A1463" s="1" t="str">
        <f>"000936"</f>
        <v>000936</v>
      </c>
      <c r="B1463" t="s">
        <v>1465</v>
      </c>
      <c r="AE1463" t="s">
        <v>15</v>
      </c>
    </row>
    <row r="1464" spans="1:31">
      <c r="A1464" s="1" t="str">
        <f>"001314"</f>
        <v>001314</v>
      </c>
      <c r="B1464" t="s">
        <v>1466</v>
      </c>
      <c r="AE1464" t="s">
        <v>15</v>
      </c>
    </row>
    <row r="1465" spans="1:31">
      <c r="A1465" s="1" t="str">
        <f>"000620"</f>
        <v>000620</v>
      </c>
      <c r="B1465" t="s">
        <v>1467</v>
      </c>
      <c r="AE1465">
        <v>609.36</v>
      </c>
    </row>
    <row r="1466" spans="1:31">
      <c r="A1466" s="1" t="str">
        <f>"002640"</f>
        <v>002640</v>
      </c>
      <c r="B1466" t="s">
        <v>1468</v>
      </c>
      <c r="AE1466" t="s">
        <v>15</v>
      </c>
    </row>
    <row r="1467" spans="1:31">
      <c r="A1467" s="1" t="str">
        <f>"000962"</f>
        <v>000962</v>
      </c>
      <c r="B1467" t="s">
        <v>1469</v>
      </c>
      <c r="AE1467" t="s">
        <v>15</v>
      </c>
    </row>
    <row r="1468" spans="1:31">
      <c r="A1468" s="1" t="str">
        <f>"000977"</f>
        <v>000977</v>
      </c>
      <c r="B1468" t="s">
        <v>1470</v>
      </c>
      <c r="AE1468" t="s">
        <v>15</v>
      </c>
    </row>
    <row r="1469" spans="1:31">
      <c r="A1469" s="1" t="str">
        <f>"002602"</f>
        <v>002602</v>
      </c>
      <c r="B1469" t="s">
        <v>1471</v>
      </c>
      <c r="AE1469" t="s">
        <v>15</v>
      </c>
    </row>
    <row r="1470" spans="1:31">
      <c r="A1470" s="1" t="str">
        <f>"002230"</f>
        <v>002230</v>
      </c>
      <c r="B1470" t="s">
        <v>1472</v>
      </c>
      <c r="AE1470" t="s">
        <v>15</v>
      </c>
    </row>
    <row r="1471" spans="1:31">
      <c r="A1471" s="1" t="str">
        <f>"001225"</f>
        <v>001225</v>
      </c>
      <c r="B1471" t="s">
        <v>1473</v>
      </c>
      <c r="AE1471" t="s">
        <v>15</v>
      </c>
    </row>
    <row r="1472" spans="1:31">
      <c r="A1472" s="1" t="str">
        <f>"002786"</f>
        <v>002786</v>
      </c>
      <c r="B1472" t="s">
        <v>1474</v>
      </c>
      <c r="AE1472" t="s">
        <v>15</v>
      </c>
    </row>
    <row r="1473" spans="1:31">
      <c r="A1473" s="1" t="str">
        <f>"002513"</f>
        <v>002513</v>
      </c>
      <c r="B1473" t="s">
        <v>1475</v>
      </c>
      <c r="AE1473" t="s">
        <v>15</v>
      </c>
    </row>
    <row r="1474" spans="1:31">
      <c r="A1474" s="1" t="str">
        <f>"002945"</f>
        <v>002945</v>
      </c>
      <c r="B1474" t="s">
        <v>1476</v>
      </c>
      <c r="AE1474" t="s">
        <v>15</v>
      </c>
    </row>
    <row r="1475" spans="1:31">
      <c r="A1475" s="1" t="str">
        <f>"002670"</f>
        <v>002670</v>
      </c>
      <c r="B1475" t="s">
        <v>1477</v>
      </c>
      <c r="AE1475" t="s">
        <v>15</v>
      </c>
    </row>
    <row r="1476" spans="1:31">
      <c r="A1476" s="1" t="str">
        <f>"002410"</f>
        <v>002410</v>
      </c>
      <c r="B1476" t="s">
        <v>1478</v>
      </c>
      <c r="AE1476" t="s">
        <v>15</v>
      </c>
    </row>
    <row r="1477" spans="1:31">
      <c r="A1477" s="1" t="str">
        <f>"002043"</f>
        <v>002043</v>
      </c>
      <c r="B1477" t="s">
        <v>1479</v>
      </c>
      <c r="AE1477" t="s">
        <v>15</v>
      </c>
    </row>
    <row r="1478" spans="1:31">
      <c r="A1478" s="1" t="str">
        <f>"002315"</f>
        <v>002315</v>
      </c>
      <c r="B1478" t="s">
        <v>1480</v>
      </c>
      <c r="AE1478" t="s">
        <v>15</v>
      </c>
    </row>
    <row r="1479" spans="1:31">
      <c r="A1479" s="1" t="str">
        <f>"000539"</f>
        <v>000539</v>
      </c>
      <c r="B1479" t="s">
        <v>1481</v>
      </c>
      <c r="AE1479" t="s">
        <v>15</v>
      </c>
    </row>
    <row r="1480" spans="1:31">
      <c r="A1480" s="1" t="str">
        <f>"002405"</f>
        <v>002405</v>
      </c>
      <c r="B1480" t="s">
        <v>1482</v>
      </c>
      <c r="AE1480" t="s">
        <v>15</v>
      </c>
    </row>
    <row r="1481" spans="1:31">
      <c r="A1481" s="1" t="str">
        <f>"002261"</f>
        <v>002261</v>
      </c>
      <c r="B1481" t="s">
        <v>1483</v>
      </c>
      <c r="AE1481" t="s">
        <v>15</v>
      </c>
    </row>
    <row r="1482" spans="1:31">
      <c r="A1482" s="1" t="str">
        <f>"002812"</f>
        <v>002812</v>
      </c>
      <c r="B1482" t="s">
        <v>1484</v>
      </c>
      <c r="AE1482" t="s">
        <v>15</v>
      </c>
    </row>
    <row r="1483" spans="1:31">
      <c r="A1483" s="1" t="str">
        <f>"002463"</f>
        <v>002463</v>
      </c>
      <c r="B1483" t="s">
        <v>1485</v>
      </c>
      <c r="AE1483" t="s">
        <v>15</v>
      </c>
    </row>
    <row r="1484" spans="1:31">
      <c r="A1484" s="1" t="str">
        <f>"001238"</f>
        <v>001238</v>
      </c>
      <c r="B1484" t="s">
        <v>1486</v>
      </c>
      <c r="AE1484" t="s">
        <v>15</v>
      </c>
    </row>
    <row r="1485" spans="1:31">
      <c r="A1485" s="1" t="str">
        <f>"002528"</f>
        <v>002528</v>
      </c>
      <c r="B1485" t="s">
        <v>1487</v>
      </c>
      <c r="AE1485" t="s">
        <v>15</v>
      </c>
    </row>
    <row r="1486" spans="1:31">
      <c r="A1486" s="1" t="str">
        <f>"002088"</f>
        <v>002088</v>
      </c>
      <c r="B1486" t="s">
        <v>1488</v>
      </c>
      <c r="AE1486" t="s">
        <v>15</v>
      </c>
    </row>
    <row r="1487" spans="1:31">
      <c r="A1487" s="1" t="str">
        <f>"002229"</f>
        <v>002229</v>
      </c>
      <c r="B1487" t="s">
        <v>1489</v>
      </c>
      <c r="AE1487" t="s">
        <v>15</v>
      </c>
    </row>
    <row r="1488" spans="1:31">
      <c r="A1488" s="1" t="str">
        <f>"001234"</f>
        <v>001234</v>
      </c>
      <c r="B1488" t="s">
        <v>1490</v>
      </c>
      <c r="AE1488" t="s">
        <v>15</v>
      </c>
    </row>
    <row r="1489" spans="1:31">
      <c r="A1489" s="1" t="str">
        <f>"000928"</f>
        <v>000928</v>
      </c>
      <c r="B1489" t="s">
        <v>1491</v>
      </c>
      <c r="AE1489" t="s">
        <v>15</v>
      </c>
    </row>
    <row r="1490" spans="1:31">
      <c r="A1490" s="1" t="str">
        <f>"000656"</f>
        <v>000656</v>
      </c>
      <c r="B1490" t="s">
        <v>1492</v>
      </c>
      <c r="AE1490" t="s">
        <v>15</v>
      </c>
    </row>
    <row r="1491" spans="1:31">
      <c r="A1491" s="1" t="str">
        <f>"001324"</f>
        <v>001324</v>
      </c>
      <c r="B1491" t="s">
        <v>1493</v>
      </c>
      <c r="AE1491" t="s">
        <v>15</v>
      </c>
    </row>
    <row r="1492" spans="1:31">
      <c r="A1492" s="1" t="str">
        <f>"001322"</f>
        <v>001322</v>
      </c>
      <c r="B1492" t="s">
        <v>1494</v>
      </c>
      <c r="AE1492" t="s">
        <v>15</v>
      </c>
    </row>
    <row r="1493" spans="1:31">
      <c r="A1493" s="1" t="str">
        <f>"002351"</f>
        <v>002351</v>
      </c>
      <c r="B1493" t="s">
        <v>1495</v>
      </c>
      <c r="AE1493" t="s">
        <v>15</v>
      </c>
    </row>
    <row r="1494" spans="1:31">
      <c r="A1494" s="1" t="str">
        <f>"001299"</f>
        <v>001299</v>
      </c>
      <c r="B1494" t="s">
        <v>1496</v>
      </c>
      <c r="AE1494" t="s">
        <v>15</v>
      </c>
    </row>
    <row r="1495" spans="1:31">
      <c r="A1495" s="1" t="str">
        <f>"002153"</f>
        <v>002153</v>
      </c>
      <c r="B1495" t="s">
        <v>1497</v>
      </c>
      <c r="AE1495" t="s">
        <v>15</v>
      </c>
    </row>
    <row r="1496" spans="1:31">
      <c r="A1496" s="1" t="str">
        <f>"002062"</f>
        <v>002062</v>
      </c>
      <c r="B1496" t="s">
        <v>1498</v>
      </c>
      <c r="AE1496" t="s">
        <v>15</v>
      </c>
    </row>
    <row r="1497" spans="1:31">
      <c r="A1497" s="1" t="str">
        <f>"002451"</f>
        <v>002451</v>
      </c>
      <c r="B1497" t="s">
        <v>1499</v>
      </c>
      <c r="AE1497" t="s">
        <v>15</v>
      </c>
    </row>
    <row r="1498" spans="1:31">
      <c r="A1498" s="1" t="str">
        <f>"002235"</f>
        <v>002235</v>
      </c>
      <c r="B1498" t="s">
        <v>1500</v>
      </c>
      <c r="AE1498" t="s">
        <v>15</v>
      </c>
    </row>
    <row r="1499" spans="1:31">
      <c r="A1499" s="1" t="str">
        <f>"001360"</f>
        <v>001360</v>
      </c>
      <c r="B1499" t="s">
        <v>1501</v>
      </c>
      <c r="AE1499" t="s">
        <v>15</v>
      </c>
    </row>
    <row r="1500" spans="1:31">
      <c r="A1500" s="1" t="str">
        <f>"002541"</f>
        <v>002541</v>
      </c>
      <c r="B1500" t="s">
        <v>1502</v>
      </c>
      <c r="AE1500" t="s">
        <v>15</v>
      </c>
    </row>
    <row r="1501" spans="1:31">
      <c r="A1501" s="1" t="str">
        <f>"000010"</f>
        <v>000010</v>
      </c>
      <c r="B1501" t="s">
        <v>1503</v>
      </c>
      <c r="AE1501">
        <v>722.04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深证主板20230823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jcl10086</cp:lastModifiedBy>
  <dcterms:created xsi:type="dcterms:W3CDTF">2023-08-23T13:42:00Z</dcterms:created>
  <dcterms:modified xsi:type="dcterms:W3CDTF">2023-08-23T13:56:25Z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F54931B2148E4FEFBDF6133300EC4A7B_13</vt:lpwstr>
  </property>
  <property fmtid="{D5CDD505-2E9C-101B-9397-08002B2CF9AE}" pid="3" name="KSOProductBuildVer">
    <vt:lpwstr>2052-12.1.0.15120</vt:lpwstr>
  </property>
</Properties>
</file>