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indy\Google Drive\1. Posdoc UNICAMP\2. PPPD UNICAMP\Merge Unicamp\E75 - HIL\e75-thyphoon-hil\"/>
    </mc:Choice>
  </mc:AlternateContent>
  <xr:revisionPtr revIDLastSave="0" documentId="13_ncr:1_{A5FFA7B5-A61D-4872-8540-96928E8FC8D7}" xr6:coauthVersionLast="47" xr6:coauthVersionMax="47" xr10:uidLastSave="{00000000-0000-0000-0000-000000000000}"/>
  <bookViews>
    <workbookView xWindow="1545" yWindow="525" windowWidth="19290" windowHeight="10620" xr2:uid="{00000000-000D-0000-FFFF-FFFF00000000}"/>
  </bookViews>
  <sheets>
    <sheet name="Parametros_CampusGrid" sheetId="4" r:id="rId1"/>
    <sheet name="BGE_06_ao_0115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4" l="1"/>
  <c r="S5" i="4"/>
  <c r="S3" i="4"/>
  <c r="S2" i="4"/>
  <c r="J54" i="2"/>
  <c r="H54" i="2"/>
  <c r="F54" i="2"/>
  <c r="H53" i="2"/>
  <c r="J53" i="2"/>
  <c r="F53" i="2"/>
  <c r="E52" i="2"/>
  <c r="F52" i="2"/>
  <c r="G52" i="2"/>
  <c r="H52" i="2"/>
  <c r="I52" i="2"/>
  <c r="J52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J30" i="2"/>
  <c r="I30" i="2"/>
  <c r="H30" i="2"/>
  <c r="G30" i="2"/>
  <c r="F30" i="2"/>
  <c r="F51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1" i="2"/>
  <c r="E32" i="2"/>
  <c r="E33" i="2"/>
  <c r="E30" i="2"/>
  <c r="F29" i="2"/>
  <c r="G29" i="2"/>
  <c r="H29" i="2"/>
  <c r="I29" i="2"/>
  <c r="J29" i="2"/>
  <c r="E29" i="2"/>
  <c r="F27" i="2"/>
  <c r="G27" i="2"/>
  <c r="H27" i="2"/>
  <c r="I27" i="2"/>
  <c r="J27" i="2"/>
  <c r="E27" i="2"/>
  <c r="F26" i="2"/>
  <c r="G26" i="2"/>
  <c r="H26" i="2"/>
  <c r="I26" i="2"/>
  <c r="J26" i="2"/>
  <c r="E26" i="2"/>
  <c r="F25" i="2"/>
  <c r="G25" i="2"/>
  <c r="H25" i="2"/>
  <c r="I25" i="2"/>
  <c r="J25" i="2"/>
  <c r="E25" i="2"/>
  <c r="D2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C30" i="4"/>
  <c r="C31" i="4" s="1"/>
  <c r="C29" i="4"/>
  <c r="K29" i="4"/>
  <c r="R6" i="4" s="1"/>
  <c r="L29" i="4"/>
  <c r="M29" i="4"/>
  <c r="N29" i="4"/>
  <c r="O29" i="4"/>
  <c r="I29" i="4"/>
  <c r="J29" i="4"/>
  <c r="R3" i="4" s="1"/>
  <c r="T3" i="4" s="1"/>
  <c r="U3" i="4" s="1"/>
  <c r="E29" i="4"/>
  <c r="R5" i="4" s="1"/>
  <c r="F29" i="4"/>
  <c r="G29" i="4"/>
  <c r="H29" i="4"/>
  <c r="D29" i="4"/>
  <c r="R2" i="4" s="1"/>
  <c r="T2" i="4" s="1"/>
  <c r="U2" i="4" s="1"/>
  <c r="B52" i="2"/>
  <c r="L2" i="2" s="1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29" i="2"/>
  <c r="D43" i="2"/>
  <c r="D44" i="2"/>
  <c r="D45" i="2"/>
  <c r="D46" i="2"/>
  <c r="D47" i="2"/>
  <c r="D48" i="2"/>
  <c r="D49" i="2"/>
  <c r="D50" i="2"/>
  <c r="D51" i="2"/>
  <c r="D27" i="2"/>
  <c r="D25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C44" i="2"/>
  <c r="C45" i="2"/>
  <c r="C46" i="2"/>
  <c r="C47" i="2"/>
  <c r="C48" i="2"/>
  <c r="C49" i="2"/>
  <c r="C50" i="2"/>
  <c r="C51" i="2"/>
  <c r="C43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9" i="2"/>
  <c r="C25" i="2"/>
  <c r="C26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5" i="2"/>
  <c r="C4" i="2"/>
  <c r="D52" i="2" l="1"/>
  <c r="N2" i="2" s="1"/>
  <c r="C27" i="2"/>
  <c r="C52" i="2" s="1"/>
  <c r="M2" i="2" s="1"/>
  <c r="R8" i="4"/>
  <c r="T8" i="4" s="1"/>
  <c r="U8" i="4" s="1"/>
  <c r="R9" i="4"/>
  <c r="T9" i="4" s="1"/>
  <c r="U9" i="4" s="1"/>
</calcChain>
</file>

<file path=xl/sharedStrings.xml><?xml version="1.0" encoding="utf-8"?>
<sst xmlns="http://schemas.openxmlformats.org/spreadsheetml/2006/main" count="94" uniqueCount="87">
  <si>
    <t>Comprimento (km)</t>
  </si>
  <si>
    <t>Comprimento (m)</t>
  </si>
  <si>
    <t>LINE_0001_BGE06</t>
  </si>
  <si>
    <t>R</t>
  </si>
  <si>
    <t>X</t>
  </si>
  <si>
    <t>line_0002_0001</t>
  </si>
  <si>
    <t>line_0002_0003</t>
  </si>
  <si>
    <t>line_0003_0007</t>
  </si>
  <si>
    <t>line_0004_0005</t>
  </si>
  <si>
    <t>line_0005_0006</t>
  </si>
  <si>
    <t>line_0006_0015</t>
  </si>
  <si>
    <t>line_0007_0004</t>
  </si>
  <si>
    <t>line_0008_0009</t>
  </si>
  <si>
    <t>line_0009_0010</t>
  </si>
  <si>
    <t>line_0010_0014</t>
  </si>
  <si>
    <t>line_0011_0012</t>
  </si>
  <si>
    <t>line_0012_0013</t>
  </si>
  <si>
    <t>line_0013_0023</t>
  </si>
  <si>
    <t>line_0014_0011</t>
  </si>
  <si>
    <t>line_0015_0008</t>
  </si>
  <si>
    <t>line_0016_0017</t>
  </si>
  <si>
    <t>line_0017_0018</t>
  </si>
  <si>
    <t>line_0018_0022</t>
  </si>
  <si>
    <t>line_0023_0016</t>
  </si>
  <si>
    <t>line_0019_0020</t>
  </si>
  <si>
    <t>line_0020_0021</t>
  </si>
  <si>
    <t>line_0021_0052</t>
  </si>
  <si>
    <t>line_0022_0019</t>
  </si>
  <si>
    <t>line_0052_0047</t>
  </si>
  <si>
    <t>line_0047_0048</t>
  </si>
  <si>
    <t>line_0048_0049</t>
  </si>
  <si>
    <t>line_0049_0050</t>
  </si>
  <si>
    <t>line_0050_0051</t>
  </si>
  <si>
    <t>line_0051_0033</t>
  </si>
  <si>
    <t>line_0033_0034</t>
  </si>
  <si>
    <t>line_0034_0028</t>
  </si>
  <si>
    <t>line_0028_0029</t>
  </si>
  <si>
    <t>line_0029_0041</t>
  </si>
  <si>
    <t>line_0041_0078</t>
  </si>
  <si>
    <t>line_0078_0068</t>
  </si>
  <si>
    <t>line_0068_0069</t>
  </si>
  <si>
    <t>line_0069_0071</t>
  </si>
  <si>
    <t>line_0071_0167</t>
  </si>
  <si>
    <t>line_0167_0098</t>
  </si>
  <si>
    <t>line_0098_0099</t>
  </si>
  <si>
    <t>line_0099_0094</t>
  </si>
  <si>
    <t>line_0094_0087</t>
  </si>
  <si>
    <t>line_0087_0083</t>
  </si>
  <si>
    <t>line_0083_0084</t>
  </si>
  <si>
    <t>line_0084_0136</t>
  </si>
  <si>
    <t>line_0136_0119</t>
  </si>
  <si>
    <t>line_0119_0120</t>
  </si>
  <si>
    <t>line_0120_0117</t>
  </si>
  <si>
    <t>line_0117_0115</t>
  </si>
  <si>
    <t>SOMA</t>
  </si>
  <si>
    <t>Raa</t>
  </si>
  <si>
    <t>Xaa</t>
  </si>
  <si>
    <t>Rbb</t>
  </si>
  <si>
    <t>Xbb</t>
  </si>
  <si>
    <t>Rcc</t>
  </si>
  <si>
    <t>Xcc</t>
  </si>
  <si>
    <t>Rab</t>
  </si>
  <si>
    <t>Xab</t>
  </si>
  <si>
    <t>Rac</t>
  </si>
  <si>
    <t>Xac</t>
  </si>
  <si>
    <t>Rbc</t>
  </si>
  <si>
    <t>Xbc</t>
  </si>
  <si>
    <t xml:space="preserve">De  </t>
  </si>
  <si>
    <t xml:space="preserve">Para  </t>
  </si>
  <si>
    <t>Total</t>
  </si>
  <si>
    <r>
      <t>Resistência própria 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)</t>
    </r>
  </si>
  <si>
    <t>Resistência mútua (Ω)</t>
  </si>
  <si>
    <t>Reatância própria (Ω)</t>
  </si>
  <si>
    <t>Reatância mútua (Ω)</t>
  </si>
  <si>
    <t>Indutância própria (H)</t>
  </si>
  <si>
    <t>Indutância mútua (H)</t>
  </si>
  <si>
    <t>Equivalente Trifásico</t>
  </si>
  <si>
    <t>km</t>
  </si>
  <si>
    <t>Ω/km</t>
  </si>
  <si>
    <t>Por disp.</t>
  </si>
  <si>
    <t>Resistência Propria (Ohm/km)</t>
  </si>
  <si>
    <t>Indutância própria (H/km)</t>
  </si>
  <si>
    <t>por km</t>
  </si>
  <si>
    <t>AB</t>
  </si>
  <si>
    <t>Ac</t>
  </si>
  <si>
    <t>BC</t>
  </si>
  <si>
    <t>(Ω) por dispositivo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</si>
</sst>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0"/>
    <numFmt numFmtId="166" formatCode="#,##0.000000"/>
    <numFmt numFmtId="167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1" fillId="3" borderId="0" xfId="0" applyNumberFormat="1" applyFont="1" applyFill="1"/>
    <xf numFmtId="166" fontId="1" fillId="3" borderId="0" xfId="0" applyNumberFormat="1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7" fontId="1" fillId="3" borderId="0" xfId="0" applyNumberFormat="1" applyFont="1" applyFill="1"/>
    <xf numFmtId="167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E4D0-ADC7-4272-B17E-2E257318EA40}">
  <dimension ref="A1:U31"/>
  <sheetViews>
    <sheetView tabSelected="1" topLeftCell="Q1" zoomScale="120" zoomScaleNormal="120" workbookViewId="0">
      <selection activeCell="S5" sqref="S5"/>
    </sheetView>
  </sheetViews>
  <sheetFormatPr defaultRowHeight="15" x14ac:dyDescent="0.25"/>
  <cols>
    <col min="3" max="3" width="16.85546875" bestFit="1" customWidth="1"/>
    <col min="17" max="17" width="20.42578125" bestFit="1" customWidth="1"/>
    <col min="19" max="19" width="17.7109375" bestFit="1" customWidth="1"/>
    <col min="21" max="21" width="12.28515625" customWidth="1"/>
  </cols>
  <sheetData>
    <row r="1" spans="1:21" x14ac:dyDescent="0.25">
      <c r="A1" s="8" t="s">
        <v>67</v>
      </c>
      <c r="B1" s="8" t="s">
        <v>68</v>
      </c>
      <c r="C1" s="8" t="s">
        <v>1</v>
      </c>
      <c r="D1" s="8" t="s">
        <v>55</v>
      </c>
      <c r="E1" s="8" t="s">
        <v>56</v>
      </c>
      <c r="F1" s="8" t="s">
        <v>57</v>
      </c>
      <c r="G1" s="8" t="s">
        <v>58</v>
      </c>
      <c r="H1" s="8" t="s">
        <v>59</v>
      </c>
      <c r="I1" s="8" t="s">
        <v>60</v>
      </c>
      <c r="J1" s="8" t="s">
        <v>61</v>
      </c>
      <c r="K1" s="8" t="s">
        <v>62</v>
      </c>
      <c r="L1" s="8" t="s">
        <v>63</v>
      </c>
      <c r="M1" s="8" t="s">
        <v>64</v>
      </c>
      <c r="N1" s="8" t="s">
        <v>65</v>
      </c>
      <c r="O1" s="8" t="s">
        <v>66</v>
      </c>
      <c r="Q1" s="15" t="s">
        <v>76</v>
      </c>
      <c r="R1" s="15"/>
      <c r="S1" s="10" t="s">
        <v>86</v>
      </c>
      <c r="T1" s="9" t="s">
        <v>78</v>
      </c>
      <c r="U1" s="9" t="s">
        <v>79</v>
      </c>
    </row>
    <row r="2" spans="1:21" x14ac:dyDescent="0.25">
      <c r="A2" s="7">
        <v>115</v>
      </c>
      <c r="B2" s="7">
        <v>116</v>
      </c>
      <c r="C2">
        <v>19.227699999999999</v>
      </c>
      <c r="D2">
        <v>4.2820999999999996E-3</v>
      </c>
      <c r="E2">
        <v>1.6836299999999998E-2</v>
      </c>
      <c r="F2">
        <v>4.2820999999999996E-3</v>
      </c>
      <c r="G2">
        <v>1.6836299999999998E-2</v>
      </c>
      <c r="H2">
        <v>4.2820999999999996E-3</v>
      </c>
      <c r="I2">
        <v>1.6836299999999998E-2</v>
      </c>
      <c r="J2">
        <v>1.1149199999999999E-3</v>
      </c>
      <c r="K2">
        <v>1.0151469999999999E-2</v>
      </c>
      <c r="L2">
        <v>1.1149199999999999E-3</v>
      </c>
      <c r="M2">
        <v>1.0151469999999999E-2</v>
      </c>
      <c r="N2">
        <v>1.1149199999999999E-3</v>
      </c>
      <c r="O2">
        <v>1.0151469999999999E-2</v>
      </c>
      <c r="Q2" t="s">
        <v>70</v>
      </c>
      <c r="R2">
        <f>SUM(D29,F29,H29)</f>
        <v>1.65558966</v>
      </c>
      <c r="S2">
        <f>R2/4</f>
        <v>0.41389741499999999</v>
      </c>
      <c r="T2">
        <f>R2/C30</f>
        <v>1.4280162741049334</v>
      </c>
      <c r="U2" s="13">
        <f>T2/4</f>
        <v>0.35700406852623334</v>
      </c>
    </row>
    <row r="3" spans="1:21" x14ac:dyDescent="0.25">
      <c r="A3" s="7">
        <v>116</v>
      </c>
      <c r="B3" s="7">
        <v>133</v>
      </c>
      <c r="C3">
        <v>28.644600000000001</v>
      </c>
      <c r="D3">
        <v>6.3792800000000002E-3</v>
      </c>
      <c r="E3">
        <v>2.5081989999999998E-2</v>
      </c>
      <c r="F3">
        <v>6.3792800000000002E-3</v>
      </c>
      <c r="G3">
        <v>2.5081989999999998E-2</v>
      </c>
      <c r="H3">
        <v>6.3792800000000002E-3</v>
      </c>
      <c r="I3">
        <v>2.5081989999999998E-2</v>
      </c>
      <c r="J3">
        <v>1.66096E-3</v>
      </c>
      <c r="K3">
        <v>1.512322E-2</v>
      </c>
      <c r="L3">
        <v>1.66095E-3</v>
      </c>
      <c r="M3">
        <v>1.512322E-2</v>
      </c>
      <c r="N3">
        <v>1.66095E-3</v>
      </c>
      <c r="O3">
        <v>1.512322E-2</v>
      </c>
      <c r="Q3" t="s">
        <v>71</v>
      </c>
      <c r="R3">
        <f>SUM(J29,L29,N29)</f>
        <v>0.20934831999999995</v>
      </c>
      <c r="S3">
        <f>R3/4</f>
        <v>5.2337079999999987E-2</v>
      </c>
      <c r="T3">
        <f>R3/C30</f>
        <v>0.18057180178120177</v>
      </c>
      <c r="U3" s="13">
        <f>T3/4</f>
        <v>4.5142950445300443E-2</v>
      </c>
    </row>
    <row r="4" spans="1:21" x14ac:dyDescent="0.25">
      <c r="A4" s="7">
        <v>133</v>
      </c>
      <c r="B4" s="7">
        <v>134</v>
      </c>
      <c r="C4">
        <v>16.271799999999999</v>
      </c>
      <c r="D4">
        <v>3.6237999999999999E-3</v>
      </c>
      <c r="E4">
        <v>1.424803E-2</v>
      </c>
      <c r="F4">
        <v>3.6237999999999999E-3</v>
      </c>
      <c r="G4">
        <v>1.424803E-2</v>
      </c>
      <c r="H4">
        <v>3.6237999999999999E-3</v>
      </c>
      <c r="I4">
        <v>1.424803E-2</v>
      </c>
      <c r="J4">
        <v>9.4351999999999999E-4</v>
      </c>
      <c r="K4">
        <v>8.5908700000000005E-3</v>
      </c>
      <c r="L4">
        <v>9.4351999999999999E-4</v>
      </c>
      <c r="M4">
        <v>8.5908700000000005E-3</v>
      </c>
      <c r="N4">
        <v>9.4351999999999999E-4</v>
      </c>
      <c r="O4">
        <v>8.5908700000000005E-3</v>
      </c>
      <c r="R4" s="8"/>
      <c r="S4" s="10"/>
      <c r="U4" s="13"/>
    </row>
    <row r="5" spans="1:21" x14ac:dyDescent="0.25">
      <c r="A5" s="7">
        <v>134</v>
      </c>
      <c r="B5" s="7">
        <v>135</v>
      </c>
      <c r="C5">
        <v>27.419899999999998</v>
      </c>
      <c r="D5">
        <v>1.3744279999999999E-2</v>
      </c>
      <c r="E5">
        <v>2.4678729999999999E-2</v>
      </c>
      <c r="F5">
        <v>1.3744279999999999E-2</v>
      </c>
      <c r="G5">
        <v>2.4678729999999999E-2</v>
      </c>
      <c r="H5">
        <v>1.3744279999999999E-2</v>
      </c>
      <c r="I5">
        <v>2.4678729999999999E-2</v>
      </c>
      <c r="J5">
        <v>1.58994E-3</v>
      </c>
      <c r="K5">
        <v>1.4476630000000001E-2</v>
      </c>
      <c r="L5">
        <v>1.58994E-3</v>
      </c>
      <c r="M5">
        <v>1.4476630000000001E-2</v>
      </c>
      <c r="N5">
        <v>1.58994E-3</v>
      </c>
      <c r="O5">
        <v>1.4476630000000001E-2</v>
      </c>
      <c r="Q5" t="s">
        <v>72</v>
      </c>
      <c r="R5">
        <f>SUM(E29,G29,I29)</f>
        <v>3.3033078300000005</v>
      </c>
      <c r="S5">
        <f>R5/4</f>
        <v>0.82582695750000013</v>
      </c>
      <c r="U5" s="13"/>
    </row>
    <row r="6" spans="1:21" x14ac:dyDescent="0.25">
      <c r="A6" s="7">
        <v>135</v>
      </c>
      <c r="B6" s="7">
        <v>123</v>
      </c>
      <c r="C6">
        <v>7.1885000000000003</v>
      </c>
      <c r="D6">
        <v>3.6032500000000001E-3</v>
      </c>
      <c r="E6">
        <v>6.46987E-3</v>
      </c>
      <c r="F6">
        <v>3.6032500000000001E-3</v>
      </c>
      <c r="G6">
        <v>6.46987E-3</v>
      </c>
      <c r="H6">
        <v>3.6032500000000001E-3</v>
      </c>
      <c r="I6">
        <v>6.46987E-3</v>
      </c>
      <c r="J6">
        <v>4.1681999999999998E-4</v>
      </c>
      <c r="K6">
        <v>3.7952400000000001E-3</v>
      </c>
      <c r="L6">
        <v>4.1681999999999998E-4</v>
      </c>
      <c r="M6">
        <v>3.7952400000000001E-3</v>
      </c>
      <c r="N6">
        <v>4.1681999999999998E-4</v>
      </c>
      <c r="O6">
        <v>3.7952400000000001E-3</v>
      </c>
      <c r="Q6" t="s">
        <v>73</v>
      </c>
      <c r="R6">
        <f>SUM(K29,M29,O29)</f>
        <v>1.9061464799999999</v>
      </c>
      <c r="S6">
        <f>R6/4</f>
        <v>0.47653661999999997</v>
      </c>
      <c r="U6" s="13"/>
    </row>
    <row r="7" spans="1:21" x14ac:dyDescent="0.25">
      <c r="A7" s="7">
        <v>123</v>
      </c>
      <c r="B7" s="7">
        <v>131</v>
      </c>
      <c r="C7">
        <v>62.78</v>
      </c>
      <c r="D7">
        <v>3.1468610000000001E-2</v>
      </c>
      <c r="E7">
        <v>5.6503879999999999E-2</v>
      </c>
      <c r="F7">
        <v>3.1468610000000001E-2</v>
      </c>
      <c r="G7">
        <v>5.6503879999999999E-2</v>
      </c>
      <c r="H7">
        <v>3.1468610000000001E-2</v>
      </c>
      <c r="I7">
        <v>5.6503879999999999E-2</v>
      </c>
      <c r="J7">
        <v>3.64029E-3</v>
      </c>
      <c r="K7">
        <v>3.314537E-2</v>
      </c>
      <c r="L7">
        <v>3.64029E-3</v>
      </c>
      <c r="M7">
        <v>3.314537E-2</v>
      </c>
      <c r="N7">
        <v>3.64029E-3</v>
      </c>
      <c r="O7">
        <v>3.314537E-2</v>
      </c>
      <c r="R7" s="8"/>
      <c r="S7" s="10"/>
      <c r="U7" s="13"/>
    </row>
    <row r="8" spans="1:21" x14ac:dyDescent="0.25">
      <c r="A8" s="7">
        <v>131</v>
      </c>
      <c r="B8" s="7">
        <v>173</v>
      </c>
      <c r="C8">
        <v>15.74</v>
      </c>
      <c r="D8">
        <v>7.8897099999999994E-3</v>
      </c>
      <c r="E8">
        <v>1.416647E-2</v>
      </c>
      <c r="F8">
        <v>7.8897099999999994E-3</v>
      </c>
      <c r="G8">
        <v>1.416647E-2</v>
      </c>
      <c r="H8">
        <v>7.8897099999999994E-3</v>
      </c>
      <c r="I8">
        <v>1.416647E-2</v>
      </c>
      <c r="J8">
        <v>9.1268000000000002E-4</v>
      </c>
      <c r="K8">
        <v>8.3101000000000008E-3</v>
      </c>
      <c r="L8">
        <v>9.1268000000000002E-4</v>
      </c>
      <c r="M8">
        <v>8.3101000000000008E-3</v>
      </c>
      <c r="N8">
        <v>9.1268000000000002E-4</v>
      </c>
      <c r="O8">
        <v>8.3101000000000008E-3</v>
      </c>
      <c r="Q8" t="s">
        <v>74</v>
      </c>
      <c r="R8">
        <f>R5/(2*PI()*60)</f>
        <v>8.7622961616443742E-3</v>
      </c>
      <c r="T8">
        <f>R8/$C$30</f>
        <v>7.5578519361828821E-3</v>
      </c>
      <c r="U8" s="12">
        <f>T8/4</f>
        <v>1.8894629840457205E-3</v>
      </c>
    </row>
    <row r="9" spans="1:21" x14ac:dyDescent="0.25">
      <c r="A9" s="7">
        <v>173</v>
      </c>
      <c r="B9" s="7">
        <v>132</v>
      </c>
      <c r="C9">
        <v>30.53</v>
      </c>
      <c r="D9">
        <v>2.3970559999999998E-2</v>
      </c>
      <c r="E9">
        <v>2.97504E-2</v>
      </c>
      <c r="F9">
        <v>2.3970559999999998E-2</v>
      </c>
      <c r="G9">
        <v>2.97504E-2</v>
      </c>
      <c r="H9">
        <v>2.3970559999999998E-2</v>
      </c>
      <c r="I9">
        <v>2.97504E-2</v>
      </c>
      <c r="J9">
        <v>1.7702799999999999E-3</v>
      </c>
      <c r="K9">
        <v>1.611864E-2</v>
      </c>
      <c r="L9">
        <v>1.7702799999999999E-3</v>
      </c>
      <c r="M9">
        <v>1.611864E-2</v>
      </c>
      <c r="N9">
        <v>1.7702799999999999E-3</v>
      </c>
      <c r="O9">
        <v>1.611864E-2</v>
      </c>
      <c r="Q9" t="s">
        <v>75</v>
      </c>
      <c r="R9">
        <f>R6/(2*PI()*60)</f>
        <v>5.0562105758202771E-3</v>
      </c>
      <c r="T9">
        <f>R9/$C$30</f>
        <v>4.3611959907824214E-3</v>
      </c>
      <c r="U9" s="12">
        <f>T9/4</f>
        <v>1.0902989976956053E-3</v>
      </c>
    </row>
    <row r="10" spans="1:21" x14ac:dyDescent="0.25">
      <c r="A10" s="7">
        <v>121</v>
      </c>
      <c r="B10" s="7">
        <v>133</v>
      </c>
      <c r="C10">
        <v>16.986699999999999</v>
      </c>
      <c r="D10">
        <v>3.7830199999999998E-3</v>
      </c>
      <c r="E10">
        <v>1.487402E-2</v>
      </c>
      <c r="F10">
        <v>3.7830199999999998E-3</v>
      </c>
      <c r="G10">
        <v>1.487402E-2</v>
      </c>
      <c r="H10">
        <v>3.7830199999999998E-3</v>
      </c>
      <c r="I10">
        <v>1.487402E-2</v>
      </c>
      <c r="J10">
        <v>9.8496999999999994E-4</v>
      </c>
      <c r="K10">
        <v>8.9683100000000002E-3</v>
      </c>
      <c r="L10">
        <v>9.8496999999999994E-4</v>
      </c>
      <c r="M10">
        <v>8.9683100000000002E-3</v>
      </c>
      <c r="N10">
        <v>9.8496999999999994E-4</v>
      </c>
      <c r="O10">
        <v>8.9683100000000002E-3</v>
      </c>
    </row>
    <row r="11" spans="1:21" x14ac:dyDescent="0.25">
      <c r="A11" s="7">
        <v>121</v>
      </c>
      <c r="B11" s="7">
        <v>129</v>
      </c>
      <c r="C11">
        <v>92.598100000000002</v>
      </c>
      <c r="D11">
        <v>3.0180229999999999E-2</v>
      </c>
      <c r="E11">
        <v>8.5015389999999996E-2</v>
      </c>
      <c r="F11">
        <v>3.0180229999999999E-2</v>
      </c>
      <c r="G11">
        <v>8.5015389999999996E-2</v>
      </c>
      <c r="H11">
        <v>3.0180229999999999E-2</v>
      </c>
      <c r="I11">
        <v>8.5015389999999996E-2</v>
      </c>
      <c r="J11">
        <v>5.3692999999999996E-3</v>
      </c>
      <c r="K11">
        <v>4.8888149999999998E-2</v>
      </c>
      <c r="L11">
        <v>5.3692899999999997E-3</v>
      </c>
      <c r="M11">
        <v>4.8888149999999998E-2</v>
      </c>
      <c r="N11">
        <v>5.3692899999999997E-3</v>
      </c>
      <c r="O11">
        <v>4.8888149999999998E-2</v>
      </c>
    </row>
    <row r="12" spans="1:21" x14ac:dyDescent="0.25">
      <c r="A12" s="7">
        <v>129</v>
      </c>
      <c r="B12" s="7">
        <v>174</v>
      </c>
      <c r="D12">
        <v>7.22304E-3</v>
      </c>
      <c r="E12">
        <v>1.2969430000000001E-2</v>
      </c>
      <c r="F12">
        <v>7.22304E-3</v>
      </c>
      <c r="G12">
        <v>1.2969430000000001E-2</v>
      </c>
      <c r="H12">
        <v>7.22304E-3</v>
      </c>
      <c r="I12">
        <v>1.2969430000000001E-2</v>
      </c>
      <c r="J12">
        <v>8.3555999999999995E-4</v>
      </c>
      <c r="K12">
        <v>7.6079099999999998E-3</v>
      </c>
      <c r="L12">
        <v>8.3555999999999995E-4</v>
      </c>
      <c r="M12">
        <v>7.6079099999999998E-3</v>
      </c>
      <c r="N12">
        <v>8.3555999999999995E-4</v>
      </c>
      <c r="O12">
        <v>7.6079099999999998E-3</v>
      </c>
    </row>
    <row r="13" spans="1:21" x14ac:dyDescent="0.25">
      <c r="A13" s="7">
        <v>133</v>
      </c>
      <c r="B13" s="7">
        <v>170</v>
      </c>
      <c r="C13">
        <v>5</v>
      </c>
      <c r="D13">
        <v>2.5062600000000002E-3</v>
      </c>
      <c r="E13">
        <v>4.5001499999999996E-3</v>
      </c>
      <c r="F13">
        <v>2.5062600000000002E-3</v>
      </c>
      <c r="G13">
        <v>4.5001499999999996E-3</v>
      </c>
      <c r="H13">
        <v>2.5062600000000002E-3</v>
      </c>
      <c r="I13">
        <v>4.5001499999999996E-3</v>
      </c>
      <c r="J13">
        <v>2.8991999999999999E-4</v>
      </c>
      <c r="K13">
        <v>2.6397999999999999E-3</v>
      </c>
      <c r="L13">
        <v>2.8991999999999999E-4</v>
      </c>
      <c r="M13">
        <v>2.6397999999999999E-3</v>
      </c>
      <c r="N13">
        <v>2.8991999999999999E-4</v>
      </c>
      <c r="O13">
        <v>2.6397999999999999E-3</v>
      </c>
    </row>
    <row r="14" spans="1:21" x14ac:dyDescent="0.25">
      <c r="A14" s="7">
        <v>170</v>
      </c>
      <c r="B14" s="7">
        <v>171</v>
      </c>
      <c r="C14">
        <v>5</v>
      </c>
      <c r="D14">
        <v>3.9257399999999996E-3</v>
      </c>
      <c r="E14">
        <v>4.8723200000000003E-3</v>
      </c>
      <c r="F14">
        <v>3.9257399999999996E-3</v>
      </c>
      <c r="G14">
        <v>4.8723200000000003E-3</v>
      </c>
      <c r="H14">
        <v>3.9257399999999996E-3</v>
      </c>
      <c r="I14">
        <v>4.8723200000000003E-3</v>
      </c>
      <c r="J14">
        <v>2.8991999999999999E-4</v>
      </c>
      <c r="K14">
        <v>2.6397999999999999E-3</v>
      </c>
      <c r="L14">
        <v>2.8991999999999999E-4</v>
      </c>
      <c r="M14">
        <v>2.6397999999999999E-3</v>
      </c>
      <c r="N14">
        <v>2.8991999999999999E-4</v>
      </c>
      <c r="O14">
        <v>2.6397999999999999E-3</v>
      </c>
    </row>
    <row r="15" spans="1:21" x14ac:dyDescent="0.25">
      <c r="A15" s="7">
        <v>129</v>
      </c>
      <c r="B15" s="7">
        <v>127</v>
      </c>
      <c r="C15">
        <v>27.972200000000001</v>
      </c>
      <c r="D15">
        <v>9.1169000000000007E-3</v>
      </c>
      <c r="E15">
        <v>2.5681599999999999E-2</v>
      </c>
      <c r="F15">
        <v>9.1169000000000007E-3</v>
      </c>
      <c r="G15">
        <v>2.5681599999999999E-2</v>
      </c>
      <c r="H15">
        <v>9.1169000000000007E-3</v>
      </c>
      <c r="I15">
        <v>2.5681599999999999E-2</v>
      </c>
      <c r="J15">
        <v>1.6219699999999999E-3</v>
      </c>
      <c r="K15">
        <v>1.476822E-2</v>
      </c>
      <c r="L15">
        <v>1.62196E-3</v>
      </c>
      <c r="M15">
        <v>1.476822E-2</v>
      </c>
      <c r="N15">
        <v>1.62196E-3</v>
      </c>
      <c r="O15">
        <v>1.476822E-2</v>
      </c>
    </row>
    <row r="16" spans="1:21" x14ac:dyDescent="0.25">
      <c r="A16" s="7">
        <v>127</v>
      </c>
      <c r="B16" s="7">
        <v>128</v>
      </c>
      <c r="C16">
        <v>18.8764</v>
      </c>
      <c r="D16">
        <v>1.4820760000000001E-2</v>
      </c>
      <c r="E16">
        <v>1.8394379999999998E-2</v>
      </c>
      <c r="F16">
        <v>1.4820760000000001E-2</v>
      </c>
      <c r="G16">
        <v>1.8394379999999998E-2</v>
      </c>
      <c r="H16">
        <v>1.4820760000000001E-2</v>
      </c>
      <c r="I16">
        <v>1.8394379999999998E-2</v>
      </c>
      <c r="J16">
        <v>1.0945499999999999E-3</v>
      </c>
      <c r="K16">
        <v>9.9659999999999992E-3</v>
      </c>
      <c r="L16">
        <v>1.0945499999999999E-3</v>
      </c>
      <c r="M16">
        <v>9.9659999999999992E-3</v>
      </c>
      <c r="N16">
        <v>1.0945499999999999E-3</v>
      </c>
      <c r="O16">
        <v>9.9659999999999992E-3</v>
      </c>
    </row>
    <row r="17" spans="1:15" x14ac:dyDescent="0.25">
      <c r="A17" s="7">
        <v>127</v>
      </c>
      <c r="B17" s="7">
        <v>126</v>
      </c>
      <c r="C17">
        <v>46.4876</v>
      </c>
      <c r="D17">
        <v>1.515157E-2</v>
      </c>
      <c r="E17">
        <v>4.268081E-2</v>
      </c>
      <c r="F17">
        <v>1.515157E-2</v>
      </c>
      <c r="G17">
        <v>4.268081E-2</v>
      </c>
      <c r="H17">
        <v>1.515157E-2</v>
      </c>
      <c r="I17">
        <v>4.268081E-2</v>
      </c>
      <c r="J17">
        <v>2.6955799999999999E-3</v>
      </c>
      <c r="K17">
        <v>2.4543619999999999E-2</v>
      </c>
      <c r="L17">
        <v>2.6955799999999999E-3</v>
      </c>
      <c r="M17">
        <v>2.4543619999999999E-2</v>
      </c>
      <c r="N17">
        <v>2.6955799999999999E-3</v>
      </c>
      <c r="O17">
        <v>2.4543619999999999E-2</v>
      </c>
    </row>
    <row r="18" spans="1:15" x14ac:dyDescent="0.25">
      <c r="A18" s="7">
        <v>126</v>
      </c>
      <c r="B18" s="7">
        <v>143</v>
      </c>
      <c r="C18">
        <v>87.051299999999998</v>
      </c>
      <c r="D18">
        <v>2.8372379999999999E-2</v>
      </c>
      <c r="E18">
        <v>7.9922809999999997E-2</v>
      </c>
      <c r="F18">
        <v>2.8372379999999999E-2</v>
      </c>
      <c r="G18">
        <v>7.9922809999999997E-2</v>
      </c>
      <c r="H18">
        <v>2.8372379999999999E-2</v>
      </c>
      <c r="I18">
        <v>7.9922809999999997E-2</v>
      </c>
      <c r="J18">
        <v>5.0476599999999998E-3</v>
      </c>
      <c r="K18">
        <v>4.5959659999999999E-2</v>
      </c>
      <c r="L18">
        <v>5.0476599999999998E-3</v>
      </c>
      <c r="M18">
        <v>4.5959659999999999E-2</v>
      </c>
      <c r="N18">
        <v>5.0476599999999998E-3</v>
      </c>
      <c r="O18">
        <v>4.5959659999999999E-2</v>
      </c>
    </row>
    <row r="19" spans="1:15" x14ac:dyDescent="0.25">
      <c r="A19" s="7">
        <v>143</v>
      </c>
      <c r="B19" s="7">
        <v>145</v>
      </c>
      <c r="C19">
        <v>12.634</v>
      </c>
      <c r="D19">
        <v>6.3328200000000003E-3</v>
      </c>
      <c r="E19">
        <v>1.1370979999999999E-2</v>
      </c>
      <c r="F19">
        <v>6.3328200000000003E-3</v>
      </c>
      <c r="G19">
        <v>1.1370979999999999E-2</v>
      </c>
      <c r="H19">
        <v>6.3328200000000003E-3</v>
      </c>
      <c r="I19">
        <v>1.1370979999999999E-2</v>
      </c>
      <c r="J19">
        <v>7.3258000000000004E-4</v>
      </c>
      <c r="K19">
        <v>6.67025E-3</v>
      </c>
      <c r="L19">
        <v>7.3258000000000004E-4</v>
      </c>
      <c r="M19">
        <v>6.67025E-3</v>
      </c>
      <c r="N19">
        <v>7.3258000000000004E-4</v>
      </c>
      <c r="O19">
        <v>6.67025E-3</v>
      </c>
    </row>
    <row r="20" spans="1:15" x14ac:dyDescent="0.25">
      <c r="A20" s="7">
        <v>143</v>
      </c>
      <c r="B20" s="7">
        <v>141</v>
      </c>
      <c r="C20">
        <v>88.668499999999995</v>
      </c>
      <c r="D20">
        <v>2.889947E-2</v>
      </c>
      <c r="E20">
        <v>8.1407579999999993E-2</v>
      </c>
      <c r="F20">
        <v>2.889947E-2</v>
      </c>
      <c r="G20">
        <v>8.1407579999999993E-2</v>
      </c>
      <c r="H20">
        <v>2.889947E-2</v>
      </c>
      <c r="I20">
        <v>8.1407579999999993E-2</v>
      </c>
      <c r="J20">
        <v>5.1414399999999997E-3</v>
      </c>
      <c r="K20">
        <v>4.6813470000000003E-2</v>
      </c>
      <c r="L20">
        <v>5.1414299999999998E-3</v>
      </c>
      <c r="M20">
        <v>4.6813470000000003E-2</v>
      </c>
      <c r="N20">
        <v>5.1414299999999998E-3</v>
      </c>
      <c r="O20">
        <v>4.6813470000000003E-2</v>
      </c>
    </row>
    <row r="21" spans="1:15" x14ac:dyDescent="0.25">
      <c r="A21" s="7">
        <v>141</v>
      </c>
      <c r="B21" s="7">
        <v>147</v>
      </c>
      <c r="C21">
        <v>67.2273</v>
      </c>
      <c r="D21">
        <v>3.3697860000000003E-2</v>
      </c>
      <c r="E21">
        <v>6.0506629999999999E-2</v>
      </c>
      <c r="F21">
        <v>3.3697860000000003E-2</v>
      </c>
      <c r="G21">
        <v>6.0506629999999999E-2</v>
      </c>
      <c r="H21">
        <v>3.3697860000000003E-2</v>
      </c>
      <c r="I21">
        <v>6.0506629999999999E-2</v>
      </c>
      <c r="J21">
        <v>3.8981699999999998E-3</v>
      </c>
      <c r="K21">
        <v>3.549339E-2</v>
      </c>
      <c r="L21">
        <v>3.8981699999999998E-3</v>
      </c>
      <c r="M21">
        <v>3.549339E-2</v>
      </c>
      <c r="N21">
        <v>3.8981699999999998E-3</v>
      </c>
      <c r="O21">
        <v>3.549339E-2</v>
      </c>
    </row>
    <row r="22" spans="1:15" x14ac:dyDescent="0.25">
      <c r="A22" s="7">
        <v>147</v>
      </c>
      <c r="B22" s="7">
        <v>150</v>
      </c>
      <c r="C22">
        <v>154.27979999999999</v>
      </c>
      <c r="D22">
        <v>7.7333109999999997E-2</v>
      </c>
      <c r="E22">
        <v>0.13885647000000001</v>
      </c>
      <c r="F22">
        <v>7.7333109999999997E-2</v>
      </c>
      <c r="G22">
        <v>0.13885647000000001</v>
      </c>
      <c r="H22">
        <v>7.7333109999999997E-2</v>
      </c>
      <c r="I22">
        <v>0.13885647000000001</v>
      </c>
      <c r="J22">
        <v>8.9459099999999996E-3</v>
      </c>
      <c r="K22">
        <v>8.1453670000000006E-2</v>
      </c>
      <c r="L22">
        <v>8.9458899999999997E-3</v>
      </c>
      <c r="M22">
        <v>8.1453670000000006E-2</v>
      </c>
      <c r="N22">
        <v>8.9458899999999997E-3</v>
      </c>
      <c r="O22">
        <v>8.1453670000000006E-2</v>
      </c>
    </row>
    <row r="23" spans="1:15" x14ac:dyDescent="0.25">
      <c r="A23" s="7">
        <v>141</v>
      </c>
      <c r="B23" s="7">
        <v>153</v>
      </c>
      <c r="C23">
        <v>56.459200000000003</v>
      </c>
      <c r="D23">
        <v>1.8401589999999999E-2</v>
      </c>
      <c r="E23">
        <v>5.1835850000000003E-2</v>
      </c>
      <c r="F23">
        <v>1.8401589999999999E-2</v>
      </c>
      <c r="G23">
        <v>5.1835850000000003E-2</v>
      </c>
      <c r="H23">
        <v>1.8401589999999999E-2</v>
      </c>
      <c r="I23">
        <v>5.1835850000000003E-2</v>
      </c>
      <c r="J23">
        <v>3.27378E-3</v>
      </c>
      <c r="K23">
        <v>2.9808230000000002E-2</v>
      </c>
      <c r="L23">
        <v>3.27378E-3</v>
      </c>
      <c r="M23">
        <v>2.9808230000000002E-2</v>
      </c>
      <c r="N23">
        <v>3.27378E-3</v>
      </c>
      <c r="O23">
        <v>2.9808230000000002E-2</v>
      </c>
    </row>
    <row r="24" spans="1:15" x14ac:dyDescent="0.25">
      <c r="A24" s="7">
        <v>153</v>
      </c>
      <c r="B24" s="7">
        <v>155</v>
      </c>
      <c r="D24">
        <v>9.6773299999999996E-3</v>
      </c>
      <c r="E24">
        <v>2.7260300000000001E-2</v>
      </c>
      <c r="F24">
        <v>9.6773299999999996E-3</v>
      </c>
      <c r="G24">
        <v>2.7260300000000001E-2</v>
      </c>
      <c r="H24">
        <v>9.6773299999999996E-3</v>
      </c>
      <c r="I24">
        <v>2.7260300000000001E-2</v>
      </c>
      <c r="J24">
        <v>1.72167E-3</v>
      </c>
      <c r="K24">
        <v>1.567605E-2</v>
      </c>
      <c r="L24">
        <v>1.72167E-3</v>
      </c>
      <c r="M24">
        <v>1.567605E-2</v>
      </c>
      <c r="N24">
        <v>1.72167E-3</v>
      </c>
      <c r="O24">
        <v>1.567605E-2</v>
      </c>
    </row>
    <row r="25" spans="1:15" x14ac:dyDescent="0.25">
      <c r="A25" s="7">
        <v>153</v>
      </c>
      <c r="B25" s="7">
        <v>161</v>
      </c>
      <c r="C25">
        <v>145.35669999999999</v>
      </c>
      <c r="D25">
        <v>7.2860380000000002E-2</v>
      </c>
      <c r="E25">
        <v>0.13082542</v>
      </c>
      <c r="F25">
        <v>7.2860380000000002E-2</v>
      </c>
      <c r="G25">
        <v>0.13082542</v>
      </c>
      <c r="H25">
        <v>7.2860380000000002E-2</v>
      </c>
      <c r="I25">
        <v>0.13082542</v>
      </c>
      <c r="J25">
        <v>8.4285000000000002E-3</v>
      </c>
      <c r="K25">
        <v>7.6742630000000006E-2</v>
      </c>
      <c r="L25">
        <v>8.4284900000000003E-3</v>
      </c>
      <c r="M25">
        <v>7.6742630000000006E-2</v>
      </c>
      <c r="N25">
        <v>8.4284900000000003E-3</v>
      </c>
      <c r="O25">
        <v>7.6742630000000006E-2</v>
      </c>
    </row>
    <row r="26" spans="1:15" x14ac:dyDescent="0.25">
      <c r="A26" s="7">
        <v>161</v>
      </c>
      <c r="B26" s="7">
        <v>137</v>
      </c>
      <c r="C26">
        <v>26.11</v>
      </c>
      <c r="D26">
        <v>2.0500210000000001E-2</v>
      </c>
      <c r="E26">
        <v>2.544327E-2</v>
      </c>
      <c r="F26">
        <v>2.0500210000000001E-2</v>
      </c>
      <c r="G26">
        <v>2.544327E-2</v>
      </c>
      <c r="H26">
        <v>2.0500210000000001E-2</v>
      </c>
      <c r="I26">
        <v>2.544327E-2</v>
      </c>
      <c r="J26">
        <v>1.51399E-3</v>
      </c>
      <c r="K26">
        <v>1.378505E-2</v>
      </c>
      <c r="L26">
        <v>1.5139800000000001E-3</v>
      </c>
      <c r="M26">
        <v>1.378505E-2</v>
      </c>
      <c r="N26">
        <v>1.5139800000000001E-3</v>
      </c>
      <c r="O26">
        <v>1.378505E-2</v>
      </c>
    </row>
    <row r="27" spans="1:15" x14ac:dyDescent="0.25">
      <c r="A27" s="7">
        <v>160</v>
      </c>
      <c r="B27" s="7">
        <v>161</v>
      </c>
      <c r="C27">
        <v>17.843</v>
      </c>
      <c r="D27">
        <v>8.9438399999999998E-3</v>
      </c>
      <c r="E27">
        <v>1.6059230000000001E-2</v>
      </c>
      <c r="F27">
        <v>8.9438399999999998E-3</v>
      </c>
      <c r="G27">
        <v>1.6059230000000001E-2</v>
      </c>
      <c r="H27">
        <v>8.9438399999999998E-3</v>
      </c>
      <c r="I27">
        <v>1.6059230000000001E-2</v>
      </c>
      <c r="J27">
        <v>1.0346299999999999E-3</v>
      </c>
      <c r="K27">
        <v>9.4204000000000006E-3</v>
      </c>
      <c r="L27">
        <v>1.03462E-3</v>
      </c>
      <c r="M27">
        <v>9.4204000000000006E-3</v>
      </c>
      <c r="N27">
        <v>1.03462E-3</v>
      </c>
      <c r="O27">
        <v>9.4204000000000006E-3</v>
      </c>
    </row>
    <row r="28" spans="1:15" x14ac:dyDescent="0.25">
      <c r="A28" s="7">
        <v>160</v>
      </c>
      <c r="B28" s="7">
        <v>172</v>
      </c>
      <c r="C28">
        <v>83.01</v>
      </c>
      <c r="D28">
        <v>6.5175120000000003E-2</v>
      </c>
      <c r="E28">
        <v>8.0890299999999998E-2</v>
      </c>
      <c r="F28">
        <v>6.5175120000000003E-2</v>
      </c>
      <c r="G28">
        <v>8.0890299999999998E-2</v>
      </c>
      <c r="H28">
        <v>6.5175120000000003E-2</v>
      </c>
      <c r="I28">
        <v>8.0890299999999998E-2</v>
      </c>
      <c r="J28">
        <v>4.8133300000000002E-3</v>
      </c>
      <c r="K28">
        <v>4.3826009999999999E-2</v>
      </c>
      <c r="L28">
        <v>4.8133200000000003E-3</v>
      </c>
      <c r="M28">
        <v>4.3826009999999999E-2</v>
      </c>
      <c r="N28">
        <v>4.8133200000000003E-3</v>
      </c>
      <c r="O28">
        <v>4.3826009999999999E-2</v>
      </c>
    </row>
    <row r="29" spans="1:15" x14ac:dyDescent="0.25">
      <c r="A29" s="14" t="s">
        <v>69</v>
      </c>
      <c r="B29" s="14"/>
      <c r="C29">
        <f t="shared" ref="C29:O29" si="0">SUM(C2:C28)</f>
        <v>1159.3633</v>
      </c>
      <c r="D29" s="3">
        <f t="shared" si="0"/>
        <v>0.55186321999999999</v>
      </c>
      <c r="E29" s="3">
        <f t="shared" si="0"/>
        <v>1.1011026100000001</v>
      </c>
      <c r="F29" s="3">
        <f t="shared" si="0"/>
        <v>0.55186321999999999</v>
      </c>
      <c r="G29" s="3">
        <f t="shared" si="0"/>
        <v>1.1011026100000001</v>
      </c>
      <c r="H29" s="3">
        <f t="shared" si="0"/>
        <v>0.55186321999999999</v>
      </c>
      <c r="I29" s="3">
        <f t="shared" si="0"/>
        <v>1.1011026100000001</v>
      </c>
      <c r="J29" s="3">
        <f t="shared" si="0"/>
        <v>6.9782839999999999E-2</v>
      </c>
      <c r="K29" s="3">
        <f t="shared" si="0"/>
        <v>0.63538215999999992</v>
      </c>
      <c r="L29" s="3">
        <f t="shared" si="0"/>
        <v>6.9782739999999982E-2</v>
      </c>
      <c r="M29" s="3">
        <f t="shared" si="0"/>
        <v>0.63538215999999992</v>
      </c>
      <c r="N29" s="3">
        <f t="shared" si="0"/>
        <v>6.9782739999999982E-2</v>
      </c>
      <c r="O29" s="3">
        <f t="shared" si="0"/>
        <v>0.63538215999999992</v>
      </c>
    </row>
    <row r="30" spans="1:15" x14ac:dyDescent="0.25">
      <c r="B30" t="s">
        <v>77</v>
      </c>
      <c r="C30">
        <f>C29/1000</f>
        <v>1.1593632999999999</v>
      </c>
      <c r="J30" t="s">
        <v>83</v>
      </c>
      <c r="L30" t="s">
        <v>84</v>
      </c>
      <c r="N30" t="s">
        <v>85</v>
      </c>
    </row>
    <row r="31" spans="1:15" x14ac:dyDescent="0.25">
      <c r="A31" s="14"/>
      <c r="B31" s="14"/>
      <c r="C31" s="6">
        <f>C30/4</f>
        <v>0.28984082499999997</v>
      </c>
    </row>
  </sheetData>
  <mergeCells count="3">
    <mergeCell ref="A29:B29"/>
    <mergeCell ref="A31:B31"/>
    <mergeCell ref="Q1:R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CB5F-A01B-45AC-97E4-95035916541A}">
  <dimension ref="A1:N54"/>
  <sheetViews>
    <sheetView workbookViewId="0">
      <selection activeCell="J54" sqref="J54"/>
    </sheetView>
  </sheetViews>
  <sheetFormatPr defaultRowHeight="15" x14ac:dyDescent="0.25"/>
  <cols>
    <col min="1" max="1" width="16.28515625" bestFit="1" customWidth="1"/>
    <col min="2" max="2" width="16.28515625" customWidth="1"/>
    <col min="3" max="4" width="11" bestFit="1" customWidth="1"/>
    <col min="12" max="12" width="24" customWidth="1"/>
    <col min="13" max="13" width="26.7109375" customWidth="1"/>
    <col min="14" max="14" width="22.7109375" customWidth="1"/>
  </cols>
  <sheetData>
    <row r="1" spans="1:14" x14ac:dyDescent="0.25">
      <c r="B1" t="s">
        <v>1</v>
      </c>
      <c r="C1" t="s">
        <v>3</v>
      </c>
      <c r="D1" t="s">
        <v>4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L1" t="s">
        <v>0</v>
      </c>
      <c r="M1" t="s">
        <v>80</v>
      </c>
      <c r="N1" t="s">
        <v>81</v>
      </c>
    </row>
    <row r="2" spans="1:14" x14ac:dyDescent="0.25">
      <c r="A2" t="s">
        <v>2</v>
      </c>
      <c r="B2" s="1">
        <v>21.121600000000001</v>
      </c>
      <c r="C2">
        <v>4.7038599999999998E-3</v>
      </c>
      <c r="D2">
        <v>1.8494670000000001E-2</v>
      </c>
      <c r="E2">
        <v>1.2249400000000001E-3</v>
      </c>
      <c r="F2">
        <v>1.3528750000000001E-2</v>
      </c>
      <c r="G2">
        <v>1.22517E-3</v>
      </c>
      <c r="H2">
        <v>1.2424660000000001E-2</v>
      </c>
      <c r="I2">
        <v>1.22539E-3</v>
      </c>
      <c r="J2">
        <v>1.352828E-2</v>
      </c>
      <c r="L2" s="4">
        <f>B52/1000</f>
        <v>1.4573266200000001</v>
      </c>
      <c r="M2" s="5">
        <f>C52/L2</f>
        <v>0.34491185417168102</v>
      </c>
      <c r="N2" s="11">
        <f>(D52/(120*PI()))/L2</f>
        <v>2.3738934045379793E-3</v>
      </c>
    </row>
    <row r="3" spans="1:14" s="3" customFormat="1" x14ac:dyDescent="0.25">
      <c r="A3" s="3" t="s">
        <v>5</v>
      </c>
      <c r="B3" s="2">
        <v>87.761399999999995</v>
      </c>
      <c r="C3" s="3">
        <v>1.9544780000000001E-2</v>
      </c>
      <c r="D3" s="3">
        <v>7.6846360000000002E-2</v>
      </c>
      <c r="E3" s="3">
        <v>5.08969E-3</v>
      </c>
      <c r="F3" s="3">
        <v>5.6212690000000003E-2</v>
      </c>
      <c r="G3" s="3">
        <v>5.0906399999999996E-3</v>
      </c>
      <c r="H3" s="3">
        <v>5.1625129999999998E-2</v>
      </c>
      <c r="I3" s="3">
        <v>5.0915800000000001E-3</v>
      </c>
      <c r="J3" s="3">
        <v>5.6210749999999997E-2</v>
      </c>
    </row>
    <row r="4" spans="1:14" x14ac:dyDescent="0.25">
      <c r="A4" t="s">
        <v>6</v>
      </c>
      <c r="B4" s="1">
        <v>32.222799999999999</v>
      </c>
      <c r="C4">
        <f>(B4*$C$3)/$B$3</f>
        <v>7.1761336645039852E-3</v>
      </c>
      <c r="D4">
        <f>(B4*$D$3)/$B$3</f>
        <v>2.8215193570385162E-2</v>
      </c>
      <c r="E4">
        <f>(B4*$E$3)/$B$3</f>
        <v>1.8687493924663921E-3</v>
      </c>
      <c r="F4">
        <f>(B4*$F$3)/$B$3</f>
        <v>2.0639259028821327E-2</v>
      </c>
      <c r="G4">
        <f>($B4*$G$3)/$B$3</f>
        <v>1.8690981979776987E-3</v>
      </c>
      <c r="H4">
        <f>($B4*$H$3)/$B$3</f>
        <v>1.895487354308386E-2</v>
      </c>
      <c r="I4">
        <f>($B4*$I$3)/$B$3</f>
        <v>1.8694433318520445E-3</v>
      </c>
      <c r="J4">
        <f>($B4*$J$3)/$B$3</f>
        <v>2.063854673125087E-2</v>
      </c>
    </row>
    <row r="5" spans="1:14" x14ac:dyDescent="0.25">
      <c r="A5" t="s">
        <v>7</v>
      </c>
      <c r="B5" s="1">
        <v>34.023800000000001</v>
      </c>
      <c r="C5">
        <f>(B5*$C$3)/$B$3</f>
        <v>7.5772228538286768E-3</v>
      </c>
      <c r="D5">
        <f t="shared" ref="D5:D25" si="0">(B5*$D$3)/$B$3</f>
        <v>2.9792200026070692E-2</v>
      </c>
      <c r="E5">
        <f t="shared" ref="E5:E23" si="1">(B5*$E$3)/$B$3</f>
        <v>1.9731977227118074E-3</v>
      </c>
      <c r="F5">
        <f t="shared" ref="F5:F23" si="2">(B5*$F$3)/$B$3</f>
        <v>2.1792830584083666E-2</v>
      </c>
      <c r="G5">
        <f t="shared" ref="G5:G23" si="3">($B5*$G$3)/$B$3</f>
        <v>1.9735660236960668E-3</v>
      </c>
      <c r="H5">
        <f t="shared" ref="H5:H23" si="4">($B5*$H$3)/$B$3</f>
        <v>2.0014301254241616E-2</v>
      </c>
      <c r="I5">
        <f t="shared" ref="I5:I23" si="5">($B5*$I$3)/$B$3</f>
        <v>1.9739304478278608E-3</v>
      </c>
      <c r="J5">
        <f t="shared" ref="J5:J23" si="6">($B5*$J$3)/$B$3</f>
        <v>2.1792078474705281E-2</v>
      </c>
    </row>
    <row r="6" spans="1:14" x14ac:dyDescent="0.25">
      <c r="A6" t="s">
        <v>8</v>
      </c>
      <c r="B6">
        <v>52.153199999999998</v>
      </c>
      <c r="C6">
        <f t="shared" ref="C6:C25" si="7">(B6*$C$3)/$B$3</f>
        <v>1.1614705557295123E-2</v>
      </c>
      <c r="D6">
        <f t="shared" si="0"/>
        <v>4.5666814594480042E-2</v>
      </c>
      <c r="E6">
        <f t="shared" si="1"/>
        <v>3.0246055840950576E-3</v>
      </c>
      <c r="F6">
        <f t="shared" si="2"/>
        <v>3.3405023895562283E-2</v>
      </c>
      <c r="G6">
        <f t="shared" si="3"/>
        <v>3.025170132290506E-3</v>
      </c>
      <c r="H6">
        <f t="shared" si="4"/>
        <v>3.0678814717130763E-2</v>
      </c>
      <c r="I6">
        <f t="shared" si="5"/>
        <v>3.0257287378733706E-3</v>
      </c>
      <c r="J6">
        <f t="shared" si="6"/>
        <v>3.3403871028721055E-2</v>
      </c>
    </row>
    <row r="7" spans="1:14" x14ac:dyDescent="0.25">
      <c r="A7" t="s">
        <v>9</v>
      </c>
      <c r="B7">
        <v>35.8626</v>
      </c>
      <c r="C7">
        <f t="shared" si="7"/>
        <v>7.9867302393535206E-3</v>
      </c>
      <c r="D7">
        <f t="shared" si="0"/>
        <v>3.1402305229132628E-2</v>
      </c>
      <c r="E7">
        <f t="shared" si="1"/>
        <v>2.0798382500051274E-3</v>
      </c>
      <c r="F7">
        <f t="shared" si="2"/>
        <v>2.2970613691144399E-2</v>
      </c>
      <c r="G7">
        <f t="shared" si="3"/>
        <v>2.0802264556399512E-3</v>
      </c>
      <c r="H7">
        <f t="shared" si="4"/>
        <v>2.1095964594206568E-2</v>
      </c>
      <c r="I7">
        <f t="shared" si="5"/>
        <v>2.0806105748996714E-3</v>
      </c>
      <c r="J7">
        <f t="shared" si="6"/>
        <v>2.2969820934374337E-2</v>
      </c>
    </row>
    <row r="8" spans="1:14" x14ac:dyDescent="0.25">
      <c r="A8" t="s">
        <v>10</v>
      </c>
      <c r="B8">
        <v>30.297599999999999</v>
      </c>
      <c r="C8">
        <f t="shared" si="7"/>
        <v>6.747384687664509E-3</v>
      </c>
      <c r="D8">
        <f t="shared" si="0"/>
        <v>2.6529434087605715E-2</v>
      </c>
      <c r="E8">
        <f t="shared" si="1"/>
        <v>1.7570981290635746E-3</v>
      </c>
      <c r="F8">
        <f t="shared" si="2"/>
        <v>1.940613523193568E-2</v>
      </c>
      <c r="G8">
        <f t="shared" si="3"/>
        <v>1.7574260946612063E-3</v>
      </c>
      <c r="H8">
        <f t="shared" si="4"/>
        <v>1.782238590870246E-2</v>
      </c>
      <c r="I8">
        <f t="shared" si="5"/>
        <v>1.7577506079893895E-3</v>
      </c>
      <c r="J8">
        <f t="shared" si="6"/>
        <v>1.9405465491662621E-2</v>
      </c>
    </row>
    <row r="9" spans="1:14" x14ac:dyDescent="0.25">
      <c r="A9" t="s">
        <v>11</v>
      </c>
      <c r="B9">
        <v>4.0674999999999999</v>
      </c>
      <c r="C9">
        <f t="shared" si="7"/>
        <v>9.0584690592903033E-4</v>
      </c>
      <c r="D9">
        <f t="shared" si="0"/>
        <v>3.5616178559138758E-3</v>
      </c>
      <c r="E9">
        <f t="shared" si="1"/>
        <v>2.3589316117336324E-4</v>
      </c>
      <c r="F9">
        <f t="shared" si="2"/>
        <v>2.6053038873012509E-3</v>
      </c>
      <c r="G9">
        <f t="shared" si="3"/>
        <v>2.3593719106577605E-4</v>
      </c>
      <c r="H9">
        <f t="shared" si="4"/>
        <v>2.3926830733671067E-3</v>
      </c>
      <c r="I9">
        <f t="shared" si="5"/>
        <v>2.359807574856372E-4</v>
      </c>
      <c r="J9">
        <f t="shared" si="6"/>
        <v>2.6052139736262182E-3</v>
      </c>
    </row>
    <row r="10" spans="1:14" x14ac:dyDescent="0.25">
      <c r="A10" t="s">
        <v>12</v>
      </c>
      <c r="B10">
        <v>22.206499999999998</v>
      </c>
      <c r="C10">
        <f t="shared" si="7"/>
        <v>4.9454675639859893E-3</v>
      </c>
      <c r="D10">
        <f t="shared" si="0"/>
        <v>1.9444638455402945E-2</v>
      </c>
      <c r="E10">
        <f t="shared" si="1"/>
        <v>1.2878577710132245E-3</v>
      </c>
      <c r="F10">
        <f t="shared" si="2"/>
        <v>1.4223646164315975E-2</v>
      </c>
      <c r="G10">
        <f t="shared" si="3"/>
        <v>1.2880981520349492E-3</v>
      </c>
      <c r="H10">
        <f t="shared" si="4"/>
        <v>1.3062843680080307E-2</v>
      </c>
      <c r="I10">
        <f t="shared" si="5"/>
        <v>1.2883360027301297E-3</v>
      </c>
      <c r="J10">
        <f t="shared" si="6"/>
        <v>1.4223155280966345E-2</v>
      </c>
    </row>
    <row r="11" spans="1:14" x14ac:dyDescent="0.25">
      <c r="A11" t="s">
        <v>13</v>
      </c>
      <c r="B11">
        <v>28.2606</v>
      </c>
      <c r="C11">
        <f t="shared" si="7"/>
        <v>6.2937374479896634E-3</v>
      </c>
      <c r="D11">
        <f t="shared" si="0"/>
        <v>2.4745779367876999E-2</v>
      </c>
      <c r="E11">
        <f t="shared" si="1"/>
        <v>1.638963065926478E-3</v>
      </c>
      <c r="F11">
        <f t="shared" si="2"/>
        <v>1.8101401607244189E-2</v>
      </c>
      <c r="G11">
        <f t="shared" si="3"/>
        <v>1.6392689813972885E-3</v>
      </c>
      <c r="H11">
        <f t="shared" si="4"/>
        <v>1.6624132578536805E-2</v>
      </c>
      <c r="I11">
        <f t="shared" si="5"/>
        <v>1.6395716767052487E-3</v>
      </c>
      <c r="J11">
        <f t="shared" si="6"/>
        <v>1.8100776895651163E-2</v>
      </c>
    </row>
    <row r="12" spans="1:14" x14ac:dyDescent="0.25">
      <c r="A12" t="s">
        <v>14</v>
      </c>
      <c r="B12">
        <v>29.549600000000002</v>
      </c>
      <c r="C12">
        <f t="shared" si="7"/>
        <v>6.5808023924869025E-3</v>
      </c>
      <c r="D12">
        <f t="shared" si="0"/>
        <v>2.5874464165977301E-2</v>
      </c>
      <c r="E12">
        <f t="shared" si="1"/>
        <v>1.7137181451526526E-3</v>
      </c>
      <c r="F12">
        <f t="shared" si="2"/>
        <v>1.8927028333914457E-2</v>
      </c>
      <c r="G12">
        <f t="shared" si="3"/>
        <v>1.7140380137964984E-3</v>
      </c>
      <c r="H12">
        <f t="shared" si="4"/>
        <v>1.7382379285745216E-2</v>
      </c>
      <c r="I12">
        <f t="shared" si="5"/>
        <v>1.7143545154019878E-3</v>
      </c>
      <c r="J12">
        <f t="shared" si="6"/>
        <v>1.8926375128473338E-2</v>
      </c>
    </row>
    <row r="13" spans="1:14" x14ac:dyDescent="0.25">
      <c r="A13" t="s">
        <v>15</v>
      </c>
      <c r="B13">
        <v>40.282899999999998</v>
      </c>
      <c r="C13">
        <f t="shared" si="7"/>
        <v>8.9711469764839676E-3</v>
      </c>
      <c r="D13">
        <f t="shared" si="0"/>
        <v>3.5272844727226325E-2</v>
      </c>
      <c r="E13">
        <f t="shared" si="1"/>
        <v>2.3361919169589363E-3</v>
      </c>
      <c r="F13">
        <f t="shared" si="2"/>
        <v>2.5801892061897376E-2</v>
      </c>
      <c r="G13">
        <f t="shared" si="3"/>
        <v>2.3366279714772098E-3</v>
      </c>
      <c r="H13">
        <f t="shared" si="4"/>
        <v>2.3696180203107514E-2</v>
      </c>
      <c r="I13">
        <f t="shared" si="5"/>
        <v>2.3370594359479226E-3</v>
      </c>
      <c r="J13">
        <f t="shared" si="6"/>
        <v>2.580100159267058E-2</v>
      </c>
    </row>
    <row r="14" spans="1:14" x14ac:dyDescent="0.25">
      <c r="A14" t="s">
        <v>16</v>
      </c>
      <c r="B14">
        <v>23.8079</v>
      </c>
      <c r="C14">
        <f t="shared" si="7"/>
        <v>5.3021051141162292E-3</v>
      </c>
      <c r="D14">
        <f t="shared" si="0"/>
        <v>2.0846869514889236E-2</v>
      </c>
      <c r="E14">
        <f t="shared" si="1"/>
        <v>1.3807303729316078E-3</v>
      </c>
      <c r="F14">
        <f t="shared" si="2"/>
        <v>1.5249370477806874E-2</v>
      </c>
      <c r="G14">
        <f t="shared" si="3"/>
        <v>1.3809880887953019E-3</v>
      </c>
      <c r="H14">
        <f t="shared" si="4"/>
        <v>1.4004857859229685E-2</v>
      </c>
      <c r="I14">
        <f t="shared" si="5"/>
        <v>1.3812430918604308E-3</v>
      </c>
      <c r="J14">
        <f t="shared" si="6"/>
        <v>1.5248844194885222E-2</v>
      </c>
    </row>
    <row r="15" spans="1:14" x14ac:dyDescent="0.25">
      <c r="A15" t="s">
        <v>17</v>
      </c>
      <c r="B15">
        <v>33.332500000000003</v>
      </c>
      <c r="C15">
        <f t="shared" si="7"/>
        <v>7.4232678529512998E-3</v>
      </c>
      <c r="D15">
        <f t="shared" si="0"/>
        <v>2.9186878225506894E-2</v>
      </c>
      <c r="E15">
        <f t="shared" si="1"/>
        <v>1.9331060343727429E-3</v>
      </c>
      <c r="F15">
        <f t="shared" si="2"/>
        <v>2.1350041013760042E-2</v>
      </c>
      <c r="G15">
        <f t="shared" si="3"/>
        <v>1.9334668521696328E-3</v>
      </c>
      <c r="H15">
        <f t="shared" si="4"/>
        <v>1.9607648074495169E-2</v>
      </c>
      <c r="I15">
        <f t="shared" si="5"/>
        <v>1.9338238718844506E-3</v>
      </c>
      <c r="J15">
        <f t="shared" si="6"/>
        <v>2.134930418583797E-2</v>
      </c>
    </row>
    <row r="16" spans="1:14" x14ac:dyDescent="0.25">
      <c r="A16" t="s">
        <v>18</v>
      </c>
      <c r="B16">
        <v>30.377400000000002</v>
      </c>
      <c r="C16">
        <f t="shared" si="7"/>
        <v>6.7651564351981636E-3</v>
      </c>
      <c r="D16">
        <f t="shared" si="0"/>
        <v>2.6599309220955911E-2</v>
      </c>
      <c r="E16">
        <f t="shared" si="1"/>
        <v>1.761726100609152E-3</v>
      </c>
      <c r="F16">
        <f t="shared" si="2"/>
        <v>1.9457248507954526E-2</v>
      </c>
      <c r="G16">
        <f t="shared" si="3"/>
        <v>1.7620549300261848E-3</v>
      </c>
      <c r="H16">
        <f t="shared" si="4"/>
        <v>1.7869327791739876E-2</v>
      </c>
      <c r="I16">
        <f t="shared" si="5"/>
        <v>1.7623802980809332E-3</v>
      </c>
      <c r="J16">
        <f t="shared" si="6"/>
        <v>1.9456577003671319E-2</v>
      </c>
    </row>
    <row r="17" spans="1:10" x14ac:dyDescent="0.25">
      <c r="A17" t="s">
        <v>19</v>
      </c>
      <c r="B17">
        <v>30.702300000000001</v>
      </c>
      <c r="C17">
        <f t="shared" si="7"/>
        <v>6.8375128358708973E-3</v>
      </c>
      <c r="D17">
        <f t="shared" si="0"/>
        <v>2.6883800835310289E-2</v>
      </c>
      <c r="E17">
        <f t="shared" si="1"/>
        <v>1.7805685561875723E-3</v>
      </c>
      <c r="F17">
        <f t="shared" si="2"/>
        <v>1.9665352560316953E-2</v>
      </c>
      <c r="G17">
        <f t="shared" si="3"/>
        <v>1.7809009025835959E-3</v>
      </c>
      <c r="H17">
        <f t="shared" si="4"/>
        <v>1.8060448315535077E-2</v>
      </c>
      <c r="I17">
        <f t="shared" si="5"/>
        <v>1.7812297505965038E-3</v>
      </c>
      <c r="J17">
        <f t="shared" si="6"/>
        <v>1.9664673873992438E-2</v>
      </c>
    </row>
    <row r="18" spans="1:10" x14ac:dyDescent="0.25">
      <c r="A18" t="s">
        <v>20</v>
      </c>
      <c r="B18">
        <v>23.142199999999999</v>
      </c>
      <c r="C18">
        <f t="shared" si="7"/>
        <v>5.1538513254802227E-3</v>
      </c>
      <c r="D18">
        <f t="shared" si="0"/>
        <v>2.0263963797204694E-2</v>
      </c>
      <c r="E18">
        <f t="shared" si="1"/>
        <v>1.3421233471435049E-3</v>
      </c>
      <c r="F18">
        <f t="shared" si="2"/>
        <v>1.4822978148912848E-2</v>
      </c>
      <c r="G18">
        <f t="shared" si="3"/>
        <v>1.3423738569348254E-3</v>
      </c>
      <c r="H18">
        <f t="shared" si="4"/>
        <v>1.3613263729680703E-2</v>
      </c>
      <c r="I18">
        <f t="shared" si="5"/>
        <v>1.3426217297809744E-3</v>
      </c>
      <c r="J18">
        <f t="shared" si="6"/>
        <v>1.4822466581549518E-2</v>
      </c>
    </row>
    <row r="19" spans="1:10" x14ac:dyDescent="0.25">
      <c r="A19" t="s">
        <v>21</v>
      </c>
      <c r="B19">
        <v>37.299399999999999</v>
      </c>
      <c r="C19">
        <f t="shared" si="7"/>
        <v>8.3067107764005603E-3</v>
      </c>
      <c r="D19">
        <f t="shared" si="0"/>
        <v>3.2660407880731164E-2</v>
      </c>
      <c r="E19">
        <f t="shared" si="1"/>
        <v>2.163164935677872E-3</v>
      </c>
      <c r="F19">
        <f t="shared" si="2"/>
        <v>2.3890908866380893E-2</v>
      </c>
      <c r="G19">
        <f t="shared" si="3"/>
        <v>2.1635686943918394E-3</v>
      </c>
      <c r="H19">
        <f t="shared" si="4"/>
        <v>2.1941153786539411E-2</v>
      </c>
      <c r="I19">
        <f t="shared" si="5"/>
        <v>2.1639682030140813E-3</v>
      </c>
      <c r="J19">
        <f t="shared" si="6"/>
        <v>2.3890084348586055E-2</v>
      </c>
    </row>
    <row r="20" spans="1:10" x14ac:dyDescent="0.25">
      <c r="A20" t="s">
        <v>22</v>
      </c>
      <c r="B20">
        <v>28.794599999999999</v>
      </c>
      <c r="C20">
        <f t="shared" si="7"/>
        <v>6.4126611720870452E-3</v>
      </c>
      <c r="D20">
        <f t="shared" si="0"/>
        <v>2.5213364846686584E-2</v>
      </c>
      <c r="E20">
        <f t="shared" si="1"/>
        <v>1.6699321988254516E-3</v>
      </c>
      <c r="F20">
        <f t="shared" si="2"/>
        <v>1.8443437815189822E-2</v>
      </c>
      <c r="G20">
        <f t="shared" si="3"/>
        <v>1.6702438947418796E-3</v>
      </c>
      <c r="H20">
        <f t="shared" si="4"/>
        <v>1.69382549537496E-2</v>
      </c>
      <c r="I20">
        <f t="shared" si="5"/>
        <v>1.6705523096486609E-3</v>
      </c>
      <c r="J20">
        <f t="shared" si="6"/>
        <v>1.8442801299318381E-2</v>
      </c>
    </row>
    <row r="21" spans="1:10" x14ac:dyDescent="0.25">
      <c r="A21" t="s">
        <v>23</v>
      </c>
      <c r="B21">
        <v>35.797600000000003</v>
      </c>
      <c r="C21">
        <f t="shared" si="7"/>
        <v>7.9722545051469119E-3</v>
      </c>
      <c r="D21">
        <f t="shared" si="0"/>
        <v>3.1345389393697007E-2</v>
      </c>
      <c r="E21">
        <f t="shared" si="1"/>
        <v>2.076068598996826E-3</v>
      </c>
      <c r="F21">
        <f t="shared" si="2"/>
        <v>2.2928980070327051E-2</v>
      </c>
      <c r="G21">
        <f t="shared" si="3"/>
        <v>2.0764561010193547E-3</v>
      </c>
      <c r="H21">
        <f t="shared" si="4"/>
        <v>2.1057728724564559E-2</v>
      </c>
      <c r="I21">
        <f t="shared" si="5"/>
        <v>2.0768395240732258E-3</v>
      </c>
      <c r="J21">
        <f t="shared" si="6"/>
        <v>2.2928188750407353E-2</v>
      </c>
    </row>
    <row r="22" spans="1:10" x14ac:dyDescent="0.25">
      <c r="A22" t="s">
        <v>24</v>
      </c>
      <c r="B22">
        <v>34.020600000000002</v>
      </c>
      <c r="C22">
        <f t="shared" si="7"/>
        <v>7.5765102022985059E-3</v>
      </c>
      <c r="D22">
        <f t="shared" si="0"/>
        <v>2.9789398015710782E-2</v>
      </c>
      <c r="E22">
        <f t="shared" si="1"/>
        <v>1.9730121398929372E-3</v>
      </c>
      <c r="F22">
        <f t="shared" si="2"/>
        <v>2.1790780928904966E-2</v>
      </c>
      <c r="G22">
        <f t="shared" si="3"/>
        <v>1.9733804062378223E-3</v>
      </c>
      <c r="H22">
        <f t="shared" si="4"/>
        <v>2.0012418872966932E-2</v>
      </c>
      <c r="I22">
        <f t="shared" si="5"/>
        <v>1.9737447960948666E-3</v>
      </c>
      <c r="J22">
        <f t="shared" si="6"/>
        <v>2.1790028890263827E-2</v>
      </c>
    </row>
    <row r="23" spans="1:10" x14ac:dyDescent="0.25">
      <c r="A23" t="s">
        <v>25</v>
      </c>
      <c r="B23">
        <v>26.535</v>
      </c>
      <c r="C23">
        <f t="shared" si="7"/>
        <v>5.9094401103446399E-3</v>
      </c>
      <c r="D23">
        <f t="shared" si="0"/>
        <v>2.323479528129679E-2</v>
      </c>
      <c r="E23">
        <f t="shared" si="1"/>
        <v>1.5388875308506931E-3</v>
      </c>
      <c r="F23">
        <f t="shared" si="2"/>
        <v>1.6996125052129982E-2</v>
      </c>
      <c r="G23">
        <f t="shared" si="3"/>
        <v>1.5391747670388122E-3</v>
      </c>
      <c r="H23">
        <f t="shared" si="4"/>
        <v>1.5609058476163782E-2</v>
      </c>
      <c r="I23">
        <f t="shared" si="5"/>
        <v>1.5394589796881091E-3</v>
      </c>
      <c r="J23">
        <f t="shared" si="6"/>
        <v>1.6995538485598451E-2</v>
      </c>
    </row>
    <row r="24" spans="1:10" s="3" customFormat="1" x14ac:dyDescent="0.25">
      <c r="A24" s="3" t="s">
        <v>26</v>
      </c>
      <c r="B24" s="3">
        <v>23.380400000000002</v>
      </c>
      <c r="C24" s="3">
        <v>5.2069200000000003E-3</v>
      </c>
      <c r="D24" s="3">
        <v>2.0472509999999999E-2</v>
      </c>
      <c r="E24" s="3">
        <v>1.35571E-3</v>
      </c>
      <c r="F24" s="3">
        <v>1.2343929999999999E-2</v>
      </c>
      <c r="G24" s="3">
        <v>1.35571E-3</v>
      </c>
      <c r="H24" s="3">
        <v>1.112202E-2</v>
      </c>
      <c r="I24" s="3">
        <v>1.35571E-3</v>
      </c>
      <c r="J24" s="3">
        <v>1.2343929999999999E-2</v>
      </c>
    </row>
    <row r="25" spans="1:10" x14ac:dyDescent="0.25">
      <c r="A25" t="s">
        <v>27</v>
      </c>
      <c r="B25">
        <v>28.14</v>
      </c>
      <c r="C25">
        <f t="shared" si="7"/>
        <v>6.2668793934463219E-3</v>
      </c>
      <c r="D25">
        <f t="shared" si="0"/>
        <v>2.464017860243798E-2</v>
      </c>
      <c r="E25">
        <f>($B$25*E$3)/$B$3</f>
        <v>1.6319689134403053E-3</v>
      </c>
      <c r="F25">
        <f t="shared" ref="F25:J25" si="8">($B$25*F$3)/$B$3</f>
        <v>1.8024155227696917E-2</v>
      </c>
      <c r="G25">
        <f t="shared" si="8"/>
        <v>1.6322735234396899E-3</v>
      </c>
      <c r="H25">
        <f t="shared" si="8"/>
        <v>1.6553190334247174E-2</v>
      </c>
      <c r="I25">
        <f t="shared" si="8"/>
        <v>1.6325749270180284E-3</v>
      </c>
      <c r="J25">
        <f t="shared" si="8"/>
        <v>1.8023533182013961E-2</v>
      </c>
    </row>
    <row r="26" spans="1:10" x14ac:dyDescent="0.25">
      <c r="A26" t="s">
        <v>28</v>
      </c>
      <c r="B26">
        <v>4.6105400000000003</v>
      </c>
      <c r="C26">
        <f>(B26*$C$25)/$B$25</f>
        <v>1.0267838705991473E-3</v>
      </c>
      <c r="D26">
        <f>(B26*$D$24)/$B$24</f>
        <v>4.0371134050486727E-3</v>
      </c>
      <c r="E26">
        <f>($B$26*E$24)/$B$24</f>
        <v>2.6734167009118749E-4</v>
      </c>
      <c r="F26">
        <f t="shared" ref="F26:J26" si="9">($B$26*F$24)/$B$24</f>
        <v>2.434183462310311E-3</v>
      </c>
      <c r="G26">
        <f t="shared" si="9"/>
        <v>2.6734167009118749E-4</v>
      </c>
      <c r="H26">
        <f t="shared" si="9"/>
        <v>2.193226723700193E-3</v>
      </c>
      <c r="I26">
        <f t="shared" si="9"/>
        <v>2.6734167009118749E-4</v>
      </c>
      <c r="J26">
        <f t="shared" si="9"/>
        <v>2.434183462310311E-3</v>
      </c>
    </row>
    <row r="27" spans="1:10" x14ac:dyDescent="0.25">
      <c r="A27" t="s">
        <v>29</v>
      </c>
      <c r="B27">
        <v>9.3409800000000001</v>
      </c>
      <c r="C27">
        <f>(B27*$C$25)/$B$25</f>
        <v>2.0802699032194108E-3</v>
      </c>
      <c r="D27">
        <f>(B27*$D$24)/$B$24</f>
        <v>8.1792144899060747E-3</v>
      </c>
      <c r="E27">
        <f>($B$27*E$24)/$B$24</f>
        <v>5.4163572889257667E-4</v>
      </c>
      <c r="F27">
        <f t="shared" ref="F27:J27" si="10">($B$27*F$24)/$B$24</f>
        <v>4.9316694004978524E-3</v>
      </c>
      <c r="G27">
        <f t="shared" si="10"/>
        <v>5.4163572889257667E-4</v>
      </c>
      <c r="H27">
        <f t="shared" si="10"/>
        <v>4.4434896913483086E-3</v>
      </c>
      <c r="I27">
        <f t="shared" si="10"/>
        <v>5.4163572889257667E-4</v>
      </c>
      <c r="J27">
        <f t="shared" si="10"/>
        <v>4.9316694004978524E-3</v>
      </c>
    </row>
    <row r="28" spans="1:10" s="3" customFormat="1" x14ac:dyDescent="0.25">
      <c r="A28" s="3" t="s">
        <v>30</v>
      </c>
      <c r="B28" s="3">
        <v>15.0806</v>
      </c>
      <c r="C28" s="3">
        <v>9.5187499999999994E-3</v>
      </c>
      <c r="D28" s="3">
        <v>1.417831E-2</v>
      </c>
      <c r="E28" s="3">
        <v>8.7445000000000003E-4</v>
      </c>
      <c r="F28" s="3">
        <v>7.9619600000000006E-3</v>
      </c>
      <c r="G28" s="3">
        <v>8.7445000000000003E-4</v>
      </c>
      <c r="H28" s="3">
        <v>7.17382E-3</v>
      </c>
      <c r="I28" s="3">
        <v>8.7445000000000003E-4</v>
      </c>
      <c r="J28" s="3">
        <v>7.9619600000000006E-3</v>
      </c>
    </row>
    <row r="29" spans="1:10" x14ac:dyDescent="0.25">
      <c r="A29" t="s">
        <v>31</v>
      </c>
      <c r="B29">
        <v>22.274799999999999</v>
      </c>
      <c r="C29">
        <f>(B29*$C$28)/$B$28</f>
        <v>1.4059669542325902E-2</v>
      </c>
      <c r="D29">
        <f>(B29*$D$28)/$B$28</f>
        <v>2.0942072569261165E-2</v>
      </c>
      <c r="E29">
        <f>($B29*D$28)/$B$28</f>
        <v>2.0942072569261165E-2</v>
      </c>
      <c r="F29">
        <f t="shared" ref="F29:J29" si="11">($B29*E$28)/$B$28</f>
        <v>1.2916063591634284E-3</v>
      </c>
      <c r="G29">
        <f t="shared" si="11"/>
        <v>1.1760212896569103E-2</v>
      </c>
      <c r="H29">
        <f t="shared" si="11"/>
        <v>1.2916063591634284E-3</v>
      </c>
      <c r="I29">
        <f t="shared" si="11"/>
        <v>1.0596090721589325E-2</v>
      </c>
      <c r="J29">
        <f t="shared" si="11"/>
        <v>1.2916063591634284E-3</v>
      </c>
    </row>
    <row r="30" spans="1:10" x14ac:dyDescent="0.25">
      <c r="A30" t="s">
        <v>32</v>
      </c>
      <c r="B30">
        <v>20.590599999999998</v>
      </c>
      <c r="C30">
        <f t="shared" ref="C30:C42" si="12">(B30*$C$28)/$B$28</f>
        <v>1.2996616431043854E-2</v>
      </c>
      <c r="D30">
        <f t="shared" ref="D30:D42" si="13">(B30*$D$28)/$B$28</f>
        <v>1.9358640232218876E-2</v>
      </c>
      <c r="E30">
        <f>($B30*$E$28)/$B$28</f>
        <v>1.1939478648064399E-3</v>
      </c>
      <c r="F30">
        <f>($B30*$F$28)/$B$28</f>
        <v>1.087102194713738E-2</v>
      </c>
      <c r="G30">
        <f>($B30*$G$28)/$B$28</f>
        <v>1.1939478648064399E-3</v>
      </c>
      <c r="H30">
        <f>($B30*$H$28)/$B$28</f>
        <v>9.7949191737729258E-3</v>
      </c>
      <c r="I30">
        <f>($B30*$I$28)/$B$28</f>
        <v>1.1939478648064399E-3</v>
      </c>
      <c r="J30">
        <f>($B30*$J$28)/$B$28</f>
        <v>1.087102194713738E-2</v>
      </c>
    </row>
    <row r="31" spans="1:10" x14ac:dyDescent="0.25">
      <c r="A31" t="s">
        <v>33</v>
      </c>
      <c r="B31">
        <v>29.820799999999998</v>
      </c>
      <c r="C31">
        <f t="shared" si="12"/>
        <v>1.8822642335185599E-2</v>
      </c>
      <c r="D31">
        <f t="shared" si="13"/>
        <v>2.8036586531570359E-2</v>
      </c>
      <c r="E31">
        <f t="shared" ref="E31:E51" si="14">($B31*$E$28)/$B$28</f>
        <v>1.7291618741959868E-3</v>
      </c>
      <c r="F31">
        <f t="shared" ref="F31:F51" si="15">($B31*$F$28)/$B$28</f>
        <v>1.5744202270997175E-2</v>
      </c>
      <c r="G31">
        <f t="shared" ref="G31:G51" si="16">($B31*$G$28)/$B$28</f>
        <v>1.7291618741959868E-3</v>
      </c>
      <c r="H31">
        <f t="shared" ref="H31:H51" si="17">($B31*$H$28)/$B$28</f>
        <v>1.4185712203493229E-2</v>
      </c>
      <c r="I31">
        <f t="shared" ref="I31:I51" si="18">($B31*$I$28)/$B$28</f>
        <v>1.7291618741959868E-3</v>
      </c>
      <c r="J31">
        <f t="shared" ref="J31:J51" si="19">($B31*$J$28)/$B$28</f>
        <v>1.5744202270997175E-2</v>
      </c>
    </row>
    <row r="32" spans="1:10" x14ac:dyDescent="0.25">
      <c r="A32" t="s">
        <v>34</v>
      </c>
      <c r="B32">
        <v>36.588000000000001</v>
      </c>
      <c r="C32">
        <f t="shared" si="12"/>
        <v>2.3094043008898849E-2</v>
      </c>
      <c r="D32">
        <f t="shared" si="13"/>
        <v>3.4398897012055223E-2</v>
      </c>
      <c r="E32">
        <f t="shared" si="14"/>
        <v>2.1215585984642521E-3</v>
      </c>
      <c r="F32">
        <f t="shared" si="15"/>
        <v>1.9317016065673778E-2</v>
      </c>
      <c r="G32">
        <f t="shared" si="16"/>
        <v>2.1215585984642521E-3</v>
      </c>
      <c r="H32">
        <f t="shared" si="17"/>
        <v>1.7404859631579648E-2</v>
      </c>
      <c r="I32">
        <f t="shared" si="18"/>
        <v>2.1215585984642521E-3</v>
      </c>
      <c r="J32">
        <f t="shared" si="19"/>
        <v>1.9317016065673778E-2</v>
      </c>
    </row>
    <row r="33" spans="1:10" x14ac:dyDescent="0.25">
      <c r="A33" t="s">
        <v>35</v>
      </c>
      <c r="B33">
        <v>31.148599999999998</v>
      </c>
      <c r="C33">
        <f t="shared" si="12"/>
        <v>1.9660738713976895E-2</v>
      </c>
      <c r="D33">
        <f t="shared" si="13"/>
        <v>2.9284942698964228E-2</v>
      </c>
      <c r="E33">
        <f t="shared" si="14"/>
        <v>1.8061544812540615E-3</v>
      </c>
      <c r="F33">
        <f t="shared" si="15"/>
        <v>1.6445228124610425E-2</v>
      </c>
      <c r="G33">
        <f t="shared" si="16"/>
        <v>1.8061544812540615E-3</v>
      </c>
      <c r="H33">
        <f t="shared" si="17"/>
        <v>1.4817344777528744E-2</v>
      </c>
      <c r="I33">
        <f t="shared" si="18"/>
        <v>1.8061544812540615E-3</v>
      </c>
      <c r="J33">
        <f t="shared" si="19"/>
        <v>1.6445228124610425E-2</v>
      </c>
    </row>
    <row r="34" spans="1:10" x14ac:dyDescent="0.25">
      <c r="A34" t="s">
        <v>36</v>
      </c>
      <c r="B34">
        <v>33.610799999999998</v>
      </c>
      <c r="C34">
        <f t="shared" si="12"/>
        <v>2.1214858991021573E-2</v>
      </c>
      <c r="D34">
        <f t="shared" si="13"/>
        <v>3.1599826382769911E-2</v>
      </c>
      <c r="E34">
        <f t="shared" si="14"/>
        <v>1.9489253783005981E-3</v>
      </c>
      <c r="F34">
        <f t="shared" si="15"/>
        <v>1.7745172285452835E-2</v>
      </c>
      <c r="G34">
        <f t="shared" si="16"/>
        <v>1.9489253783005981E-3</v>
      </c>
      <c r="H34">
        <f t="shared" si="17"/>
        <v>1.5988609820298923E-2</v>
      </c>
      <c r="I34">
        <f t="shared" si="18"/>
        <v>1.9489253783005981E-3</v>
      </c>
      <c r="J34">
        <f t="shared" si="19"/>
        <v>1.7745172285452835E-2</v>
      </c>
    </row>
    <row r="35" spans="1:10" x14ac:dyDescent="0.25">
      <c r="A35" t="s">
        <v>37</v>
      </c>
      <c r="B35">
        <v>30.713899999999999</v>
      </c>
      <c r="C35">
        <f t="shared" si="12"/>
        <v>1.9386359669044995E-2</v>
      </c>
      <c r="D35">
        <f t="shared" si="13"/>
        <v>2.8876251310226381E-2</v>
      </c>
      <c r="E35">
        <f t="shared" si="14"/>
        <v>1.7809483611394773E-3</v>
      </c>
      <c r="F35">
        <f t="shared" si="15"/>
        <v>1.6215723727437899E-2</v>
      </c>
      <c r="G35">
        <f t="shared" si="16"/>
        <v>1.7809483611394773E-3</v>
      </c>
      <c r="H35">
        <f t="shared" si="17"/>
        <v>1.4610558604962668E-2</v>
      </c>
      <c r="I35">
        <f t="shared" si="18"/>
        <v>1.7809483611394773E-3</v>
      </c>
      <c r="J35">
        <f t="shared" si="19"/>
        <v>1.6215723727437899E-2</v>
      </c>
    </row>
    <row r="36" spans="1:10" x14ac:dyDescent="0.25">
      <c r="A36" t="s">
        <v>38</v>
      </c>
      <c r="B36">
        <v>30.734500000000001</v>
      </c>
      <c r="C36">
        <f t="shared" si="12"/>
        <v>1.9399362218678301E-2</v>
      </c>
      <c r="D36">
        <f t="shared" si="13"/>
        <v>2.8895618788045568E-2</v>
      </c>
      <c r="E36">
        <f t="shared" si="14"/>
        <v>1.7821428540641621E-3</v>
      </c>
      <c r="F36">
        <f t="shared" si="15"/>
        <v>1.6226599712213043E-2</v>
      </c>
      <c r="G36">
        <f t="shared" si="16"/>
        <v>1.7821428540641621E-3</v>
      </c>
      <c r="H36">
        <f t="shared" si="17"/>
        <v>1.4620357995703088E-2</v>
      </c>
      <c r="I36">
        <f t="shared" si="18"/>
        <v>1.7821428540641621E-3</v>
      </c>
      <c r="J36">
        <f t="shared" si="19"/>
        <v>1.6226599712213043E-2</v>
      </c>
    </row>
    <row r="37" spans="1:10" x14ac:dyDescent="0.25">
      <c r="A37" t="s">
        <v>39</v>
      </c>
      <c r="B37">
        <v>31.976600000000001</v>
      </c>
      <c r="C37">
        <f t="shared" si="12"/>
        <v>2.0183365466228131E-2</v>
      </c>
      <c r="D37">
        <f t="shared" si="13"/>
        <v>3.0063402487036327E-2</v>
      </c>
      <c r="E37">
        <f t="shared" si="14"/>
        <v>1.8541661386151744E-3</v>
      </c>
      <c r="F37">
        <f t="shared" si="15"/>
        <v>1.6882379357320003E-2</v>
      </c>
      <c r="G37">
        <f t="shared" si="16"/>
        <v>1.8541661386151744E-3</v>
      </c>
      <c r="H37">
        <f t="shared" si="17"/>
        <v>1.5211223201464133E-2</v>
      </c>
      <c r="I37">
        <f t="shared" si="18"/>
        <v>1.8541661386151744E-3</v>
      </c>
      <c r="J37">
        <f t="shared" si="19"/>
        <v>1.6882379357320003E-2</v>
      </c>
    </row>
    <row r="38" spans="1:10" x14ac:dyDescent="0.25">
      <c r="A38" t="s">
        <v>40</v>
      </c>
      <c r="B38">
        <v>31.984300000000001</v>
      </c>
      <c r="C38">
        <f t="shared" si="12"/>
        <v>2.0188225642547377E-2</v>
      </c>
      <c r="D38">
        <f t="shared" si="13"/>
        <v>3.0070641786997865E-2</v>
      </c>
      <c r="E38">
        <f t="shared" si="14"/>
        <v>1.8546126238345954E-3</v>
      </c>
      <c r="F38">
        <f t="shared" si="15"/>
        <v>1.688644465260003E-2</v>
      </c>
      <c r="G38">
        <f t="shared" si="16"/>
        <v>1.8546126238345954E-3</v>
      </c>
      <c r="H38">
        <f t="shared" si="17"/>
        <v>1.52148860805273E-2</v>
      </c>
      <c r="I38">
        <f t="shared" si="18"/>
        <v>1.8546126238345954E-3</v>
      </c>
      <c r="J38">
        <f t="shared" si="19"/>
        <v>1.688644465260003E-2</v>
      </c>
    </row>
    <row r="39" spans="1:10" x14ac:dyDescent="0.25">
      <c r="A39" t="s">
        <v>41</v>
      </c>
      <c r="B39">
        <v>33.038800000000002</v>
      </c>
      <c r="C39">
        <f t="shared" si="12"/>
        <v>2.0853817321591979E-2</v>
      </c>
      <c r="D39">
        <f t="shared" si="13"/>
        <v>3.1062049814198373E-2</v>
      </c>
      <c r="E39">
        <f t="shared" si="14"/>
        <v>1.9157579048578969E-3</v>
      </c>
      <c r="F39">
        <f t="shared" si="15"/>
        <v>1.7443178921793565E-2</v>
      </c>
      <c r="G39">
        <f t="shared" si="16"/>
        <v>1.9157579048578969E-3</v>
      </c>
      <c r="H39">
        <f t="shared" si="17"/>
        <v>1.5716510232749361E-2</v>
      </c>
      <c r="I39">
        <f t="shared" si="18"/>
        <v>1.9157579048578969E-3</v>
      </c>
      <c r="J39">
        <f t="shared" si="19"/>
        <v>1.7443178921793565E-2</v>
      </c>
    </row>
    <row r="40" spans="1:10" x14ac:dyDescent="0.25">
      <c r="A40" t="s">
        <v>42</v>
      </c>
      <c r="B40">
        <v>31.970600000000001</v>
      </c>
      <c r="C40">
        <f t="shared" si="12"/>
        <v>2.0179578315849503E-2</v>
      </c>
      <c r="D40">
        <f t="shared" si="13"/>
        <v>3.0057761474079282E-2</v>
      </c>
      <c r="E40">
        <f t="shared" si="14"/>
        <v>1.8538182280545868E-3</v>
      </c>
      <c r="F40">
        <f t="shared" si="15"/>
        <v>1.6879211594764135E-2</v>
      </c>
      <c r="G40">
        <f t="shared" si="16"/>
        <v>1.8538182280545868E-3</v>
      </c>
      <c r="H40">
        <f t="shared" si="17"/>
        <v>1.5208369009986339E-2</v>
      </c>
      <c r="I40">
        <f t="shared" si="18"/>
        <v>1.8538182280545868E-3</v>
      </c>
      <c r="J40">
        <f t="shared" si="19"/>
        <v>1.6879211594764135E-2</v>
      </c>
    </row>
    <row r="41" spans="1:10" x14ac:dyDescent="0.25">
      <c r="A41" t="s">
        <v>43</v>
      </c>
      <c r="B41">
        <v>26.672599999999999</v>
      </c>
      <c r="C41">
        <f t="shared" si="12"/>
        <v>1.6835524531517314E-2</v>
      </c>
      <c r="D41">
        <f t="shared" si="13"/>
        <v>2.5076747033009297E-2</v>
      </c>
      <c r="E41">
        <f t="shared" si="14"/>
        <v>1.5466132030555813E-3</v>
      </c>
      <c r="F41">
        <f t="shared" si="15"/>
        <v>1.4082077257934035E-2</v>
      </c>
      <c r="G41">
        <f t="shared" si="16"/>
        <v>1.5466132030555813E-3</v>
      </c>
      <c r="H41">
        <f t="shared" si="17"/>
        <v>1.268811793509542E-2</v>
      </c>
      <c r="I41">
        <f t="shared" si="18"/>
        <v>1.5466132030555813E-3</v>
      </c>
      <c r="J41">
        <f t="shared" si="19"/>
        <v>1.4082077257934035E-2</v>
      </c>
    </row>
    <row r="42" spans="1:10" x14ac:dyDescent="0.25">
      <c r="A42" t="s">
        <v>44</v>
      </c>
      <c r="B42">
        <v>29.785399999999999</v>
      </c>
      <c r="C42">
        <f t="shared" si="12"/>
        <v>1.8800298147951672E-2</v>
      </c>
      <c r="D42">
        <f t="shared" si="13"/>
        <v>2.8003304555123801E-2</v>
      </c>
      <c r="E42">
        <f t="shared" si="14"/>
        <v>1.727109201888519E-3</v>
      </c>
      <c r="F42">
        <f t="shared" si="15"/>
        <v>1.5725512471917565E-2</v>
      </c>
      <c r="G42">
        <f t="shared" si="16"/>
        <v>1.727109201888519E-3</v>
      </c>
      <c r="H42">
        <f t="shared" si="17"/>
        <v>1.4168872473774251E-2</v>
      </c>
      <c r="I42">
        <f t="shared" si="18"/>
        <v>1.727109201888519E-3</v>
      </c>
      <c r="J42">
        <f t="shared" si="19"/>
        <v>1.5725512471917565E-2</v>
      </c>
    </row>
    <row r="43" spans="1:10" x14ac:dyDescent="0.25">
      <c r="A43" t="s">
        <v>45</v>
      </c>
      <c r="B43">
        <v>17.207000000000001</v>
      </c>
      <c r="C43">
        <f>(B43*$C$24)/$B$24</f>
        <v>3.8320761167473611E-3</v>
      </c>
      <c r="D43">
        <f>(B43*$D$24)/$B$24</f>
        <v>1.5066914149030811E-2</v>
      </c>
      <c r="E43">
        <f t="shared" si="14"/>
        <v>9.9774950267230746E-4</v>
      </c>
      <c r="F43">
        <f t="shared" si="15"/>
        <v>9.0846150497990788E-3</v>
      </c>
      <c r="G43">
        <f t="shared" si="16"/>
        <v>9.9774950267230746E-4</v>
      </c>
      <c r="H43">
        <f t="shared" si="17"/>
        <v>8.185345459729718E-3</v>
      </c>
      <c r="I43">
        <f t="shared" si="18"/>
        <v>9.9774950267230746E-4</v>
      </c>
      <c r="J43">
        <f t="shared" si="19"/>
        <v>9.0846150497990788E-3</v>
      </c>
    </row>
    <row r="44" spans="1:10" x14ac:dyDescent="0.25">
      <c r="A44" t="s">
        <v>46</v>
      </c>
      <c r="B44">
        <v>23.872199999999999</v>
      </c>
      <c r="C44">
        <f t="shared" ref="C44:C51" si="20">(B44*$C$24)/$B$24</f>
        <v>5.3164460669620711E-3</v>
      </c>
      <c r="D44">
        <f t="shared" ref="D44:D51" si="21">(B44*$D$24)/$B$24</f>
        <v>2.0903143368890178E-2</v>
      </c>
      <c r="E44">
        <f t="shared" si="14"/>
        <v>1.3842317474105806E-3</v>
      </c>
      <c r="F44">
        <f t="shared" si="15"/>
        <v>1.2603576881025954E-2</v>
      </c>
      <c r="G44">
        <f t="shared" si="16"/>
        <v>1.3842317474105806E-3</v>
      </c>
      <c r="H44">
        <f t="shared" si="17"/>
        <v>1.1355971632693657E-2</v>
      </c>
      <c r="I44">
        <f t="shared" si="18"/>
        <v>1.3842317474105806E-3</v>
      </c>
      <c r="J44">
        <f t="shared" si="19"/>
        <v>1.2603576881025954E-2</v>
      </c>
    </row>
    <row r="45" spans="1:10" x14ac:dyDescent="0.25">
      <c r="A45" t="s">
        <v>47</v>
      </c>
      <c r="B45">
        <v>22.432500000000001</v>
      </c>
      <c r="C45">
        <f t="shared" si="20"/>
        <v>4.9958184162803036E-3</v>
      </c>
      <c r="D45">
        <f t="shared" si="21"/>
        <v>1.9642503146866604E-2</v>
      </c>
      <c r="E45">
        <f t="shared" si="14"/>
        <v>1.300750608397544E-3</v>
      </c>
      <c r="F45">
        <f t="shared" si="15"/>
        <v>1.1843472255745793E-2</v>
      </c>
      <c r="G45">
        <f t="shared" si="16"/>
        <v>1.300750608397544E-3</v>
      </c>
      <c r="H45">
        <f t="shared" si="17"/>
        <v>1.067110838759731E-2</v>
      </c>
      <c r="I45">
        <f t="shared" si="18"/>
        <v>1.300750608397544E-3</v>
      </c>
      <c r="J45">
        <f t="shared" si="19"/>
        <v>1.1843472255745793E-2</v>
      </c>
    </row>
    <row r="46" spans="1:10" x14ac:dyDescent="0.25">
      <c r="A46" t="s">
        <v>48</v>
      </c>
      <c r="B46">
        <v>20.4664</v>
      </c>
      <c r="C46">
        <f t="shared" si="20"/>
        <v>4.5579591233682916E-3</v>
      </c>
      <c r="D46">
        <f t="shared" si="21"/>
        <v>1.7920932861028895E-2</v>
      </c>
      <c r="E46">
        <f t="shared" si="14"/>
        <v>1.1867461162022731E-3</v>
      </c>
      <c r="F46">
        <f t="shared" si="15"/>
        <v>1.0805449262230945E-2</v>
      </c>
      <c r="G46">
        <f t="shared" si="16"/>
        <v>1.1867461162022731E-3</v>
      </c>
      <c r="H46">
        <f t="shared" si="17"/>
        <v>9.7358374101826177E-3</v>
      </c>
      <c r="I46">
        <f t="shared" si="18"/>
        <v>1.1867461162022731E-3</v>
      </c>
      <c r="J46">
        <f t="shared" si="19"/>
        <v>1.0805449262230945E-2</v>
      </c>
    </row>
    <row r="47" spans="1:10" x14ac:dyDescent="0.25">
      <c r="A47" t="s">
        <v>49</v>
      </c>
      <c r="B47">
        <v>20.078700000000001</v>
      </c>
      <c r="C47">
        <f t="shared" si="20"/>
        <v>4.4716165935569973E-3</v>
      </c>
      <c r="D47">
        <f t="shared" si="21"/>
        <v>1.7581452265016853E-2</v>
      </c>
      <c r="E47">
        <f t="shared" si="14"/>
        <v>1.1642652954789599E-3</v>
      </c>
      <c r="F47">
        <f t="shared" si="15"/>
        <v>1.0600759005079376E-2</v>
      </c>
      <c r="G47">
        <f t="shared" si="16"/>
        <v>1.1642652954789599E-3</v>
      </c>
      <c r="H47">
        <f t="shared" si="17"/>
        <v>9.5514090708592493E-3</v>
      </c>
      <c r="I47">
        <f t="shared" si="18"/>
        <v>1.1642652954789599E-3</v>
      </c>
      <c r="J47">
        <f t="shared" si="19"/>
        <v>1.0600759005079376E-2</v>
      </c>
    </row>
    <row r="48" spans="1:10" x14ac:dyDescent="0.25">
      <c r="A48" t="s">
        <v>50</v>
      </c>
      <c r="B48">
        <v>34.8703</v>
      </c>
      <c r="C48">
        <f t="shared" si="20"/>
        <v>7.7657722911498523E-3</v>
      </c>
      <c r="D48">
        <f t="shared" si="21"/>
        <v>3.053337690770902E-2</v>
      </c>
      <c r="E48">
        <f t="shared" si="14"/>
        <v>2.0219576034773154E-3</v>
      </c>
      <c r="F48">
        <f t="shared" si="15"/>
        <v>1.8410138441971806E-2</v>
      </c>
      <c r="G48">
        <f t="shared" si="16"/>
        <v>2.0219576034773154E-3</v>
      </c>
      <c r="H48">
        <f t="shared" si="17"/>
        <v>1.6587752181345568E-2</v>
      </c>
      <c r="I48">
        <f t="shared" si="18"/>
        <v>2.0219576034773154E-3</v>
      </c>
      <c r="J48">
        <f t="shared" si="19"/>
        <v>1.8410138441971806E-2</v>
      </c>
    </row>
    <row r="49" spans="1:10" x14ac:dyDescent="0.25">
      <c r="A49" t="s">
        <v>51</v>
      </c>
      <c r="B49">
        <v>34.164700000000003</v>
      </c>
      <c r="C49">
        <f t="shared" si="20"/>
        <v>7.6086320047561214E-3</v>
      </c>
      <c r="D49">
        <f t="shared" si="21"/>
        <v>2.9915534481745394E-2</v>
      </c>
      <c r="E49">
        <f t="shared" si="14"/>
        <v>1.9810433215521929E-3</v>
      </c>
      <c r="F49">
        <f t="shared" si="15"/>
        <v>1.8037609565401912E-2</v>
      </c>
      <c r="G49">
        <f t="shared" si="16"/>
        <v>1.9810433215521929E-3</v>
      </c>
      <c r="H49">
        <f t="shared" si="17"/>
        <v>1.6252099263557154E-2</v>
      </c>
      <c r="I49">
        <f t="shared" si="18"/>
        <v>1.9810433215521929E-3</v>
      </c>
      <c r="J49">
        <f t="shared" si="19"/>
        <v>1.8037609565401912E-2</v>
      </c>
    </row>
    <row r="50" spans="1:10" x14ac:dyDescent="0.25">
      <c r="A50" t="s">
        <v>52</v>
      </c>
      <c r="B50">
        <v>30.756599999999999</v>
      </c>
      <c r="C50">
        <f t="shared" si="20"/>
        <v>6.8496328408410457E-3</v>
      </c>
      <c r="D50">
        <f t="shared" si="21"/>
        <v>2.6931310031735982E-2</v>
      </c>
      <c r="E50">
        <f t="shared" si="14"/>
        <v>1.7834243246289934E-3</v>
      </c>
      <c r="F50">
        <f t="shared" si="15"/>
        <v>1.623826763762715E-2</v>
      </c>
      <c r="G50">
        <f t="shared" si="16"/>
        <v>1.7834243246289934E-3</v>
      </c>
      <c r="H50">
        <f t="shared" si="17"/>
        <v>1.4630870934312956E-2</v>
      </c>
      <c r="I50">
        <f t="shared" si="18"/>
        <v>1.7834243246289934E-3</v>
      </c>
      <c r="J50">
        <f t="shared" si="19"/>
        <v>1.623826763762715E-2</v>
      </c>
    </row>
    <row r="51" spans="1:10" x14ac:dyDescent="0.25">
      <c r="A51" t="s">
        <v>53</v>
      </c>
      <c r="B51">
        <v>30.395800000000001</v>
      </c>
      <c r="C51">
        <f t="shared" si="20"/>
        <v>6.7692810617440251E-3</v>
      </c>
      <c r="D51">
        <f t="shared" si="21"/>
        <v>2.6615383802586781E-2</v>
      </c>
      <c r="E51">
        <f t="shared" si="14"/>
        <v>1.7625033029189821E-3</v>
      </c>
      <c r="F51">
        <f t="shared" si="15"/>
        <v>1.604777951593438E-2</v>
      </c>
      <c r="G51">
        <f t="shared" si="16"/>
        <v>1.7625033029189821E-3</v>
      </c>
      <c r="H51">
        <f t="shared" si="17"/>
        <v>1.4459238886781692E-2</v>
      </c>
      <c r="I51">
        <f t="shared" si="18"/>
        <v>1.7625033029189821E-3</v>
      </c>
      <c r="J51">
        <f t="shared" si="19"/>
        <v>1.604777951593438E-2</v>
      </c>
    </row>
    <row r="52" spans="1:10" x14ac:dyDescent="0.25">
      <c r="A52" t="s">
        <v>54</v>
      </c>
      <c r="B52" s="2">
        <f>SUM(B2:B51)</f>
        <v>1457.32662</v>
      </c>
      <c r="C52" s="2">
        <f>SUM(C2:C51)</f>
        <v>0.50264922663794886</v>
      </c>
      <c r="D52" s="2">
        <f>SUM(D2:D51)</f>
        <v>1.304215119279621</v>
      </c>
      <c r="E52" s="2">
        <f t="shared" ref="E52:J52" si="22">SUM(E2:E51)</f>
        <v>0.10416083037101069</v>
      </c>
      <c r="F52" s="2">
        <f t="shared" si="22"/>
        <v>0.84333273838224154</v>
      </c>
      <c r="G52" s="2">
        <f t="shared" si="22"/>
        <v>9.4987088062239461E-2</v>
      </c>
      <c r="H52" s="2">
        <f t="shared" si="22"/>
        <v>0.7683258368993221</v>
      </c>
      <c r="I52" s="2">
        <f t="shared" si="22"/>
        <v>9.3830990226297123E-2</v>
      </c>
      <c r="J52" s="2">
        <f t="shared" si="22"/>
        <v>0.84331616155486622</v>
      </c>
    </row>
    <row r="53" spans="1:10" x14ac:dyDescent="0.25">
      <c r="F53">
        <f>(F52/(2*60*PI()))</f>
        <v>2.2370095664126319E-3</v>
      </c>
      <c r="H53">
        <f t="shared" ref="H53:J53" si="23">(H52/(2*60*PI()))</f>
        <v>2.0380475807957412E-3</v>
      </c>
      <c r="J53">
        <f t="shared" si="23"/>
        <v>2.2369655950123394E-3</v>
      </c>
    </row>
    <row r="54" spans="1:10" x14ac:dyDescent="0.25">
      <c r="E54" t="s">
        <v>82</v>
      </c>
      <c r="F54" s="3">
        <f>F53/L2</f>
        <v>1.5350090609150004E-3</v>
      </c>
      <c r="G54" s="3"/>
      <c r="H54" s="3">
        <f>H53/L2</f>
        <v>1.3984837392154005E-3</v>
      </c>
      <c r="I54" s="3"/>
      <c r="J54" s="3">
        <f>J53/L2</f>
        <v>1.5349788882689449E-3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Parametros_CampusGrid</vt:lpstr>
      <vt:lpstr>BGE_06_ao_0115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 Alice</dc:creator>
  <cp:lastModifiedBy>Cindy Guzman Lascano</cp:lastModifiedBy>
  <dcterms:created xsi:type="dcterms:W3CDTF">2015-06-05T18:17:20Z</dcterms:created>
  <dcterms:modified xsi:type="dcterms:W3CDTF">2021-12-08T21:11:48Z</dcterms:modified>
</cp:coreProperties>
</file>