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4.xml" ContentType="application/vnd.openxmlformats-officedocument.drawing+xml"/>
  <Override PartName="/xl/tables/table10.xml" ContentType="application/vnd.openxmlformats-officedocument.spreadsheetml.table+xml"/>
  <Override PartName="/xl/drawings/drawing5.xml" ContentType="application/vnd.openxmlformats-officedocument.drawing+xml"/>
  <Override PartName="/xl/tables/table11.xml" ContentType="application/vnd.openxmlformats-officedocument.spreadsheetml.table+xml"/>
  <Override PartName="/xl/drawings/drawing6.xml" ContentType="application/vnd.openxmlformats-officedocument.drawing+xml"/>
  <Override PartName="/xl/tables/table12.xml" ContentType="application/vnd.openxmlformats-officedocument.spreadsheetml.table+xml"/>
  <Override PartName="/xl/drawings/drawing7.xml" ContentType="application/vnd.openxmlformats-officedocument.drawing+xml"/>
  <Override PartName="/xl/tables/table13.xml" ContentType="application/vnd.openxmlformats-officedocument.spreadsheetml.table+xml"/>
  <Override PartName="/xl/drawings/drawing8.xml" ContentType="application/vnd.openxmlformats-officedocument.drawing+xml"/>
  <Override PartName="/xl/tables/table1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9.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https://d.docs.live.net/80eab5631d100c59/Escritorio/Dashboard_Industrial/"/>
    </mc:Choice>
  </mc:AlternateContent>
  <xr:revisionPtr revIDLastSave="589" documentId="8_{9575FAC1-23F4-4AE5-B915-0D04B51DBD22}" xr6:coauthVersionLast="47" xr6:coauthVersionMax="47" xr10:uidLastSave="{F41F722B-1350-4E88-8629-62EA23084AB2}"/>
  <bookViews>
    <workbookView xWindow="-108" yWindow="-108" windowWidth="23256" windowHeight="12456" tabRatio="909" activeTab="6" xr2:uid="{00000000-000D-0000-FFFF-FFFF00000000}"/>
  </bookViews>
  <sheets>
    <sheet name="HOME" sheetId="18" r:id="rId1"/>
    <sheet name="RAM" sheetId="29" r:id="rId2"/>
    <sheet name="Parametros" sheetId="26" r:id="rId3"/>
    <sheet name="L. DE MATRICES" sheetId="19" r:id="rId4"/>
    <sheet name="2024" sheetId="34" state="hidden" r:id="rId5"/>
    <sheet name="Matriz IPEVR" sheetId="22" state="hidden" r:id="rId6"/>
    <sheet name="año26" sheetId="35" r:id="rId7"/>
    <sheet name="PRI. RIESGO " sheetId="27" r:id="rId8"/>
    <sheet name="Control de cambios" sheetId="31" r:id="rId9"/>
    <sheet name="Hoja1" sheetId="32" state="hidden" r:id="rId10"/>
    <sheet name="Graficación" sheetId="33" r:id="rId11"/>
  </sheets>
  <definedNames>
    <definedName name="_xlnm._FilterDatabase" localSheetId="4" hidden="1">'2024'!$D$9:$BA$141</definedName>
    <definedName name="_xlnm._FilterDatabase" localSheetId="6" hidden="1">'año26'!$AT$11:$AT$139</definedName>
    <definedName name="_xlnm._FilterDatabase" localSheetId="5" hidden="1">'Matriz IPEVR'!$AS$10:$AS$130</definedName>
    <definedName name="_xlcn.WorksheetConnection_1.MIPERExploración2025.xlsxActividadesdelamatriz1" hidden="1">Actividadesdelamatriz[]</definedName>
    <definedName name="_xlcn.WorksheetConnection_1.MIPERExploración2025.xlsxAño1" hidden="1">Año[]</definedName>
    <definedName name="_xlcn.WorksheetConnection_1.MIPERExploración2025.xlsxaño241" hidden="1">año24[]</definedName>
    <definedName name="_xlcn.WorksheetConnection_1.MIPERExploración2025.xlsxaño251" hidden="1">año25[]</definedName>
    <definedName name="_xlcn.WorksheetConnection_1.MIPERExploración2025.xlsxConsecuencia1" hidden="1">Consecuencia[]</definedName>
    <definedName name="_xlcn.WorksheetConnection_1.MIPERExploración2025.xlsxeficacia1" hidden="1">eficacia[]</definedName>
    <definedName name="_xlcn.WorksheetConnection_1.MIPERExploración2025.xlsxsubclasificacion1" hidden="1">subclasificacion[]</definedName>
    <definedName name="_xlcn.WorksheetConnection_1.MIPERExploración2025.xlsxTipopeligro1" hidden="1">Tipopeligro[]</definedName>
    <definedName name="_xlcn.WorksheetConnection_1.MIPERExploración2025.xlsxValorcualitativoriesgo1" hidden="1">Valorcualitativoriesgo[]</definedName>
    <definedName name="_xlcn.WorksheetConnection_1.MIPERExploración2025.xlsxvalornivelriesgo1" hidden="1">valornivelriesgo[]</definedName>
    <definedName name="_xlcn.WorksheetConnection_1.MIPERExploración2026Final.xlsxaño261" hidden="1">año26[]</definedName>
    <definedName name="_xlcn.WorksheetConnection_1.MIPERExploración2026Final.xlsxTabla51" hidden="1">Tabla5[]</definedName>
    <definedName name="Bajo">1</definedName>
    <definedName name="SegmentaciónDeDatos_Actividades">#N/A</definedName>
    <definedName name="SegmentaciónDeDatos_AÑO">#N/A</definedName>
    <definedName name="SegmentaciónDeDatos_Consecuencia">#N/A</definedName>
    <definedName name="SegmentaciónDeDatos_Eficacia">#N/A</definedName>
    <definedName name="SegmentaciónDeDatos_Nivel_cualitativo_de_riesgo">#N/A</definedName>
    <definedName name="SegmentaciónDeDatos_Nivel_del_riesgo">#N/A</definedName>
    <definedName name="SegmentaciónDeDatos_Subclasificación">#N/A</definedName>
    <definedName name="SegmentaciónDeDatos_Tipo_de_peligro">#N/A</definedName>
  </definedNames>
  <calcPr calcId="191028"/>
  <pivotCaches>
    <pivotCache cacheId="284" r:id="rId12"/>
    <pivotCache cacheId="287" r:id="rId13"/>
    <pivotCache cacheId="290" r:id="rId14"/>
    <pivotCache cacheId="293" r:id="rId15"/>
    <pivotCache cacheId="296" r:id="rId16"/>
    <pivotCache cacheId="299" r:id="rId17"/>
    <pivotCache cacheId="302" r:id="rId18"/>
  </pivotCaches>
  <extLst>
    <ext xmlns:x14="http://schemas.microsoft.com/office/spreadsheetml/2009/9/main" uri="{876F7934-8845-4945-9796-88D515C7AA90}">
      <x14:pivotCaches>
        <pivotCache cacheId="283"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5" name="Tabla5" connection="WorksheetConnection_1. MIPER Exploración 2026 Final.xlsx!Tabla5"/>
          <x15:modelTable id="año26" name="año26" connection="WorksheetConnection_1. MIPER Exploración 2026 Final.xlsx!año26"/>
          <x15:modelTable id="valornivelriesgo" name="valornivelriesgo" connection="WorksheetConnection_1. MIPER Exploración 2025.xlsx!valornivelriesgo"/>
          <x15:modelTable id="Valorcualitativoriesgo" name="Valorcualitativoriesgo" connection="WorksheetConnection_1. MIPER Exploración 2025.xlsx!Valorcualitativoriesgo"/>
          <x15:modelTable id="Tipopeligro" name="Tipopeligro" connection="WorksheetConnection_1. MIPER Exploración 2025.xlsx!Tipopeligro"/>
          <x15:modelTable id="subclasificacion" name="subclasificacion" connection="WorksheetConnection_1. MIPER Exploración 2025.xlsx!subclasificacion"/>
          <x15:modelTable id="eficacia" name="eficacia" connection="WorksheetConnection_1. MIPER Exploración 2025.xlsx!eficacia"/>
          <x15:modelTable id="Consecuencia" name="Consecuencia" connection="WorksheetConnection_1. MIPER Exploración 2025.xlsx!Consecuencia"/>
          <x15:modelTable id="año25" name="año25" connection="WorksheetConnection_1. MIPER Exploración 2025.xlsx!año25"/>
          <x15:modelTable id="año24" name="año24" connection="WorksheetConnection_1. MIPER Exploración 2025.xlsx!año24"/>
          <x15:modelTable id="Año" name="Año" connection="WorksheetConnection_1. MIPER Exploración 2025.xlsx!Año"/>
          <x15:modelTable id="Actividadesdelamatriz" name="Actividadesdelamatriz" connection="WorksheetConnection_1. MIPER Exploración 2025.xlsx!Actividadesdelamatriz"/>
        </x15:modelTables>
        <x15:modelRelationships>
          <x15:modelRelationship fromTable="año24" fromColumn="AÑO" toTable="Año" toColumn="AÑO"/>
          <x15:modelRelationship fromTable="año24" fromColumn="PELIGRO -Tipo" toTable="Tipopeligro" toColumn="Tipo de peligro"/>
          <x15:modelRelationship fromTable="año24" fromColumn="PELIGRO - Clasificación" toTable="subclasificacion" toColumn="Subclasificación"/>
          <x15:modelRelationship fromTable="año24" fromColumn="VALORACION DEL RIESGO RESULTANTE CON CONTROLES (Riesgo residual) - INTERPRETACIÓN DEL RIESGO" toTable="Valorcualitativoriesgo" toColumn="Nivel cualitativo de riesgo"/>
          <x15:modelRelationship fromTable="año24" fromColumn="VALORACION DEL RIESGO RESULTANTE CON CONTROLES (Riesgo residual) - Nivel de riesgo" toTable="valornivelriesgo" toColumn="Nivel del riesgo"/>
          <x15:modelRelationship fromTable="año24" fromColumn="Tárea" toTable="Actividadesdelamatriz" toColumn="Actividades"/>
          <x15:modelRelationship fromTable="año24" fromColumn="Eficaz" toTable="eficacia" toColumn="Eficacia"/>
          <x15:modelRelationship fromTable="año24" fromColumn="Consecuencias (AT/EL)" toTable="Consecuencia" toColumn="Consecuencia"/>
          <x15:modelRelationship fromTable="año25" fromColumn="AÑO" toTable="Año" toColumn="AÑO"/>
          <x15:modelRelationship fromTable="año25" fromColumn="PELIGRO -Tipo" toTable="Tipopeligro" toColumn="Tipo de peligro"/>
          <x15:modelRelationship fromTable="año25" fromColumn="PELIGRO - Clasificación" toTable="subclasificacion" toColumn="Subclasificación"/>
          <x15:modelRelationship fromTable="año25" fromColumn="VALORACION DEL RIESGO RESULTANTE CON CONTROLES (Riesgo residual) - INTERPRETACIÓN DEL RIESGO" toTable="Valorcualitativoriesgo" toColumn="Nivel cualitativo de riesgo"/>
          <x15:modelRelationship fromTable="año25" fromColumn="VALORACION DEL RIESGO RESULTANTE CON CONTROLES (Riesgo residual) - Nivel de riesgo" toTable="valornivelriesgo" toColumn="Nivel del riesgo"/>
          <x15:modelRelationship fromTable="año25" fromColumn="Tárea" toTable="Actividadesdelamatriz" toColumn="Actividades"/>
          <x15:modelRelationship fromTable="año25" fromColumn="Eficaz" toTable="eficacia" toColumn="Eficacia"/>
          <x15:modelRelationship fromTable="año25" fromColumn="Consecuencias (AT/EL)" toTable="Consecuencia" toColumn="Consecuencia"/>
          <x15:modelRelationship fromTable="año26" fromColumn="AÑO" toTable="Año" toColumn="AÑO"/>
          <x15:modelRelationship fromTable="año26" fromColumn="Consecuencias (AT/EL)" toTable="Consecuencia" toColumn="Consecuencia"/>
          <x15:modelRelationship fromTable="año26" fromColumn="Eficaz" toTable="eficacia" toColumn="Eficacia"/>
          <x15:modelRelationship fromTable="año26" fromColumn="PELIGRO - Clasificación" toTable="subclasificacion" toColumn="Subclasificación"/>
          <x15:modelRelationship fromTable="año26" fromColumn="PELIGRO -Tipo" toTable="Tipopeligro" toColumn="Tipo de peligro"/>
          <x15:modelRelationship fromTable="año26" fromColumn="Tárea" toTable="Actividadesdelamatriz" toColumn="Actividades"/>
          <x15:modelRelationship fromTable="año26" fromColumn="VALORACION DEL RIESGO RESULTANTE CON CONTROLES (Riesgo residual) - INTERPRETACIÓN DEL RIESGO" toTable="Valorcualitativoriesgo" toColumn="Nivel cualitativo de riesgo"/>
          <x15:modelRelationship fromTable="año26" fromColumn="VALORACION DEL RIESGO RESULTANTE CON CONTROLES (Riesgo residual) - Nivel de riesgo" toTable="valornivelriesgo" toColumn="Nivel del riesg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41" i="35" l="1"/>
  <c r="AR141" i="35" s="1"/>
  <c r="AM141" i="35"/>
  <c r="AP141" i="35" s="1"/>
  <c r="AH141" i="35"/>
  <c r="AA141" i="35"/>
  <c r="J141" i="35"/>
  <c r="AM140" i="35"/>
  <c r="AP140" i="35" s="1"/>
  <c r="AH140" i="35"/>
  <c r="AA140" i="35"/>
  <c r="J140" i="35"/>
  <c r="G15" i="32"/>
  <c r="G19" i="19" a="1"/>
  <c r="G19" i="19" s="1"/>
  <c r="G20" i="19" a="1"/>
  <c r="G20" i="19" s="1"/>
  <c r="G21" i="19" a="1"/>
  <c r="G21" i="19" s="1"/>
  <c r="G22" i="19" a="1"/>
  <c r="G22" i="19" s="1"/>
  <c r="G23" i="19" a="1"/>
  <c r="G23" i="19" s="1"/>
  <c r="G24" i="19" a="1"/>
  <c r="G24" i="19" s="1"/>
  <c r="G25" i="19" a="1"/>
  <c r="G25" i="19" s="1"/>
  <c r="G26" i="19" a="1"/>
  <c r="G26" i="19" s="1"/>
  <c r="G27" i="19" a="1"/>
  <c r="G27" i="19" s="1"/>
  <c r="G28" i="19" a="1"/>
  <c r="G28" i="19" s="1"/>
  <c r="G29" i="19" a="1"/>
  <c r="G29" i="19" s="1"/>
  <c r="G30" i="19" a="1"/>
  <c r="G30" i="19" s="1"/>
  <c r="G31" i="19" a="1"/>
  <c r="G31" i="19" s="1"/>
  <c r="G32" i="19" a="1"/>
  <c r="G32" i="19" s="1"/>
  <c r="G33" i="19" a="1"/>
  <c r="G33" i="19" s="1"/>
  <c r="G34" i="19" a="1"/>
  <c r="G34" i="19" s="1"/>
  <c r="G35" i="19" a="1"/>
  <c r="G35" i="19" s="1"/>
  <c r="G36" i="19" a="1"/>
  <c r="G36" i="19" s="1"/>
  <c r="G37" i="19" a="1"/>
  <c r="G37" i="19" s="1"/>
  <c r="G38" i="19" a="1"/>
  <c r="G38" i="19" s="1"/>
  <c r="G39" i="19" a="1"/>
  <c r="G39" i="19" s="1"/>
  <c r="G40" i="19" a="1"/>
  <c r="G40" i="19" s="1"/>
  <c r="G41" i="19" a="1"/>
  <c r="G41" i="19" s="1"/>
  <c r="G42" i="19" a="1"/>
  <c r="G42" i="19" s="1"/>
  <c r="G43" i="19" a="1"/>
  <c r="G43" i="19" s="1"/>
  <c r="G44" i="19" a="1"/>
  <c r="G44" i="19" s="1"/>
  <c r="G45" i="19" a="1"/>
  <c r="G45" i="19" s="1"/>
  <c r="G46" i="19" a="1"/>
  <c r="G46" i="19" s="1"/>
  <c r="G47" i="19" a="1"/>
  <c r="G47" i="19" s="1"/>
  <c r="G48" i="19" a="1"/>
  <c r="G48" i="19" s="1"/>
  <c r="G49" i="19" a="1"/>
  <c r="G49" i="19" s="1"/>
  <c r="G50" i="19" a="1"/>
  <c r="G50" i="19" s="1"/>
  <c r="G51" i="19" a="1"/>
  <c r="G51" i="19" s="1"/>
  <c r="G52" i="19" a="1"/>
  <c r="G52" i="19" s="1"/>
  <c r="G53" i="19" a="1"/>
  <c r="G53" i="19" s="1"/>
  <c r="G54" i="19" a="1"/>
  <c r="G54" i="19" s="1"/>
  <c r="G55" i="19" a="1"/>
  <c r="G55" i="19" s="1"/>
  <c r="G56" i="19" a="1"/>
  <c r="G56" i="19" s="1"/>
  <c r="G57" i="19" a="1"/>
  <c r="G57" i="19" s="1"/>
  <c r="G58" i="19" a="1"/>
  <c r="G58" i="19" s="1"/>
  <c r="G59" i="19" a="1"/>
  <c r="G59" i="19" s="1"/>
  <c r="G60" i="19" a="1"/>
  <c r="G60" i="19" s="1"/>
  <c r="G61" i="19" a="1"/>
  <c r="G61" i="19" s="1"/>
  <c r="G62" i="19" a="1"/>
  <c r="G62" i="19" s="1"/>
  <c r="G63" i="19" a="1"/>
  <c r="G63" i="19" s="1"/>
  <c r="G64" i="19" a="1"/>
  <c r="G64" i="19" s="1"/>
  <c r="G65" i="19" a="1"/>
  <c r="G65" i="19" s="1"/>
  <c r="G66" i="19" a="1"/>
  <c r="G66" i="19" s="1"/>
  <c r="G67" i="19" a="1"/>
  <c r="G67" i="19" s="1"/>
  <c r="G68" i="19" a="1"/>
  <c r="G68" i="19" s="1"/>
  <c r="G69" i="19" a="1"/>
  <c r="G69" i="19" s="1"/>
  <c r="G70" i="19" a="1"/>
  <c r="G70" i="19" s="1"/>
  <c r="G71" i="19" a="1"/>
  <c r="G71" i="19" s="1"/>
  <c r="G72" i="19" a="1"/>
  <c r="G72" i="19" s="1"/>
  <c r="G73" i="19" a="1"/>
  <c r="G73" i="19"/>
  <c r="G74" i="19" a="1"/>
  <c r="G74" i="19" s="1"/>
  <c r="G75" i="19" a="1"/>
  <c r="G75" i="19" s="1"/>
  <c r="G76" i="19" a="1"/>
  <c r="G76" i="19" s="1"/>
  <c r="G77" i="19" a="1"/>
  <c r="G77" i="19" s="1"/>
  <c r="G78" i="19" a="1"/>
  <c r="G78" i="19" s="1"/>
  <c r="G79" i="19" a="1"/>
  <c r="G79" i="19" s="1"/>
  <c r="G80" i="19" a="1"/>
  <c r="G80" i="19" s="1"/>
  <c r="G81" i="19" a="1"/>
  <c r="G81" i="19" s="1"/>
  <c r="G82" i="19" a="1"/>
  <c r="G82" i="19" s="1"/>
  <c r="G83" i="19" a="1"/>
  <c r="G83" i="19" s="1"/>
  <c r="G84" i="19" a="1"/>
  <c r="G84" i="19" s="1"/>
  <c r="G85" i="19" a="1"/>
  <c r="G85" i="19" s="1"/>
  <c r="G86" i="19" a="1"/>
  <c r="G86" i="19" s="1"/>
  <c r="G87" i="19" a="1"/>
  <c r="G87" i="19" s="1"/>
  <c r="G88" i="19" a="1"/>
  <c r="G88" i="19" s="1"/>
  <c r="G89" i="19" a="1"/>
  <c r="G89" i="19" s="1"/>
  <c r="G90" i="19" a="1"/>
  <c r="G90" i="19" s="1"/>
  <c r="G91" i="19" a="1"/>
  <c r="G91" i="19" s="1"/>
  <c r="G92" i="19" a="1"/>
  <c r="G92" i="19" s="1"/>
  <c r="G93" i="19" a="1"/>
  <c r="G93" i="19" s="1"/>
  <c r="G94" i="19" a="1"/>
  <c r="G94" i="19" s="1"/>
  <c r="G95" i="19" a="1"/>
  <c r="G95" i="19" s="1"/>
  <c r="G96" i="19" a="1"/>
  <c r="G96" i="19" s="1"/>
  <c r="G97" i="19" a="1"/>
  <c r="G97" i="19" s="1"/>
  <c r="G98" i="19" a="1"/>
  <c r="G98" i="19" s="1"/>
  <c r="G99" i="19" a="1"/>
  <c r="G99" i="19" s="1"/>
  <c r="G100" i="19" a="1"/>
  <c r="G100" i="19" s="1"/>
  <c r="G101" i="19" a="1"/>
  <c r="G101" i="19" s="1"/>
  <c r="G102" i="19" a="1"/>
  <c r="G102" i="19" s="1"/>
  <c r="G103" i="19" a="1"/>
  <c r="G103" i="19" s="1"/>
  <c r="G104" i="19" a="1"/>
  <c r="G104" i="19" s="1"/>
  <c r="G105" i="19" a="1"/>
  <c r="G105" i="19" s="1"/>
  <c r="G106" i="19" a="1"/>
  <c r="G106" i="19" s="1"/>
  <c r="G107" i="19" a="1"/>
  <c r="G107" i="19" s="1"/>
  <c r="G108" i="19" a="1"/>
  <c r="G108" i="19" s="1"/>
  <c r="G109" i="19" a="1"/>
  <c r="G109" i="19" s="1"/>
  <c r="G110" i="19" a="1"/>
  <c r="G110" i="19" s="1"/>
  <c r="G111" i="19" a="1"/>
  <c r="G111" i="19" s="1"/>
  <c r="G112" i="19" a="1"/>
  <c r="G112" i="19" s="1"/>
  <c r="G113" i="19" a="1"/>
  <c r="G113" i="19" s="1"/>
  <c r="G114" i="19" a="1"/>
  <c r="G114" i="19" s="1"/>
  <c r="G115" i="19" a="1"/>
  <c r="G115" i="19" s="1"/>
  <c r="G116" i="19" a="1"/>
  <c r="G116" i="19" s="1"/>
  <c r="G117" i="19" a="1"/>
  <c r="G117" i="19" s="1"/>
  <c r="G118" i="19" a="1"/>
  <c r="G118" i="19" s="1"/>
  <c r="G119" i="19" a="1"/>
  <c r="G119" i="19" s="1"/>
  <c r="G120" i="19" a="1"/>
  <c r="G120" i="19" s="1"/>
  <c r="G121" i="19" a="1"/>
  <c r="G121" i="19" s="1"/>
  <c r="G122" i="19" a="1"/>
  <c r="G122" i="19" s="1"/>
  <c r="G123" i="19" a="1"/>
  <c r="G123" i="19" s="1"/>
  <c r="G124" i="19" a="1"/>
  <c r="G124" i="19" s="1"/>
  <c r="G125" i="19" a="1"/>
  <c r="G125" i="19" s="1"/>
  <c r="G126" i="19" a="1"/>
  <c r="G126" i="19" s="1"/>
  <c r="G127" i="19" a="1"/>
  <c r="G127" i="19" s="1"/>
  <c r="G128" i="19" a="1"/>
  <c r="G128" i="19" s="1"/>
  <c r="G129" i="19" a="1"/>
  <c r="G129" i="19" s="1"/>
  <c r="G130" i="19" a="1"/>
  <c r="G130" i="19" s="1"/>
  <c r="G131" i="19" a="1"/>
  <c r="G131" i="19" s="1"/>
  <c r="G132" i="19" a="1"/>
  <c r="G132" i="19" s="1"/>
  <c r="G133" i="19" a="1"/>
  <c r="G133" i="19" s="1"/>
  <c r="G134" i="19" a="1"/>
  <c r="G134" i="19" s="1"/>
  <c r="G135" i="19" a="1"/>
  <c r="G135" i="19" s="1"/>
  <c r="G136" i="19" a="1"/>
  <c r="G136" i="19" s="1"/>
  <c r="G137" i="19" a="1"/>
  <c r="G137" i="19" s="1"/>
  <c r="G138" i="19" a="1"/>
  <c r="G138" i="19" s="1"/>
  <c r="G139" i="19" a="1"/>
  <c r="G139" i="19" s="1"/>
  <c r="G140" i="19" a="1"/>
  <c r="G140" i="19" s="1"/>
  <c r="G141" i="19" a="1"/>
  <c r="G141" i="19" s="1"/>
  <c r="G142" i="19" a="1"/>
  <c r="G142" i="19" s="1"/>
  <c r="G143" i="19" a="1"/>
  <c r="G143" i="19" s="1"/>
  <c r="G144" i="19" a="1"/>
  <c r="G144" i="19" s="1"/>
  <c r="G145" i="19" a="1"/>
  <c r="G145" i="19" s="1"/>
  <c r="G146" i="19" a="1"/>
  <c r="G146" i="19" s="1"/>
  <c r="G147" i="19" a="1"/>
  <c r="G147" i="19" s="1"/>
  <c r="G148" i="19" a="1"/>
  <c r="G148" i="19" s="1"/>
  <c r="G149" i="19" a="1"/>
  <c r="G149" i="19" s="1"/>
  <c r="G150" i="19" a="1"/>
  <c r="G150" i="19" s="1"/>
  <c r="G151" i="19" a="1"/>
  <c r="G151" i="19" s="1"/>
  <c r="G152" i="19" a="1"/>
  <c r="G152" i="19" s="1"/>
  <c r="G153" i="19" a="1"/>
  <c r="G153" i="19" s="1"/>
  <c r="G154" i="19" a="1"/>
  <c r="G154" i="19" s="1"/>
  <c r="G155" i="19" a="1"/>
  <c r="G155" i="19" s="1"/>
  <c r="G156" i="19" a="1"/>
  <c r="G156" i="19" s="1"/>
  <c r="G157" i="19" a="1"/>
  <c r="G157" i="19" s="1"/>
  <c r="G158" i="19" a="1"/>
  <c r="G158" i="19" s="1"/>
  <c r="G159" i="19" a="1"/>
  <c r="G159" i="19" s="1"/>
  <c r="G160" i="19" a="1"/>
  <c r="G160" i="19" s="1"/>
  <c r="G161" i="19" a="1"/>
  <c r="G161" i="19" s="1"/>
  <c r="G162" i="19" a="1"/>
  <c r="G162" i="19" s="1"/>
  <c r="G163" i="19" a="1"/>
  <c r="G163" i="19" s="1"/>
  <c r="G164" i="19" a="1"/>
  <c r="G164" i="19" s="1"/>
  <c r="G165" i="19" a="1"/>
  <c r="G165" i="19" s="1"/>
  <c r="G166" i="19" a="1"/>
  <c r="G166" i="19" s="1"/>
  <c r="G167" i="19" a="1"/>
  <c r="G167" i="19" s="1"/>
  <c r="G168" i="19" a="1"/>
  <c r="G168" i="19" s="1"/>
  <c r="G169" i="19" a="1"/>
  <c r="G169" i="19" s="1"/>
  <c r="G170" i="19" a="1"/>
  <c r="G170" i="19" s="1"/>
  <c r="G171" i="19" a="1"/>
  <c r="G171" i="19" s="1"/>
  <c r="G172" i="19" a="1"/>
  <c r="G172" i="19" s="1"/>
  <c r="G173" i="19" a="1"/>
  <c r="G173" i="19" s="1"/>
  <c r="G174" i="19" a="1"/>
  <c r="G174" i="19" s="1"/>
  <c r="G175" i="19" a="1"/>
  <c r="G175" i="19" s="1"/>
  <c r="G176" i="19" a="1"/>
  <c r="G176" i="19" s="1"/>
  <c r="G177" i="19" a="1"/>
  <c r="G177" i="19" s="1"/>
  <c r="G178" i="19" a="1"/>
  <c r="G178" i="19" s="1"/>
  <c r="G179" i="19" a="1"/>
  <c r="G179" i="19" s="1"/>
  <c r="G180" i="19" a="1"/>
  <c r="G180" i="19" s="1"/>
  <c r="G181" i="19" a="1"/>
  <c r="G181" i="19" s="1"/>
  <c r="G182" i="19" a="1"/>
  <c r="G182" i="19" s="1"/>
  <c r="G183" i="19" a="1"/>
  <c r="G183" i="19" s="1"/>
  <c r="G184" i="19" a="1"/>
  <c r="G184" i="19" s="1"/>
  <c r="G185" i="19" a="1"/>
  <c r="G185" i="19" s="1"/>
  <c r="G186" i="19" a="1"/>
  <c r="G186" i="19" s="1"/>
  <c r="G187" i="19" a="1"/>
  <c r="G187" i="19" s="1"/>
  <c r="G188" i="19" a="1"/>
  <c r="G188" i="19" s="1"/>
  <c r="G189" i="19" a="1"/>
  <c r="G189" i="19" s="1"/>
  <c r="G190" i="19" a="1"/>
  <c r="G190" i="19" s="1"/>
  <c r="G191" i="19" a="1"/>
  <c r="G191" i="19" s="1"/>
  <c r="G192" i="19" a="1"/>
  <c r="G192" i="19" s="1"/>
  <c r="G193" i="19" a="1"/>
  <c r="G193" i="19" s="1"/>
  <c r="G194" i="19" a="1"/>
  <c r="G194" i="19" s="1"/>
  <c r="G195" i="19" a="1"/>
  <c r="G195" i="19" s="1"/>
  <c r="G196" i="19" a="1"/>
  <c r="G196" i="19" s="1"/>
  <c r="H9" i="19" a="1"/>
  <c r="H9" i="19" s="1"/>
  <c r="G9" i="19" s="1" a="1"/>
  <c r="G9" i="19" s="1"/>
  <c r="F9" i="19" s="1"/>
  <c r="AP136" i="35"/>
  <c r="AH139" i="35"/>
  <c r="AH138" i="35"/>
  <c r="AH137" i="35"/>
  <c r="AH136" i="35"/>
  <c r="AA139" i="35"/>
  <c r="AA138" i="35"/>
  <c r="AA137" i="35"/>
  <c r="AA136" i="35"/>
  <c r="AM135" i="35"/>
  <c r="AP135" i="35" s="1"/>
  <c r="AH135" i="35"/>
  <c r="AA135" i="35"/>
  <c r="J135" i="35"/>
  <c r="J136" i="35"/>
  <c r="J137" i="35"/>
  <c r="J138" i="35"/>
  <c r="AM136" i="35"/>
  <c r="AN136" i="35" s="1"/>
  <c r="AQ136" i="35" s="1"/>
  <c r="AM137" i="35"/>
  <c r="AP137" i="35" s="1"/>
  <c r="AM138" i="35"/>
  <c r="AN138" i="35" s="1"/>
  <c r="AQ138" i="35" s="1"/>
  <c r="J139" i="35"/>
  <c r="J134" i="35"/>
  <c r="J133" i="35"/>
  <c r="J132" i="35"/>
  <c r="J131" i="35"/>
  <c r="J130" i="35"/>
  <c r="J129" i="35"/>
  <c r="J128" i="35"/>
  <c r="J127" i="35"/>
  <c r="J126" i="35"/>
  <c r="J125" i="35"/>
  <c r="J124" i="35"/>
  <c r="J123" i="35"/>
  <c r="J122" i="35"/>
  <c r="J121" i="35"/>
  <c r="J120" i="35"/>
  <c r="J119" i="35"/>
  <c r="J118" i="35"/>
  <c r="J117" i="35"/>
  <c r="J116" i="35"/>
  <c r="J115" i="35"/>
  <c r="J114" i="35"/>
  <c r="J113" i="35"/>
  <c r="J112" i="35"/>
  <c r="J111" i="35"/>
  <c r="J110" i="35"/>
  <c r="J109" i="35"/>
  <c r="J108" i="35"/>
  <c r="J107" i="35"/>
  <c r="J106" i="35"/>
  <c r="J105" i="35"/>
  <c r="J104" i="35"/>
  <c r="J103" i="35"/>
  <c r="J102" i="35"/>
  <c r="J101" i="35"/>
  <c r="J100" i="35"/>
  <c r="J99" i="35"/>
  <c r="J98" i="35"/>
  <c r="J97" i="35"/>
  <c r="J96" i="35"/>
  <c r="J95" i="35"/>
  <c r="J94" i="35"/>
  <c r="J93" i="35"/>
  <c r="J92" i="35"/>
  <c r="J91" i="35"/>
  <c r="J90" i="35"/>
  <c r="J89" i="35"/>
  <c r="J88" i="35"/>
  <c r="J87" i="35"/>
  <c r="J86" i="35"/>
  <c r="J85" i="35"/>
  <c r="J84" i="35"/>
  <c r="J83" i="35"/>
  <c r="J82" i="35"/>
  <c r="J81" i="35"/>
  <c r="J80" i="35"/>
  <c r="J79" i="35"/>
  <c r="J78" i="35"/>
  <c r="J77" i="35"/>
  <c r="J76" i="35"/>
  <c r="J75" i="35"/>
  <c r="J74" i="35"/>
  <c r="J73" i="35"/>
  <c r="J72" i="35"/>
  <c r="J71" i="35"/>
  <c r="J70" i="35"/>
  <c r="J69" i="35"/>
  <c r="J68" i="35"/>
  <c r="J67" i="35"/>
  <c r="J66" i="35"/>
  <c r="J65" i="35"/>
  <c r="J64" i="35"/>
  <c r="J63" i="35"/>
  <c r="J62" i="35"/>
  <c r="J61"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J17" i="35"/>
  <c r="J16" i="35"/>
  <c r="J15" i="35"/>
  <c r="J14" i="35"/>
  <c r="J13" i="35"/>
  <c r="J12" i="35"/>
  <c r="J130" i="22"/>
  <c r="J129" i="22"/>
  <c r="J128" i="22"/>
  <c r="J127" i="22"/>
  <c r="J126" i="22"/>
  <c r="J125" i="22"/>
  <c r="J124" i="22"/>
  <c r="J123" i="22"/>
  <c r="J122" i="22"/>
  <c r="J121" i="22"/>
  <c r="J120" i="22"/>
  <c r="J119" i="22"/>
  <c r="J118" i="22"/>
  <c r="J117" i="22"/>
  <c r="J116" i="22"/>
  <c r="J115" i="22"/>
  <c r="J114" i="22"/>
  <c r="J113" i="22"/>
  <c r="J112" i="22"/>
  <c r="J111" i="22"/>
  <c r="J110" i="22"/>
  <c r="J109" i="22"/>
  <c r="J108" i="22"/>
  <c r="J107" i="22"/>
  <c r="J106" i="22"/>
  <c r="J105" i="22"/>
  <c r="J104" i="22"/>
  <c r="J103" i="22"/>
  <c r="J102" i="22"/>
  <c r="J101" i="22"/>
  <c r="J100" i="22"/>
  <c r="J99" i="22"/>
  <c r="J98" i="22"/>
  <c r="J97" i="22"/>
  <c r="J96" i="22"/>
  <c r="J95" i="22"/>
  <c r="J94" i="22"/>
  <c r="J93" i="22"/>
  <c r="J92" i="22"/>
  <c r="J91" i="22"/>
  <c r="J90" i="22"/>
  <c r="J89" i="22"/>
  <c r="J88" i="22"/>
  <c r="J87" i="22"/>
  <c r="J86" i="22"/>
  <c r="J85" i="22"/>
  <c r="J84" i="22"/>
  <c r="J83" i="22"/>
  <c r="J82" i="22"/>
  <c r="J81" i="22"/>
  <c r="J80" i="22"/>
  <c r="J79" i="22"/>
  <c r="J78" i="22"/>
  <c r="J77" i="22"/>
  <c r="J76" i="22"/>
  <c r="J75" i="22"/>
  <c r="J74" i="22"/>
  <c r="J73" i="22"/>
  <c r="J72" i="22"/>
  <c r="J71" i="22"/>
  <c r="J70" i="22"/>
  <c r="J69" i="22"/>
  <c r="J68" i="22"/>
  <c r="J67" i="22"/>
  <c r="J66" i="22"/>
  <c r="J65" i="22"/>
  <c r="J64" i="22"/>
  <c r="J63" i="22"/>
  <c r="J62" i="22"/>
  <c r="J61" i="22"/>
  <c r="J60" i="22"/>
  <c r="J59" i="22"/>
  <c r="J58" i="22"/>
  <c r="J57" i="22"/>
  <c r="J56" i="22"/>
  <c r="J55" i="22"/>
  <c r="J54" i="22"/>
  <c r="J53" i="22"/>
  <c r="J52" i="22"/>
  <c r="J51" i="22"/>
  <c r="J50" i="22"/>
  <c r="J49" i="22"/>
  <c r="J48" i="22"/>
  <c r="J47" i="22"/>
  <c r="J46" i="22"/>
  <c r="J45" i="22"/>
  <c r="J44" i="22"/>
  <c r="J43" i="22"/>
  <c r="J42" i="22"/>
  <c r="J41" i="22"/>
  <c r="J40" i="22"/>
  <c r="J39" i="22"/>
  <c r="J38" i="22"/>
  <c r="J37" i="22"/>
  <c r="J36" i="22"/>
  <c r="J35" i="22"/>
  <c r="J34" i="22"/>
  <c r="J33" i="22"/>
  <c r="J32" i="22"/>
  <c r="J31" i="22"/>
  <c r="J30" i="22"/>
  <c r="J29" i="22"/>
  <c r="J28" i="22"/>
  <c r="J27" i="22"/>
  <c r="J26" i="22"/>
  <c r="J25" i="22"/>
  <c r="J24" i="22"/>
  <c r="J23" i="22"/>
  <c r="J22" i="22"/>
  <c r="J21" i="22"/>
  <c r="J20" i="22"/>
  <c r="J19" i="22"/>
  <c r="J18" i="22"/>
  <c r="J17" i="22"/>
  <c r="J16" i="22"/>
  <c r="J15" i="22"/>
  <c r="J14" i="22"/>
  <c r="J13" i="22"/>
  <c r="J12" i="22"/>
  <c r="J11" i="22"/>
  <c r="AQ10" i="22"/>
  <c r="AQ11" i="22"/>
  <c r="AQ12" i="22"/>
  <c r="AQ13" i="22"/>
  <c r="AQ14" i="22"/>
  <c r="AQ15" i="22"/>
  <c r="AQ16" i="22"/>
  <c r="AQ17" i="22"/>
  <c r="AQ18" i="22"/>
  <c r="AQ19" i="22"/>
  <c r="AQ20" i="22"/>
  <c r="AQ21" i="22"/>
  <c r="AQ22" i="22"/>
  <c r="AQ23" i="22"/>
  <c r="AQ24" i="22"/>
  <c r="AQ25" i="22"/>
  <c r="AQ26" i="22"/>
  <c r="AQ27" i="22"/>
  <c r="AQ28" i="22"/>
  <c r="AQ29" i="22"/>
  <c r="AQ30" i="22"/>
  <c r="AQ31" i="22"/>
  <c r="AQ32" i="22"/>
  <c r="AQ33" i="22"/>
  <c r="AQ34" i="22"/>
  <c r="AQ35" i="22"/>
  <c r="AQ36" i="22"/>
  <c r="AQ37" i="22"/>
  <c r="AQ38" i="22"/>
  <c r="AQ39" i="22"/>
  <c r="AQ40" i="22"/>
  <c r="AQ41" i="22"/>
  <c r="AQ42" i="22"/>
  <c r="AQ43" i="22"/>
  <c r="AQ44" i="22"/>
  <c r="AQ45" i="22"/>
  <c r="AQ46" i="22"/>
  <c r="AQ47" i="22"/>
  <c r="AQ48" i="22"/>
  <c r="AQ49" i="22"/>
  <c r="AQ50" i="22"/>
  <c r="AQ51" i="22"/>
  <c r="AQ52" i="22"/>
  <c r="AQ53" i="22"/>
  <c r="AQ54" i="22"/>
  <c r="AQ55" i="22"/>
  <c r="AQ56" i="22"/>
  <c r="AQ57" i="22"/>
  <c r="AQ58" i="22"/>
  <c r="AQ59" i="22"/>
  <c r="AQ60" i="22"/>
  <c r="AQ61" i="22"/>
  <c r="AQ62" i="22"/>
  <c r="AQ63" i="22"/>
  <c r="AQ64" i="22"/>
  <c r="AQ65" i="22"/>
  <c r="AQ66" i="22"/>
  <c r="AQ67" i="22"/>
  <c r="AQ68" i="22"/>
  <c r="AQ69" i="22"/>
  <c r="AQ70" i="22"/>
  <c r="AQ71" i="22"/>
  <c r="AQ72" i="22"/>
  <c r="AQ73" i="22"/>
  <c r="AQ74" i="22"/>
  <c r="AQ75" i="22"/>
  <c r="AQ76" i="22"/>
  <c r="AQ77" i="22"/>
  <c r="AQ78" i="22"/>
  <c r="AQ79" i="22"/>
  <c r="AQ80" i="22"/>
  <c r="AQ81" i="22"/>
  <c r="AQ82" i="22"/>
  <c r="AQ83" i="22"/>
  <c r="AQ84" i="22"/>
  <c r="AQ85" i="22"/>
  <c r="AQ86" i="22"/>
  <c r="AQ87" i="22"/>
  <c r="AQ88" i="22"/>
  <c r="AQ89" i="22"/>
  <c r="AQ90" i="22"/>
  <c r="AQ91" i="22"/>
  <c r="AQ92" i="22"/>
  <c r="AQ93" i="22"/>
  <c r="AQ94" i="22"/>
  <c r="AQ95" i="22"/>
  <c r="AQ96" i="22"/>
  <c r="AQ97" i="22"/>
  <c r="AQ98" i="22"/>
  <c r="AQ99" i="22"/>
  <c r="AQ100" i="22"/>
  <c r="AQ101" i="22"/>
  <c r="AQ102" i="22"/>
  <c r="AQ103" i="22"/>
  <c r="AQ104" i="22"/>
  <c r="AQ105" i="22"/>
  <c r="AQ106" i="22"/>
  <c r="AQ107" i="22"/>
  <c r="AQ108" i="22"/>
  <c r="AQ109" i="22"/>
  <c r="AQ110" i="22"/>
  <c r="AQ111" i="22"/>
  <c r="AQ112" i="22"/>
  <c r="AQ113" i="22"/>
  <c r="AQ114" i="22"/>
  <c r="AQ115" i="22"/>
  <c r="AQ116" i="22"/>
  <c r="AQ117" i="22"/>
  <c r="AQ118" i="22"/>
  <c r="AQ119" i="22"/>
  <c r="AQ120" i="22"/>
  <c r="AQ121" i="22"/>
  <c r="AQ122" i="22"/>
  <c r="AQ123" i="22"/>
  <c r="AQ124" i="22"/>
  <c r="AQ125" i="22"/>
  <c r="AQ126" i="22"/>
  <c r="AQ127" i="22"/>
  <c r="AQ128" i="22"/>
  <c r="AQ129" i="22"/>
  <c r="AQ130" i="22"/>
  <c r="AQ10" i="34"/>
  <c r="AQ11" i="34"/>
  <c r="AQ12" i="34"/>
  <c r="AQ13" i="34"/>
  <c r="AQ14" i="34"/>
  <c r="AQ15" i="34"/>
  <c r="AQ16" i="34"/>
  <c r="AQ17" i="34"/>
  <c r="AQ18" i="34"/>
  <c r="AQ19" i="34"/>
  <c r="AQ20" i="34"/>
  <c r="AQ21" i="34"/>
  <c r="AQ22" i="34"/>
  <c r="AQ23" i="34"/>
  <c r="AQ24" i="34"/>
  <c r="AQ25" i="34"/>
  <c r="AQ26" i="34"/>
  <c r="AQ27" i="34"/>
  <c r="AQ28" i="34"/>
  <c r="AQ29" i="34"/>
  <c r="AQ30" i="34"/>
  <c r="AQ31" i="34"/>
  <c r="AQ32" i="34"/>
  <c r="AQ33" i="34"/>
  <c r="AQ34" i="34"/>
  <c r="AQ35" i="34"/>
  <c r="AQ36" i="34"/>
  <c r="AQ37" i="34"/>
  <c r="AQ38" i="34"/>
  <c r="AQ39" i="34"/>
  <c r="AQ40" i="34"/>
  <c r="AQ41" i="34"/>
  <c r="AQ42" i="34"/>
  <c r="AQ43" i="34"/>
  <c r="AQ44" i="34"/>
  <c r="AQ45" i="34"/>
  <c r="AQ46" i="34"/>
  <c r="AQ47" i="34"/>
  <c r="AQ48" i="34"/>
  <c r="AQ49" i="34"/>
  <c r="AQ50" i="34"/>
  <c r="AQ51" i="34"/>
  <c r="AQ52" i="34"/>
  <c r="AQ53" i="34"/>
  <c r="AQ54" i="34"/>
  <c r="AQ55" i="34"/>
  <c r="AQ56" i="34"/>
  <c r="AQ57" i="34"/>
  <c r="AQ58" i="34"/>
  <c r="AQ59" i="34"/>
  <c r="AQ60" i="34"/>
  <c r="AQ61" i="34"/>
  <c r="AQ62" i="34"/>
  <c r="AQ63" i="34"/>
  <c r="AQ64" i="34"/>
  <c r="AQ65" i="34"/>
  <c r="AQ66" i="34"/>
  <c r="AQ67" i="34"/>
  <c r="AQ68" i="34"/>
  <c r="AQ69" i="34"/>
  <c r="AQ70" i="34"/>
  <c r="AQ71" i="34"/>
  <c r="AQ72" i="34"/>
  <c r="AQ73" i="34"/>
  <c r="AQ74" i="34"/>
  <c r="AQ75" i="34"/>
  <c r="AQ76" i="34"/>
  <c r="AQ77" i="34"/>
  <c r="AQ78" i="34"/>
  <c r="AQ79" i="34"/>
  <c r="AQ80" i="34"/>
  <c r="AQ81" i="34"/>
  <c r="AQ82" i="34"/>
  <c r="AQ83" i="34"/>
  <c r="AQ84" i="34"/>
  <c r="AQ85" i="34"/>
  <c r="AQ86" i="34"/>
  <c r="AQ87" i="34"/>
  <c r="AQ88" i="34"/>
  <c r="AQ89" i="34"/>
  <c r="AQ90" i="34"/>
  <c r="AQ91" i="34"/>
  <c r="AQ92" i="34"/>
  <c r="AQ93" i="34"/>
  <c r="AQ94" i="34"/>
  <c r="AQ95" i="34"/>
  <c r="AQ96" i="34"/>
  <c r="AQ97" i="34"/>
  <c r="AQ98" i="34"/>
  <c r="AQ99" i="34"/>
  <c r="AQ100" i="34"/>
  <c r="AQ101" i="34"/>
  <c r="AQ102" i="34"/>
  <c r="AQ103" i="34"/>
  <c r="AQ104" i="34"/>
  <c r="AQ105" i="34"/>
  <c r="AQ106" i="34"/>
  <c r="AQ107" i="34"/>
  <c r="AQ108" i="34"/>
  <c r="AQ109" i="34"/>
  <c r="AQ110" i="34"/>
  <c r="AQ111" i="34"/>
  <c r="AQ112" i="34"/>
  <c r="AQ113" i="34"/>
  <c r="AQ114" i="34"/>
  <c r="AQ115" i="34"/>
  <c r="AQ116" i="34"/>
  <c r="AQ117" i="34"/>
  <c r="AQ118" i="34"/>
  <c r="AQ119" i="34"/>
  <c r="AQ120" i="34"/>
  <c r="AQ121" i="34"/>
  <c r="AQ122" i="34"/>
  <c r="AQ123" i="34"/>
  <c r="AQ124" i="34"/>
  <c r="AQ125" i="34"/>
  <c r="AQ126" i="34"/>
  <c r="AQ127" i="34"/>
  <c r="AQ128" i="34"/>
  <c r="AQ129" i="34"/>
  <c r="AQ130" i="34"/>
  <c r="AQ131" i="34"/>
  <c r="AQ132" i="34"/>
  <c r="AQ133" i="34"/>
  <c r="AQ134" i="34"/>
  <c r="AQ135" i="34"/>
  <c r="AQ136" i="34"/>
  <c r="AQ137" i="34"/>
  <c r="AQ138" i="34"/>
  <c r="AQ139" i="34"/>
  <c r="AQ140" i="34"/>
  <c r="AQ141" i="34"/>
  <c r="AQ142" i="34"/>
  <c r="AQ143" i="34"/>
  <c r="AQ144" i="34"/>
  <c r="AQ145" i="34"/>
  <c r="AQ146" i="34"/>
  <c r="AQ147" i="34"/>
  <c r="AQ148" i="34"/>
  <c r="AQ149" i="34"/>
  <c r="AQ150" i="34"/>
  <c r="AQ151" i="34"/>
  <c r="AQ152" i="34"/>
  <c r="AQ153" i="34"/>
  <c r="AQ154" i="34"/>
  <c r="AQ155" i="34"/>
  <c r="AQ156" i="34"/>
  <c r="AQ157" i="34"/>
  <c r="AQ158" i="34"/>
  <c r="AQ159" i="34"/>
  <c r="AQ160" i="34"/>
  <c r="AQ161" i="34"/>
  <c r="AQ162" i="34"/>
  <c r="AQ163" i="34"/>
  <c r="AQ164" i="34"/>
  <c r="AQ165" i="34"/>
  <c r="AQ166" i="34"/>
  <c r="AQ167" i="34"/>
  <c r="AQ168" i="34"/>
  <c r="AQ169" i="34"/>
  <c r="AQ170" i="34"/>
  <c r="AQ171" i="34"/>
  <c r="AQ172" i="34"/>
  <c r="AQ173" i="34"/>
  <c r="AQ174" i="34"/>
  <c r="AQ175" i="34"/>
  <c r="AQ176" i="34"/>
  <c r="AQ177" i="34"/>
  <c r="AQ178" i="34"/>
  <c r="AQ179" i="34"/>
  <c r="AQ180" i="34"/>
  <c r="AQ181" i="34"/>
  <c r="AQ182" i="34"/>
  <c r="AQ183" i="34"/>
  <c r="AQ184" i="34"/>
  <c r="AQ185" i="34"/>
  <c r="AQ186" i="34"/>
  <c r="AQ187" i="34"/>
  <c r="AQ188" i="34"/>
  <c r="AQ189" i="34"/>
  <c r="AQ190" i="34"/>
  <c r="AQ191" i="34"/>
  <c r="AQ192" i="34"/>
  <c r="AQ193" i="34"/>
  <c r="AQ194" i="34"/>
  <c r="AQ195" i="34"/>
  <c r="AQ196" i="34"/>
  <c r="AQ197" i="34"/>
  <c r="AQ198" i="34"/>
  <c r="AQ199" i="34"/>
  <c r="AQ200" i="34"/>
  <c r="AQ201" i="34"/>
  <c r="AQ202" i="34"/>
  <c r="AQ203" i="34"/>
  <c r="AQ204" i="34"/>
  <c r="AQ205" i="34"/>
  <c r="AQ206" i="34"/>
  <c r="AQ207" i="34"/>
  <c r="AQ208" i="34"/>
  <c r="AQ209" i="34"/>
  <c r="AQ210" i="34"/>
  <c r="AQ211" i="34"/>
  <c r="AQ212" i="34"/>
  <c r="AQ213" i="34"/>
  <c r="AQ214" i="34"/>
  <c r="AQ215" i="34"/>
  <c r="AQ216" i="34"/>
  <c r="AQ217" i="34"/>
  <c r="AQ218" i="34"/>
  <c r="AQ219" i="34"/>
  <c r="AQ220" i="34"/>
  <c r="AQ221" i="34"/>
  <c r="AQ222" i="34"/>
  <c r="AQ223" i="34"/>
  <c r="AQ224" i="34"/>
  <c r="AQ225" i="34"/>
  <c r="AQ226" i="34"/>
  <c r="AQ227" i="34"/>
  <c r="AQ228" i="34"/>
  <c r="AQ229" i="34"/>
  <c r="AQ230" i="34"/>
  <c r="AQ231" i="34"/>
  <c r="AQ232" i="34"/>
  <c r="AQ233" i="34"/>
  <c r="AQ234" i="34"/>
  <c r="AQ235" i="34"/>
  <c r="AQ236" i="34"/>
  <c r="AQ237" i="34"/>
  <c r="AQ238" i="34"/>
  <c r="AQ239" i="34"/>
  <c r="AQ240" i="34"/>
  <c r="AQ241" i="34"/>
  <c r="AQ242" i="34"/>
  <c r="AQ243" i="34"/>
  <c r="AQ244" i="34"/>
  <c r="AQ245" i="34"/>
  <c r="AQ246" i="34"/>
  <c r="AQ247" i="34"/>
  <c r="AQ248" i="34"/>
  <c r="AQ249" i="34"/>
  <c r="AQ250" i="34"/>
  <c r="AQ251" i="34"/>
  <c r="AQ252" i="34"/>
  <c r="AQ253" i="34"/>
  <c r="AQ254" i="34"/>
  <c r="AQ255" i="34"/>
  <c r="AQ256" i="34"/>
  <c r="AQ257" i="34"/>
  <c r="AQ258" i="34"/>
  <c r="AQ259" i="34"/>
  <c r="AQ260" i="34"/>
  <c r="AQ261" i="34"/>
  <c r="AQ262" i="34"/>
  <c r="AQ263" i="34"/>
  <c r="AQ264" i="34"/>
  <c r="AQ265" i="34"/>
  <c r="AQ266" i="34"/>
  <c r="AQ267" i="34"/>
  <c r="AQ268" i="34"/>
  <c r="AQ269" i="34"/>
  <c r="AQ270" i="34"/>
  <c r="AQ271" i="34"/>
  <c r="AQ272" i="34"/>
  <c r="AQ273" i="34"/>
  <c r="AQ274" i="34"/>
  <c r="AQ275" i="34"/>
  <c r="AQ276" i="34"/>
  <c r="AQ277" i="34"/>
  <c r="AQ278" i="34"/>
  <c r="AQ279" i="34"/>
  <c r="AQ280" i="34"/>
  <c r="AQ281" i="34"/>
  <c r="AQ282" i="34"/>
  <c r="AQ283" i="34"/>
  <c r="AQ284" i="34"/>
  <c r="AQ285" i="34"/>
  <c r="AQ286" i="34"/>
  <c r="AQ287" i="34"/>
  <c r="AQ288" i="34"/>
  <c r="AQ289" i="34"/>
  <c r="AQ290" i="34"/>
  <c r="AQ291" i="34"/>
  <c r="AQ292" i="34"/>
  <c r="AQ293" i="34"/>
  <c r="AQ294" i="34"/>
  <c r="AQ295" i="34"/>
  <c r="AQ296" i="34"/>
  <c r="AQ297" i="34"/>
  <c r="AQ298" i="34"/>
  <c r="AQ299" i="34"/>
  <c r="AQ300" i="34"/>
  <c r="AQ301" i="34"/>
  <c r="AQ302" i="34"/>
  <c r="AQ303" i="34"/>
  <c r="AQ304" i="34"/>
  <c r="AQ305" i="34"/>
  <c r="AQ306" i="34"/>
  <c r="AQ307" i="34"/>
  <c r="AQ308" i="34"/>
  <c r="AQ309" i="34"/>
  <c r="AQ310" i="34"/>
  <c r="AQ311" i="34"/>
  <c r="AQ312" i="34"/>
  <c r="AQ313" i="34"/>
  <c r="AQ314" i="34"/>
  <c r="AQ315" i="34"/>
  <c r="AQ316" i="34"/>
  <c r="AQ317" i="34"/>
  <c r="AQ318" i="34"/>
  <c r="AQ319" i="34"/>
  <c r="AQ320" i="34"/>
  <c r="AQ321" i="34"/>
  <c r="AQ322" i="34"/>
  <c r="AQ323" i="34"/>
  <c r="AQ324" i="34"/>
  <c r="AQ325" i="34"/>
  <c r="AQ326" i="34"/>
  <c r="AQ327" i="34"/>
  <c r="AQ328" i="34"/>
  <c r="AQ329" i="34"/>
  <c r="AQ330" i="34"/>
  <c r="AQ331" i="34"/>
  <c r="AQ332" i="34"/>
  <c r="AQ333" i="34"/>
  <c r="AQ334" i="34"/>
  <c r="AQ335" i="34"/>
  <c r="AQ336" i="34"/>
  <c r="AQ337" i="34"/>
  <c r="AQ338" i="34"/>
  <c r="AQ339" i="34"/>
  <c r="AQ340" i="34"/>
  <c r="AQ341" i="34"/>
  <c r="AQ342" i="34"/>
  <c r="AQ343" i="34"/>
  <c r="AQ344" i="34"/>
  <c r="AQ345" i="34"/>
  <c r="AQ346" i="34"/>
  <c r="AQ347" i="34"/>
  <c r="AQ348" i="34"/>
  <c r="AQ349" i="34"/>
  <c r="AQ350" i="34"/>
  <c r="AQ351" i="34"/>
  <c r="AQ352" i="34"/>
  <c r="AQ353" i="34"/>
  <c r="AQ354" i="34"/>
  <c r="AQ355" i="34"/>
  <c r="AQ356" i="34"/>
  <c r="AQ357" i="34"/>
  <c r="AQ358" i="34"/>
  <c r="AQ359" i="34"/>
  <c r="AQ360" i="34"/>
  <c r="AQ361" i="34"/>
  <c r="AQ362" i="34"/>
  <c r="AQ363" i="34"/>
  <c r="AQ364" i="34"/>
  <c r="AQ365" i="34"/>
  <c r="AQ366" i="34"/>
  <c r="AQ367" i="34"/>
  <c r="AQ368" i="34"/>
  <c r="AQ369" i="34"/>
  <c r="AQ370" i="34"/>
  <c r="AQ371" i="34"/>
  <c r="AQ372" i="34"/>
  <c r="AQ373" i="34"/>
  <c r="AQ374" i="34"/>
  <c r="AQ375" i="34"/>
  <c r="AQ376" i="34"/>
  <c r="AQ377" i="34"/>
  <c r="AQ378" i="34"/>
  <c r="AQ379" i="34"/>
  <c r="AQ380" i="34"/>
  <c r="AQ381" i="34"/>
  <c r="AQ382" i="34"/>
  <c r="AQ383" i="34"/>
  <c r="AQ384" i="34"/>
  <c r="AQ385" i="34"/>
  <c r="AQ386" i="34"/>
  <c r="AQ387" i="34"/>
  <c r="AQ388" i="34"/>
  <c r="AQ389" i="34"/>
  <c r="AQ390" i="34"/>
  <c r="AQ391" i="34"/>
  <c r="AQ392" i="34"/>
  <c r="AQ393" i="34"/>
  <c r="AQ394" i="34"/>
  <c r="AQ395" i="34"/>
  <c r="AQ396" i="34"/>
  <c r="AQ397" i="34"/>
  <c r="AQ398" i="34"/>
  <c r="AQ399" i="34"/>
  <c r="AQ400" i="34"/>
  <c r="AQ401" i="34"/>
  <c r="AQ402" i="34"/>
  <c r="AQ403" i="34"/>
  <c r="AQ404" i="34"/>
  <c r="AQ405" i="34"/>
  <c r="AQ406" i="34"/>
  <c r="AQ407" i="34"/>
  <c r="AQ408" i="34"/>
  <c r="AQ409" i="34"/>
  <c r="AQ410" i="34"/>
  <c r="AQ411" i="34"/>
  <c r="AQ412" i="34"/>
  <c r="AQ413" i="34"/>
  <c r="AQ414" i="34"/>
  <c r="AQ415" i="34"/>
  <c r="AQ416" i="34"/>
  <c r="AQ417" i="34"/>
  <c r="AQ418" i="34"/>
  <c r="AQ419" i="34"/>
  <c r="AQ420" i="34"/>
  <c r="AQ421" i="34"/>
  <c r="AQ422" i="34"/>
  <c r="AQ423" i="34"/>
  <c r="AQ424" i="34"/>
  <c r="AQ425" i="34"/>
  <c r="AQ426" i="34"/>
  <c r="AQ427" i="34"/>
  <c r="AQ428" i="34"/>
  <c r="AQ429" i="34"/>
  <c r="AQ430" i="34"/>
  <c r="AQ431" i="34"/>
  <c r="AQ432" i="34"/>
  <c r="AQ433" i="34"/>
  <c r="AQ434" i="34"/>
  <c r="AQ435" i="34"/>
  <c r="AQ436" i="34"/>
  <c r="AQ437" i="34"/>
  <c r="AQ438" i="34"/>
  <c r="AQ439" i="34"/>
  <c r="AQ440" i="34"/>
  <c r="AQ441" i="34"/>
  <c r="AQ442" i="34"/>
  <c r="AQ443" i="34"/>
  <c r="AQ444" i="34"/>
  <c r="AQ445" i="34"/>
  <c r="AQ446" i="34"/>
  <c r="AQ447" i="34"/>
  <c r="AQ448" i="34"/>
  <c r="AQ449" i="34"/>
  <c r="AQ450" i="34"/>
  <c r="AQ451" i="34"/>
  <c r="AQ452" i="34"/>
  <c r="AQ453" i="34"/>
  <c r="AQ454" i="34"/>
  <c r="AQ455" i="34"/>
  <c r="AQ456" i="34"/>
  <c r="AQ457" i="34"/>
  <c r="AQ458" i="34"/>
  <c r="AQ459" i="34"/>
  <c r="AQ460" i="34"/>
  <c r="AQ461" i="34"/>
  <c r="AQ462" i="34"/>
  <c r="AQ463" i="34"/>
  <c r="AQ464" i="34"/>
  <c r="AQ465" i="34"/>
  <c r="AQ466" i="34"/>
  <c r="AQ467" i="34"/>
  <c r="AQ468" i="34"/>
  <c r="AQ469" i="34"/>
  <c r="AQ470" i="34"/>
  <c r="AQ471" i="34"/>
  <c r="AQ472" i="34"/>
  <c r="AQ473" i="34"/>
  <c r="AQ474" i="34"/>
  <c r="AQ475" i="34"/>
  <c r="AQ476" i="34"/>
  <c r="AQ477" i="34"/>
  <c r="AQ478" i="34"/>
  <c r="AQ479" i="34"/>
  <c r="AQ480" i="34"/>
  <c r="AQ481" i="34"/>
  <c r="AQ482" i="34"/>
  <c r="AQ483" i="34"/>
  <c r="AQ484" i="34"/>
  <c r="AQ485" i="34"/>
  <c r="AQ486" i="34"/>
  <c r="AQ487" i="34"/>
  <c r="AQ488" i="34"/>
  <c r="AQ489" i="34"/>
  <c r="AQ490" i="34"/>
  <c r="AQ491" i="34"/>
  <c r="AQ492" i="34"/>
  <c r="AQ493" i="34"/>
  <c r="AQ494" i="34"/>
  <c r="AQ495" i="34"/>
  <c r="AQ496" i="34"/>
  <c r="AQ497" i="34"/>
  <c r="AQ498" i="34"/>
  <c r="AQ499" i="34"/>
  <c r="AQ500" i="34"/>
  <c r="AQ501" i="34"/>
  <c r="AQ502" i="34"/>
  <c r="AQ503" i="34"/>
  <c r="AQ504" i="34"/>
  <c r="AQ505" i="34"/>
  <c r="AQ506" i="34"/>
  <c r="AQ507" i="34"/>
  <c r="AQ508" i="34"/>
  <c r="AQ509" i="34"/>
  <c r="AQ510" i="34"/>
  <c r="AQ511" i="34"/>
  <c r="AQ512" i="34"/>
  <c r="AQ513" i="34"/>
  <c r="AQ514" i="34"/>
  <c r="AQ515" i="34"/>
  <c r="AQ516" i="34"/>
  <c r="AQ517" i="34"/>
  <c r="AQ518" i="34"/>
  <c r="AQ519" i="34"/>
  <c r="AQ520" i="34"/>
  <c r="AQ521" i="34"/>
  <c r="AQ522" i="34"/>
  <c r="AQ523" i="34"/>
  <c r="AQ524" i="34"/>
  <c r="AQ525" i="34"/>
  <c r="AQ526" i="34"/>
  <c r="AQ527" i="34"/>
  <c r="AQ528" i="34"/>
  <c r="AQ529" i="34"/>
  <c r="AQ530" i="34"/>
  <c r="AQ531" i="34"/>
  <c r="AQ532" i="34"/>
  <c r="AQ533" i="34"/>
  <c r="AQ534" i="34"/>
  <c r="AQ535" i="34"/>
  <c r="AQ536" i="34"/>
  <c r="AQ537" i="34"/>
  <c r="AQ538" i="34"/>
  <c r="AQ539" i="34"/>
  <c r="AQ540" i="34"/>
  <c r="AQ541" i="34"/>
  <c r="AQ542" i="34"/>
  <c r="AQ543" i="34"/>
  <c r="AQ544" i="34"/>
  <c r="AQ545" i="34"/>
  <c r="AQ546" i="34"/>
  <c r="AQ547" i="34"/>
  <c r="AQ548" i="34"/>
  <c r="AQ549" i="34"/>
  <c r="AQ550" i="34"/>
  <c r="AQ551" i="34"/>
  <c r="AQ552" i="34"/>
  <c r="AQ553" i="34"/>
  <c r="AQ554" i="34"/>
  <c r="AQ555" i="34"/>
  <c r="AQ556" i="34"/>
  <c r="AQ557" i="34"/>
  <c r="AQ558" i="34"/>
  <c r="AQ559" i="34"/>
  <c r="AQ560" i="34"/>
  <c r="AQ561" i="34"/>
  <c r="AQ562" i="34"/>
  <c r="AQ563" i="34"/>
  <c r="AQ564" i="34"/>
  <c r="AQ565" i="34"/>
  <c r="AQ566" i="34"/>
  <c r="AQ567" i="34"/>
  <c r="AQ568" i="34"/>
  <c r="AQ569" i="34"/>
  <c r="AQ570" i="34"/>
  <c r="AQ571" i="34"/>
  <c r="AQ572" i="34"/>
  <c r="AQ573" i="34"/>
  <c r="AQ574" i="34"/>
  <c r="AQ575" i="34"/>
  <c r="AQ576" i="34"/>
  <c r="AQ577" i="34"/>
  <c r="AQ578" i="34"/>
  <c r="AQ579" i="34"/>
  <c r="AQ580" i="34"/>
  <c r="AQ581" i="34"/>
  <c r="AQ582" i="34"/>
  <c r="AQ583" i="34"/>
  <c r="AQ584" i="34"/>
  <c r="AQ585" i="34"/>
  <c r="AQ586" i="34"/>
  <c r="AQ587" i="34"/>
  <c r="AQ588" i="34"/>
  <c r="AQ589" i="34"/>
  <c r="AQ590" i="34"/>
  <c r="AQ591" i="34"/>
  <c r="AQ592" i="34"/>
  <c r="AQ593" i="34"/>
  <c r="AQ594" i="34"/>
  <c r="AQ595" i="34"/>
  <c r="AQ596" i="34"/>
  <c r="AQ597" i="34"/>
  <c r="AQ598" i="34"/>
  <c r="AQ599" i="34"/>
  <c r="AQ600" i="34"/>
  <c r="AQ601" i="34"/>
  <c r="AQ602" i="34"/>
  <c r="AQ603" i="34"/>
  <c r="AQ604" i="34"/>
  <c r="AQ605" i="34"/>
  <c r="AQ606" i="34"/>
  <c r="AQ607" i="34"/>
  <c r="AQ608" i="34"/>
  <c r="AQ609" i="34"/>
  <c r="AQ610" i="34"/>
  <c r="AQ611" i="34"/>
  <c r="AQ612" i="34"/>
  <c r="AQ613" i="34"/>
  <c r="AQ614" i="34"/>
  <c r="AQ615" i="34"/>
  <c r="AQ616" i="34"/>
  <c r="AQ617" i="34"/>
  <c r="AQ618" i="34"/>
  <c r="AQ619" i="34"/>
  <c r="AQ620" i="34"/>
  <c r="AQ621" i="34"/>
  <c r="AQ622" i="34"/>
  <c r="AQ623" i="34"/>
  <c r="AQ624" i="34"/>
  <c r="AQ625" i="34"/>
  <c r="AQ626" i="34"/>
  <c r="AQ627" i="34"/>
  <c r="AQ628" i="34"/>
  <c r="AQ629" i="34"/>
  <c r="AQ630" i="34"/>
  <c r="AQ631" i="34"/>
  <c r="AQ632" i="34"/>
  <c r="AQ633" i="34"/>
  <c r="AQ634" i="34"/>
  <c r="AQ635" i="34"/>
  <c r="AQ636" i="34"/>
  <c r="AQ637" i="34"/>
  <c r="AQ638" i="34"/>
  <c r="AQ639" i="34"/>
  <c r="AQ640" i="34"/>
  <c r="AQ641" i="34"/>
  <c r="AQ642" i="34"/>
  <c r="AQ643" i="34"/>
  <c r="AQ644" i="34"/>
  <c r="AQ645" i="34"/>
  <c r="AQ646" i="34"/>
  <c r="AQ647" i="34"/>
  <c r="AQ648" i="34"/>
  <c r="AQ649" i="34"/>
  <c r="AQ650" i="34"/>
  <c r="AQ651" i="34"/>
  <c r="AQ652" i="34"/>
  <c r="AQ653" i="34"/>
  <c r="AQ654" i="34"/>
  <c r="AQ655" i="34"/>
  <c r="AQ656" i="34"/>
  <c r="AQ657" i="34"/>
  <c r="AQ658" i="34"/>
  <c r="AQ659" i="34"/>
  <c r="AQ660" i="34"/>
  <c r="AQ661" i="34"/>
  <c r="AQ662" i="34"/>
  <c r="AQ663" i="34"/>
  <c r="AQ664" i="34"/>
  <c r="AQ665" i="34"/>
  <c r="AQ666" i="34"/>
  <c r="AQ667" i="34"/>
  <c r="AQ668" i="34"/>
  <c r="AQ669" i="34"/>
  <c r="AQ670" i="34"/>
  <c r="AQ671" i="34"/>
  <c r="AQ672" i="34"/>
  <c r="AQ673" i="34"/>
  <c r="AQ674" i="34"/>
  <c r="AQ675" i="34"/>
  <c r="AQ676" i="34"/>
  <c r="AQ677" i="34"/>
  <c r="AQ678" i="34"/>
  <c r="AQ679" i="34"/>
  <c r="AQ680" i="34"/>
  <c r="AQ681" i="34"/>
  <c r="AQ682" i="34"/>
  <c r="AQ683" i="34"/>
  <c r="AQ684" i="34"/>
  <c r="AQ685" i="34"/>
  <c r="AQ686" i="34"/>
  <c r="AQ687" i="34"/>
  <c r="AQ688" i="34"/>
  <c r="AQ689" i="34"/>
  <c r="AQ690" i="34"/>
  <c r="AQ691" i="34"/>
  <c r="AQ692" i="34"/>
  <c r="AQ693" i="34"/>
  <c r="AQ694" i="34"/>
  <c r="AQ695" i="34"/>
  <c r="AQ696" i="34"/>
  <c r="AQ697" i="34"/>
  <c r="AQ698" i="34"/>
  <c r="AQ699" i="34"/>
  <c r="AQ700" i="34"/>
  <c r="AQ701" i="34"/>
  <c r="AQ702" i="34"/>
  <c r="AQ703" i="34"/>
  <c r="AQ704" i="34"/>
  <c r="AQ705" i="34"/>
  <c r="AQ706" i="34"/>
  <c r="AQ707" i="34"/>
  <c r="AQ708" i="34"/>
  <c r="AQ709" i="34"/>
  <c r="AQ710" i="34"/>
  <c r="AQ711" i="34"/>
  <c r="AQ712" i="34"/>
  <c r="AQ713" i="34"/>
  <c r="AQ714" i="34"/>
  <c r="AQ715" i="34"/>
  <c r="AQ716" i="34"/>
  <c r="AQ717" i="34"/>
  <c r="AQ718" i="34"/>
  <c r="AQ719" i="34"/>
  <c r="AQ720" i="34"/>
  <c r="AQ721" i="34"/>
  <c r="AQ722" i="34"/>
  <c r="AQ723" i="34"/>
  <c r="AQ724" i="34"/>
  <c r="AQ725" i="34"/>
  <c r="AQ726" i="34"/>
  <c r="AQ727" i="34"/>
  <c r="AQ728" i="34"/>
  <c r="AQ729" i="34"/>
  <c r="AQ730" i="34"/>
  <c r="AQ731" i="34"/>
  <c r="AQ732" i="34"/>
  <c r="AQ733" i="34"/>
  <c r="AQ734" i="34"/>
  <c r="AQ735" i="34"/>
  <c r="AQ736" i="34"/>
  <c r="AQ737" i="34"/>
  <c r="AQ738" i="34"/>
  <c r="AQ739" i="34"/>
  <c r="AQ740" i="34"/>
  <c r="AQ741" i="34"/>
  <c r="AQ742" i="34"/>
  <c r="AQ743" i="34"/>
  <c r="AQ744" i="34"/>
  <c r="AQ745" i="34"/>
  <c r="AQ746" i="34"/>
  <c r="AQ747" i="34"/>
  <c r="AQ748" i="34"/>
  <c r="AQ749" i="34"/>
  <c r="AQ750" i="34"/>
  <c r="AQ751" i="34"/>
  <c r="AQ752" i="34"/>
  <c r="AQ753" i="34"/>
  <c r="AQ754" i="34"/>
  <c r="AQ755" i="34"/>
  <c r="AQ756" i="34"/>
  <c r="AQ757" i="34"/>
  <c r="AQ758" i="34"/>
  <c r="AQ759" i="34"/>
  <c r="AQ760" i="34"/>
  <c r="AQ761" i="34"/>
  <c r="AQ762" i="34"/>
  <c r="AQ763" i="34"/>
  <c r="AQ764" i="34"/>
  <c r="AQ765" i="34"/>
  <c r="AQ766" i="34"/>
  <c r="AQ767" i="34"/>
  <c r="AQ768" i="34"/>
  <c r="AQ769" i="34"/>
  <c r="AQ770" i="34"/>
  <c r="AQ771" i="34"/>
  <c r="AQ772" i="34"/>
  <c r="AQ773" i="34"/>
  <c r="AQ774" i="34"/>
  <c r="AQ775" i="34"/>
  <c r="AQ776" i="34"/>
  <c r="AQ777" i="34"/>
  <c r="AQ778" i="34"/>
  <c r="AQ779" i="34"/>
  <c r="AQ780" i="34"/>
  <c r="AQ781" i="34"/>
  <c r="AQ782" i="34"/>
  <c r="AQ783" i="34"/>
  <c r="AQ784" i="34"/>
  <c r="AQ785" i="34"/>
  <c r="AQ786" i="34"/>
  <c r="AQ787" i="34"/>
  <c r="AQ788" i="34"/>
  <c r="AQ789" i="34"/>
  <c r="AQ790" i="34"/>
  <c r="AQ791" i="34"/>
  <c r="AQ792" i="34"/>
  <c r="AQ793" i="34"/>
  <c r="AQ794" i="34"/>
  <c r="AQ795" i="34"/>
  <c r="AQ796" i="34"/>
  <c r="AQ797" i="34"/>
  <c r="AQ798" i="34"/>
  <c r="AQ799" i="34"/>
  <c r="AQ800" i="34"/>
  <c r="AQ801" i="34"/>
  <c r="AQ802" i="34"/>
  <c r="AQ803" i="34"/>
  <c r="AQ804" i="34"/>
  <c r="AQ805" i="34"/>
  <c r="AQ806" i="34"/>
  <c r="AQ807" i="34"/>
  <c r="AQ808" i="34"/>
  <c r="AQ809" i="34"/>
  <c r="AQ810" i="34"/>
  <c r="AQ811" i="34"/>
  <c r="AQ812" i="34"/>
  <c r="AQ813" i="34"/>
  <c r="AQ814" i="34"/>
  <c r="AQ815" i="34"/>
  <c r="AQ816" i="34"/>
  <c r="AQ817" i="34"/>
  <c r="AQ818" i="34"/>
  <c r="AQ819" i="34"/>
  <c r="AQ820" i="34"/>
  <c r="AQ821" i="34"/>
  <c r="AQ822" i="34"/>
  <c r="AQ823" i="34"/>
  <c r="AQ824" i="34"/>
  <c r="AQ825" i="34"/>
  <c r="AQ826" i="34"/>
  <c r="AQ827" i="34"/>
  <c r="AQ828" i="34"/>
  <c r="AQ829" i="34"/>
  <c r="AQ830" i="34"/>
  <c r="AQ831" i="34"/>
  <c r="AQ832" i="34"/>
  <c r="AQ833" i="34"/>
  <c r="AQ834" i="34"/>
  <c r="AQ835" i="34"/>
  <c r="AQ836" i="34"/>
  <c r="AQ837" i="34"/>
  <c r="AQ838" i="34"/>
  <c r="AQ839" i="34"/>
  <c r="AQ840" i="34"/>
  <c r="AQ841" i="34"/>
  <c r="AQ842" i="34"/>
  <c r="AQ843" i="34"/>
  <c r="AQ844" i="34"/>
  <c r="AQ845" i="34"/>
  <c r="AQ846" i="34"/>
  <c r="AQ847" i="34"/>
  <c r="AQ848" i="34"/>
  <c r="AQ849" i="34"/>
  <c r="AQ850" i="34"/>
  <c r="AQ851" i="34"/>
  <c r="AQ852" i="34"/>
  <c r="AQ853" i="34"/>
  <c r="AQ854" i="34"/>
  <c r="AQ855" i="34"/>
  <c r="AQ856" i="34"/>
  <c r="AQ857" i="34"/>
  <c r="AQ858" i="34"/>
  <c r="AQ859" i="34"/>
  <c r="AQ860" i="34"/>
  <c r="AQ861" i="34"/>
  <c r="AQ862" i="34"/>
  <c r="AQ863" i="34"/>
  <c r="AQ864" i="34"/>
  <c r="AQ865" i="34"/>
  <c r="AQ866" i="34"/>
  <c r="AQ867" i="34"/>
  <c r="AQ868" i="34"/>
  <c r="AQ869" i="34"/>
  <c r="AQ870" i="34"/>
  <c r="AQ871" i="34"/>
  <c r="AQ872" i="34"/>
  <c r="AQ873" i="34"/>
  <c r="AQ874" i="34"/>
  <c r="AQ875" i="34"/>
  <c r="AQ876" i="34"/>
  <c r="AQ877" i="34"/>
  <c r="AQ878" i="34"/>
  <c r="AQ879" i="34"/>
  <c r="AQ880" i="34"/>
  <c r="AQ881" i="34"/>
  <c r="AQ882" i="34"/>
  <c r="AQ883" i="34"/>
  <c r="AQ884" i="34"/>
  <c r="AQ885" i="34"/>
  <c r="AQ886" i="34"/>
  <c r="AQ887" i="34"/>
  <c r="AQ888" i="34"/>
  <c r="AQ889" i="34"/>
  <c r="AQ890" i="34"/>
  <c r="AQ891" i="34"/>
  <c r="AQ892" i="34"/>
  <c r="AQ893" i="34"/>
  <c r="AQ894" i="34"/>
  <c r="AQ895" i="34"/>
  <c r="AQ896" i="34"/>
  <c r="AQ897" i="34"/>
  <c r="AQ898" i="34"/>
  <c r="AQ899" i="34"/>
  <c r="AQ900" i="34"/>
  <c r="AQ901" i="34"/>
  <c r="AQ902" i="34"/>
  <c r="AQ903" i="34"/>
  <c r="AQ904" i="34"/>
  <c r="AQ905" i="34"/>
  <c r="AQ906" i="34"/>
  <c r="AQ907" i="34"/>
  <c r="AQ908" i="34"/>
  <c r="AQ909" i="34"/>
  <c r="AQ910" i="34"/>
  <c r="AQ911" i="34"/>
  <c r="AQ912" i="34"/>
  <c r="AQ913" i="34"/>
  <c r="AQ914" i="34"/>
  <c r="AQ915" i="34"/>
  <c r="AQ916" i="34"/>
  <c r="AQ917" i="34"/>
  <c r="AQ918" i="34"/>
  <c r="AQ919" i="34"/>
  <c r="AQ920" i="34"/>
  <c r="AQ921" i="34"/>
  <c r="AQ922" i="34"/>
  <c r="AQ923" i="34"/>
  <c r="AQ924" i="34"/>
  <c r="AQ925" i="34"/>
  <c r="AQ926" i="34"/>
  <c r="AQ927" i="34"/>
  <c r="AQ928" i="34"/>
  <c r="AQ929" i="34"/>
  <c r="AQ930" i="34"/>
  <c r="AQ931" i="34"/>
  <c r="AQ932" i="34"/>
  <c r="AQ933" i="34"/>
  <c r="AQ934" i="34"/>
  <c r="AQ935" i="34"/>
  <c r="AQ936" i="34"/>
  <c r="AQ937" i="34"/>
  <c r="AQ938" i="34"/>
  <c r="AQ939" i="34"/>
  <c r="AQ940" i="34"/>
  <c r="AQ941" i="34"/>
  <c r="AQ942" i="34"/>
  <c r="AQ943" i="34"/>
  <c r="AQ944" i="34"/>
  <c r="AQ945" i="34"/>
  <c r="AQ946" i="34"/>
  <c r="AQ947" i="34"/>
  <c r="AQ948" i="34"/>
  <c r="AQ949" i="34"/>
  <c r="AQ950" i="34"/>
  <c r="AQ951" i="34"/>
  <c r="AQ952" i="34"/>
  <c r="AQ953" i="34"/>
  <c r="AQ954" i="34"/>
  <c r="AQ955" i="34"/>
  <c r="AQ956" i="34"/>
  <c r="AQ957" i="34"/>
  <c r="AQ958" i="34"/>
  <c r="AQ959" i="34"/>
  <c r="AQ960" i="34"/>
  <c r="AQ961" i="34"/>
  <c r="AQ962" i="34"/>
  <c r="AQ963" i="34"/>
  <c r="AQ964" i="34"/>
  <c r="AQ965" i="34"/>
  <c r="AQ966" i="34"/>
  <c r="AQ967" i="34"/>
  <c r="AQ968" i="34"/>
  <c r="AQ969" i="34"/>
  <c r="AQ970" i="34"/>
  <c r="AQ971" i="34"/>
  <c r="AQ972" i="34"/>
  <c r="AQ973" i="34"/>
  <c r="AQ974" i="34"/>
  <c r="AQ975" i="34"/>
  <c r="AQ976" i="34"/>
  <c r="AQ977" i="34"/>
  <c r="J11" i="35"/>
  <c r="J10" i="22"/>
  <c r="J10" i="34"/>
  <c r="J11" i="34"/>
  <c r="J12" i="34"/>
  <c r="J13" i="34"/>
  <c r="J14" i="34"/>
  <c r="J15" i="34"/>
  <c r="J16" i="34"/>
  <c r="J17" i="34"/>
  <c r="J18" i="34"/>
  <c r="J19" i="34"/>
  <c r="J20" i="34"/>
  <c r="J21" i="34"/>
  <c r="J22" i="34"/>
  <c r="J23" i="34"/>
  <c r="J24" i="34"/>
  <c r="J25" i="34"/>
  <c r="J26" i="34"/>
  <c r="J27" i="34"/>
  <c r="J28" i="34"/>
  <c r="J29" i="34"/>
  <c r="J30" i="34"/>
  <c r="J31" i="34"/>
  <c r="J32" i="34"/>
  <c r="J33" i="34"/>
  <c r="J34" i="34"/>
  <c r="J35" i="34"/>
  <c r="J36" i="34"/>
  <c r="J37" i="34"/>
  <c r="J38" i="34"/>
  <c r="J39" i="34"/>
  <c r="J40" i="34"/>
  <c r="J41" i="34"/>
  <c r="J42" i="34"/>
  <c r="J43" i="34"/>
  <c r="J44" i="34"/>
  <c r="J45" i="34"/>
  <c r="J46" i="34"/>
  <c r="J47" i="34"/>
  <c r="J48" i="34"/>
  <c r="J49" i="34"/>
  <c r="J50" i="34"/>
  <c r="J51" i="34"/>
  <c r="J52" i="34"/>
  <c r="J53" i="34"/>
  <c r="J54" i="34"/>
  <c r="J55" i="34"/>
  <c r="J56" i="34"/>
  <c r="J57" i="34"/>
  <c r="J58" i="34"/>
  <c r="J59" i="34"/>
  <c r="J60" i="34"/>
  <c r="J61" i="34"/>
  <c r="J62" i="34"/>
  <c r="J63" i="34"/>
  <c r="J64" i="34"/>
  <c r="J65" i="34"/>
  <c r="J66" i="34"/>
  <c r="J67" i="34"/>
  <c r="J68" i="34"/>
  <c r="J69" i="34"/>
  <c r="J70" i="34"/>
  <c r="J71" i="34"/>
  <c r="J72" i="34"/>
  <c r="J73" i="34"/>
  <c r="J74" i="34"/>
  <c r="J75" i="34"/>
  <c r="J76" i="34"/>
  <c r="J77" i="34"/>
  <c r="J78" i="34"/>
  <c r="J79" i="34"/>
  <c r="J80" i="34"/>
  <c r="J81" i="34"/>
  <c r="J82" i="34"/>
  <c r="J83" i="34"/>
  <c r="J84" i="34"/>
  <c r="J85" i="34"/>
  <c r="J86" i="34"/>
  <c r="J87" i="34"/>
  <c r="J88" i="34"/>
  <c r="J89" i="34"/>
  <c r="J90" i="34"/>
  <c r="J91" i="34"/>
  <c r="J92" i="34"/>
  <c r="J93" i="34"/>
  <c r="J94" i="34"/>
  <c r="J95" i="34"/>
  <c r="J96" i="34"/>
  <c r="J97" i="34"/>
  <c r="J98" i="34"/>
  <c r="J99" i="34"/>
  <c r="J100" i="34"/>
  <c r="J101" i="34"/>
  <c r="J102" i="34"/>
  <c r="J103" i="34"/>
  <c r="J104" i="34"/>
  <c r="J105" i="34"/>
  <c r="J106" i="34"/>
  <c r="J107" i="34"/>
  <c r="J108" i="34"/>
  <c r="J109" i="34"/>
  <c r="J110" i="34"/>
  <c r="J111" i="34"/>
  <c r="J112" i="34"/>
  <c r="J113" i="34"/>
  <c r="J114" i="34"/>
  <c r="J115" i="34"/>
  <c r="J116" i="34"/>
  <c r="J117" i="34"/>
  <c r="J118" i="34"/>
  <c r="J119" i="34"/>
  <c r="J120" i="34"/>
  <c r="J121" i="34"/>
  <c r="J122" i="34"/>
  <c r="J123" i="34"/>
  <c r="J124" i="34"/>
  <c r="J125" i="34"/>
  <c r="J126" i="34"/>
  <c r="J127" i="34"/>
  <c r="J128" i="34"/>
  <c r="J129" i="34"/>
  <c r="J130" i="34"/>
  <c r="J131" i="34"/>
  <c r="J132" i="34"/>
  <c r="J133" i="34"/>
  <c r="J134" i="34"/>
  <c r="J135" i="34"/>
  <c r="J136" i="34"/>
  <c r="J137" i="34"/>
  <c r="J138" i="34"/>
  <c r="J139" i="34"/>
  <c r="J140" i="34"/>
  <c r="J141" i="34"/>
  <c r="J142" i="34"/>
  <c r="J143" i="34"/>
  <c r="J144" i="34"/>
  <c r="J145" i="34"/>
  <c r="J146" i="34"/>
  <c r="J147" i="34"/>
  <c r="J148" i="34"/>
  <c r="J149" i="34"/>
  <c r="J150" i="34"/>
  <c r="J151" i="34"/>
  <c r="J152" i="34"/>
  <c r="J153" i="34"/>
  <c r="J154" i="34"/>
  <c r="J155" i="34"/>
  <c r="J156" i="34"/>
  <c r="J157" i="34"/>
  <c r="J158" i="34"/>
  <c r="J159" i="34"/>
  <c r="J160" i="34"/>
  <c r="J161" i="34"/>
  <c r="J162" i="34"/>
  <c r="J163" i="34"/>
  <c r="J164" i="34"/>
  <c r="J165" i="34"/>
  <c r="J166" i="34"/>
  <c r="J167" i="34"/>
  <c r="J168" i="34"/>
  <c r="J169" i="34"/>
  <c r="J170" i="34"/>
  <c r="J171" i="34"/>
  <c r="J172" i="34"/>
  <c r="J173" i="34"/>
  <c r="J174" i="34"/>
  <c r="J175" i="34"/>
  <c r="J176" i="34"/>
  <c r="J177" i="34"/>
  <c r="J178" i="34"/>
  <c r="J179" i="34"/>
  <c r="J180" i="34"/>
  <c r="J181" i="34"/>
  <c r="J182" i="34"/>
  <c r="J183" i="34"/>
  <c r="J184" i="34"/>
  <c r="J185" i="34"/>
  <c r="J186" i="34"/>
  <c r="J187" i="34"/>
  <c r="J188" i="34"/>
  <c r="J189" i="34"/>
  <c r="J190" i="34"/>
  <c r="J191" i="34"/>
  <c r="J192" i="34"/>
  <c r="J193" i="34"/>
  <c r="J194" i="34"/>
  <c r="J195" i="34"/>
  <c r="J196" i="34"/>
  <c r="J197" i="34"/>
  <c r="J198" i="34"/>
  <c r="J199" i="34"/>
  <c r="J200" i="34"/>
  <c r="J201" i="34"/>
  <c r="J202" i="34"/>
  <c r="J203" i="34"/>
  <c r="J204" i="34"/>
  <c r="J205" i="34"/>
  <c r="J206" i="34"/>
  <c r="J207" i="34"/>
  <c r="J208" i="34"/>
  <c r="J209" i="34"/>
  <c r="J210" i="34"/>
  <c r="J211" i="34"/>
  <c r="J212" i="34"/>
  <c r="J213" i="34"/>
  <c r="J214" i="34"/>
  <c r="J215" i="34"/>
  <c r="J216" i="34"/>
  <c r="J217" i="34"/>
  <c r="J218" i="34"/>
  <c r="J219" i="34"/>
  <c r="J220" i="34"/>
  <c r="J221" i="34"/>
  <c r="J222" i="34"/>
  <c r="J223" i="34"/>
  <c r="J224" i="34"/>
  <c r="J225" i="34"/>
  <c r="J226" i="34"/>
  <c r="J227" i="34"/>
  <c r="J228" i="34"/>
  <c r="J229" i="34"/>
  <c r="J230" i="34"/>
  <c r="J231" i="34"/>
  <c r="J232" i="34"/>
  <c r="J233" i="34"/>
  <c r="J234" i="34"/>
  <c r="J235" i="34"/>
  <c r="J236" i="34"/>
  <c r="J237" i="34"/>
  <c r="J238" i="34"/>
  <c r="J239" i="34"/>
  <c r="J240" i="34"/>
  <c r="J241" i="34"/>
  <c r="J242" i="34"/>
  <c r="J243" i="34"/>
  <c r="J244" i="34"/>
  <c r="J245" i="34"/>
  <c r="J246" i="34"/>
  <c r="J247" i="34"/>
  <c r="J248" i="34"/>
  <c r="J249" i="34"/>
  <c r="J250" i="34"/>
  <c r="J251" i="34"/>
  <c r="J252" i="34"/>
  <c r="J253" i="34"/>
  <c r="J254" i="34"/>
  <c r="J255" i="34"/>
  <c r="J256" i="34"/>
  <c r="J257" i="34"/>
  <c r="J258" i="34"/>
  <c r="J259" i="34"/>
  <c r="J260" i="34"/>
  <c r="J261" i="34"/>
  <c r="J262" i="34"/>
  <c r="J263" i="34"/>
  <c r="J264" i="34"/>
  <c r="J265" i="34"/>
  <c r="J266" i="34"/>
  <c r="J267" i="34"/>
  <c r="J268" i="34"/>
  <c r="J269" i="34"/>
  <c r="J270" i="34"/>
  <c r="J271" i="34"/>
  <c r="J272" i="34"/>
  <c r="J273" i="34"/>
  <c r="J274" i="34"/>
  <c r="J275" i="34"/>
  <c r="J276" i="34"/>
  <c r="J277" i="34"/>
  <c r="J278" i="34"/>
  <c r="J279" i="34"/>
  <c r="J280" i="34"/>
  <c r="J281" i="34"/>
  <c r="J282" i="34"/>
  <c r="J283" i="34"/>
  <c r="J284" i="34"/>
  <c r="J285" i="34"/>
  <c r="J286" i="34"/>
  <c r="J287" i="34"/>
  <c r="J288" i="34"/>
  <c r="J289" i="34"/>
  <c r="J290" i="34"/>
  <c r="J291" i="34"/>
  <c r="J292" i="34"/>
  <c r="J293" i="34"/>
  <c r="J294" i="34"/>
  <c r="J295" i="34"/>
  <c r="J296" i="34"/>
  <c r="J297" i="34"/>
  <c r="J298" i="34"/>
  <c r="J299" i="34"/>
  <c r="J300" i="34"/>
  <c r="J301" i="34"/>
  <c r="J302" i="34"/>
  <c r="J303" i="34"/>
  <c r="J304" i="34"/>
  <c r="J305" i="34"/>
  <c r="J306" i="34"/>
  <c r="J307" i="34"/>
  <c r="J308" i="34"/>
  <c r="J309" i="34"/>
  <c r="J310" i="34"/>
  <c r="J311" i="34"/>
  <c r="J312" i="34"/>
  <c r="J313" i="34"/>
  <c r="J314" i="34"/>
  <c r="J315" i="34"/>
  <c r="J316" i="34"/>
  <c r="J317" i="34"/>
  <c r="J318" i="34"/>
  <c r="J319" i="34"/>
  <c r="J320" i="34"/>
  <c r="J321" i="34"/>
  <c r="J322" i="34"/>
  <c r="J323" i="34"/>
  <c r="J324" i="34"/>
  <c r="J325" i="34"/>
  <c r="J326" i="34"/>
  <c r="J327" i="34"/>
  <c r="J328" i="34"/>
  <c r="J329" i="34"/>
  <c r="J330" i="34"/>
  <c r="J331" i="34"/>
  <c r="J332" i="34"/>
  <c r="J333" i="34"/>
  <c r="J334" i="34"/>
  <c r="J335" i="34"/>
  <c r="J336" i="34"/>
  <c r="J337" i="34"/>
  <c r="J338" i="34"/>
  <c r="J339" i="34"/>
  <c r="J340" i="34"/>
  <c r="J341" i="34"/>
  <c r="J342" i="34"/>
  <c r="J343" i="34"/>
  <c r="J344" i="34"/>
  <c r="J345" i="34"/>
  <c r="J346" i="34"/>
  <c r="J347" i="34"/>
  <c r="J348" i="34"/>
  <c r="J349" i="34"/>
  <c r="J350" i="34"/>
  <c r="J351" i="34"/>
  <c r="J352" i="34"/>
  <c r="J353" i="34"/>
  <c r="J354" i="34"/>
  <c r="J355" i="34"/>
  <c r="J356" i="34"/>
  <c r="J357" i="34"/>
  <c r="J358" i="34"/>
  <c r="J359" i="34"/>
  <c r="J360" i="34"/>
  <c r="J361" i="34"/>
  <c r="J362" i="34"/>
  <c r="J363" i="34"/>
  <c r="J364" i="34"/>
  <c r="J365" i="34"/>
  <c r="J366" i="34"/>
  <c r="J367" i="34"/>
  <c r="J368" i="34"/>
  <c r="J369" i="34"/>
  <c r="J370" i="34"/>
  <c r="J371" i="34"/>
  <c r="J372" i="34"/>
  <c r="J373" i="34"/>
  <c r="J374" i="34"/>
  <c r="J375" i="34"/>
  <c r="J376" i="34"/>
  <c r="J377" i="34"/>
  <c r="J378" i="34"/>
  <c r="J379" i="34"/>
  <c r="J380" i="34"/>
  <c r="J381" i="34"/>
  <c r="J382" i="34"/>
  <c r="J383" i="34"/>
  <c r="J384" i="34"/>
  <c r="J385" i="34"/>
  <c r="J386" i="34"/>
  <c r="J387" i="34"/>
  <c r="J388" i="34"/>
  <c r="J389" i="34"/>
  <c r="J390" i="34"/>
  <c r="J391" i="34"/>
  <c r="J392" i="34"/>
  <c r="J393" i="34"/>
  <c r="J394" i="34"/>
  <c r="J395" i="34"/>
  <c r="J396" i="34"/>
  <c r="J397" i="34"/>
  <c r="J398" i="34"/>
  <c r="J399" i="34"/>
  <c r="J400" i="34"/>
  <c r="J401" i="34"/>
  <c r="J402" i="34"/>
  <c r="J403" i="34"/>
  <c r="J404" i="34"/>
  <c r="J405" i="34"/>
  <c r="J406" i="34"/>
  <c r="J407" i="34"/>
  <c r="J408" i="34"/>
  <c r="J409" i="34"/>
  <c r="J410" i="34"/>
  <c r="J411" i="34"/>
  <c r="J412" i="34"/>
  <c r="J413" i="34"/>
  <c r="J414" i="34"/>
  <c r="J415" i="34"/>
  <c r="J416" i="34"/>
  <c r="J417" i="34"/>
  <c r="J418" i="34"/>
  <c r="J419" i="34"/>
  <c r="J420" i="34"/>
  <c r="J421" i="34"/>
  <c r="J422" i="34"/>
  <c r="J423" i="34"/>
  <c r="J424" i="34"/>
  <c r="J425" i="34"/>
  <c r="J426" i="34"/>
  <c r="J427" i="34"/>
  <c r="J428" i="34"/>
  <c r="J429" i="34"/>
  <c r="J430" i="34"/>
  <c r="J431" i="34"/>
  <c r="J432" i="34"/>
  <c r="J433" i="34"/>
  <c r="J434" i="34"/>
  <c r="J435" i="34"/>
  <c r="J436" i="34"/>
  <c r="J437" i="34"/>
  <c r="J438" i="34"/>
  <c r="J439" i="34"/>
  <c r="J440" i="34"/>
  <c r="J441" i="34"/>
  <c r="J442" i="34"/>
  <c r="J443" i="34"/>
  <c r="J444" i="34"/>
  <c r="J445" i="34"/>
  <c r="J446" i="34"/>
  <c r="J447" i="34"/>
  <c r="J448" i="34"/>
  <c r="J449" i="34"/>
  <c r="J450" i="34"/>
  <c r="J451" i="34"/>
  <c r="J452" i="34"/>
  <c r="J453" i="34"/>
  <c r="J454" i="34"/>
  <c r="J455" i="34"/>
  <c r="J456" i="34"/>
  <c r="J457" i="34"/>
  <c r="J458" i="34"/>
  <c r="J459" i="34"/>
  <c r="J460" i="34"/>
  <c r="J461" i="34"/>
  <c r="J462" i="34"/>
  <c r="J463" i="34"/>
  <c r="J464" i="34"/>
  <c r="J465" i="34"/>
  <c r="J466" i="34"/>
  <c r="J467" i="34"/>
  <c r="J468" i="34"/>
  <c r="J469" i="34"/>
  <c r="J470" i="34"/>
  <c r="J471" i="34"/>
  <c r="J472" i="34"/>
  <c r="J473" i="34"/>
  <c r="J474" i="34"/>
  <c r="J475" i="34"/>
  <c r="J476" i="34"/>
  <c r="J477" i="34"/>
  <c r="J478" i="34"/>
  <c r="J479" i="34"/>
  <c r="J480" i="34"/>
  <c r="J481" i="34"/>
  <c r="J482" i="34"/>
  <c r="J483" i="34"/>
  <c r="J484" i="34"/>
  <c r="J485" i="34"/>
  <c r="J486" i="34"/>
  <c r="J487" i="34"/>
  <c r="J488" i="34"/>
  <c r="J489" i="34"/>
  <c r="J490" i="34"/>
  <c r="J491" i="34"/>
  <c r="J492" i="34"/>
  <c r="J493" i="34"/>
  <c r="J494" i="34"/>
  <c r="J495" i="34"/>
  <c r="J496" i="34"/>
  <c r="J497" i="34"/>
  <c r="J498" i="34"/>
  <c r="J499" i="34"/>
  <c r="J500" i="34"/>
  <c r="J501" i="34"/>
  <c r="J502" i="34"/>
  <c r="J503" i="34"/>
  <c r="J504" i="34"/>
  <c r="J505" i="34"/>
  <c r="J506" i="34"/>
  <c r="J507" i="34"/>
  <c r="J508" i="34"/>
  <c r="J509" i="34"/>
  <c r="J510" i="34"/>
  <c r="J511" i="34"/>
  <c r="J512" i="34"/>
  <c r="J513" i="34"/>
  <c r="J514" i="34"/>
  <c r="J515" i="34"/>
  <c r="J516" i="34"/>
  <c r="J517" i="34"/>
  <c r="J518" i="34"/>
  <c r="J519" i="34"/>
  <c r="J520" i="34"/>
  <c r="J521" i="34"/>
  <c r="J522" i="34"/>
  <c r="J523" i="34"/>
  <c r="J524" i="34"/>
  <c r="J525" i="34"/>
  <c r="J526" i="34"/>
  <c r="J527" i="34"/>
  <c r="J528" i="34"/>
  <c r="J529" i="34"/>
  <c r="J530" i="34"/>
  <c r="J531" i="34"/>
  <c r="J532" i="34"/>
  <c r="J533" i="34"/>
  <c r="J534" i="34"/>
  <c r="J535" i="34"/>
  <c r="J536" i="34"/>
  <c r="J537" i="34"/>
  <c r="J538" i="34"/>
  <c r="J539" i="34"/>
  <c r="J540" i="34"/>
  <c r="J541" i="34"/>
  <c r="J542" i="34"/>
  <c r="J543" i="34"/>
  <c r="J544" i="34"/>
  <c r="J545" i="34"/>
  <c r="J546" i="34"/>
  <c r="J547" i="34"/>
  <c r="J548" i="34"/>
  <c r="J549" i="34"/>
  <c r="J550" i="34"/>
  <c r="J551" i="34"/>
  <c r="J552" i="34"/>
  <c r="J553" i="34"/>
  <c r="J554" i="34"/>
  <c r="J555" i="34"/>
  <c r="J556" i="34"/>
  <c r="J557" i="34"/>
  <c r="J558" i="34"/>
  <c r="J559" i="34"/>
  <c r="J560" i="34"/>
  <c r="J561" i="34"/>
  <c r="J562" i="34"/>
  <c r="J563" i="34"/>
  <c r="J564" i="34"/>
  <c r="J565" i="34"/>
  <c r="J566" i="34"/>
  <c r="J567" i="34"/>
  <c r="J568" i="34"/>
  <c r="J569" i="34"/>
  <c r="J570" i="34"/>
  <c r="J571" i="34"/>
  <c r="J572" i="34"/>
  <c r="J573" i="34"/>
  <c r="J574" i="34"/>
  <c r="J575" i="34"/>
  <c r="J576" i="34"/>
  <c r="J577" i="34"/>
  <c r="J578" i="34"/>
  <c r="J579" i="34"/>
  <c r="J580" i="34"/>
  <c r="J581" i="34"/>
  <c r="J582" i="34"/>
  <c r="J583" i="34"/>
  <c r="J584" i="34"/>
  <c r="J585" i="34"/>
  <c r="J586" i="34"/>
  <c r="J587" i="34"/>
  <c r="J588" i="34"/>
  <c r="J589" i="34"/>
  <c r="J590" i="34"/>
  <c r="J591" i="34"/>
  <c r="J592" i="34"/>
  <c r="J593" i="34"/>
  <c r="J594" i="34"/>
  <c r="J595" i="34"/>
  <c r="J596" i="34"/>
  <c r="J597" i="34"/>
  <c r="J598" i="34"/>
  <c r="J599" i="34"/>
  <c r="J600" i="34"/>
  <c r="J601" i="34"/>
  <c r="J602" i="34"/>
  <c r="J603" i="34"/>
  <c r="J604" i="34"/>
  <c r="J605" i="34"/>
  <c r="J606" i="34"/>
  <c r="J607" i="34"/>
  <c r="J608" i="34"/>
  <c r="J609" i="34"/>
  <c r="J610" i="34"/>
  <c r="J611" i="34"/>
  <c r="J612" i="34"/>
  <c r="J613" i="34"/>
  <c r="J614" i="34"/>
  <c r="J615" i="34"/>
  <c r="J616" i="34"/>
  <c r="J617" i="34"/>
  <c r="J618" i="34"/>
  <c r="J619" i="34"/>
  <c r="J620" i="34"/>
  <c r="J621" i="34"/>
  <c r="J622" i="34"/>
  <c r="J623" i="34"/>
  <c r="J624" i="34"/>
  <c r="J625" i="34"/>
  <c r="J626" i="34"/>
  <c r="J627" i="34"/>
  <c r="J628" i="34"/>
  <c r="J629" i="34"/>
  <c r="J630" i="34"/>
  <c r="J631" i="34"/>
  <c r="J632" i="34"/>
  <c r="J633" i="34"/>
  <c r="J634" i="34"/>
  <c r="J635" i="34"/>
  <c r="J636" i="34"/>
  <c r="J637" i="34"/>
  <c r="J638" i="34"/>
  <c r="J639" i="34"/>
  <c r="J640" i="34"/>
  <c r="J641" i="34"/>
  <c r="J642" i="34"/>
  <c r="J643" i="34"/>
  <c r="J644" i="34"/>
  <c r="J645" i="34"/>
  <c r="J646" i="34"/>
  <c r="J647" i="34"/>
  <c r="J648" i="34"/>
  <c r="J649" i="34"/>
  <c r="J650" i="34"/>
  <c r="J651" i="34"/>
  <c r="J652" i="34"/>
  <c r="J653" i="34"/>
  <c r="J654" i="34"/>
  <c r="J655" i="34"/>
  <c r="J656" i="34"/>
  <c r="J657" i="34"/>
  <c r="J658" i="34"/>
  <c r="J659" i="34"/>
  <c r="J660" i="34"/>
  <c r="J661" i="34"/>
  <c r="J662" i="34"/>
  <c r="J663" i="34"/>
  <c r="J664" i="34"/>
  <c r="J665" i="34"/>
  <c r="J666" i="34"/>
  <c r="J667" i="34"/>
  <c r="J668" i="34"/>
  <c r="J669" i="34"/>
  <c r="J670" i="34"/>
  <c r="J671" i="34"/>
  <c r="J672" i="34"/>
  <c r="J673" i="34"/>
  <c r="J674" i="34"/>
  <c r="J675" i="34"/>
  <c r="J676" i="34"/>
  <c r="J677" i="34"/>
  <c r="J678" i="34"/>
  <c r="J679" i="34"/>
  <c r="J680" i="34"/>
  <c r="J681" i="34"/>
  <c r="J682" i="34"/>
  <c r="J683" i="34"/>
  <c r="J684" i="34"/>
  <c r="J685" i="34"/>
  <c r="J686" i="34"/>
  <c r="J687" i="34"/>
  <c r="J688" i="34"/>
  <c r="J689" i="34"/>
  <c r="J690" i="34"/>
  <c r="J691" i="34"/>
  <c r="J692" i="34"/>
  <c r="J693" i="34"/>
  <c r="J694" i="34"/>
  <c r="J695" i="34"/>
  <c r="J696" i="34"/>
  <c r="J697" i="34"/>
  <c r="J698" i="34"/>
  <c r="J699" i="34"/>
  <c r="J700" i="34"/>
  <c r="J701" i="34"/>
  <c r="J702" i="34"/>
  <c r="J703" i="34"/>
  <c r="J704" i="34"/>
  <c r="J705" i="34"/>
  <c r="J706" i="34"/>
  <c r="J707" i="34"/>
  <c r="J708" i="34"/>
  <c r="J709" i="34"/>
  <c r="J710" i="34"/>
  <c r="J711" i="34"/>
  <c r="J712" i="34"/>
  <c r="J713" i="34"/>
  <c r="J714" i="34"/>
  <c r="J715" i="34"/>
  <c r="J716" i="34"/>
  <c r="J717" i="34"/>
  <c r="J718" i="34"/>
  <c r="J719" i="34"/>
  <c r="J720" i="34"/>
  <c r="J721" i="34"/>
  <c r="J722" i="34"/>
  <c r="J723" i="34"/>
  <c r="J724" i="34"/>
  <c r="J725" i="34"/>
  <c r="J726" i="34"/>
  <c r="J727" i="34"/>
  <c r="J728" i="34"/>
  <c r="J729" i="34"/>
  <c r="J730" i="34"/>
  <c r="J731" i="34"/>
  <c r="J732" i="34"/>
  <c r="J733" i="34"/>
  <c r="J734" i="34"/>
  <c r="J735" i="34"/>
  <c r="J736" i="34"/>
  <c r="J737" i="34"/>
  <c r="J738" i="34"/>
  <c r="J739" i="34"/>
  <c r="J740" i="34"/>
  <c r="J741" i="34"/>
  <c r="J742" i="34"/>
  <c r="J743" i="34"/>
  <c r="J744" i="34"/>
  <c r="J745" i="34"/>
  <c r="J746" i="34"/>
  <c r="J747" i="34"/>
  <c r="J748" i="34"/>
  <c r="J749" i="34"/>
  <c r="J750" i="34"/>
  <c r="J751" i="34"/>
  <c r="J752" i="34"/>
  <c r="J753" i="34"/>
  <c r="J754" i="34"/>
  <c r="J755" i="34"/>
  <c r="J756" i="34"/>
  <c r="J757" i="34"/>
  <c r="J758" i="34"/>
  <c r="J759" i="34"/>
  <c r="J760" i="34"/>
  <c r="J761" i="34"/>
  <c r="J762" i="34"/>
  <c r="J763" i="34"/>
  <c r="J764" i="34"/>
  <c r="J765" i="34"/>
  <c r="J766" i="34"/>
  <c r="J767" i="34"/>
  <c r="J768" i="34"/>
  <c r="J769" i="34"/>
  <c r="J770" i="34"/>
  <c r="J771" i="34"/>
  <c r="J772" i="34"/>
  <c r="J773" i="34"/>
  <c r="J774" i="34"/>
  <c r="J775" i="34"/>
  <c r="J776" i="34"/>
  <c r="J777" i="34"/>
  <c r="J778" i="34"/>
  <c r="J779" i="34"/>
  <c r="J780" i="34"/>
  <c r="J781" i="34"/>
  <c r="J782" i="34"/>
  <c r="J783" i="34"/>
  <c r="J784" i="34"/>
  <c r="J785" i="34"/>
  <c r="J786" i="34"/>
  <c r="J787" i="34"/>
  <c r="J788" i="34"/>
  <c r="J789" i="34"/>
  <c r="J790" i="34"/>
  <c r="J791" i="34"/>
  <c r="J792" i="34"/>
  <c r="J793" i="34"/>
  <c r="J794" i="34"/>
  <c r="J795" i="34"/>
  <c r="J796" i="34"/>
  <c r="J797" i="34"/>
  <c r="J798" i="34"/>
  <c r="J799" i="34"/>
  <c r="J800" i="34"/>
  <c r="J801" i="34"/>
  <c r="J802" i="34"/>
  <c r="J803" i="34"/>
  <c r="J804" i="34"/>
  <c r="J805" i="34"/>
  <c r="J806" i="34"/>
  <c r="J807" i="34"/>
  <c r="J808" i="34"/>
  <c r="J809" i="34"/>
  <c r="J810" i="34"/>
  <c r="J811" i="34"/>
  <c r="J812" i="34"/>
  <c r="J813" i="34"/>
  <c r="J814" i="34"/>
  <c r="J815" i="34"/>
  <c r="J816" i="34"/>
  <c r="J817" i="34"/>
  <c r="J818" i="34"/>
  <c r="J819" i="34"/>
  <c r="J820" i="34"/>
  <c r="J821" i="34"/>
  <c r="J822" i="34"/>
  <c r="J823" i="34"/>
  <c r="J824" i="34"/>
  <c r="J825" i="34"/>
  <c r="J826" i="34"/>
  <c r="J827" i="34"/>
  <c r="J828" i="34"/>
  <c r="J829" i="34"/>
  <c r="J830" i="34"/>
  <c r="J831" i="34"/>
  <c r="J832" i="34"/>
  <c r="J833" i="34"/>
  <c r="J834" i="34"/>
  <c r="J835" i="34"/>
  <c r="J836" i="34"/>
  <c r="J837" i="34"/>
  <c r="J838" i="34"/>
  <c r="J839" i="34"/>
  <c r="J840" i="34"/>
  <c r="J841" i="34"/>
  <c r="J842" i="34"/>
  <c r="J843" i="34"/>
  <c r="J844" i="34"/>
  <c r="J845" i="34"/>
  <c r="J846" i="34"/>
  <c r="J847" i="34"/>
  <c r="J848" i="34"/>
  <c r="J849" i="34"/>
  <c r="J850" i="34"/>
  <c r="J851" i="34"/>
  <c r="J852" i="34"/>
  <c r="J853" i="34"/>
  <c r="J854" i="34"/>
  <c r="J855" i="34"/>
  <c r="J856" i="34"/>
  <c r="J857" i="34"/>
  <c r="J858" i="34"/>
  <c r="J859" i="34"/>
  <c r="J860" i="34"/>
  <c r="J861" i="34"/>
  <c r="J862" i="34"/>
  <c r="J863" i="34"/>
  <c r="J864" i="34"/>
  <c r="J865" i="34"/>
  <c r="J866" i="34"/>
  <c r="J867" i="34"/>
  <c r="J868" i="34"/>
  <c r="J869" i="34"/>
  <c r="J870" i="34"/>
  <c r="J871" i="34"/>
  <c r="J872" i="34"/>
  <c r="J873" i="34"/>
  <c r="J874" i="34"/>
  <c r="J875" i="34"/>
  <c r="J876" i="34"/>
  <c r="J877" i="34"/>
  <c r="J878" i="34"/>
  <c r="J879" i="34"/>
  <c r="J880" i="34"/>
  <c r="J881" i="34"/>
  <c r="J882" i="34"/>
  <c r="J883" i="34"/>
  <c r="J884" i="34"/>
  <c r="J885" i="34"/>
  <c r="J886" i="34"/>
  <c r="J887" i="34"/>
  <c r="J888" i="34"/>
  <c r="J889" i="34"/>
  <c r="J890" i="34"/>
  <c r="J891" i="34"/>
  <c r="J892" i="34"/>
  <c r="J893" i="34"/>
  <c r="J894" i="34"/>
  <c r="J895" i="34"/>
  <c r="J896" i="34"/>
  <c r="J897" i="34"/>
  <c r="J898" i="34"/>
  <c r="J899" i="34"/>
  <c r="J900" i="34"/>
  <c r="J901" i="34"/>
  <c r="J902" i="34"/>
  <c r="J903" i="34"/>
  <c r="J904" i="34"/>
  <c r="J905" i="34"/>
  <c r="J906" i="34"/>
  <c r="J907" i="34"/>
  <c r="J908" i="34"/>
  <c r="J909" i="34"/>
  <c r="J910" i="34"/>
  <c r="J911" i="34"/>
  <c r="J912" i="34"/>
  <c r="J913" i="34"/>
  <c r="J914" i="34"/>
  <c r="J915" i="34"/>
  <c r="J916" i="34"/>
  <c r="J917" i="34"/>
  <c r="J918" i="34"/>
  <c r="J919" i="34"/>
  <c r="J920" i="34"/>
  <c r="J921" i="34"/>
  <c r="J922" i="34"/>
  <c r="J923" i="34"/>
  <c r="J924" i="34"/>
  <c r="J925" i="34"/>
  <c r="J926" i="34"/>
  <c r="J927" i="34"/>
  <c r="J928" i="34"/>
  <c r="J929" i="34"/>
  <c r="J930" i="34"/>
  <c r="J931" i="34"/>
  <c r="J932" i="34"/>
  <c r="J933" i="34"/>
  <c r="J934" i="34"/>
  <c r="J935" i="34"/>
  <c r="J936" i="34"/>
  <c r="J937" i="34"/>
  <c r="J938" i="34"/>
  <c r="J939" i="34"/>
  <c r="J940" i="34"/>
  <c r="J941" i="34"/>
  <c r="J942" i="34"/>
  <c r="J943" i="34"/>
  <c r="J944" i="34"/>
  <c r="J945" i="34"/>
  <c r="J946" i="34"/>
  <c r="J947" i="34"/>
  <c r="J948" i="34"/>
  <c r="J949" i="34"/>
  <c r="J950" i="34"/>
  <c r="J951" i="34"/>
  <c r="J952" i="34"/>
  <c r="J953" i="34"/>
  <c r="J954" i="34"/>
  <c r="J955" i="34"/>
  <c r="J956" i="34"/>
  <c r="J957" i="34"/>
  <c r="J958" i="34"/>
  <c r="J959" i="34"/>
  <c r="J960" i="34"/>
  <c r="J961" i="34"/>
  <c r="J962" i="34"/>
  <c r="J963" i="34"/>
  <c r="J964" i="34"/>
  <c r="J965" i="34"/>
  <c r="J966" i="34"/>
  <c r="J967" i="34"/>
  <c r="J968" i="34"/>
  <c r="J969" i="34"/>
  <c r="J970" i="34"/>
  <c r="J971" i="34"/>
  <c r="J972" i="34"/>
  <c r="J973" i="34"/>
  <c r="J974" i="34"/>
  <c r="J975" i="34"/>
  <c r="J976" i="34"/>
  <c r="J977" i="34"/>
  <c r="AM42" i="35"/>
  <c r="AP42" i="35" s="1"/>
  <c r="AH42" i="35"/>
  <c r="AA42" i="35"/>
  <c r="AA41" i="35"/>
  <c r="AH41" i="35"/>
  <c r="AM41" i="35"/>
  <c r="AN41" i="35" s="1"/>
  <c r="AQ41" i="35" s="1"/>
  <c r="AQ141" i="35" l="1"/>
  <c r="AN140" i="35"/>
  <c r="G15" i="19" a="1"/>
  <c r="G15" i="19" s="1"/>
  <c r="G13" i="19" a="1"/>
  <c r="G13" i="19" s="1"/>
  <c r="G14" i="19" a="1"/>
  <c r="G14" i="19" s="1"/>
  <c r="G12" i="19" a="1"/>
  <c r="G12" i="19" s="1"/>
  <c r="G11" i="19" a="1"/>
  <c r="G11" i="19" s="1"/>
  <c r="AP138" i="35"/>
  <c r="G18" i="19" a="1"/>
  <c r="G18" i="19" s="1"/>
  <c r="G17" i="19" a="1"/>
  <c r="G17" i="19" s="1"/>
  <c r="G10" i="19" a="1"/>
  <c r="G10" i="19" s="1"/>
  <c r="G16" i="19" a="1"/>
  <c r="G16" i="19" s="1"/>
  <c r="AN137" i="35"/>
  <c r="AR138" i="35"/>
  <c r="AR136" i="35"/>
  <c r="AN135" i="35"/>
  <c r="AR41" i="35"/>
  <c r="AN42" i="35"/>
  <c r="AR42" i="35" s="1"/>
  <c r="AP41" i="35"/>
  <c r="AM36" i="35"/>
  <c r="AP36" i="35" s="1"/>
  <c r="AH36" i="35"/>
  <c r="AA36" i="35"/>
  <c r="AA16" i="35"/>
  <c r="AH16" i="35"/>
  <c r="AM16" i="35"/>
  <c r="AN16" i="35" s="1"/>
  <c r="AR16" i="35" s="1"/>
  <c r="E9" i="19"/>
  <c r="G5" i="32" s="1"/>
  <c r="AM139" i="35"/>
  <c r="AP139" i="35" s="1"/>
  <c r="AM134" i="35"/>
  <c r="AN134" i="35" s="1"/>
  <c r="AR134" i="35" s="1"/>
  <c r="AH134" i="35"/>
  <c r="AA134" i="35"/>
  <c r="AM133" i="35"/>
  <c r="AH133" i="35"/>
  <c r="AA133" i="35"/>
  <c r="AM132" i="35"/>
  <c r="AN132" i="35" s="1"/>
  <c r="AR132" i="35" s="1"/>
  <c r="AH132" i="35"/>
  <c r="AA132" i="35"/>
  <c r="AM131" i="35"/>
  <c r="AH131" i="35"/>
  <c r="AA131" i="35"/>
  <c r="AM130" i="35"/>
  <c r="AN130" i="35" s="1"/>
  <c r="AR130" i="35" s="1"/>
  <c r="AH130" i="35"/>
  <c r="AA130" i="35"/>
  <c r="AM129" i="35"/>
  <c r="AH129" i="35"/>
  <c r="AA129" i="35"/>
  <c r="AM128" i="35"/>
  <c r="AN128" i="35" s="1"/>
  <c r="AR128" i="35" s="1"/>
  <c r="AH128" i="35"/>
  <c r="AA128" i="35"/>
  <c r="AM127" i="35"/>
  <c r="AH127" i="35"/>
  <c r="AA127" i="35"/>
  <c r="AM126" i="35"/>
  <c r="AN126" i="35" s="1"/>
  <c r="AR126" i="35" s="1"/>
  <c r="AH126" i="35"/>
  <c r="AA126" i="35"/>
  <c r="AM125" i="35"/>
  <c r="AH125" i="35"/>
  <c r="AA125" i="35"/>
  <c r="AM124" i="35"/>
  <c r="AN124" i="35" s="1"/>
  <c r="AR124" i="35" s="1"/>
  <c r="AH124" i="35"/>
  <c r="AA124" i="35"/>
  <c r="AM123" i="35"/>
  <c r="AH123" i="35"/>
  <c r="AA123" i="35"/>
  <c r="AM122" i="35"/>
  <c r="AN122" i="35" s="1"/>
  <c r="AR122" i="35" s="1"/>
  <c r="AH122" i="35"/>
  <c r="AA122" i="35"/>
  <c r="AM121" i="35"/>
  <c r="AH121" i="35"/>
  <c r="AA121" i="35"/>
  <c r="AM120" i="35"/>
  <c r="AN120" i="35" s="1"/>
  <c r="AR120" i="35" s="1"/>
  <c r="AH120" i="35"/>
  <c r="AA120" i="35"/>
  <c r="AM119" i="35"/>
  <c r="AH119" i="35"/>
  <c r="AA119" i="35"/>
  <c r="AM118" i="35"/>
  <c r="AN118" i="35" s="1"/>
  <c r="AR118" i="35" s="1"/>
  <c r="AH118" i="35"/>
  <c r="AA118" i="35"/>
  <c r="AM117" i="35"/>
  <c r="AH117" i="35"/>
  <c r="AA117" i="35"/>
  <c r="AM116" i="35"/>
  <c r="AN116" i="35" s="1"/>
  <c r="AR116" i="35" s="1"/>
  <c r="AH116" i="35"/>
  <c r="AA116" i="35"/>
  <c r="AM115" i="35"/>
  <c r="AH115" i="35"/>
  <c r="AA115" i="35"/>
  <c r="AM114" i="35"/>
  <c r="AN114" i="35" s="1"/>
  <c r="AR114" i="35" s="1"/>
  <c r="AH114" i="35"/>
  <c r="AA114" i="35"/>
  <c r="AM113" i="35"/>
  <c r="AH113" i="35"/>
  <c r="AA113" i="35"/>
  <c r="AM112" i="35"/>
  <c r="AN112" i="35" s="1"/>
  <c r="AR112" i="35" s="1"/>
  <c r="AH112" i="35"/>
  <c r="AA112" i="35"/>
  <c r="AM111" i="35"/>
  <c r="AH111" i="35"/>
  <c r="AA111" i="35"/>
  <c r="AM110" i="35"/>
  <c r="AN110" i="35" s="1"/>
  <c r="AR110" i="35" s="1"/>
  <c r="AH110" i="35"/>
  <c r="AA110" i="35"/>
  <c r="AM109" i="35"/>
  <c r="AH109" i="35"/>
  <c r="AA109" i="35"/>
  <c r="AM108" i="35"/>
  <c r="AN108" i="35" s="1"/>
  <c r="AR108" i="35" s="1"/>
  <c r="AH108" i="35"/>
  <c r="AA108" i="35"/>
  <c r="AM107" i="35"/>
  <c r="AH107" i="35"/>
  <c r="AA107" i="35"/>
  <c r="AM106" i="35"/>
  <c r="AN106" i="35" s="1"/>
  <c r="AR106" i="35" s="1"/>
  <c r="AH106" i="35"/>
  <c r="AA106" i="35"/>
  <c r="AM105" i="35"/>
  <c r="AH105" i="35"/>
  <c r="AA105" i="35"/>
  <c r="AM104" i="35"/>
  <c r="AN104" i="35" s="1"/>
  <c r="AR104" i="35" s="1"/>
  <c r="AH104" i="35"/>
  <c r="AA104" i="35"/>
  <c r="AM103" i="35"/>
  <c r="AH103" i="35"/>
  <c r="AA103" i="35"/>
  <c r="AM102" i="35"/>
  <c r="AN102" i="35" s="1"/>
  <c r="AR102" i="35" s="1"/>
  <c r="AH102" i="35"/>
  <c r="AA102" i="35"/>
  <c r="AM101" i="35"/>
  <c r="AH101" i="35"/>
  <c r="AA101" i="35"/>
  <c r="AM100" i="35"/>
  <c r="AN100" i="35" s="1"/>
  <c r="AR100" i="35" s="1"/>
  <c r="AH100" i="35"/>
  <c r="AA100" i="35"/>
  <c r="AM99" i="35"/>
  <c r="AH99" i="35"/>
  <c r="AA99" i="35"/>
  <c r="AM98" i="35"/>
  <c r="AN98" i="35" s="1"/>
  <c r="AR98" i="35" s="1"/>
  <c r="AH98" i="35"/>
  <c r="AA98" i="35"/>
  <c r="AM97" i="35"/>
  <c r="AH97" i="35"/>
  <c r="AA97" i="35"/>
  <c r="AM96" i="35"/>
  <c r="AN96" i="35" s="1"/>
  <c r="AR96" i="35" s="1"/>
  <c r="AH96" i="35"/>
  <c r="AA96" i="35"/>
  <c r="AM95" i="35"/>
  <c r="AH95" i="35"/>
  <c r="AA95" i="35"/>
  <c r="AM94" i="35"/>
  <c r="AN94" i="35" s="1"/>
  <c r="AR94" i="35" s="1"/>
  <c r="AH94" i="35"/>
  <c r="AA94" i="35"/>
  <c r="AM93" i="35"/>
  <c r="AH93" i="35"/>
  <c r="AA93" i="35"/>
  <c r="AM92" i="35"/>
  <c r="AN92" i="35" s="1"/>
  <c r="AR92" i="35" s="1"/>
  <c r="AH92" i="35"/>
  <c r="AA92" i="35"/>
  <c r="AM91" i="35"/>
  <c r="AH91" i="35"/>
  <c r="AA91" i="35"/>
  <c r="AM90" i="35"/>
  <c r="AN90" i="35" s="1"/>
  <c r="AR90" i="35" s="1"/>
  <c r="AH90" i="35"/>
  <c r="AA90" i="35"/>
  <c r="AM89" i="35"/>
  <c r="AH89" i="35"/>
  <c r="AA89" i="35"/>
  <c r="AM88" i="35"/>
  <c r="AN88" i="35" s="1"/>
  <c r="AR88" i="35" s="1"/>
  <c r="AH88" i="35"/>
  <c r="AA88" i="35"/>
  <c r="AM87" i="35"/>
  <c r="AH87" i="35"/>
  <c r="AA87" i="35"/>
  <c r="AM86" i="35"/>
  <c r="AN86" i="35" s="1"/>
  <c r="AR86" i="35" s="1"/>
  <c r="AH86" i="35"/>
  <c r="AA86" i="35"/>
  <c r="AM85" i="35"/>
  <c r="AP85" i="35" s="1"/>
  <c r="AH85" i="35"/>
  <c r="AA85" i="35"/>
  <c r="AM84" i="35"/>
  <c r="AN84" i="35" s="1"/>
  <c r="AR84" i="35" s="1"/>
  <c r="AH84" i="35"/>
  <c r="AA84" i="35"/>
  <c r="AM83" i="35"/>
  <c r="AP83" i="35" s="1"/>
  <c r="AH83" i="35"/>
  <c r="AA83" i="35"/>
  <c r="AM82" i="35"/>
  <c r="AN82" i="35" s="1"/>
  <c r="AR82" i="35" s="1"/>
  <c r="AH82" i="35"/>
  <c r="AA82" i="35"/>
  <c r="AM81" i="35"/>
  <c r="AP81" i="35" s="1"/>
  <c r="AH81" i="35"/>
  <c r="AA81" i="35"/>
  <c r="AM80" i="35"/>
  <c r="AN80" i="35" s="1"/>
  <c r="AR80" i="35" s="1"/>
  <c r="AH80" i="35"/>
  <c r="AA80" i="35"/>
  <c r="AM79" i="35"/>
  <c r="AP79" i="35" s="1"/>
  <c r="AH79" i="35"/>
  <c r="AA79" i="35"/>
  <c r="AM78" i="35"/>
  <c r="AN78" i="35" s="1"/>
  <c r="AR78" i="35" s="1"/>
  <c r="AH78" i="35"/>
  <c r="AA78" i="35"/>
  <c r="AM77" i="35"/>
  <c r="AP77" i="35" s="1"/>
  <c r="AH77" i="35"/>
  <c r="AA77" i="35"/>
  <c r="AM76" i="35"/>
  <c r="AN76" i="35" s="1"/>
  <c r="AR76" i="35" s="1"/>
  <c r="AH76" i="35"/>
  <c r="AA76" i="35"/>
  <c r="AM75" i="35"/>
  <c r="AP75" i="35" s="1"/>
  <c r="AH75" i="35"/>
  <c r="AA75" i="35"/>
  <c r="AM74" i="35"/>
  <c r="AN74" i="35" s="1"/>
  <c r="AR74" i="35" s="1"/>
  <c r="AH74" i="35"/>
  <c r="AA74" i="35"/>
  <c r="AM73" i="35"/>
  <c r="AP73" i="35" s="1"/>
  <c r="AH73" i="35"/>
  <c r="AA73" i="35"/>
  <c r="AM72" i="35"/>
  <c r="AN72" i="35" s="1"/>
  <c r="AR72" i="35" s="1"/>
  <c r="AH72" i="35"/>
  <c r="AA72" i="35"/>
  <c r="AM71" i="35"/>
  <c r="AP71" i="35" s="1"/>
  <c r="AH71" i="35"/>
  <c r="AA71" i="35"/>
  <c r="AM70" i="35"/>
  <c r="AN70" i="35" s="1"/>
  <c r="AR70" i="35" s="1"/>
  <c r="AH70" i="35"/>
  <c r="AA70" i="35"/>
  <c r="AM69" i="35"/>
  <c r="AP69" i="35" s="1"/>
  <c r="AH69" i="35"/>
  <c r="AA69" i="35"/>
  <c r="AM68" i="35"/>
  <c r="AN68" i="35" s="1"/>
  <c r="AR68" i="35" s="1"/>
  <c r="AH68" i="35"/>
  <c r="AA68" i="35"/>
  <c r="AM67" i="35"/>
  <c r="AP67" i="35" s="1"/>
  <c r="AH67" i="35"/>
  <c r="AA67" i="35"/>
  <c r="AM66" i="35"/>
  <c r="AN66" i="35" s="1"/>
  <c r="AR66" i="35" s="1"/>
  <c r="AH66" i="35"/>
  <c r="AA66" i="35"/>
  <c r="AM65" i="35"/>
  <c r="AP65" i="35" s="1"/>
  <c r="AH65" i="35"/>
  <c r="AA65" i="35"/>
  <c r="AM64" i="35"/>
  <c r="AN64" i="35" s="1"/>
  <c r="AR64" i="35" s="1"/>
  <c r="AH64" i="35"/>
  <c r="AA64" i="35"/>
  <c r="AM63" i="35"/>
  <c r="AP63" i="35" s="1"/>
  <c r="AH63" i="35"/>
  <c r="AA63" i="35"/>
  <c r="AM62" i="35"/>
  <c r="AN62" i="35" s="1"/>
  <c r="AR62" i="35" s="1"/>
  <c r="AH62" i="35"/>
  <c r="AA62" i="35"/>
  <c r="AM61" i="35"/>
  <c r="AP61" i="35" s="1"/>
  <c r="AH61" i="35"/>
  <c r="AA61" i="35"/>
  <c r="AM60" i="35"/>
  <c r="AN60" i="35" s="1"/>
  <c r="AR60" i="35" s="1"/>
  <c r="AH60" i="35"/>
  <c r="AA60" i="35"/>
  <c r="AM59" i="35"/>
  <c r="AP59" i="35" s="1"/>
  <c r="AH59" i="35"/>
  <c r="AA59" i="35"/>
  <c r="AM58" i="35"/>
  <c r="AN58" i="35" s="1"/>
  <c r="AR58" i="35" s="1"/>
  <c r="AH58" i="35"/>
  <c r="AA58" i="35"/>
  <c r="AM57" i="35"/>
  <c r="AP57" i="35" s="1"/>
  <c r="AH57" i="35"/>
  <c r="AA57" i="35"/>
  <c r="AM56" i="35"/>
  <c r="AN56" i="35" s="1"/>
  <c r="AR56" i="35" s="1"/>
  <c r="AH56" i="35"/>
  <c r="AA56" i="35"/>
  <c r="AM55" i="35"/>
  <c r="AP55" i="35" s="1"/>
  <c r="AH55" i="35"/>
  <c r="AA55" i="35"/>
  <c r="AM54" i="35"/>
  <c r="AN54" i="35" s="1"/>
  <c r="AR54" i="35" s="1"/>
  <c r="AH54" i="35"/>
  <c r="AA54" i="35"/>
  <c r="AM53" i="35"/>
  <c r="AP53" i="35" s="1"/>
  <c r="AH53" i="35"/>
  <c r="AA53" i="35"/>
  <c r="AM52" i="35"/>
  <c r="AN52" i="35" s="1"/>
  <c r="AR52" i="35" s="1"/>
  <c r="AH52" i="35"/>
  <c r="AA52" i="35"/>
  <c r="AM51" i="35"/>
  <c r="AP51" i="35" s="1"/>
  <c r="AH51" i="35"/>
  <c r="AA51" i="35"/>
  <c r="AM50" i="35"/>
  <c r="AN50" i="35" s="1"/>
  <c r="AR50" i="35" s="1"/>
  <c r="AH50" i="35"/>
  <c r="AA50" i="35"/>
  <c r="AM49" i="35"/>
  <c r="AP49" i="35" s="1"/>
  <c r="AH49" i="35"/>
  <c r="AA49" i="35"/>
  <c r="AM48" i="35"/>
  <c r="AN48" i="35" s="1"/>
  <c r="AR48" i="35" s="1"/>
  <c r="AH48" i="35"/>
  <c r="AA48" i="35"/>
  <c r="AM47" i="35"/>
  <c r="AP47" i="35" s="1"/>
  <c r="AH47" i="35"/>
  <c r="AA47" i="35"/>
  <c r="AM46" i="35"/>
  <c r="AN46" i="35" s="1"/>
  <c r="AR46" i="35" s="1"/>
  <c r="AH46" i="35"/>
  <c r="AA46" i="35"/>
  <c r="AM45" i="35"/>
  <c r="AP45" i="35" s="1"/>
  <c r="AH45" i="35"/>
  <c r="AA45" i="35"/>
  <c r="AM44" i="35"/>
  <c r="AN44" i="35" s="1"/>
  <c r="AR44" i="35" s="1"/>
  <c r="AH44" i="35"/>
  <c r="AA44" i="35"/>
  <c r="AM43" i="35"/>
  <c r="AP43" i="35" s="1"/>
  <c r="AH43" i="35"/>
  <c r="AA43" i="35"/>
  <c r="AM40" i="35"/>
  <c r="AN40" i="35" s="1"/>
  <c r="AR40" i="35" s="1"/>
  <c r="AH40" i="35"/>
  <c r="AA40" i="35"/>
  <c r="AM39" i="35"/>
  <c r="AP39" i="35" s="1"/>
  <c r="AH39" i="35"/>
  <c r="AA39" i="35"/>
  <c r="AM38" i="35"/>
  <c r="AN38" i="35" s="1"/>
  <c r="AR38" i="35" s="1"/>
  <c r="AH38" i="35"/>
  <c r="AA38" i="35"/>
  <c r="AM37" i="35"/>
  <c r="AP37" i="35" s="1"/>
  <c r="AH37" i="35"/>
  <c r="AA37" i="35"/>
  <c r="AM35" i="35"/>
  <c r="AN35" i="35" s="1"/>
  <c r="AR35" i="35" s="1"/>
  <c r="AH35" i="35"/>
  <c r="AA35" i="35"/>
  <c r="AM34" i="35"/>
  <c r="AP34" i="35" s="1"/>
  <c r="AH34" i="35"/>
  <c r="AA34" i="35"/>
  <c r="AM33" i="35"/>
  <c r="AN33" i="35" s="1"/>
  <c r="AR33" i="35" s="1"/>
  <c r="AH33" i="35"/>
  <c r="AA33" i="35"/>
  <c r="AM32" i="35"/>
  <c r="AP32" i="35" s="1"/>
  <c r="AH32" i="35"/>
  <c r="AA32" i="35"/>
  <c r="AM31" i="35"/>
  <c r="AN31" i="35" s="1"/>
  <c r="AR31" i="35" s="1"/>
  <c r="AH31" i="35"/>
  <c r="AA31" i="35"/>
  <c r="AM30" i="35"/>
  <c r="AP30" i="35" s="1"/>
  <c r="AH30" i="35"/>
  <c r="AA30" i="35"/>
  <c r="AM29" i="35"/>
  <c r="AN29" i="35" s="1"/>
  <c r="AR29" i="35" s="1"/>
  <c r="AH29" i="35"/>
  <c r="AA29" i="35"/>
  <c r="AM28" i="35"/>
  <c r="AP28" i="35" s="1"/>
  <c r="AH28" i="35"/>
  <c r="AA28" i="35"/>
  <c r="AM27" i="35"/>
  <c r="AN27" i="35" s="1"/>
  <c r="AR27" i="35" s="1"/>
  <c r="AH27" i="35"/>
  <c r="AA27" i="35"/>
  <c r="AM26" i="35"/>
  <c r="AP26" i="35" s="1"/>
  <c r="AH26" i="35"/>
  <c r="AA26" i="35"/>
  <c r="AM25" i="35"/>
  <c r="AN25" i="35" s="1"/>
  <c r="AR25" i="35" s="1"/>
  <c r="AH25" i="35"/>
  <c r="AA25" i="35"/>
  <c r="AM24" i="35"/>
  <c r="AP24" i="35" s="1"/>
  <c r="AH24" i="35"/>
  <c r="AA24" i="35"/>
  <c r="AM23" i="35"/>
  <c r="AN23" i="35" s="1"/>
  <c r="AR23" i="35" s="1"/>
  <c r="AH23" i="35"/>
  <c r="AA23" i="35"/>
  <c r="AM22" i="35"/>
  <c r="AP22" i="35" s="1"/>
  <c r="AH22" i="35"/>
  <c r="AA22" i="35"/>
  <c r="AM21" i="35"/>
  <c r="AN21" i="35" s="1"/>
  <c r="AR21" i="35" s="1"/>
  <c r="AH21" i="35"/>
  <c r="AA21" i="35"/>
  <c r="AM20" i="35"/>
  <c r="AP20" i="35" s="1"/>
  <c r="AH20" i="35"/>
  <c r="AA20" i="35"/>
  <c r="AM19" i="35"/>
  <c r="AN19" i="35" s="1"/>
  <c r="AR19" i="35" s="1"/>
  <c r="AH19" i="35"/>
  <c r="AA19" i="35"/>
  <c r="AM18" i="35"/>
  <c r="AP18" i="35" s="1"/>
  <c r="AH18" i="35"/>
  <c r="AA18" i="35"/>
  <c r="AM17" i="35"/>
  <c r="AN17" i="35" s="1"/>
  <c r="AR17" i="35" s="1"/>
  <c r="AH17" i="35"/>
  <c r="AA17" i="35"/>
  <c r="AM15" i="35"/>
  <c r="AP15" i="35" s="1"/>
  <c r="AH15" i="35"/>
  <c r="AA15" i="35"/>
  <c r="AM14" i="35"/>
  <c r="AN14" i="35" s="1"/>
  <c r="AR14" i="35" s="1"/>
  <c r="AH14" i="35"/>
  <c r="AA14" i="35"/>
  <c r="AM13" i="35"/>
  <c r="AP13" i="35" s="1"/>
  <c r="AH13" i="35"/>
  <c r="AA13" i="35"/>
  <c r="AM12" i="35"/>
  <c r="AN12" i="35" s="1"/>
  <c r="AR12" i="35" s="1"/>
  <c r="AH12" i="35"/>
  <c r="AA12" i="35"/>
  <c r="AM11" i="35"/>
  <c r="AP11" i="35" s="1"/>
  <c r="AH11" i="35"/>
  <c r="AA11" i="35"/>
  <c r="Z142" i="34"/>
  <c r="Z143" i="34"/>
  <c r="Z144" i="34"/>
  <c r="Z145" i="34"/>
  <c r="Z146" i="34"/>
  <c r="Z147" i="34"/>
  <c r="Z148" i="34"/>
  <c r="Z149" i="34"/>
  <c r="Z150" i="34"/>
  <c r="Z151" i="34"/>
  <c r="Z152" i="34"/>
  <c r="Z153" i="34"/>
  <c r="Z154" i="34"/>
  <c r="Z155" i="34"/>
  <c r="Z156" i="34"/>
  <c r="Z157" i="34"/>
  <c r="Z158" i="34"/>
  <c r="Z159" i="34"/>
  <c r="Z160" i="34"/>
  <c r="Z161" i="34"/>
  <c r="Z162" i="34"/>
  <c r="Z163" i="34"/>
  <c r="Z164" i="34"/>
  <c r="Z165" i="34"/>
  <c r="Z166" i="34"/>
  <c r="Z167" i="34"/>
  <c r="Z168" i="34"/>
  <c r="Z169" i="34"/>
  <c r="Z170" i="34"/>
  <c r="Z171" i="34"/>
  <c r="Z172" i="34"/>
  <c r="Z173" i="34"/>
  <c r="Z174" i="34"/>
  <c r="Z175" i="34"/>
  <c r="Z176" i="34"/>
  <c r="Z177" i="34"/>
  <c r="Z178" i="34"/>
  <c r="Z179" i="34"/>
  <c r="Z180" i="34"/>
  <c r="Z181" i="34"/>
  <c r="Z182" i="34"/>
  <c r="Z183" i="34"/>
  <c r="Z184" i="34"/>
  <c r="Z185" i="34"/>
  <c r="Z186" i="34"/>
  <c r="Z187" i="34"/>
  <c r="Z188" i="34"/>
  <c r="Z189" i="34"/>
  <c r="Z190" i="34"/>
  <c r="Z191" i="34"/>
  <c r="Z192" i="34"/>
  <c r="Z193" i="34"/>
  <c r="Z194" i="34"/>
  <c r="Z195" i="34"/>
  <c r="Z196" i="34"/>
  <c r="Z197" i="34"/>
  <c r="Z198" i="34"/>
  <c r="Z199" i="34"/>
  <c r="Z200" i="34"/>
  <c r="Z201" i="34"/>
  <c r="Z202" i="34"/>
  <c r="Z203" i="34"/>
  <c r="Z204" i="34"/>
  <c r="Z205" i="34"/>
  <c r="Z206" i="34"/>
  <c r="Z207" i="34"/>
  <c r="Z208" i="34"/>
  <c r="Z209" i="34"/>
  <c r="Z210" i="34"/>
  <c r="Z211" i="34"/>
  <c r="Z212" i="34"/>
  <c r="Z213" i="34"/>
  <c r="Z214" i="34"/>
  <c r="Z215" i="34"/>
  <c r="Z216" i="34"/>
  <c r="Z217" i="34"/>
  <c r="Z218" i="34"/>
  <c r="Z219" i="34"/>
  <c r="Z220" i="34"/>
  <c r="Z221" i="34"/>
  <c r="Z222" i="34"/>
  <c r="Z223" i="34"/>
  <c r="Z224" i="34"/>
  <c r="Z225" i="34"/>
  <c r="Z226" i="34"/>
  <c r="Z227" i="34"/>
  <c r="Z228" i="34"/>
  <c r="Z229" i="34"/>
  <c r="Z230" i="34"/>
  <c r="Z231" i="34"/>
  <c r="Z232" i="34"/>
  <c r="Z233" i="34"/>
  <c r="Z234" i="34"/>
  <c r="Z235" i="34"/>
  <c r="Z236" i="34"/>
  <c r="Z237" i="34"/>
  <c r="Z238" i="34"/>
  <c r="Z239" i="34"/>
  <c r="Z240" i="34"/>
  <c r="Z241" i="34"/>
  <c r="Z242" i="34"/>
  <c r="Z243" i="34"/>
  <c r="Z244" i="34"/>
  <c r="Z245" i="34"/>
  <c r="Z246" i="34"/>
  <c r="Z247" i="34"/>
  <c r="Z248" i="34"/>
  <c r="Z249" i="34"/>
  <c r="Z250" i="34"/>
  <c r="Z251" i="34"/>
  <c r="Z252" i="34"/>
  <c r="Z253" i="34"/>
  <c r="Z254" i="34"/>
  <c r="Z255" i="34"/>
  <c r="Z256" i="34"/>
  <c r="Z257" i="34"/>
  <c r="Z258" i="34"/>
  <c r="Z259" i="34"/>
  <c r="Z260" i="34"/>
  <c r="Z261" i="34"/>
  <c r="Z262" i="34"/>
  <c r="Z263" i="34"/>
  <c r="Z264" i="34"/>
  <c r="Z265" i="34"/>
  <c r="Z266" i="34"/>
  <c r="Z267" i="34"/>
  <c r="Z268" i="34"/>
  <c r="Z269" i="34"/>
  <c r="Z270" i="34"/>
  <c r="Z271" i="34"/>
  <c r="Z272" i="34"/>
  <c r="Z273" i="34"/>
  <c r="Z274" i="34"/>
  <c r="Z275" i="34"/>
  <c r="Z276" i="34"/>
  <c r="Z277" i="34"/>
  <c r="Z278" i="34"/>
  <c r="Z279" i="34"/>
  <c r="Z280" i="34"/>
  <c r="Z281" i="34"/>
  <c r="Z282" i="34"/>
  <c r="Z283" i="34"/>
  <c r="Z284" i="34"/>
  <c r="Z285" i="34"/>
  <c r="Z286" i="34"/>
  <c r="Z287" i="34"/>
  <c r="Z288" i="34"/>
  <c r="Z289" i="34"/>
  <c r="Z290" i="34"/>
  <c r="Z291" i="34"/>
  <c r="Z292" i="34"/>
  <c r="Z293" i="34"/>
  <c r="Z294" i="34"/>
  <c r="Z295" i="34"/>
  <c r="Z296" i="34"/>
  <c r="Z297" i="34"/>
  <c r="Z298" i="34"/>
  <c r="Z299" i="34"/>
  <c r="Z300" i="34"/>
  <c r="Z301" i="34"/>
  <c r="Z302" i="34"/>
  <c r="Z303" i="34"/>
  <c r="Z304" i="34"/>
  <c r="Z305" i="34"/>
  <c r="Z306" i="34"/>
  <c r="Z307" i="34"/>
  <c r="Z308" i="34"/>
  <c r="Z309" i="34"/>
  <c r="Z310" i="34"/>
  <c r="Z311" i="34"/>
  <c r="Z312" i="34"/>
  <c r="Z313" i="34"/>
  <c r="Z314" i="34"/>
  <c r="Z315" i="34"/>
  <c r="Z316" i="34"/>
  <c r="Z317" i="34"/>
  <c r="Z318" i="34"/>
  <c r="Z319" i="34"/>
  <c r="Z320" i="34"/>
  <c r="Z321" i="34"/>
  <c r="Z322" i="34"/>
  <c r="Z323" i="34"/>
  <c r="Z324" i="34"/>
  <c r="Z325" i="34"/>
  <c r="Z326" i="34"/>
  <c r="Z327" i="34"/>
  <c r="Z328" i="34"/>
  <c r="Z329" i="34"/>
  <c r="Z330" i="34"/>
  <c r="Z331" i="34"/>
  <c r="Z332" i="34"/>
  <c r="Z333" i="34"/>
  <c r="Z334" i="34"/>
  <c r="Z335" i="34"/>
  <c r="Z336" i="34"/>
  <c r="Z337" i="34"/>
  <c r="Z338" i="34"/>
  <c r="Z339" i="34"/>
  <c r="Z340" i="34"/>
  <c r="Z341" i="34"/>
  <c r="Z342" i="34"/>
  <c r="Z343" i="34"/>
  <c r="Z344" i="34"/>
  <c r="Z345" i="34"/>
  <c r="Z346" i="34"/>
  <c r="Z347" i="34"/>
  <c r="Z348" i="34"/>
  <c r="Z349" i="34"/>
  <c r="Z350" i="34"/>
  <c r="Z351" i="34"/>
  <c r="Z352" i="34"/>
  <c r="Z353" i="34"/>
  <c r="Z354" i="34"/>
  <c r="Z355" i="34"/>
  <c r="Z356" i="34"/>
  <c r="Z357" i="34"/>
  <c r="Z358" i="34"/>
  <c r="Z359" i="34"/>
  <c r="Z360" i="34"/>
  <c r="Z361" i="34"/>
  <c r="Z362" i="34"/>
  <c r="Z363" i="34"/>
  <c r="Z364" i="34"/>
  <c r="Z365" i="34"/>
  <c r="Z366" i="34"/>
  <c r="Z367" i="34"/>
  <c r="Z368" i="34"/>
  <c r="Z369" i="34"/>
  <c r="Z370" i="34"/>
  <c r="Z371" i="34"/>
  <c r="Z372" i="34"/>
  <c r="Z373" i="34"/>
  <c r="Z374" i="34"/>
  <c r="Z375" i="34"/>
  <c r="Z376" i="34"/>
  <c r="Z377" i="34"/>
  <c r="Z378" i="34"/>
  <c r="Z379" i="34"/>
  <c r="Z380" i="34"/>
  <c r="Z381" i="34"/>
  <c r="Z382" i="34"/>
  <c r="Z383" i="34"/>
  <c r="Z384" i="34"/>
  <c r="Z385" i="34"/>
  <c r="Z386" i="34"/>
  <c r="Z387" i="34"/>
  <c r="Z388" i="34"/>
  <c r="Z389" i="34"/>
  <c r="Z390" i="34"/>
  <c r="Z391" i="34"/>
  <c r="Z392" i="34"/>
  <c r="Z393" i="34"/>
  <c r="Z394" i="34"/>
  <c r="Z395" i="34"/>
  <c r="Z396" i="34"/>
  <c r="Z397" i="34"/>
  <c r="Z398" i="34"/>
  <c r="Z399" i="34"/>
  <c r="Z400" i="34"/>
  <c r="Z401" i="34"/>
  <c r="Z402" i="34"/>
  <c r="Z403" i="34"/>
  <c r="Z404" i="34"/>
  <c r="Z405" i="34"/>
  <c r="Z406" i="34"/>
  <c r="Z407" i="34"/>
  <c r="Z408" i="34"/>
  <c r="Z409" i="34"/>
  <c r="Z410" i="34"/>
  <c r="Z411" i="34"/>
  <c r="Z412" i="34"/>
  <c r="Z413" i="34"/>
  <c r="Z414" i="34"/>
  <c r="Z415" i="34"/>
  <c r="Z416" i="34"/>
  <c r="Z417" i="34"/>
  <c r="Z418" i="34"/>
  <c r="Z419" i="34"/>
  <c r="Z420" i="34"/>
  <c r="Z421" i="34"/>
  <c r="Z422" i="34"/>
  <c r="Z423" i="34"/>
  <c r="Z424" i="34"/>
  <c r="Z425" i="34"/>
  <c r="Z426" i="34"/>
  <c r="Z427" i="34"/>
  <c r="Z428" i="34"/>
  <c r="Z429" i="34"/>
  <c r="Z430" i="34"/>
  <c r="Z431" i="34"/>
  <c r="Z432" i="34"/>
  <c r="Z433" i="34"/>
  <c r="Z434" i="34"/>
  <c r="Z435" i="34"/>
  <c r="Z436" i="34"/>
  <c r="Z437" i="34"/>
  <c r="Z438" i="34"/>
  <c r="Z439" i="34"/>
  <c r="Z440" i="34"/>
  <c r="Z441" i="34"/>
  <c r="Z442" i="34"/>
  <c r="Z443" i="34"/>
  <c r="Z444" i="34"/>
  <c r="Z445" i="34"/>
  <c r="Z446" i="34"/>
  <c r="Z447" i="34"/>
  <c r="Z448" i="34"/>
  <c r="Z449" i="34"/>
  <c r="Z450" i="34"/>
  <c r="Z451" i="34"/>
  <c r="Z452" i="34"/>
  <c r="Z453" i="34"/>
  <c r="Z454" i="34"/>
  <c r="Z455" i="34"/>
  <c r="Z456" i="34"/>
  <c r="Z457" i="34"/>
  <c r="Z458" i="34"/>
  <c r="Z459" i="34"/>
  <c r="Z460" i="34"/>
  <c r="Z461" i="34"/>
  <c r="Z462" i="34"/>
  <c r="Z463" i="34"/>
  <c r="Z464" i="34"/>
  <c r="Z465" i="34"/>
  <c r="Z466" i="34"/>
  <c r="Z467" i="34"/>
  <c r="Z468" i="34"/>
  <c r="Z469" i="34"/>
  <c r="Z470" i="34"/>
  <c r="Z471" i="34"/>
  <c r="Z472" i="34"/>
  <c r="Z473" i="34"/>
  <c r="Z474" i="34"/>
  <c r="Z475" i="34"/>
  <c r="Z476" i="34"/>
  <c r="Z477" i="34"/>
  <c r="Z478" i="34"/>
  <c r="Z479" i="34"/>
  <c r="Z480" i="34"/>
  <c r="Z481" i="34"/>
  <c r="Z482" i="34"/>
  <c r="Z483" i="34"/>
  <c r="Z484" i="34"/>
  <c r="Z485" i="34"/>
  <c r="Z486" i="34"/>
  <c r="Z487" i="34"/>
  <c r="Z488" i="34"/>
  <c r="Z489" i="34"/>
  <c r="Z490" i="34"/>
  <c r="Z491" i="34"/>
  <c r="Z492" i="34"/>
  <c r="Z493" i="34"/>
  <c r="Z494" i="34"/>
  <c r="Z495" i="34"/>
  <c r="Z496" i="34"/>
  <c r="Z497" i="34"/>
  <c r="Z498" i="34"/>
  <c r="Z499" i="34"/>
  <c r="Z500" i="34"/>
  <c r="Z501" i="34"/>
  <c r="Z502" i="34"/>
  <c r="Z503" i="34"/>
  <c r="Z504" i="34"/>
  <c r="Z505" i="34"/>
  <c r="Z506" i="34"/>
  <c r="Z507" i="34"/>
  <c r="Z508" i="34"/>
  <c r="Z509" i="34"/>
  <c r="Z510" i="34"/>
  <c r="Z511" i="34"/>
  <c r="Z512" i="34"/>
  <c r="Z513" i="34"/>
  <c r="Z514" i="34"/>
  <c r="Z515" i="34"/>
  <c r="Z516" i="34"/>
  <c r="Z517" i="34"/>
  <c r="Z518" i="34"/>
  <c r="Z519" i="34"/>
  <c r="Z520" i="34"/>
  <c r="Z521" i="34"/>
  <c r="Z522" i="34"/>
  <c r="Z523" i="34"/>
  <c r="Z524" i="34"/>
  <c r="Z525" i="34"/>
  <c r="Z526" i="34"/>
  <c r="Z527" i="34"/>
  <c r="Z528" i="34"/>
  <c r="Z529" i="34"/>
  <c r="Z530" i="34"/>
  <c r="Z531" i="34"/>
  <c r="Z532" i="34"/>
  <c r="Z533" i="34"/>
  <c r="Z534" i="34"/>
  <c r="Z535" i="34"/>
  <c r="Z536" i="34"/>
  <c r="Z537" i="34"/>
  <c r="Z538" i="34"/>
  <c r="Z539" i="34"/>
  <c r="Z540" i="34"/>
  <c r="Z541" i="34"/>
  <c r="Z542" i="34"/>
  <c r="Z543" i="34"/>
  <c r="Z544" i="34"/>
  <c r="Z545" i="34"/>
  <c r="Z546" i="34"/>
  <c r="Z547" i="34"/>
  <c r="Z548" i="34"/>
  <c r="Z549" i="34"/>
  <c r="Z550" i="34"/>
  <c r="Z551" i="34"/>
  <c r="Z552" i="34"/>
  <c r="Z553" i="34"/>
  <c r="Z554" i="34"/>
  <c r="Z555" i="34"/>
  <c r="Z556" i="34"/>
  <c r="Z557" i="34"/>
  <c r="Z558" i="34"/>
  <c r="Z559" i="34"/>
  <c r="Z560" i="34"/>
  <c r="Z561" i="34"/>
  <c r="Z562" i="34"/>
  <c r="Z563" i="34"/>
  <c r="Z564" i="34"/>
  <c r="Z565" i="34"/>
  <c r="Z566" i="34"/>
  <c r="Z567" i="34"/>
  <c r="Z568" i="34"/>
  <c r="Z569" i="34"/>
  <c r="Z570" i="34"/>
  <c r="Z571" i="34"/>
  <c r="Z572" i="34"/>
  <c r="Z573" i="34"/>
  <c r="Z574" i="34"/>
  <c r="Z575" i="34"/>
  <c r="Z576" i="34"/>
  <c r="Z577" i="34"/>
  <c r="Z578" i="34"/>
  <c r="Z579" i="34"/>
  <c r="Z580" i="34"/>
  <c r="Z581" i="34"/>
  <c r="Z582" i="34"/>
  <c r="Z583" i="34"/>
  <c r="Z584" i="34"/>
  <c r="Z585" i="34"/>
  <c r="Z586" i="34"/>
  <c r="Z587" i="34"/>
  <c r="Z588" i="34"/>
  <c r="Z589" i="34"/>
  <c r="Z590" i="34"/>
  <c r="Z591" i="34"/>
  <c r="Z592" i="34"/>
  <c r="Z593" i="34"/>
  <c r="Z594" i="34"/>
  <c r="Z595" i="34"/>
  <c r="Z596" i="34"/>
  <c r="Z597" i="34"/>
  <c r="Z598" i="34"/>
  <c r="Z599" i="34"/>
  <c r="Z600" i="34"/>
  <c r="Z601" i="34"/>
  <c r="Z602" i="34"/>
  <c r="Z603" i="34"/>
  <c r="Z604" i="34"/>
  <c r="Z605" i="34"/>
  <c r="Z606" i="34"/>
  <c r="Z607" i="34"/>
  <c r="Z608" i="34"/>
  <c r="Z609" i="34"/>
  <c r="Z610" i="34"/>
  <c r="Z611" i="34"/>
  <c r="Z612" i="34"/>
  <c r="Z613" i="34"/>
  <c r="Z614" i="34"/>
  <c r="Z615" i="34"/>
  <c r="Z616" i="34"/>
  <c r="Z617" i="34"/>
  <c r="Z618" i="34"/>
  <c r="Z619" i="34"/>
  <c r="Z620" i="34"/>
  <c r="Z621" i="34"/>
  <c r="Z622" i="34"/>
  <c r="Z623" i="34"/>
  <c r="Z624" i="34"/>
  <c r="Z625" i="34"/>
  <c r="Z626" i="34"/>
  <c r="Z627" i="34"/>
  <c r="Z628" i="34"/>
  <c r="Z629" i="34"/>
  <c r="Z630" i="34"/>
  <c r="Z631" i="34"/>
  <c r="Z632" i="34"/>
  <c r="Z633" i="34"/>
  <c r="Z634" i="34"/>
  <c r="Z635" i="34"/>
  <c r="Z636" i="34"/>
  <c r="Z637" i="34"/>
  <c r="Z638" i="34"/>
  <c r="Z639" i="34"/>
  <c r="Z640" i="34"/>
  <c r="Z641" i="34"/>
  <c r="Z642" i="34"/>
  <c r="Z643" i="34"/>
  <c r="Z644" i="34"/>
  <c r="Z645" i="34"/>
  <c r="Z646" i="34"/>
  <c r="Z647" i="34"/>
  <c r="Z648" i="34"/>
  <c r="Z649" i="34"/>
  <c r="Z650" i="34"/>
  <c r="Z651" i="34"/>
  <c r="Z652" i="34"/>
  <c r="Z653" i="34"/>
  <c r="Z654" i="34"/>
  <c r="Z655" i="34"/>
  <c r="Z656" i="34"/>
  <c r="Z657" i="34"/>
  <c r="Z658" i="34"/>
  <c r="Z659" i="34"/>
  <c r="Z660" i="34"/>
  <c r="Z661" i="34"/>
  <c r="Z662" i="34"/>
  <c r="Z663" i="34"/>
  <c r="Z664" i="34"/>
  <c r="Z665" i="34"/>
  <c r="Z666" i="34"/>
  <c r="Z667" i="34"/>
  <c r="Z668" i="34"/>
  <c r="Z669" i="34"/>
  <c r="Z670" i="34"/>
  <c r="Z671" i="34"/>
  <c r="Z672" i="34"/>
  <c r="Z673" i="34"/>
  <c r="Z674" i="34"/>
  <c r="Z675" i="34"/>
  <c r="Z676" i="34"/>
  <c r="Z677" i="34"/>
  <c r="Z678" i="34"/>
  <c r="Z679" i="34"/>
  <c r="Z680" i="34"/>
  <c r="Z681" i="34"/>
  <c r="Z682" i="34"/>
  <c r="Z683" i="34"/>
  <c r="Z684" i="34"/>
  <c r="Z685" i="34"/>
  <c r="Z686" i="34"/>
  <c r="Z687" i="34"/>
  <c r="Z688" i="34"/>
  <c r="Z689" i="34"/>
  <c r="Z690" i="34"/>
  <c r="Z691" i="34"/>
  <c r="Z692" i="34"/>
  <c r="Z693" i="34"/>
  <c r="Z694" i="34"/>
  <c r="Z695" i="34"/>
  <c r="Z696" i="34"/>
  <c r="Z697" i="34"/>
  <c r="Z698" i="34"/>
  <c r="Z699" i="34"/>
  <c r="Z700" i="34"/>
  <c r="Z701" i="34"/>
  <c r="Z702" i="34"/>
  <c r="Z703" i="34"/>
  <c r="Z704" i="34"/>
  <c r="Z705" i="34"/>
  <c r="Z706" i="34"/>
  <c r="Z707" i="34"/>
  <c r="Z708" i="34"/>
  <c r="Z709" i="34"/>
  <c r="Z710" i="34"/>
  <c r="Z711" i="34"/>
  <c r="Z712" i="34"/>
  <c r="Z713" i="34"/>
  <c r="Z714" i="34"/>
  <c r="Z715" i="34"/>
  <c r="Z716" i="34"/>
  <c r="Z717" i="34"/>
  <c r="Z718" i="34"/>
  <c r="Z719" i="34"/>
  <c r="Z720" i="34"/>
  <c r="Z721" i="34"/>
  <c r="Z722" i="34"/>
  <c r="Z723" i="34"/>
  <c r="Z724" i="34"/>
  <c r="Z725" i="34"/>
  <c r="Z726" i="34"/>
  <c r="Z727" i="34"/>
  <c r="Z728" i="34"/>
  <c r="Z729" i="34"/>
  <c r="Z730" i="34"/>
  <c r="Z731" i="34"/>
  <c r="Z732" i="34"/>
  <c r="Z733" i="34"/>
  <c r="Z734" i="34"/>
  <c r="Z735" i="34"/>
  <c r="Z736" i="34"/>
  <c r="Z737" i="34"/>
  <c r="Z738" i="34"/>
  <c r="Z739" i="34"/>
  <c r="Z740" i="34"/>
  <c r="Z741" i="34"/>
  <c r="Z742" i="34"/>
  <c r="Z743" i="34"/>
  <c r="Z744" i="34"/>
  <c r="Z745" i="34"/>
  <c r="Z746" i="34"/>
  <c r="Z747" i="34"/>
  <c r="Z748" i="34"/>
  <c r="Z749" i="34"/>
  <c r="Z750" i="34"/>
  <c r="Z751" i="34"/>
  <c r="Z752" i="34"/>
  <c r="Z753" i="34"/>
  <c r="Z754" i="34"/>
  <c r="Z755" i="34"/>
  <c r="Z756" i="34"/>
  <c r="Z757" i="34"/>
  <c r="Z758" i="34"/>
  <c r="Z759" i="34"/>
  <c r="Z760" i="34"/>
  <c r="Z761" i="34"/>
  <c r="Z762" i="34"/>
  <c r="Z763" i="34"/>
  <c r="Z764" i="34"/>
  <c r="Z765" i="34"/>
  <c r="Z766" i="34"/>
  <c r="Z767" i="34"/>
  <c r="Z768" i="34"/>
  <c r="Z769" i="34"/>
  <c r="Z770" i="34"/>
  <c r="Z771" i="34"/>
  <c r="Z772" i="34"/>
  <c r="Z773" i="34"/>
  <c r="Z774" i="34"/>
  <c r="Z775" i="34"/>
  <c r="Z776" i="34"/>
  <c r="Z777" i="34"/>
  <c r="Z778" i="34"/>
  <c r="Z779" i="34"/>
  <c r="Z780" i="34"/>
  <c r="Z781" i="34"/>
  <c r="Z782" i="34"/>
  <c r="Z783" i="34"/>
  <c r="Z784" i="34"/>
  <c r="Z785" i="34"/>
  <c r="Z786" i="34"/>
  <c r="Z787" i="34"/>
  <c r="Z788" i="34"/>
  <c r="Z789" i="34"/>
  <c r="Z790" i="34"/>
  <c r="Z791" i="34"/>
  <c r="Z792" i="34"/>
  <c r="Z793" i="34"/>
  <c r="Z794" i="34"/>
  <c r="Z795" i="34"/>
  <c r="Z796" i="34"/>
  <c r="Z797" i="34"/>
  <c r="Z798" i="34"/>
  <c r="Z799" i="34"/>
  <c r="Z800" i="34"/>
  <c r="Z801" i="34"/>
  <c r="Z802" i="34"/>
  <c r="Z803" i="34"/>
  <c r="Z804" i="34"/>
  <c r="Z805" i="34"/>
  <c r="Z806" i="34"/>
  <c r="Z807" i="34"/>
  <c r="Z808" i="34"/>
  <c r="Z809" i="34"/>
  <c r="Z810" i="34"/>
  <c r="Z811" i="34"/>
  <c r="Z812" i="34"/>
  <c r="Z813" i="34"/>
  <c r="Z814" i="34"/>
  <c r="Z815" i="34"/>
  <c r="Z816" i="34"/>
  <c r="Z817" i="34"/>
  <c r="Z818" i="34"/>
  <c r="Z819" i="34"/>
  <c r="Z820" i="34"/>
  <c r="Z821" i="34"/>
  <c r="Z822" i="34"/>
  <c r="Z823" i="34"/>
  <c r="Z824" i="34"/>
  <c r="Z825" i="34"/>
  <c r="Z826" i="34"/>
  <c r="Z827" i="34"/>
  <c r="Z828" i="34"/>
  <c r="Z829" i="34"/>
  <c r="Z830" i="34"/>
  <c r="Z831" i="34"/>
  <c r="Z832" i="34"/>
  <c r="Z833" i="34"/>
  <c r="Z834" i="34"/>
  <c r="Z835" i="34"/>
  <c r="Z836" i="34"/>
  <c r="Z837" i="34"/>
  <c r="Z838" i="34"/>
  <c r="Z839" i="34"/>
  <c r="Z840" i="34"/>
  <c r="Z841" i="34"/>
  <c r="Z842" i="34"/>
  <c r="Z843" i="34"/>
  <c r="Z844" i="34"/>
  <c r="Z845" i="34"/>
  <c r="Z846" i="34"/>
  <c r="Z847" i="34"/>
  <c r="Z848" i="34"/>
  <c r="Z849" i="34"/>
  <c r="Z850" i="34"/>
  <c r="Z851" i="34"/>
  <c r="Z852" i="34"/>
  <c r="Z853" i="34"/>
  <c r="Z854" i="34"/>
  <c r="Z855" i="34"/>
  <c r="Z856" i="34"/>
  <c r="Z857" i="34"/>
  <c r="Z858" i="34"/>
  <c r="Z859" i="34"/>
  <c r="Z860" i="34"/>
  <c r="Z861" i="34"/>
  <c r="Z862" i="34"/>
  <c r="Z863" i="34"/>
  <c r="Z864" i="34"/>
  <c r="Z865" i="34"/>
  <c r="Z866" i="34"/>
  <c r="Z867" i="34"/>
  <c r="Z868" i="34"/>
  <c r="Z869" i="34"/>
  <c r="Z870" i="34"/>
  <c r="Z871" i="34"/>
  <c r="Z872" i="34"/>
  <c r="Z873" i="34"/>
  <c r="Z874" i="34"/>
  <c r="Z875" i="34"/>
  <c r="Z876" i="34"/>
  <c r="Z877" i="34"/>
  <c r="Z878" i="34"/>
  <c r="Z879" i="34"/>
  <c r="Z880" i="34"/>
  <c r="Z881" i="34"/>
  <c r="Z882" i="34"/>
  <c r="Z883" i="34"/>
  <c r="Z884" i="34"/>
  <c r="Z885" i="34"/>
  <c r="Z886" i="34"/>
  <c r="Z887" i="34"/>
  <c r="Z888" i="34"/>
  <c r="Z889" i="34"/>
  <c r="Z890" i="34"/>
  <c r="Z891" i="34"/>
  <c r="Z892" i="34"/>
  <c r="Z893" i="34"/>
  <c r="Z894" i="34"/>
  <c r="Z895" i="34"/>
  <c r="Z896" i="34"/>
  <c r="Z897" i="34"/>
  <c r="Z898" i="34"/>
  <c r="Z899" i="34"/>
  <c r="Z900" i="34"/>
  <c r="Z901" i="34"/>
  <c r="Z902" i="34"/>
  <c r="Z903" i="34"/>
  <c r="Z904" i="34"/>
  <c r="Z905" i="34"/>
  <c r="Z906" i="34"/>
  <c r="Z907" i="34"/>
  <c r="Z908" i="34"/>
  <c r="Z909" i="34"/>
  <c r="Z910" i="34"/>
  <c r="Z911" i="34"/>
  <c r="Z912" i="34"/>
  <c r="Z913" i="34"/>
  <c r="Z914" i="34"/>
  <c r="Z915" i="34"/>
  <c r="Z916" i="34"/>
  <c r="Z917" i="34"/>
  <c r="Z918" i="34"/>
  <c r="Z919" i="34"/>
  <c r="Z920" i="34"/>
  <c r="Z921" i="34"/>
  <c r="Z922" i="34"/>
  <c r="Z923" i="34"/>
  <c r="Z924" i="34"/>
  <c r="Z925" i="34"/>
  <c r="Z926" i="34"/>
  <c r="Z927" i="34"/>
  <c r="Z928" i="34"/>
  <c r="Z929" i="34"/>
  <c r="Z930" i="34"/>
  <c r="Z931" i="34"/>
  <c r="Z932" i="34"/>
  <c r="Z933" i="34"/>
  <c r="Z934" i="34"/>
  <c r="Z935" i="34"/>
  <c r="Z936" i="34"/>
  <c r="Z937" i="34"/>
  <c r="Z938" i="34"/>
  <c r="Z939" i="34"/>
  <c r="Z940" i="34"/>
  <c r="Z941" i="34"/>
  <c r="Z942" i="34"/>
  <c r="Z943" i="34"/>
  <c r="Z944" i="34"/>
  <c r="Z945" i="34"/>
  <c r="Z946" i="34"/>
  <c r="Z947" i="34"/>
  <c r="Z948" i="34"/>
  <c r="Z949" i="34"/>
  <c r="Z950" i="34"/>
  <c r="Z951" i="34"/>
  <c r="Z952" i="34"/>
  <c r="Z953" i="34"/>
  <c r="Z954" i="34"/>
  <c r="Z955" i="34"/>
  <c r="Z956" i="34"/>
  <c r="Z957" i="34"/>
  <c r="Z958" i="34"/>
  <c r="Z959" i="34"/>
  <c r="Z960" i="34"/>
  <c r="Z961" i="34"/>
  <c r="Z962" i="34"/>
  <c r="Z963" i="34"/>
  <c r="Z964" i="34"/>
  <c r="Z965" i="34"/>
  <c r="Z966" i="34"/>
  <c r="Z967" i="34"/>
  <c r="Z968" i="34"/>
  <c r="Z969" i="34"/>
  <c r="Z970" i="34"/>
  <c r="Z971" i="34"/>
  <c r="Z972" i="34"/>
  <c r="Z973" i="34"/>
  <c r="Z974" i="34"/>
  <c r="Z975" i="34"/>
  <c r="Z976" i="34"/>
  <c r="Z977" i="34"/>
  <c r="AG142" i="34"/>
  <c r="AG143" i="34"/>
  <c r="AG144" i="34"/>
  <c r="AG145" i="34"/>
  <c r="AG146" i="34"/>
  <c r="AG147" i="34"/>
  <c r="AG148" i="34"/>
  <c r="AG149" i="34"/>
  <c r="AG150" i="34"/>
  <c r="AG151" i="34"/>
  <c r="AG152" i="34"/>
  <c r="AG153" i="34"/>
  <c r="AG154" i="34"/>
  <c r="AG155" i="34"/>
  <c r="AG156" i="34"/>
  <c r="AG157" i="34"/>
  <c r="AG158" i="34"/>
  <c r="AG159" i="34"/>
  <c r="AG160" i="34"/>
  <c r="AG161" i="34"/>
  <c r="AG162" i="34"/>
  <c r="AG163" i="34"/>
  <c r="AG164" i="34"/>
  <c r="AG165" i="34"/>
  <c r="AG166" i="34"/>
  <c r="AG167" i="34"/>
  <c r="AG168" i="34"/>
  <c r="AG169" i="34"/>
  <c r="AG170" i="34"/>
  <c r="AG171" i="34"/>
  <c r="AG172" i="34"/>
  <c r="AG173" i="34"/>
  <c r="AG174" i="34"/>
  <c r="AG175" i="34"/>
  <c r="AG176" i="34"/>
  <c r="AG177" i="34"/>
  <c r="AG178" i="34"/>
  <c r="AG179" i="34"/>
  <c r="AG180" i="34"/>
  <c r="AG181" i="34"/>
  <c r="AG182" i="34"/>
  <c r="AG183" i="34"/>
  <c r="AG184" i="34"/>
  <c r="AG185" i="34"/>
  <c r="AG186" i="34"/>
  <c r="AG187" i="34"/>
  <c r="AG188" i="34"/>
  <c r="AG189" i="34"/>
  <c r="AG190" i="34"/>
  <c r="AG191" i="34"/>
  <c r="AG192" i="34"/>
  <c r="AG193" i="34"/>
  <c r="AG194" i="34"/>
  <c r="AG195" i="34"/>
  <c r="AG196" i="34"/>
  <c r="AG197" i="34"/>
  <c r="AG198" i="34"/>
  <c r="AG199" i="34"/>
  <c r="AG200" i="34"/>
  <c r="AG201" i="34"/>
  <c r="AG202" i="34"/>
  <c r="AG203" i="34"/>
  <c r="AG204" i="34"/>
  <c r="AG205" i="34"/>
  <c r="AG206" i="34"/>
  <c r="AG207" i="34"/>
  <c r="AG208" i="34"/>
  <c r="AG209" i="34"/>
  <c r="AG210" i="34"/>
  <c r="AG211" i="34"/>
  <c r="AG212" i="34"/>
  <c r="AG213" i="34"/>
  <c r="AG214" i="34"/>
  <c r="AG215" i="34"/>
  <c r="AG216" i="34"/>
  <c r="AG217" i="34"/>
  <c r="AG218" i="34"/>
  <c r="AG219" i="34"/>
  <c r="AG220" i="34"/>
  <c r="AG221" i="34"/>
  <c r="AG222" i="34"/>
  <c r="AG223" i="34"/>
  <c r="AG224" i="34"/>
  <c r="AG225" i="34"/>
  <c r="AG226" i="34"/>
  <c r="AG227" i="34"/>
  <c r="AG228" i="34"/>
  <c r="AG229" i="34"/>
  <c r="AG230" i="34"/>
  <c r="AG231" i="34"/>
  <c r="AG232" i="34"/>
  <c r="AG233" i="34"/>
  <c r="AG234" i="34"/>
  <c r="AG235" i="34"/>
  <c r="AG236" i="34"/>
  <c r="AG237" i="34"/>
  <c r="AG238" i="34"/>
  <c r="AG239" i="34"/>
  <c r="AG240" i="34"/>
  <c r="AG241" i="34"/>
  <c r="AG242" i="34"/>
  <c r="AG243" i="34"/>
  <c r="AG244" i="34"/>
  <c r="AG245" i="34"/>
  <c r="AG246" i="34"/>
  <c r="AG247" i="34"/>
  <c r="AG248" i="34"/>
  <c r="AG249" i="34"/>
  <c r="AG250" i="34"/>
  <c r="AG251" i="34"/>
  <c r="AG252" i="34"/>
  <c r="AG253" i="34"/>
  <c r="AG254" i="34"/>
  <c r="AG255" i="34"/>
  <c r="AG256" i="34"/>
  <c r="AG257" i="34"/>
  <c r="AG258" i="34"/>
  <c r="AG259" i="34"/>
  <c r="AG260" i="34"/>
  <c r="AG261" i="34"/>
  <c r="AG262" i="34"/>
  <c r="AG263" i="34"/>
  <c r="AG264" i="34"/>
  <c r="AG265" i="34"/>
  <c r="AG266" i="34"/>
  <c r="AG267" i="34"/>
  <c r="AG268" i="34"/>
  <c r="AG269" i="34"/>
  <c r="AG270" i="34"/>
  <c r="AG271" i="34"/>
  <c r="AG272" i="34"/>
  <c r="AG273" i="34"/>
  <c r="AG274" i="34"/>
  <c r="AG275" i="34"/>
  <c r="AG276" i="34"/>
  <c r="AG277" i="34"/>
  <c r="AG278" i="34"/>
  <c r="AG279" i="34"/>
  <c r="AG280" i="34"/>
  <c r="AG281" i="34"/>
  <c r="AG282" i="34"/>
  <c r="AG283" i="34"/>
  <c r="AG284" i="34"/>
  <c r="AG285" i="34"/>
  <c r="AG286" i="34"/>
  <c r="AG287" i="34"/>
  <c r="AG288" i="34"/>
  <c r="AG289" i="34"/>
  <c r="AG290" i="34"/>
  <c r="AG291" i="34"/>
  <c r="AG292" i="34"/>
  <c r="AG293" i="34"/>
  <c r="AG294" i="34"/>
  <c r="AG295" i="34"/>
  <c r="AG296" i="34"/>
  <c r="AG297" i="34"/>
  <c r="AG298" i="34"/>
  <c r="AG299" i="34"/>
  <c r="AG300" i="34"/>
  <c r="AG301" i="34"/>
  <c r="AG302" i="34"/>
  <c r="AG303" i="34"/>
  <c r="AG304" i="34"/>
  <c r="AG305" i="34"/>
  <c r="AG306" i="34"/>
  <c r="AG307" i="34"/>
  <c r="AG308" i="34"/>
  <c r="AG309" i="34"/>
  <c r="AG310" i="34"/>
  <c r="AG311" i="34"/>
  <c r="AG312" i="34"/>
  <c r="AG313" i="34"/>
  <c r="AG314" i="34"/>
  <c r="AG315" i="34"/>
  <c r="AG316" i="34"/>
  <c r="AG317" i="34"/>
  <c r="AG318" i="34"/>
  <c r="AG319" i="34"/>
  <c r="AG320" i="34"/>
  <c r="AG321" i="34"/>
  <c r="AG322" i="34"/>
  <c r="AG323" i="34"/>
  <c r="AG324" i="34"/>
  <c r="AG325" i="34"/>
  <c r="AG326" i="34"/>
  <c r="AG327" i="34"/>
  <c r="AG328" i="34"/>
  <c r="AG329" i="34"/>
  <c r="AG330" i="34"/>
  <c r="AG331" i="34"/>
  <c r="AG332" i="34"/>
  <c r="AG333" i="34"/>
  <c r="AG334" i="34"/>
  <c r="AG335" i="34"/>
  <c r="AG336" i="34"/>
  <c r="AG337" i="34"/>
  <c r="AG338" i="34"/>
  <c r="AG339" i="34"/>
  <c r="AG340" i="34"/>
  <c r="AG341" i="34"/>
  <c r="AG342" i="34"/>
  <c r="AG343" i="34"/>
  <c r="AG344" i="34"/>
  <c r="AG345" i="34"/>
  <c r="AG346" i="34"/>
  <c r="AG347" i="34"/>
  <c r="AG348" i="34"/>
  <c r="AG349" i="34"/>
  <c r="AG350" i="34"/>
  <c r="AG351" i="34"/>
  <c r="AG352" i="34"/>
  <c r="AG353" i="34"/>
  <c r="AG354" i="34"/>
  <c r="AG355" i="34"/>
  <c r="AG356" i="34"/>
  <c r="AG357" i="34"/>
  <c r="AG358" i="34"/>
  <c r="AG359" i="34"/>
  <c r="AG360" i="34"/>
  <c r="AG361" i="34"/>
  <c r="AG362" i="34"/>
  <c r="AG363" i="34"/>
  <c r="AG364" i="34"/>
  <c r="AG365" i="34"/>
  <c r="AG366" i="34"/>
  <c r="AG367" i="34"/>
  <c r="AG368" i="34"/>
  <c r="AG369" i="34"/>
  <c r="AG370" i="34"/>
  <c r="AG371" i="34"/>
  <c r="AG372" i="34"/>
  <c r="AG373" i="34"/>
  <c r="AG374" i="34"/>
  <c r="AG375" i="34"/>
  <c r="AG376" i="34"/>
  <c r="AG377" i="34"/>
  <c r="AG378" i="34"/>
  <c r="AG379" i="34"/>
  <c r="AG380" i="34"/>
  <c r="AG381" i="34"/>
  <c r="AG382" i="34"/>
  <c r="AG383" i="34"/>
  <c r="AG384" i="34"/>
  <c r="AG385" i="34"/>
  <c r="AG386" i="34"/>
  <c r="AG387" i="34"/>
  <c r="AG388" i="34"/>
  <c r="AG389" i="34"/>
  <c r="AG390" i="34"/>
  <c r="AG391" i="34"/>
  <c r="AG392" i="34"/>
  <c r="AG393" i="34"/>
  <c r="AG394" i="34"/>
  <c r="AG395" i="34"/>
  <c r="AG396" i="34"/>
  <c r="AG397" i="34"/>
  <c r="AG398" i="34"/>
  <c r="AG399" i="34"/>
  <c r="AG400" i="34"/>
  <c r="AG401" i="34"/>
  <c r="AG402" i="34"/>
  <c r="AG403" i="34"/>
  <c r="AG404" i="34"/>
  <c r="AG405" i="34"/>
  <c r="AG406" i="34"/>
  <c r="AG407" i="34"/>
  <c r="AG408" i="34"/>
  <c r="AG409" i="34"/>
  <c r="AG410" i="34"/>
  <c r="AG411" i="34"/>
  <c r="AG412" i="34"/>
  <c r="AG413" i="34"/>
  <c r="AG414" i="34"/>
  <c r="AG415" i="34"/>
  <c r="AG416" i="34"/>
  <c r="AG417" i="34"/>
  <c r="AG418" i="34"/>
  <c r="AG419" i="34"/>
  <c r="AG420" i="34"/>
  <c r="AG421" i="34"/>
  <c r="AG422" i="34"/>
  <c r="AG423" i="34"/>
  <c r="AG424" i="34"/>
  <c r="AG425" i="34"/>
  <c r="AG426" i="34"/>
  <c r="AG427" i="34"/>
  <c r="AG428" i="34"/>
  <c r="AG429" i="34"/>
  <c r="AG430" i="34"/>
  <c r="AG431" i="34"/>
  <c r="AG432" i="34"/>
  <c r="AG433" i="34"/>
  <c r="AG434" i="34"/>
  <c r="AG435" i="34"/>
  <c r="AG436" i="34"/>
  <c r="AG437" i="34"/>
  <c r="AG438" i="34"/>
  <c r="AG439" i="34"/>
  <c r="AG440" i="34"/>
  <c r="AG441" i="34"/>
  <c r="AG442" i="34"/>
  <c r="AG443" i="34"/>
  <c r="AG444" i="34"/>
  <c r="AG445" i="34"/>
  <c r="AG446" i="34"/>
  <c r="AG447" i="34"/>
  <c r="AG448" i="34"/>
  <c r="AG449" i="34"/>
  <c r="AG450" i="34"/>
  <c r="AG451" i="34"/>
  <c r="AG452" i="34"/>
  <c r="AG453" i="34"/>
  <c r="AG454" i="34"/>
  <c r="AG455" i="34"/>
  <c r="AG456" i="34"/>
  <c r="AG457" i="34"/>
  <c r="AG458" i="34"/>
  <c r="AG459" i="34"/>
  <c r="AG460" i="34"/>
  <c r="AG461" i="34"/>
  <c r="AG462" i="34"/>
  <c r="AG463" i="34"/>
  <c r="AG464" i="34"/>
  <c r="AG465" i="34"/>
  <c r="AG466" i="34"/>
  <c r="AG467" i="34"/>
  <c r="AG468" i="34"/>
  <c r="AG469" i="34"/>
  <c r="AG470" i="34"/>
  <c r="AG471" i="34"/>
  <c r="AG472" i="34"/>
  <c r="AG473" i="34"/>
  <c r="AG474" i="34"/>
  <c r="AG475" i="34"/>
  <c r="AG476" i="34"/>
  <c r="AG477" i="34"/>
  <c r="AG478" i="34"/>
  <c r="AG479" i="34"/>
  <c r="AG480" i="34"/>
  <c r="AG481" i="34"/>
  <c r="AG482" i="34"/>
  <c r="AG483" i="34"/>
  <c r="AG484" i="34"/>
  <c r="AG485" i="34"/>
  <c r="AG486" i="34"/>
  <c r="AG487" i="34"/>
  <c r="AG488" i="34"/>
  <c r="AG489" i="34"/>
  <c r="AG490" i="34"/>
  <c r="AG491" i="34"/>
  <c r="AG492" i="34"/>
  <c r="AG493" i="34"/>
  <c r="AG494" i="34"/>
  <c r="AG495" i="34"/>
  <c r="AG496" i="34"/>
  <c r="AG497" i="34"/>
  <c r="AG498" i="34"/>
  <c r="AG499" i="34"/>
  <c r="AG500" i="34"/>
  <c r="AG501" i="34"/>
  <c r="AG502" i="34"/>
  <c r="AG503" i="34"/>
  <c r="AG504" i="34"/>
  <c r="AG505" i="34"/>
  <c r="AG506" i="34"/>
  <c r="AG507" i="34"/>
  <c r="AG508" i="34"/>
  <c r="AG509" i="34"/>
  <c r="AG510" i="34"/>
  <c r="AG511" i="34"/>
  <c r="AG512" i="34"/>
  <c r="AG513" i="34"/>
  <c r="AG514" i="34"/>
  <c r="AG515" i="34"/>
  <c r="AG516" i="34"/>
  <c r="AG517" i="34"/>
  <c r="AG518" i="34"/>
  <c r="AG519" i="34"/>
  <c r="AG520" i="34"/>
  <c r="AG521" i="34"/>
  <c r="AG522" i="34"/>
  <c r="AG523" i="34"/>
  <c r="AG524" i="34"/>
  <c r="AG525" i="34"/>
  <c r="AG526" i="34"/>
  <c r="AG527" i="34"/>
  <c r="AG528" i="34"/>
  <c r="AG529" i="34"/>
  <c r="AG530" i="34"/>
  <c r="AG531" i="34"/>
  <c r="AG532" i="34"/>
  <c r="AG533" i="34"/>
  <c r="AG534" i="34"/>
  <c r="AG535" i="34"/>
  <c r="AG536" i="34"/>
  <c r="AG537" i="34"/>
  <c r="AG538" i="34"/>
  <c r="AG539" i="34"/>
  <c r="AG540" i="34"/>
  <c r="AG541" i="34"/>
  <c r="AG542" i="34"/>
  <c r="AG543" i="34"/>
  <c r="AG544" i="34"/>
  <c r="AG545" i="34"/>
  <c r="AG546" i="34"/>
  <c r="AG547" i="34"/>
  <c r="AG548" i="34"/>
  <c r="AG549" i="34"/>
  <c r="AG550" i="34"/>
  <c r="AG551" i="34"/>
  <c r="AG552" i="34"/>
  <c r="AG553" i="34"/>
  <c r="AG554" i="34"/>
  <c r="AG555" i="34"/>
  <c r="AG556" i="34"/>
  <c r="AG557" i="34"/>
  <c r="AG558" i="34"/>
  <c r="AG559" i="34"/>
  <c r="AG560" i="34"/>
  <c r="AG561" i="34"/>
  <c r="AG562" i="34"/>
  <c r="AG563" i="34"/>
  <c r="AG564" i="34"/>
  <c r="AG565" i="34"/>
  <c r="AG566" i="34"/>
  <c r="AG567" i="34"/>
  <c r="AG568" i="34"/>
  <c r="AG569" i="34"/>
  <c r="AG570" i="34"/>
  <c r="AG571" i="34"/>
  <c r="AG572" i="34"/>
  <c r="AG573" i="34"/>
  <c r="AG574" i="34"/>
  <c r="AG575" i="34"/>
  <c r="AG576" i="34"/>
  <c r="AG577" i="34"/>
  <c r="AG578" i="34"/>
  <c r="AG579" i="34"/>
  <c r="AG580" i="34"/>
  <c r="AG581" i="34"/>
  <c r="AG582" i="34"/>
  <c r="AG583" i="34"/>
  <c r="AG584" i="34"/>
  <c r="AG585" i="34"/>
  <c r="AG586" i="34"/>
  <c r="AG587" i="34"/>
  <c r="AG588" i="34"/>
  <c r="AG589" i="34"/>
  <c r="AG590" i="34"/>
  <c r="AG591" i="34"/>
  <c r="AG592" i="34"/>
  <c r="AG593" i="34"/>
  <c r="AG594" i="34"/>
  <c r="AG595" i="34"/>
  <c r="AG596" i="34"/>
  <c r="AG597" i="34"/>
  <c r="AG598" i="34"/>
  <c r="AG599" i="34"/>
  <c r="AG600" i="34"/>
  <c r="AG601" i="34"/>
  <c r="AG602" i="34"/>
  <c r="AG603" i="34"/>
  <c r="AG604" i="34"/>
  <c r="AG605" i="34"/>
  <c r="AG606" i="34"/>
  <c r="AG607" i="34"/>
  <c r="AG608" i="34"/>
  <c r="AG609" i="34"/>
  <c r="AG610" i="34"/>
  <c r="AG611" i="34"/>
  <c r="AG612" i="34"/>
  <c r="AG613" i="34"/>
  <c r="AG614" i="34"/>
  <c r="AG615" i="34"/>
  <c r="AG616" i="34"/>
  <c r="AG617" i="34"/>
  <c r="AG618" i="34"/>
  <c r="AG619" i="34"/>
  <c r="AG620" i="34"/>
  <c r="AG621" i="34"/>
  <c r="AG622" i="34"/>
  <c r="AG623" i="34"/>
  <c r="AG624" i="34"/>
  <c r="AG625" i="34"/>
  <c r="AG626" i="34"/>
  <c r="AG627" i="34"/>
  <c r="AG628" i="34"/>
  <c r="AG629" i="34"/>
  <c r="AG630" i="34"/>
  <c r="AG631" i="34"/>
  <c r="AG632" i="34"/>
  <c r="AG633" i="34"/>
  <c r="AG634" i="34"/>
  <c r="AG635" i="34"/>
  <c r="AG636" i="34"/>
  <c r="AG637" i="34"/>
  <c r="AG638" i="34"/>
  <c r="AG639" i="34"/>
  <c r="AG640" i="34"/>
  <c r="AG641" i="34"/>
  <c r="AG642" i="34"/>
  <c r="AG643" i="34"/>
  <c r="AG644" i="34"/>
  <c r="AG645" i="34"/>
  <c r="AG646" i="34"/>
  <c r="AG647" i="34"/>
  <c r="AG648" i="34"/>
  <c r="AG649" i="34"/>
  <c r="AG650" i="34"/>
  <c r="AG651" i="34"/>
  <c r="AG652" i="34"/>
  <c r="AG653" i="34"/>
  <c r="AG654" i="34"/>
  <c r="AG655" i="34"/>
  <c r="AG656" i="34"/>
  <c r="AG657" i="34"/>
  <c r="AG658" i="34"/>
  <c r="AG659" i="34"/>
  <c r="AG660" i="34"/>
  <c r="AG661" i="34"/>
  <c r="AG662" i="34"/>
  <c r="AG663" i="34"/>
  <c r="AG664" i="34"/>
  <c r="AG665" i="34"/>
  <c r="AG666" i="34"/>
  <c r="AG667" i="34"/>
  <c r="AG668" i="34"/>
  <c r="AG669" i="34"/>
  <c r="AG670" i="34"/>
  <c r="AG671" i="34"/>
  <c r="AG672" i="34"/>
  <c r="AG673" i="34"/>
  <c r="AG674" i="34"/>
  <c r="AG675" i="34"/>
  <c r="AG676" i="34"/>
  <c r="AG677" i="34"/>
  <c r="AG678" i="34"/>
  <c r="AG679" i="34"/>
  <c r="AG680" i="34"/>
  <c r="AG681" i="34"/>
  <c r="AG682" i="34"/>
  <c r="AG683" i="34"/>
  <c r="AG684" i="34"/>
  <c r="AG685" i="34"/>
  <c r="AG686" i="34"/>
  <c r="AG687" i="34"/>
  <c r="AG688" i="34"/>
  <c r="AG689" i="34"/>
  <c r="AG690" i="34"/>
  <c r="AG691" i="34"/>
  <c r="AG692" i="34"/>
  <c r="AG693" i="34"/>
  <c r="AG694" i="34"/>
  <c r="AG695" i="34"/>
  <c r="AG696" i="34"/>
  <c r="AG697" i="34"/>
  <c r="AG698" i="34"/>
  <c r="AG699" i="34"/>
  <c r="AG700" i="34"/>
  <c r="AG701" i="34"/>
  <c r="AG702" i="34"/>
  <c r="AG703" i="34"/>
  <c r="AG704" i="34"/>
  <c r="AG705" i="34"/>
  <c r="AG706" i="34"/>
  <c r="AG707" i="34"/>
  <c r="AG708" i="34"/>
  <c r="AG709" i="34"/>
  <c r="AG710" i="34"/>
  <c r="AG711" i="34"/>
  <c r="AG712" i="34"/>
  <c r="AG713" i="34"/>
  <c r="AG714" i="34"/>
  <c r="AG715" i="34"/>
  <c r="AG716" i="34"/>
  <c r="AG717" i="34"/>
  <c r="AG718" i="34"/>
  <c r="AG719" i="34"/>
  <c r="AG720" i="34"/>
  <c r="AG721" i="34"/>
  <c r="AG722" i="34"/>
  <c r="AG723" i="34"/>
  <c r="AG724" i="34"/>
  <c r="AG725" i="34"/>
  <c r="AG726" i="34"/>
  <c r="AG727" i="34"/>
  <c r="AG728" i="34"/>
  <c r="AG729" i="34"/>
  <c r="AG730" i="34"/>
  <c r="AG731" i="34"/>
  <c r="AG732" i="34"/>
  <c r="AG733" i="34"/>
  <c r="AG734" i="34"/>
  <c r="AG735" i="34"/>
  <c r="AG736" i="34"/>
  <c r="AG737" i="34"/>
  <c r="AG738" i="34"/>
  <c r="AG739" i="34"/>
  <c r="AG740" i="34"/>
  <c r="AG741" i="34"/>
  <c r="AG742" i="34"/>
  <c r="AG743" i="34"/>
  <c r="AG744" i="34"/>
  <c r="AG745" i="34"/>
  <c r="AG746" i="34"/>
  <c r="AG747" i="34"/>
  <c r="AG748" i="34"/>
  <c r="AG749" i="34"/>
  <c r="AG750" i="34"/>
  <c r="AG751" i="34"/>
  <c r="AG752" i="34"/>
  <c r="AG753" i="34"/>
  <c r="AG754" i="34"/>
  <c r="AG755" i="34"/>
  <c r="AG756" i="34"/>
  <c r="AG757" i="34"/>
  <c r="AG758" i="34"/>
  <c r="AG759" i="34"/>
  <c r="AG760" i="34"/>
  <c r="AG761" i="34"/>
  <c r="AG762" i="34"/>
  <c r="AG763" i="34"/>
  <c r="AG764" i="34"/>
  <c r="AG765" i="34"/>
  <c r="AG766" i="34"/>
  <c r="AG767" i="34"/>
  <c r="AG768" i="34"/>
  <c r="AG769" i="34"/>
  <c r="AG770" i="34"/>
  <c r="AG771" i="34"/>
  <c r="AG772" i="34"/>
  <c r="AG773" i="34"/>
  <c r="AG774" i="34"/>
  <c r="AG775" i="34"/>
  <c r="AG776" i="34"/>
  <c r="AG777" i="34"/>
  <c r="AG778" i="34"/>
  <c r="AG779" i="34"/>
  <c r="AG780" i="34"/>
  <c r="AG781" i="34"/>
  <c r="AG782" i="34"/>
  <c r="AG783" i="34"/>
  <c r="AG784" i="34"/>
  <c r="AG785" i="34"/>
  <c r="AG786" i="34"/>
  <c r="AG787" i="34"/>
  <c r="AG788" i="34"/>
  <c r="AG789" i="34"/>
  <c r="AG790" i="34"/>
  <c r="AG791" i="34"/>
  <c r="AG792" i="34"/>
  <c r="AG793" i="34"/>
  <c r="AG794" i="34"/>
  <c r="AG795" i="34"/>
  <c r="AG796" i="34"/>
  <c r="AG797" i="34"/>
  <c r="AG798" i="34"/>
  <c r="AG799" i="34"/>
  <c r="AG800" i="34"/>
  <c r="AG801" i="34"/>
  <c r="AG802" i="34"/>
  <c r="AG803" i="34"/>
  <c r="AG804" i="34"/>
  <c r="AG805" i="34"/>
  <c r="AG806" i="34"/>
  <c r="AG807" i="34"/>
  <c r="AG808" i="34"/>
  <c r="AG809" i="34"/>
  <c r="AG810" i="34"/>
  <c r="AG811" i="34"/>
  <c r="AG812" i="34"/>
  <c r="AG813" i="34"/>
  <c r="AG814" i="34"/>
  <c r="AG815" i="34"/>
  <c r="AG816" i="34"/>
  <c r="AG817" i="34"/>
  <c r="AG818" i="34"/>
  <c r="AG819" i="34"/>
  <c r="AG820" i="34"/>
  <c r="AG821" i="34"/>
  <c r="AG822" i="34"/>
  <c r="AG823" i="34"/>
  <c r="AG824" i="34"/>
  <c r="AG825" i="34"/>
  <c r="AG826" i="34"/>
  <c r="AG827" i="34"/>
  <c r="AG828" i="34"/>
  <c r="AG829" i="34"/>
  <c r="AG830" i="34"/>
  <c r="AG831" i="34"/>
  <c r="AG832" i="34"/>
  <c r="AG833" i="34"/>
  <c r="AG834" i="34"/>
  <c r="AG835" i="34"/>
  <c r="AG836" i="34"/>
  <c r="AG837" i="34"/>
  <c r="AG838" i="34"/>
  <c r="AG839" i="34"/>
  <c r="AG840" i="34"/>
  <c r="AG841" i="34"/>
  <c r="AG842" i="34"/>
  <c r="AG843" i="34"/>
  <c r="AG844" i="34"/>
  <c r="AG845" i="34"/>
  <c r="AG846" i="34"/>
  <c r="AG847" i="34"/>
  <c r="AG848" i="34"/>
  <c r="AG849" i="34"/>
  <c r="AG850" i="34"/>
  <c r="AG851" i="34"/>
  <c r="AG852" i="34"/>
  <c r="AG853" i="34"/>
  <c r="AG854" i="34"/>
  <c r="AG855" i="34"/>
  <c r="AG856" i="34"/>
  <c r="AG857" i="34"/>
  <c r="AG858" i="34"/>
  <c r="AG859" i="34"/>
  <c r="AG860" i="34"/>
  <c r="AG861" i="34"/>
  <c r="AG862" i="34"/>
  <c r="AG863" i="34"/>
  <c r="AG864" i="34"/>
  <c r="AG865" i="34"/>
  <c r="AG866" i="34"/>
  <c r="AG867" i="34"/>
  <c r="AG868" i="34"/>
  <c r="AG869" i="34"/>
  <c r="AG870" i="34"/>
  <c r="AG871" i="34"/>
  <c r="AG872" i="34"/>
  <c r="AG873" i="34"/>
  <c r="AG874" i="34"/>
  <c r="AG875" i="34"/>
  <c r="AG876" i="34"/>
  <c r="AG877" i="34"/>
  <c r="AG878" i="34"/>
  <c r="AG879" i="34"/>
  <c r="AG880" i="34"/>
  <c r="AG881" i="34"/>
  <c r="AG882" i="34"/>
  <c r="AG883" i="34"/>
  <c r="AG884" i="34"/>
  <c r="AG885" i="34"/>
  <c r="AG886" i="34"/>
  <c r="AG887" i="34"/>
  <c r="AG888" i="34"/>
  <c r="AG889" i="34"/>
  <c r="AG890" i="34"/>
  <c r="AG891" i="34"/>
  <c r="AG892" i="34"/>
  <c r="AG893" i="34"/>
  <c r="AG894" i="34"/>
  <c r="AG895" i="34"/>
  <c r="AG896" i="34"/>
  <c r="AG897" i="34"/>
  <c r="AG898" i="34"/>
  <c r="AG899" i="34"/>
  <c r="AG900" i="34"/>
  <c r="AG901" i="34"/>
  <c r="AG902" i="34"/>
  <c r="AG903" i="34"/>
  <c r="AG904" i="34"/>
  <c r="AG905" i="34"/>
  <c r="AG906" i="34"/>
  <c r="AG907" i="34"/>
  <c r="AG908" i="34"/>
  <c r="AG909" i="34"/>
  <c r="AG910" i="34"/>
  <c r="AG911" i="34"/>
  <c r="AG912" i="34"/>
  <c r="AG913" i="34"/>
  <c r="AG914" i="34"/>
  <c r="AG915" i="34"/>
  <c r="AG916" i="34"/>
  <c r="AG917" i="34"/>
  <c r="AG918" i="34"/>
  <c r="AG919" i="34"/>
  <c r="AG920" i="34"/>
  <c r="AG921" i="34"/>
  <c r="AG922" i="34"/>
  <c r="AG923" i="34"/>
  <c r="AG924" i="34"/>
  <c r="AG925" i="34"/>
  <c r="AG926" i="34"/>
  <c r="AG927" i="34"/>
  <c r="AG928" i="34"/>
  <c r="AG929" i="34"/>
  <c r="AG930" i="34"/>
  <c r="AG931" i="34"/>
  <c r="AG932" i="34"/>
  <c r="AG933" i="34"/>
  <c r="AG934" i="34"/>
  <c r="AG935" i="34"/>
  <c r="AG936" i="34"/>
  <c r="AG937" i="34"/>
  <c r="AG938" i="34"/>
  <c r="AG939" i="34"/>
  <c r="AG940" i="34"/>
  <c r="AG941" i="34"/>
  <c r="AG942" i="34"/>
  <c r="AG943" i="34"/>
  <c r="AG944" i="34"/>
  <c r="AG945" i="34"/>
  <c r="AG946" i="34"/>
  <c r="AG947" i="34"/>
  <c r="AG948" i="34"/>
  <c r="AG949" i="34"/>
  <c r="AG950" i="34"/>
  <c r="AG951" i="34"/>
  <c r="AG952" i="34"/>
  <c r="AG953" i="34"/>
  <c r="AG954" i="34"/>
  <c r="AG955" i="34"/>
  <c r="AG956" i="34"/>
  <c r="AG957" i="34"/>
  <c r="AG958" i="34"/>
  <c r="AG959" i="34"/>
  <c r="AG960" i="34"/>
  <c r="AG961" i="34"/>
  <c r="AG962" i="34"/>
  <c r="AG963" i="34"/>
  <c r="AG964" i="34"/>
  <c r="AG965" i="34"/>
  <c r="AG966" i="34"/>
  <c r="AG967" i="34"/>
  <c r="AG968" i="34"/>
  <c r="AG969" i="34"/>
  <c r="AG970" i="34"/>
  <c r="AG971" i="34"/>
  <c r="AG972" i="34"/>
  <c r="AG973" i="34"/>
  <c r="AG974" i="34"/>
  <c r="AG975" i="34"/>
  <c r="AG976" i="34"/>
  <c r="AG977" i="34"/>
  <c r="AL142" i="34"/>
  <c r="AM142" i="34" s="1"/>
  <c r="AP142" i="34" s="1"/>
  <c r="AL143" i="34"/>
  <c r="AL144" i="34"/>
  <c r="AM144" i="34" s="1"/>
  <c r="AL145" i="34"/>
  <c r="AL146" i="34"/>
  <c r="AM146" i="34" s="1"/>
  <c r="AL147" i="34"/>
  <c r="AL148" i="34"/>
  <c r="AL149" i="34"/>
  <c r="AM149" i="34" s="1"/>
  <c r="AL150" i="34"/>
  <c r="AL151" i="34"/>
  <c r="AM151" i="34" s="1"/>
  <c r="AL152" i="34"/>
  <c r="AO152" i="34" s="1"/>
  <c r="AL153" i="34"/>
  <c r="AL154" i="34"/>
  <c r="AL155" i="34"/>
  <c r="AO155" i="34" s="1"/>
  <c r="AL156" i="34"/>
  <c r="AL157" i="34"/>
  <c r="AL158" i="34"/>
  <c r="AM158" i="34" s="1"/>
  <c r="AP158" i="34" s="1"/>
  <c r="AL159" i="34"/>
  <c r="AL160" i="34"/>
  <c r="AL161" i="34"/>
  <c r="AL162" i="34"/>
  <c r="AM162" i="34" s="1"/>
  <c r="AL163" i="34"/>
  <c r="AO163" i="34" s="1"/>
  <c r="AL164" i="34"/>
  <c r="AL165" i="34"/>
  <c r="AO165" i="34" s="1"/>
  <c r="AL166" i="34"/>
  <c r="AM166" i="34" s="1"/>
  <c r="AL167" i="34"/>
  <c r="AL168" i="34"/>
  <c r="AO168" i="34" s="1"/>
  <c r="AL169" i="34"/>
  <c r="AL170" i="34"/>
  <c r="AO170" i="34" s="1"/>
  <c r="AL171" i="34"/>
  <c r="AL172" i="34"/>
  <c r="AL173" i="34"/>
  <c r="AL174" i="34"/>
  <c r="AL175" i="34"/>
  <c r="AL176" i="34"/>
  <c r="AM176" i="34" s="1"/>
  <c r="AP176" i="34" s="1"/>
  <c r="AL177" i="34"/>
  <c r="AL178" i="34"/>
  <c r="AO178" i="34" s="1"/>
  <c r="AL179" i="34"/>
  <c r="AL180" i="34"/>
  <c r="AL181" i="34"/>
  <c r="AM181" i="34" s="1"/>
  <c r="AL182" i="34"/>
  <c r="AL183" i="34"/>
  <c r="AO183" i="34" s="1"/>
  <c r="AL184" i="34"/>
  <c r="AL185" i="34"/>
  <c r="AL186" i="34"/>
  <c r="AL187" i="34"/>
  <c r="AO187" i="34" s="1"/>
  <c r="AL188" i="34"/>
  <c r="AO188" i="34" s="1"/>
  <c r="AL189" i="34"/>
  <c r="AM189" i="34" s="1"/>
  <c r="AL190" i="34"/>
  <c r="AO190" i="34" s="1"/>
  <c r="AL191" i="34"/>
  <c r="AL192" i="34"/>
  <c r="AL193" i="34"/>
  <c r="AL194" i="34"/>
  <c r="AL195" i="34"/>
  <c r="AM195" i="34" s="1"/>
  <c r="AL196" i="34"/>
  <c r="AL197" i="34"/>
  <c r="AO197" i="34" s="1"/>
  <c r="AL198" i="34"/>
  <c r="AM198" i="34" s="1"/>
  <c r="AL199" i="34"/>
  <c r="AM199" i="34" s="1"/>
  <c r="AP199" i="34" s="1"/>
  <c r="AL200" i="34"/>
  <c r="AO200" i="34" s="1"/>
  <c r="AL201" i="34"/>
  <c r="AL202" i="34"/>
  <c r="AL203" i="34"/>
  <c r="AL204" i="34"/>
  <c r="AL205" i="34"/>
  <c r="AL206" i="34"/>
  <c r="AL207" i="34"/>
  <c r="AL208" i="34"/>
  <c r="AM208" i="34" s="1"/>
  <c r="AP208" i="34" s="1"/>
  <c r="AL209" i="34"/>
  <c r="AL210" i="34"/>
  <c r="AO210" i="34" s="1"/>
  <c r="AL211" i="34"/>
  <c r="AM211" i="34" s="1"/>
  <c r="AL212" i="34"/>
  <c r="AL213" i="34"/>
  <c r="AL214" i="34"/>
  <c r="AO214" i="34" s="1"/>
  <c r="AL215" i="34"/>
  <c r="AL216" i="34"/>
  <c r="AM216" i="34" s="1"/>
  <c r="AP216" i="34" s="1"/>
  <c r="AL217" i="34"/>
  <c r="AL218" i="34"/>
  <c r="AO218" i="34" s="1"/>
  <c r="AL219" i="34"/>
  <c r="AL220" i="34"/>
  <c r="AL221" i="34"/>
  <c r="AO221" i="34" s="1"/>
  <c r="AL222" i="34"/>
  <c r="AO222" i="34" s="1"/>
  <c r="AL223" i="34"/>
  <c r="AO223" i="34" s="1"/>
  <c r="AL224" i="34"/>
  <c r="AM224" i="34" s="1"/>
  <c r="AL225" i="34"/>
  <c r="AL226" i="34"/>
  <c r="AL227" i="34"/>
  <c r="AM227" i="34" s="1"/>
  <c r="AL228" i="34"/>
  <c r="AL229" i="34"/>
  <c r="AL230" i="34"/>
  <c r="AL231" i="34"/>
  <c r="AM231" i="34" s="1"/>
  <c r="AP231" i="34" s="1"/>
  <c r="AL232" i="34"/>
  <c r="AM232" i="34" s="1"/>
  <c r="AL233" i="34"/>
  <c r="AL234" i="34"/>
  <c r="AO234" i="34" s="1"/>
  <c r="AL235" i="34"/>
  <c r="AO235" i="34" s="1"/>
  <c r="AL236" i="34"/>
  <c r="AL237" i="34"/>
  <c r="AO237" i="34" s="1"/>
  <c r="AL238" i="34"/>
  <c r="AO238" i="34" s="1"/>
  <c r="AL239" i="34"/>
  <c r="AL240" i="34"/>
  <c r="AM240" i="34" s="1"/>
  <c r="AP240" i="34" s="1"/>
  <c r="AL241" i="34"/>
  <c r="AL242" i="34"/>
  <c r="AL243" i="34"/>
  <c r="AM243" i="34" s="1"/>
  <c r="AL244" i="34"/>
  <c r="AO244" i="34" s="1"/>
  <c r="AL245" i="34"/>
  <c r="AM245" i="34" s="1"/>
  <c r="AL246" i="34"/>
  <c r="AL247" i="34"/>
  <c r="AM247" i="34" s="1"/>
  <c r="AP247" i="34" s="1"/>
  <c r="AL248" i="34"/>
  <c r="AO248" i="34" s="1"/>
  <c r="AL249" i="34"/>
  <c r="AL250" i="34"/>
  <c r="AO250" i="34" s="1"/>
  <c r="AL251" i="34"/>
  <c r="AM251" i="34" s="1"/>
  <c r="AP251" i="34" s="1"/>
  <c r="AL252" i="34"/>
  <c r="AL253" i="34"/>
  <c r="AO253" i="34" s="1"/>
  <c r="AL254" i="34"/>
  <c r="AL255" i="34"/>
  <c r="AL256" i="34"/>
  <c r="AM256" i="34" s="1"/>
  <c r="AL257" i="34"/>
  <c r="AL258" i="34"/>
  <c r="AM258" i="34" s="1"/>
  <c r="AP258" i="34" s="1"/>
  <c r="AL259" i="34"/>
  <c r="AL260" i="34"/>
  <c r="AO260" i="34" s="1"/>
  <c r="AL261" i="34"/>
  <c r="AL262" i="34"/>
  <c r="AO262" i="34" s="1"/>
  <c r="AL263" i="34"/>
  <c r="AM263" i="34" s="1"/>
  <c r="AL264" i="34"/>
  <c r="AO264" i="34" s="1"/>
  <c r="AL265" i="34"/>
  <c r="AL266" i="34"/>
  <c r="AL267" i="34"/>
  <c r="AM267" i="34" s="1"/>
  <c r="AL268" i="34"/>
  <c r="AL269" i="34"/>
  <c r="AM269" i="34" s="1"/>
  <c r="AP269" i="34" s="1"/>
  <c r="AL270" i="34"/>
  <c r="AO270" i="34" s="1"/>
  <c r="AL271" i="34"/>
  <c r="AL272" i="34"/>
  <c r="AL273" i="34"/>
  <c r="AL274" i="34"/>
  <c r="AM274" i="34" s="1"/>
  <c r="AL275" i="34"/>
  <c r="AM275" i="34" s="1"/>
  <c r="AL276" i="34"/>
  <c r="AL277" i="34"/>
  <c r="AM277" i="34" s="1"/>
  <c r="AL278" i="34"/>
  <c r="AL279" i="34"/>
  <c r="AM279" i="34" s="1"/>
  <c r="AP279" i="34" s="1"/>
  <c r="AL280" i="34"/>
  <c r="AO280" i="34" s="1"/>
  <c r="AL281" i="34"/>
  <c r="AL282" i="34"/>
  <c r="AM282" i="34" s="1"/>
  <c r="AL283" i="34"/>
  <c r="AO283" i="34" s="1"/>
  <c r="AL284" i="34"/>
  <c r="AO284" i="34" s="1"/>
  <c r="AL285" i="34"/>
  <c r="AO285" i="34" s="1"/>
  <c r="AL286" i="34"/>
  <c r="AL287" i="34"/>
  <c r="AL288" i="34"/>
  <c r="AM288" i="34" s="1"/>
  <c r="AL289" i="34"/>
  <c r="AL290" i="34"/>
  <c r="AM290" i="34" s="1"/>
  <c r="AL291" i="34"/>
  <c r="AL292" i="34"/>
  <c r="AL293" i="34"/>
  <c r="AM293" i="34" s="1"/>
  <c r="AL294" i="34"/>
  <c r="AM294" i="34" s="1"/>
  <c r="AP294" i="34" s="1"/>
  <c r="AL295" i="34"/>
  <c r="AL296" i="34"/>
  <c r="AO296" i="34" s="1"/>
  <c r="AL297" i="34"/>
  <c r="AL298" i="34"/>
  <c r="AL299" i="34"/>
  <c r="AO299" i="34" s="1"/>
  <c r="AL300" i="34"/>
  <c r="AL301" i="34"/>
  <c r="AM301" i="34" s="1"/>
  <c r="AP301" i="34" s="1"/>
  <c r="AL302" i="34"/>
  <c r="AL303" i="34"/>
  <c r="AL304" i="34"/>
  <c r="AL305" i="34"/>
  <c r="AL306" i="34"/>
  <c r="AM306" i="34" s="1"/>
  <c r="AP306" i="34" s="1"/>
  <c r="AL307" i="34"/>
  <c r="AL308" i="34"/>
  <c r="AL309" i="34"/>
  <c r="AL310" i="34"/>
  <c r="AL311" i="34"/>
  <c r="AO311" i="34" s="1"/>
  <c r="AL312" i="34"/>
  <c r="AO312" i="34" s="1"/>
  <c r="AL313" i="34"/>
  <c r="AL314" i="34"/>
  <c r="AM314" i="34" s="1"/>
  <c r="AL315" i="34"/>
  <c r="AO315" i="34" s="1"/>
  <c r="AL316" i="34"/>
  <c r="AO316" i="34" s="1"/>
  <c r="AL317" i="34"/>
  <c r="AO317" i="34" s="1"/>
  <c r="AL318" i="34"/>
  <c r="AL319" i="34"/>
  <c r="AL320" i="34"/>
  <c r="AO320" i="34" s="1"/>
  <c r="AL321" i="34"/>
  <c r="AL322" i="34"/>
  <c r="AM322" i="34" s="1"/>
  <c r="AL323" i="34"/>
  <c r="AM323" i="34" s="1"/>
  <c r="AL324" i="34"/>
  <c r="AL325" i="34"/>
  <c r="AO325" i="34" s="1"/>
  <c r="AL326" i="34"/>
  <c r="AM326" i="34" s="1"/>
  <c r="AL327" i="34"/>
  <c r="AM327" i="34" s="1"/>
  <c r="AP327" i="34" s="1"/>
  <c r="AL328" i="34"/>
  <c r="AL329" i="34"/>
  <c r="AL330" i="34"/>
  <c r="AL331" i="34"/>
  <c r="AL332" i="34"/>
  <c r="AO332" i="34" s="1"/>
  <c r="AL333" i="34"/>
  <c r="AO333" i="34" s="1"/>
  <c r="AL334" i="34"/>
  <c r="AL335" i="34"/>
  <c r="AO335" i="34" s="1"/>
  <c r="AL336" i="34"/>
  <c r="AO336" i="34" s="1"/>
  <c r="AL337" i="34"/>
  <c r="AL338" i="34"/>
  <c r="AM338" i="34" s="1"/>
  <c r="AL339" i="34"/>
  <c r="AM339" i="34" s="1"/>
  <c r="AL340" i="34"/>
  <c r="AL341" i="34"/>
  <c r="AO341" i="34" s="1"/>
  <c r="AL342" i="34"/>
  <c r="AM342" i="34" s="1"/>
  <c r="AL343" i="34"/>
  <c r="AL344" i="34"/>
  <c r="AL345" i="34"/>
  <c r="AL346" i="34"/>
  <c r="AL347" i="34"/>
  <c r="AO347" i="34" s="1"/>
  <c r="AL348" i="34"/>
  <c r="AO348" i="34" s="1"/>
  <c r="AL349" i="34"/>
  <c r="AO349" i="34" s="1"/>
  <c r="AL350" i="34"/>
  <c r="AL351" i="34"/>
  <c r="AO351" i="34" s="1"/>
  <c r="AL352" i="34"/>
  <c r="AM352" i="34" s="1"/>
  <c r="AL353" i="34"/>
  <c r="AL354" i="34"/>
  <c r="AM354" i="34" s="1"/>
  <c r="AL355" i="34"/>
  <c r="AM355" i="34" s="1"/>
  <c r="AP355" i="34" s="1"/>
  <c r="AL356" i="34"/>
  <c r="AL357" i="34"/>
  <c r="AL358" i="34"/>
  <c r="AM358" i="34" s="1"/>
  <c r="AP358" i="34" s="1"/>
  <c r="AL359" i="34"/>
  <c r="AM359" i="34" s="1"/>
  <c r="AP359" i="34" s="1"/>
  <c r="AL360" i="34"/>
  <c r="AO360" i="34" s="1"/>
  <c r="AL361" i="34"/>
  <c r="AL362" i="34"/>
  <c r="AO362" i="34" s="1"/>
  <c r="AL363" i="34"/>
  <c r="AM363" i="34" s="1"/>
  <c r="AL364" i="34"/>
  <c r="AL365" i="34"/>
  <c r="AL366" i="34"/>
  <c r="AL367" i="34"/>
  <c r="AL368" i="34"/>
  <c r="AO368" i="34" s="1"/>
  <c r="AL369" i="34"/>
  <c r="AL370" i="34"/>
  <c r="AL371" i="34"/>
  <c r="AM371" i="34" s="1"/>
  <c r="AL372" i="34"/>
  <c r="AL373" i="34"/>
  <c r="AM373" i="34" s="1"/>
  <c r="AP373" i="34" s="1"/>
  <c r="AL374" i="34"/>
  <c r="AM374" i="34" s="1"/>
  <c r="AP374" i="34" s="1"/>
  <c r="AL375" i="34"/>
  <c r="AM375" i="34" s="1"/>
  <c r="AL376" i="34"/>
  <c r="AO376" i="34" s="1"/>
  <c r="AL377" i="34"/>
  <c r="AL378" i="34"/>
  <c r="AL379" i="34"/>
  <c r="AO379" i="34" s="1"/>
  <c r="AL380" i="34"/>
  <c r="AL381" i="34"/>
  <c r="AO381" i="34" s="1"/>
  <c r="AL382" i="34"/>
  <c r="AL383" i="34"/>
  <c r="AL384" i="34"/>
  <c r="AL385" i="34"/>
  <c r="AL386" i="34"/>
  <c r="AL387" i="34"/>
  <c r="AM387" i="34" s="1"/>
  <c r="AL388" i="34"/>
  <c r="AO388" i="34" s="1"/>
  <c r="AL389" i="34"/>
  <c r="AM389" i="34" s="1"/>
  <c r="AP389" i="34" s="1"/>
  <c r="AL390" i="34"/>
  <c r="AL391" i="34"/>
  <c r="AM391" i="34" s="1"/>
  <c r="AL392" i="34"/>
  <c r="AO392" i="34" s="1"/>
  <c r="AL393" i="34"/>
  <c r="AL394" i="34"/>
  <c r="AO394" i="34" s="1"/>
  <c r="AL395" i="34"/>
  <c r="AM395" i="34" s="1"/>
  <c r="AL396" i="34"/>
  <c r="AL397" i="34"/>
  <c r="AL398" i="34"/>
  <c r="AL399" i="34"/>
  <c r="AO399" i="34" s="1"/>
  <c r="AL400" i="34"/>
  <c r="AM400" i="34" s="1"/>
  <c r="AL401" i="34"/>
  <c r="AL402" i="34"/>
  <c r="AM402" i="34" s="1"/>
  <c r="AP402" i="34" s="1"/>
  <c r="AL403" i="34"/>
  <c r="AO403" i="34" s="1"/>
  <c r="AL404" i="34"/>
  <c r="AL405" i="34"/>
  <c r="AM405" i="34" s="1"/>
  <c r="AP405" i="34" s="1"/>
  <c r="AL406" i="34"/>
  <c r="AL407" i="34"/>
  <c r="AM407" i="34" s="1"/>
  <c r="AP407" i="34" s="1"/>
  <c r="AL408" i="34"/>
  <c r="AL409" i="34"/>
  <c r="AL410" i="34"/>
  <c r="AL411" i="34"/>
  <c r="AL412" i="34"/>
  <c r="AL413" i="34"/>
  <c r="AO413" i="34" s="1"/>
  <c r="AL414" i="34"/>
  <c r="AO414" i="34" s="1"/>
  <c r="AL415" i="34"/>
  <c r="AL416" i="34"/>
  <c r="AM416" i="34" s="1"/>
  <c r="AP416" i="34" s="1"/>
  <c r="AL417" i="34"/>
  <c r="AL418" i="34"/>
  <c r="AO418" i="34" s="1"/>
  <c r="AL419" i="34"/>
  <c r="AO419" i="34" s="1"/>
  <c r="AL420" i="34"/>
  <c r="AL421" i="34"/>
  <c r="AM421" i="34" s="1"/>
  <c r="AP421" i="34" s="1"/>
  <c r="AL422" i="34"/>
  <c r="AM422" i="34" s="1"/>
  <c r="AP422" i="34" s="1"/>
  <c r="AL423" i="34"/>
  <c r="AM423" i="34" s="1"/>
  <c r="AL424" i="34"/>
  <c r="AL425" i="34"/>
  <c r="AL426" i="34"/>
  <c r="AM426" i="34" s="1"/>
  <c r="AL427" i="34"/>
  <c r="AL428" i="34"/>
  <c r="AL429" i="34"/>
  <c r="AO429" i="34" s="1"/>
  <c r="AL430" i="34"/>
  <c r="AO430" i="34" s="1"/>
  <c r="AL431" i="34"/>
  <c r="AL432" i="34"/>
  <c r="AL433" i="34"/>
  <c r="AL434" i="34"/>
  <c r="AL435" i="34"/>
  <c r="AO435" i="34" s="1"/>
  <c r="AL436" i="34"/>
  <c r="AL437" i="34"/>
  <c r="AL438" i="34"/>
  <c r="AM438" i="34" s="1"/>
  <c r="AP438" i="34" s="1"/>
  <c r="AL439" i="34"/>
  <c r="AO439" i="34" s="1"/>
  <c r="AL440" i="34"/>
  <c r="AM440" i="34" s="1"/>
  <c r="AP440" i="34" s="1"/>
  <c r="AL441" i="34"/>
  <c r="AL442" i="34"/>
  <c r="AL443" i="34"/>
  <c r="AM443" i="34" s="1"/>
  <c r="AL444" i="34"/>
  <c r="AL445" i="34"/>
  <c r="AM445" i="34" s="1"/>
  <c r="AL446" i="34"/>
  <c r="AM446" i="34" s="1"/>
  <c r="AL447" i="34"/>
  <c r="AL448" i="34"/>
  <c r="AL449" i="34"/>
  <c r="AL450" i="34"/>
  <c r="AO450" i="34" s="1"/>
  <c r="AL451" i="34"/>
  <c r="AL452" i="34"/>
  <c r="AO452" i="34" s="1"/>
  <c r="AL453" i="34"/>
  <c r="AL454" i="34"/>
  <c r="AL455" i="34"/>
  <c r="AM455" i="34" s="1"/>
  <c r="AL456" i="34"/>
  <c r="AL457" i="34"/>
  <c r="AL458" i="34"/>
  <c r="AL459" i="34"/>
  <c r="AM459" i="34" s="1"/>
  <c r="AL460" i="34"/>
  <c r="AL461" i="34"/>
  <c r="AO461" i="34" s="1"/>
  <c r="AL462" i="34"/>
  <c r="AM462" i="34" s="1"/>
  <c r="AL463" i="34"/>
  <c r="AO463" i="34" s="1"/>
  <c r="AL464" i="34"/>
  <c r="AL465" i="34"/>
  <c r="AL466" i="34"/>
  <c r="AO466" i="34" s="1"/>
  <c r="AL467" i="34"/>
  <c r="AO467" i="34" s="1"/>
  <c r="AL468" i="34"/>
  <c r="AL469" i="34"/>
  <c r="AM469" i="34" s="1"/>
  <c r="AL470" i="34"/>
  <c r="AL471" i="34"/>
  <c r="AL472" i="34"/>
  <c r="AL473" i="34"/>
  <c r="AL474" i="34"/>
  <c r="AO474" i="34" s="1"/>
  <c r="AL475" i="34"/>
  <c r="AL476" i="34"/>
  <c r="AL477" i="34"/>
  <c r="AM477" i="34" s="1"/>
  <c r="AL478" i="34"/>
  <c r="AL479" i="34"/>
  <c r="AL480" i="34"/>
  <c r="AL481" i="34"/>
  <c r="AL482" i="34"/>
  <c r="AL483" i="34"/>
  <c r="AM483" i="34" s="1"/>
  <c r="AP483" i="34" s="1"/>
  <c r="AL484" i="34"/>
  <c r="AL485" i="34"/>
  <c r="AM485" i="34" s="1"/>
  <c r="AL486" i="34"/>
  <c r="AL487" i="34"/>
  <c r="AL488" i="34"/>
  <c r="AL489" i="34"/>
  <c r="AL490" i="34"/>
  <c r="AM490" i="34" s="1"/>
  <c r="AP490" i="34" s="1"/>
  <c r="AL491" i="34"/>
  <c r="AO491" i="34" s="1"/>
  <c r="AL492" i="34"/>
  <c r="AL493" i="34"/>
  <c r="AO493" i="34" s="1"/>
  <c r="AL494" i="34"/>
  <c r="AL495" i="34"/>
  <c r="AL496" i="34"/>
  <c r="AO496" i="34" s="1"/>
  <c r="AL497" i="34"/>
  <c r="AL498" i="34"/>
  <c r="AL499" i="34"/>
  <c r="AM499" i="34" s="1"/>
  <c r="AP499" i="34" s="1"/>
  <c r="AL500" i="34"/>
  <c r="AO500" i="34" s="1"/>
  <c r="AL501" i="34"/>
  <c r="AM501" i="34" s="1"/>
  <c r="AP501" i="34" s="1"/>
  <c r="AL502" i="34"/>
  <c r="AO502" i="34" s="1"/>
  <c r="AL503" i="34"/>
  <c r="AL504" i="34"/>
  <c r="AM504" i="34" s="1"/>
  <c r="AP504" i="34" s="1"/>
  <c r="AL505" i="34"/>
  <c r="AL506" i="34"/>
  <c r="AM506" i="34" s="1"/>
  <c r="AL507" i="34"/>
  <c r="AL508" i="34"/>
  <c r="AL509" i="34"/>
  <c r="AM509" i="34" s="1"/>
  <c r="AL510" i="34"/>
  <c r="AM510" i="34" s="1"/>
  <c r="AP510" i="34" s="1"/>
  <c r="AL511" i="34"/>
  <c r="AM511" i="34" s="1"/>
  <c r="AP511" i="34" s="1"/>
  <c r="AL512" i="34"/>
  <c r="AL513" i="34"/>
  <c r="AL514" i="34"/>
  <c r="AL515" i="34"/>
  <c r="AO515" i="34" s="1"/>
  <c r="AL516" i="34"/>
  <c r="AO516" i="34" s="1"/>
  <c r="AL517" i="34"/>
  <c r="AL518" i="34"/>
  <c r="AO518" i="34" s="1"/>
  <c r="AL519" i="34"/>
  <c r="AM519" i="34" s="1"/>
  <c r="AP519" i="34" s="1"/>
  <c r="AL520" i="34"/>
  <c r="AL521" i="34"/>
  <c r="AL522" i="34"/>
  <c r="AL523" i="34"/>
  <c r="AO523" i="34" s="1"/>
  <c r="AL524" i="34"/>
  <c r="AL525" i="34"/>
  <c r="AM525" i="34" s="1"/>
  <c r="AP525" i="34" s="1"/>
  <c r="AL526" i="34"/>
  <c r="AM526" i="34" s="1"/>
  <c r="AL527" i="34"/>
  <c r="AO527" i="34" s="1"/>
  <c r="AL528" i="34"/>
  <c r="AL529" i="34"/>
  <c r="AL530" i="34"/>
  <c r="AM530" i="34" s="1"/>
  <c r="AP530" i="34" s="1"/>
  <c r="AL531" i="34"/>
  <c r="AO531" i="34" s="1"/>
  <c r="AL532" i="34"/>
  <c r="AL533" i="34"/>
  <c r="AM533" i="34" s="1"/>
  <c r="AL534" i="34"/>
  <c r="AM534" i="34" s="1"/>
  <c r="AL535" i="34"/>
  <c r="AM535" i="34" s="1"/>
  <c r="AL536" i="34"/>
  <c r="AL537" i="34"/>
  <c r="AL538" i="34"/>
  <c r="AL539" i="34"/>
  <c r="AM539" i="34" s="1"/>
  <c r="AL540" i="34"/>
  <c r="AO540" i="34" s="1"/>
  <c r="AL541" i="34"/>
  <c r="AL542" i="34"/>
  <c r="AL543" i="34"/>
  <c r="AO543" i="34" s="1"/>
  <c r="AL544" i="34"/>
  <c r="AM544" i="34" s="1"/>
  <c r="AP544" i="34" s="1"/>
  <c r="AL545" i="34"/>
  <c r="AL546" i="34"/>
  <c r="AL547" i="34"/>
  <c r="AL548" i="34"/>
  <c r="AL549" i="34"/>
  <c r="AM549" i="34" s="1"/>
  <c r="AL550" i="34"/>
  <c r="AM550" i="34" s="1"/>
  <c r="AP550" i="34" s="1"/>
  <c r="AL551" i="34"/>
  <c r="AM551" i="34" s="1"/>
  <c r="AP551" i="34" s="1"/>
  <c r="AL552" i="34"/>
  <c r="AL553" i="34"/>
  <c r="AL554" i="34"/>
  <c r="AL555" i="34"/>
  <c r="AO555" i="34" s="1"/>
  <c r="AL556" i="34"/>
  <c r="AL557" i="34"/>
  <c r="AO557" i="34" s="1"/>
  <c r="AL558" i="34"/>
  <c r="AO558" i="34" s="1"/>
  <c r="AL559" i="34"/>
  <c r="AL560" i="34"/>
  <c r="AL561" i="34"/>
  <c r="AL562" i="34"/>
  <c r="AM562" i="34" s="1"/>
  <c r="AL563" i="34"/>
  <c r="AL564" i="34"/>
  <c r="AL565" i="34"/>
  <c r="AM565" i="34" s="1"/>
  <c r="AL566" i="34"/>
  <c r="AO566" i="34" s="1"/>
  <c r="AL567" i="34"/>
  <c r="AM567" i="34" s="1"/>
  <c r="AL568" i="34"/>
  <c r="AL569" i="34"/>
  <c r="AL570" i="34"/>
  <c r="AM570" i="34" s="1"/>
  <c r="AP570" i="34" s="1"/>
  <c r="AL571" i="34"/>
  <c r="AM571" i="34" s="1"/>
  <c r="AP571" i="34" s="1"/>
  <c r="AL572" i="34"/>
  <c r="AO572" i="34" s="1"/>
  <c r="AL573" i="34"/>
  <c r="AM573" i="34" s="1"/>
  <c r="AL574" i="34"/>
  <c r="AM574" i="34" s="1"/>
  <c r="AL575" i="34"/>
  <c r="AM575" i="34" s="1"/>
  <c r="AL576" i="34"/>
  <c r="AO576" i="34" s="1"/>
  <c r="AL577" i="34"/>
  <c r="AL578" i="34"/>
  <c r="AM578" i="34" s="1"/>
  <c r="AL579" i="34"/>
  <c r="AL580" i="34"/>
  <c r="AO580" i="34" s="1"/>
  <c r="AL581" i="34"/>
  <c r="AO581" i="34" s="1"/>
  <c r="AL582" i="34"/>
  <c r="AO582" i="34" s="1"/>
  <c r="AL583" i="34"/>
  <c r="AM583" i="34" s="1"/>
  <c r="AL584" i="34"/>
  <c r="AL585" i="34"/>
  <c r="AL586" i="34"/>
  <c r="AM586" i="34" s="1"/>
  <c r="AP586" i="34" s="1"/>
  <c r="AL587" i="34"/>
  <c r="AM587" i="34" s="1"/>
  <c r="AL588" i="34"/>
  <c r="AO588" i="34" s="1"/>
  <c r="AL589" i="34"/>
  <c r="AO589" i="34" s="1"/>
  <c r="AL590" i="34"/>
  <c r="AL591" i="34"/>
  <c r="AO591" i="34" s="1"/>
  <c r="AL592" i="34"/>
  <c r="AL593" i="34"/>
  <c r="AL594" i="34"/>
  <c r="AM594" i="34" s="1"/>
  <c r="AL595" i="34"/>
  <c r="AO595" i="34" s="1"/>
  <c r="AL596" i="34"/>
  <c r="AL597" i="34"/>
  <c r="AO597" i="34" s="1"/>
  <c r="AL598" i="34"/>
  <c r="AL599" i="34"/>
  <c r="AO599" i="34" s="1"/>
  <c r="AL600" i="34"/>
  <c r="AM600" i="34" s="1"/>
  <c r="AP600" i="34" s="1"/>
  <c r="AL601" i="34"/>
  <c r="AL602" i="34"/>
  <c r="AM602" i="34" s="1"/>
  <c r="AP602" i="34" s="1"/>
  <c r="AL603" i="34"/>
  <c r="AM603" i="34" s="1"/>
  <c r="AP603" i="34" s="1"/>
  <c r="AL604" i="34"/>
  <c r="AO604" i="34" s="1"/>
  <c r="AL605" i="34"/>
  <c r="AM605" i="34" s="1"/>
  <c r="AP605" i="34" s="1"/>
  <c r="AL606" i="34"/>
  <c r="AO606" i="34" s="1"/>
  <c r="AL607" i="34"/>
  <c r="AM607" i="34" s="1"/>
  <c r="AP607" i="34" s="1"/>
  <c r="AL608" i="34"/>
  <c r="AL609" i="34"/>
  <c r="AL610" i="34"/>
  <c r="AO610" i="34" s="1"/>
  <c r="AL611" i="34"/>
  <c r="AL612" i="34"/>
  <c r="AL613" i="34"/>
  <c r="AO613" i="34" s="1"/>
  <c r="AL614" i="34"/>
  <c r="AL615" i="34"/>
  <c r="AO615" i="34" s="1"/>
  <c r="AL616" i="34"/>
  <c r="AM616" i="34" s="1"/>
  <c r="AP616" i="34" s="1"/>
  <c r="AL617" i="34"/>
  <c r="AL618" i="34"/>
  <c r="AM618" i="34" s="1"/>
  <c r="AL619" i="34"/>
  <c r="AM619" i="34" s="1"/>
  <c r="AP619" i="34" s="1"/>
  <c r="AL620" i="34"/>
  <c r="AL621" i="34"/>
  <c r="AL622" i="34"/>
  <c r="AL623" i="34"/>
  <c r="AM623" i="34" s="1"/>
  <c r="AL624" i="34"/>
  <c r="AO624" i="34" s="1"/>
  <c r="AL625" i="34"/>
  <c r="AL626" i="34"/>
  <c r="AL627" i="34"/>
  <c r="AL628" i="34"/>
  <c r="AL629" i="34"/>
  <c r="AO629" i="34" s="1"/>
  <c r="AL630" i="34"/>
  <c r="AO630" i="34" s="1"/>
  <c r="AL631" i="34"/>
  <c r="AL632" i="34"/>
  <c r="AM632" i="34" s="1"/>
  <c r="AP632" i="34" s="1"/>
  <c r="AL633" i="34"/>
  <c r="AL634" i="34"/>
  <c r="AL635" i="34"/>
  <c r="AM635" i="34" s="1"/>
  <c r="AP635" i="34" s="1"/>
  <c r="AL636" i="34"/>
  <c r="AO636" i="34" s="1"/>
  <c r="AL637" i="34"/>
  <c r="AO637" i="34" s="1"/>
  <c r="AL638" i="34"/>
  <c r="AM638" i="34" s="1"/>
  <c r="AL639" i="34"/>
  <c r="AL640" i="34"/>
  <c r="AL641" i="34"/>
  <c r="AL642" i="34"/>
  <c r="AM642" i="34" s="1"/>
  <c r="AL643" i="34"/>
  <c r="AM643" i="34" s="1"/>
  <c r="AL644" i="34"/>
  <c r="AL645" i="34"/>
  <c r="AO645" i="34" s="1"/>
  <c r="AL646" i="34"/>
  <c r="AO646" i="34" s="1"/>
  <c r="AL647" i="34"/>
  <c r="AM647" i="34" s="1"/>
  <c r="AP647" i="34" s="1"/>
  <c r="AL648" i="34"/>
  <c r="AL649" i="34"/>
  <c r="AL650" i="34"/>
  <c r="AM650" i="34" s="1"/>
  <c r="AL651" i="34"/>
  <c r="AL652" i="34"/>
  <c r="AL653" i="34"/>
  <c r="AO653" i="34" s="1"/>
  <c r="AL654" i="34"/>
  <c r="AM654" i="34" s="1"/>
  <c r="AL655" i="34"/>
  <c r="AM655" i="34" s="1"/>
  <c r="AL656" i="34"/>
  <c r="AM656" i="34" s="1"/>
  <c r="AP656" i="34" s="1"/>
  <c r="AL657" i="34"/>
  <c r="AL658" i="34"/>
  <c r="AM658" i="34" s="1"/>
  <c r="AP658" i="34" s="1"/>
  <c r="AL659" i="34"/>
  <c r="AL660" i="34"/>
  <c r="AL661" i="34"/>
  <c r="AL662" i="34"/>
  <c r="AO662" i="34" s="1"/>
  <c r="AL663" i="34"/>
  <c r="AM663" i="34" s="1"/>
  <c r="AP663" i="34" s="1"/>
  <c r="AL664" i="34"/>
  <c r="AL665" i="34"/>
  <c r="AL666" i="34"/>
  <c r="AM666" i="34" s="1"/>
  <c r="AL667" i="34"/>
  <c r="AM667" i="34" s="1"/>
  <c r="AP667" i="34" s="1"/>
  <c r="AL668" i="34"/>
  <c r="AL669" i="34"/>
  <c r="AO669" i="34" s="1"/>
  <c r="AL670" i="34"/>
  <c r="AO670" i="34" s="1"/>
  <c r="AL671" i="34"/>
  <c r="AM671" i="34" s="1"/>
  <c r="AL672" i="34"/>
  <c r="AL673" i="34"/>
  <c r="AL674" i="34"/>
  <c r="AL675" i="34"/>
  <c r="AL676" i="34"/>
  <c r="AL677" i="34"/>
  <c r="AL678" i="34"/>
  <c r="AL679" i="34"/>
  <c r="AO679" i="34" s="1"/>
  <c r="AL680" i="34"/>
  <c r="AL681" i="34"/>
  <c r="AL682" i="34"/>
  <c r="AM682" i="34" s="1"/>
  <c r="AP682" i="34" s="1"/>
  <c r="AL683" i="34"/>
  <c r="AL684" i="34"/>
  <c r="AL685" i="34"/>
  <c r="AM685" i="34" s="1"/>
  <c r="AL686" i="34"/>
  <c r="AM686" i="34" s="1"/>
  <c r="AL687" i="34"/>
  <c r="AM687" i="34" s="1"/>
  <c r="AL688" i="34"/>
  <c r="AL689" i="34"/>
  <c r="AL690" i="34"/>
  <c r="AL691" i="34"/>
  <c r="AO691" i="34" s="1"/>
  <c r="AL692" i="34"/>
  <c r="AO692" i="34" s="1"/>
  <c r="AL693" i="34"/>
  <c r="AL694" i="34"/>
  <c r="AL695" i="34"/>
  <c r="AL696" i="34"/>
  <c r="AM696" i="34" s="1"/>
  <c r="AP696" i="34" s="1"/>
  <c r="AL697" i="34"/>
  <c r="AL698" i="34"/>
  <c r="AO698" i="34" s="1"/>
  <c r="AL699" i="34"/>
  <c r="AO699" i="34" s="1"/>
  <c r="AL700" i="34"/>
  <c r="AL701" i="34"/>
  <c r="AO701" i="34" s="1"/>
  <c r="AL702" i="34"/>
  <c r="AO702" i="34" s="1"/>
  <c r="AL703" i="34"/>
  <c r="AL704" i="34"/>
  <c r="AL705" i="34"/>
  <c r="AL706" i="34"/>
  <c r="AL707" i="34"/>
  <c r="AM707" i="34" s="1"/>
  <c r="AP707" i="34" s="1"/>
  <c r="AL708" i="34"/>
  <c r="AL709" i="34"/>
  <c r="AM709" i="34" s="1"/>
  <c r="AP709" i="34" s="1"/>
  <c r="AL710" i="34"/>
  <c r="AM710" i="34" s="1"/>
  <c r="AL711" i="34"/>
  <c r="AL712" i="34"/>
  <c r="AL713" i="34"/>
  <c r="AL714" i="34"/>
  <c r="AO714" i="34" s="1"/>
  <c r="AL715" i="34"/>
  <c r="AL716" i="34"/>
  <c r="AL717" i="34"/>
  <c r="AM717" i="34" s="1"/>
  <c r="AL718" i="34"/>
  <c r="AM718" i="34" s="1"/>
  <c r="AL719" i="34"/>
  <c r="AM719" i="34" s="1"/>
  <c r="AL720" i="34"/>
  <c r="AM720" i="34" s="1"/>
  <c r="AP720" i="34" s="1"/>
  <c r="AL721" i="34"/>
  <c r="AL722" i="34"/>
  <c r="AL723" i="34"/>
  <c r="AO723" i="34" s="1"/>
  <c r="AL724" i="34"/>
  <c r="AL725" i="34"/>
  <c r="AM725" i="34" s="1"/>
  <c r="AL726" i="34"/>
  <c r="AL727" i="34"/>
  <c r="AM727" i="34" s="1"/>
  <c r="AP727" i="34" s="1"/>
  <c r="AL728" i="34"/>
  <c r="AL729" i="34"/>
  <c r="AL730" i="34"/>
  <c r="AL731" i="34"/>
  <c r="AL732" i="34"/>
  <c r="AL733" i="34"/>
  <c r="AL734" i="34"/>
  <c r="AM734" i="34" s="1"/>
  <c r="AL735" i="34"/>
  <c r="AM735" i="34" s="1"/>
  <c r="AP735" i="34" s="1"/>
  <c r="AL736" i="34"/>
  <c r="AM736" i="34" s="1"/>
  <c r="AP736" i="34" s="1"/>
  <c r="AL737" i="34"/>
  <c r="AL738" i="34"/>
  <c r="AM738" i="34" s="1"/>
  <c r="AP738" i="34" s="1"/>
  <c r="AL739" i="34"/>
  <c r="AL740" i="34"/>
  <c r="AL741" i="34"/>
  <c r="AM741" i="34" s="1"/>
  <c r="AP741" i="34" s="1"/>
  <c r="AL742" i="34"/>
  <c r="AO742" i="34" s="1"/>
  <c r="AL743" i="34"/>
  <c r="AO743" i="34" s="1"/>
  <c r="AL744" i="34"/>
  <c r="AL745" i="34"/>
  <c r="AL746" i="34"/>
  <c r="AL747" i="34"/>
  <c r="AL748" i="34"/>
  <c r="AL749" i="34"/>
  <c r="AO749" i="34" s="1"/>
  <c r="AL750" i="34"/>
  <c r="AO750" i="34" s="1"/>
  <c r="AL751" i="34"/>
  <c r="AM751" i="34" s="1"/>
  <c r="AP751" i="34" s="1"/>
  <c r="AL752" i="34"/>
  <c r="AL753" i="34"/>
  <c r="AL754" i="34"/>
  <c r="AM754" i="34" s="1"/>
  <c r="AP754" i="34" s="1"/>
  <c r="AL755" i="34"/>
  <c r="AM755" i="34" s="1"/>
  <c r="AP755" i="34" s="1"/>
  <c r="AL756" i="34"/>
  <c r="AL757" i="34"/>
  <c r="AL758" i="34"/>
  <c r="AO758" i="34" s="1"/>
  <c r="AL759" i="34"/>
  <c r="AL760" i="34"/>
  <c r="AL761" i="34"/>
  <c r="AL762" i="34"/>
  <c r="AM762" i="34" s="1"/>
  <c r="AP762" i="34" s="1"/>
  <c r="AL763" i="34"/>
  <c r="AO763" i="34" s="1"/>
  <c r="AL764" i="34"/>
  <c r="AL765" i="34"/>
  <c r="AM765" i="34" s="1"/>
  <c r="AL766" i="34"/>
  <c r="AL767" i="34"/>
  <c r="AL768" i="34"/>
  <c r="AL769" i="34"/>
  <c r="AL770" i="34"/>
  <c r="AO770" i="34" s="1"/>
  <c r="AL771" i="34"/>
  <c r="AM771" i="34" s="1"/>
  <c r="AP771" i="34" s="1"/>
  <c r="AL772" i="34"/>
  <c r="AO772" i="34" s="1"/>
  <c r="AL773" i="34"/>
  <c r="AL774" i="34"/>
  <c r="AL775" i="34"/>
  <c r="AM775" i="34" s="1"/>
  <c r="AL776" i="34"/>
  <c r="AL777" i="34"/>
  <c r="AL778" i="34"/>
  <c r="AM778" i="34" s="1"/>
  <c r="AL779" i="34"/>
  <c r="AL780" i="34"/>
  <c r="AL781" i="34"/>
  <c r="AO781" i="34" s="1"/>
  <c r="AL782" i="34"/>
  <c r="AM782" i="34" s="1"/>
  <c r="AL783" i="34"/>
  <c r="AL784" i="34"/>
  <c r="AL785" i="34"/>
  <c r="AL786" i="34"/>
  <c r="AO786" i="34" s="1"/>
  <c r="AL787" i="34"/>
  <c r="AL788" i="34"/>
  <c r="AL789" i="34"/>
  <c r="AL790" i="34"/>
  <c r="AL791" i="34"/>
  <c r="AO791" i="34" s="1"/>
  <c r="AL792" i="34"/>
  <c r="AM792" i="34" s="1"/>
  <c r="AP792" i="34" s="1"/>
  <c r="AL793" i="34"/>
  <c r="AL794" i="34"/>
  <c r="AM794" i="34" s="1"/>
  <c r="AL795" i="34"/>
  <c r="AM795" i="34" s="1"/>
  <c r="AL796" i="34"/>
  <c r="AL797" i="34"/>
  <c r="AO797" i="34" s="1"/>
  <c r="AL798" i="34"/>
  <c r="AL799" i="34"/>
  <c r="AO799" i="34" s="1"/>
  <c r="AL800" i="34"/>
  <c r="AL801" i="34"/>
  <c r="AL802" i="34"/>
  <c r="AL803" i="34"/>
  <c r="AO803" i="34" s="1"/>
  <c r="AL804" i="34"/>
  <c r="AL805" i="34"/>
  <c r="AL806" i="34"/>
  <c r="AO806" i="34" s="1"/>
  <c r="AL807" i="34"/>
  <c r="AL808" i="34"/>
  <c r="AO808" i="34" s="1"/>
  <c r="AL809" i="34"/>
  <c r="AL810" i="34"/>
  <c r="AM810" i="34" s="1"/>
  <c r="AL811" i="34"/>
  <c r="AM811" i="34" s="1"/>
  <c r="AL812" i="34"/>
  <c r="AL813" i="34"/>
  <c r="AM813" i="34" s="1"/>
  <c r="AP813" i="34" s="1"/>
  <c r="AL814" i="34"/>
  <c r="AM814" i="34" s="1"/>
  <c r="AP814" i="34" s="1"/>
  <c r="AL815" i="34"/>
  <c r="AL816" i="34"/>
  <c r="AL817" i="34"/>
  <c r="AL818" i="34"/>
  <c r="AL819" i="34"/>
  <c r="AO819" i="34" s="1"/>
  <c r="AL820" i="34"/>
  <c r="AO820" i="34" s="1"/>
  <c r="AL821" i="34"/>
  <c r="AO821" i="34" s="1"/>
  <c r="AL822" i="34"/>
  <c r="AL823" i="34"/>
  <c r="AL824" i="34"/>
  <c r="AL825" i="34"/>
  <c r="AL826" i="34"/>
  <c r="AM826" i="34" s="1"/>
  <c r="AL827" i="34"/>
  <c r="AM827" i="34" s="1"/>
  <c r="AL828" i="34"/>
  <c r="AL829" i="34"/>
  <c r="AM829" i="34" s="1"/>
  <c r="AP829" i="34" s="1"/>
  <c r="AL830" i="34"/>
  <c r="AM830" i="34" s="1"/>
  <c r="AP830" i="34" s="1"/>
  <c r="AL831" i="34"/>
  <c r="AO831" i="34" s="1"/>
  <c r="AL832" i="34"/>
  <c r="AL833" i="34"/>
  <c r="AL834" i="34"/>
  <c r="AM834" i="34" s="1"/>
  <c r="AP834" i="34" s="1"/>
  <c r="AL835" i="34"/>
  <c r="AL836" i="34"/>
  <c r="AL837" i="34"/>
  <c r="AO837" i="34" s="1"/>
  <c r="AL838" i="34"/>
  <c r="AO838" i="34" s="1"/>
  <c r="AL839" i="34"/>
  <c r="AM839" i="34" s="1"/>
  <c r="AP839" i="34" s="1"/>
  <c r="AL840" i="34"/>
  <c r="AL841" i="34"/>
  <c r="AL842" i="34"/>
  <c r="AO842" i="34" s="1"/>
  <c r="AL843" i="34"/>
  <c r="AM843" i="34" s="1"/>
  <c r="AP843" i="34" s="1"/>
  <c r="AL844" i="34"/>
  <c r="AO844" i="34" s="1"/>
  <c r="AL845" i="34"/>
  <c r="AM845" i="34" s="1"/>
  <c r="AP845" i="34" s="1"/>
  <c r="AL846" i="34"/>
  <c r="AL847" i="34"/>
  <c r="AM847" i="34" s="1"/>
  <c r="AL848" i="34"/>
  <c r="AL849" i="34"/>
  <c r="AL850" i="34"/>
  <c r="AL851" i="34"/>
  <c r="AL852" i="34"/>
  <c r="AL853" i="34"/>
  <c r="AO853" i="34" s="1"/>
  <c r="AL854" i="34"/>
  <c r="AL855" i="34"/>
  <c r="AM855" i="34" s="1"/>
  <c r="AL856" i="34"/>
  <c r="AL857" i="34"/>
  <c r="AL858" i="34"/>
  <c r="AO858" i="34" s="1"/>
  <c r="AL859" i="34"/>
  <c r="AL860" i="34"/>
  <c r="AL861" i="34"/>
  <c r="AM861" i="34" s="1"/>
  <c r="AP861" i="34" s="1"/>
  <c r="AL862" i="34"/>
  <c r="AM862" i="34" s="1"/>
  <c r="AP862" i="34" s="1"/>
  <c r="AL863" i="34"/>
  <c r="AM863" i="34" s="1"/>
  <c r="AP863" i="34" s="1"/>
  <c r="AL864" i="34"/>
  <c r="AL865" i="34"/>
  <c r="AL866" i="34"/>
  <c r="AL867" i="34"/>
  <c r="AM867" i="34" s="1"/>
  <c r="AL868" i="34"/>
  <c r="AO868" i="34" s="1"/>
  <c r="AL869" i="34"/>
  <c r="AO869" i="34" s="1"/>
  <c r="AL870" i="34"/>
  <c r="AL871" i="34"/>
  <c r="AL872" i="34"/>
  <c r="AM872" i="34" s="1"/>
  <c r="AP872" i="34" s="1"/>
  <c r="AL873" i="34"/>
  <c r="AL874" i="34"/>
  <c r="AO874" i="34" s="1"/>
  <c r="AL875" i="34"/>
  <c r="AO875" i="34" s="1"/>
  <c r="AL876" i="34"/>
  <c r="AL877" i="34"/>
  <c r="AM877" i="34" s="1"/>
  <c r="AL878" i="34"/>
  <c r="AO878" i="34" s="1"/>
  <c r="AL879" i="34"/>
  <c r="AM879" i="34" s="1"/>
  <c r="AP879" i="34" s="1"/>
  <c r="AL880" i="34"/>
  <c r="AL881" i="34"/>
  <c r="AL882" i="34"/>
  <c r="AL883" i="34"/>
  <c r="AL884" i="34"/>
  <c r="AL885" i="34"/>
  <c r="AL886" i="34"/>
  <c r="AL887" i="34"/>
  <c r="AL888" i="34"/>
  <c r="AM888" i="34" s="1"/>
  <c r="AP888" i="34" s="1"/>
  <c r="AL889" i="34"/>
  <c r="AL890" i="34"/>
  <c r="AM890" i="34" s="1"/>
  <c r="AP890" i="34" s="1"/>
  <c r="AL891" i="34"/>
  <c r="AL892" i="34"/>
  <c r="AL893" i="34"/>
  <c r="AM893" i="34" s="1"/>
  <c r="AP893" i="34" s="1"/>
  <c r="AL894" i="34"/>
  <c r="AM894" i="34" s="1"/>
  <c r="AL895" i="34"/>
  <c r="AO895" i="34" s="1"/>
  <c r="AL896" i="34"/>
  <c r="AL897" i="34"/>
  <c r="AM897" i="34" s="1"/>
  <c r="AL898" i="34"/>
  <c r="AL899" i="34"/>
  <c r="AO899" i="34" s="1"/>
  <c r="AL900" i="34"/>
  <c r="AL901" i="34"/>
  <c r="AL902" i="34"/>
  <c r="AL903" i="34"/>
  <c r="AO903" i="34" s="1"/>
  <c r="AL904" i="34"/>
  <c r="AL905" i="34"/>
  <c r="AL906" i="34"/>
  <c r="AL907" i="34"/>
  <c r="AL908" i="34"/>
  <c r="AL909" i="34"/>
  <c r="AM909" i="34" s="1"/>
  <c r="AL910" i="34"/>
  <c r="AL911" i="34"/>
  <c r="AO911" i="34" s="1"/>
  <c r="AL912" i="34"/>
  <c r="AM912" i="34" s="1"/>
  <c r="AP912" i="34" s="1"/>
  <c r="AL913" i="34"/>
  <c r="AL914" i="34"/>
  <c r="AM914" i="34" s="1"/>
  <c r="AP914" i="34" s="1"/>
  <c r="AL915" i="34"/>
  <c r="AO915" i="34" s="1"/>
  <c r="AL916" i="34"/>
  <c r="AL917" i="34"/>
  <c r="AL918" i="34"/>
  <c r="AM918" i="34" s="1"/>
  <c r="AL919" i="34"/>
  <c r="AM919" i="34" s="1"/>
  <c r="AP919" i="34" s="1"/>
  <c r="AL920" i="34"/>
  <c r="AL921" i="34"/>
  <c r="AL922" i="34"/>
  <c r="AL923" i="34"/>
  <c r="AM923" i="34" s="1"/>
  <c r="AL924" i="34"/>
  <c r="AL925" i="34"/>
  <c r="AO925" i="34" s="1"/>
  <c r="AL926" i="34"/>
  <c r="AO926" i="34" s="1"/>
  <c r="AL927" i="34"/>
  <c r="AL928" i="34"/>
  <c r="AM928" i="34" s="1"/>
  <c r="AP928" i="34" s="1"/>
  <c r="AL929" i="34"/>
  <c r="AL930" i="34"/>
  <c r="AM930" i="34" s="1"/>
  <c r="AL931" i="34"/>
  <c r="AM931" i="34" s="1"/>
  <c r="AL932" i="34"/>
  <c r="AL933" i="34"/>
  <c r="AL934" i="34"/>
  <c r="AM934" i="34" s="1"/>
  <c r="AP934" i="34" s="1"/>
  <c r="AL935" i="34"/>
  <c r="AO935" i="34" s="1"/>
  <c r="AL936" i="34"/>
  <c r="AM936" i="34" s="1"/>
  <c r="AP936" i="34" s="1"/>
  <c r="AL937" i="34"/>
  <c r="AL938" i="34"/>
  <c r="AL939" i="34"/>
  <c r="AO939" i="34" s="1"/>
  <c r="AL940" i="34"/>
  <c r="AL941" i="34"/>
  <c r="AO941" i="34" s="1"/>
  <c r="AL942" i="34"/>
  <c r="AO942" i="34" s="1"/>
  <c r="AL943" i="34"/>
  <c r="AM943" i="34" s="1"/>
  <c r="AP943" i="34" s="1"/>
  <c r="AL944" i="34"/>
  <c r="AL945" i="34"/>
  <c r="AL946" i="34"/>
  <c r="AO946" i="34" s="1"/>
  <c r="AL947" i="34"/>
  <c r="AM947" i="34" s="1"/>
  <c r="AL948" i="34"/>
  <c r="AO948" i="34" s="1"/>
  <c r="AL949" i="34"/>
  <c r="AM949" i="34" s="1"/>
  <c r="AL950" i="34"/>
  <c r="AM950" i="34" s="1"/>
  <c r="AP950" i="34" s="1"/>
  <c r="AL951" i="34"/>
  <c r="AL952" i="34"/>
  <c r="AL953" i="34"/>
  <c r="AL954" i="34"/>
  <c r="AM954" i="34" s="1"/>
  <c r="AL955" i="34"/>
  <c r="AL956" i="34"/>
  <c r="AL957" i="34"/>
  <c r="AL958" i="34"/>
  <c r="AO958" i="34" s="1"/>
  <c r="AL959" i="34"/>
  <c r="AO959" i="34" s="1"/>
  <c r="AL960" i="34"/>
  <c r="AL961" i="34"/>
  <c r="AL962" i="34"/>
  <c r="AO962" i="34" s="1"/>
  <c r="AL963" i="34"/>
  <c r="AO963" i="34" s="1"/>
  <c r="AL964" i="34"/>
  <c r="AL965" i="34"/>
  <c r="AM965" i="34" s="1"/>
  <c r="AL966" i="34"/>
  <c r="AM966" i="34" s="1"/>
  <c r="AP966" i="34" s="1"/>
  <c r="AL967" i="34"/>
  <c r="AM967" i="34" s="1"/>
  <c r="AP967" i="34" s="1"/>
  <c r="AL968" i="34"/>
  <c r="AL969" i="34"/>
  <c r="AL970" i="34"/>
  <c r="AM970" i="34" s="1"/>
  <c r="AL971" i="34"/>
  <c r="AL972" i="34"/>
  <c r="AO972" i="34" s="1"/>
  <c r="AL973" i="34"/>
  <c r="AM973" i="34" s="1"/>
  <c r="AP973" i="34" s="1"/>
  <c r="AL974" i="34"/>
  <c r="AL975" i="34"/>
  <c r="AO975" i="34" s="1"/>
  <c r="AL976" i="34"/>
  <c r="AL977" i="34"/>
  <c r="AM154" i="34"/>
  <c r="AM155" i="34"/>
  <c r="AP155" i="34" s="1"/>
  <c r="AM157" i="34"/>
  <c r="AP157" i="34" s="1"/>
  <c r="AM163" i="34"/>
  <c r="AM170" i="34"/>
  <c r="AP170" i="34" s="1"/>
  <c r="AM173" i="34"/>
  <c r="AM174" i="34"/>
  <c r="AM178" i="34"/>
  <c r="AM179" i="34"/>
  <c r="AM186" i="34"/>
  <c r="AP186" i="34" s="1"/>
  <c r="AM187" i="34"/>
  <c r="AP187" i="34" s="1"/>
  <c r="AM188" i="34"/>
  <c r="AM190" i="34"/>
  <c r="AP190" i="34" s="1"/>
  <c r="AM194" i="34"/>
  <c r="AM202" i="34"/>
  <c r="AP202" i="34" s="1"/>
  <c r="AM205" i="34"/>
  <c r="AP205" i="34" s="1"/>
  <c r="AM210" i="34"/>
  <c r="AM213" i="34"/>
  <c r="AM218" i="34"/>
  <c r="AP218" i="34" s="1"/>
  <c r="AM221" i="34"/>
  <c r="AM222" i="34"/>
  <c r="AP222" i="34" s="1"/>
  <c r="AM226" i="34"/>
  <c r="AM229" i="34"/>
  <c r="AP229" i="34" s="1"/>
  <c r="AM234" i="34"/>
  <c r="AM235" i="34"/>
  <c r="AP235" i="34" s="1"/>
  <c r="AM237" i="34"/>
  <c r="AP237" i="34" s="1"/>
  <c r="AM238" i="34"/>
  <c r="AP238" i="34" s="1"/>
  <c r="AM242" i="34"/>
  <c r="AM244" i="34"/>
  <c r="AM250" i="34"/>
  <c r="AM253" i="34"/>
  <c r="AP253" i="34" s="1"/>
  <c r="AM261" i="34"/>
  <c r="AM266" i="34"/>
  <c r="AP266" i="34" s="1"/>
  <c r="AM270" i="34"/>
  <c r="AM283" i="34"/>
  <c r="AP283" i="34" s="1"/>
  <c r="AM285" i="34"/>
  <c r="AP285" i="34" s="1"/>
  <c r="AM298" i="34"/>
  <c r="AM299" i="34"/>
  <c r="AP299" i="34" s="1"/>
  <c r="AM309" i="34"/>
  <c r="AP309" i="34" s="1"/>
  <c r="AM310" i="34"/>
  <c r="AM315" i="34"/>
  <c r="AP315" i="34" s="1"/>
  <c r="AM317" i="34"/>
  <c r="AP317" i="34" s="1"/>
  <c r="AM330" i="34"/>
  <c r="AP330" i="34" s="1"/>
  <c r="AM333" i="34"/>
  <c r="AM341" i="34"/>
  <c r="AP341" i="34" s="1"/>
  <c r="AM346" i="34"/>
  <c r="AM347" i="34"/>
  <c r="AP347" i="34" s="1"/>
  <c r="AM349" i="34"/>
  <c r="AP349" i="34" s="1"/>
  <c r="AM362" i="34"/>
  <c r="AM378" i="34"/>
  <c r="AP378" i="34" s="1"/>
  <c r="AM379" i="34"/>
  <c r="AP379" i="34" s="1"/>
  <c r="AM381" i="34"/>
  <c r="AM386" i="34"/>
  <c r="AP386" i="34" s="1"/>
  <c r="AM394" i="34"/>
  <c r="AM403" i="34"/>
  <c r="AM410" i="34"/>
  <c r="AM411" i="34"/>
  <c r="AM418" i="34"/>
  <c r="AM427" i="34"/>
  <c r="AM429" i="34"/>
  <c r="AM430" i="34"/>
  <c r="AM435" i="34"/>
  <c r="AM442" i="34"/>
  <c r="AP442" i="34" s="1"/>
  <c r="AM450" i="34"/>
  <c r="AM458" i="34"/>
  <c r="AP458" i="34" s="1"/>
  <c r="AM461" i="34"/>
  <c r="AM467" i="34"/>
  <c r="AM474" i="34"/>
  <c r="AM475" i="34"/>
  <c r="AM482" i="34"/>
  <c r="AP482" i="34" s="1"/>
  <c r="AM491" i="34"/>
  <c r="AM493" i="34"/>
  <c r="AM494" i="34"/>
  <c r="AM498" i="34"/>
  <c r="AM502" i="34"/>
  <c r="AM514" i="34"/>
  <c r="AP514" i="34" s="1"/>
  <c r="AM515" i="34"/>
  <c r="AM518" i="34"/>
  <c r="AM522" i="34"/>
  <c r="AM523" i="34"/>
  <c r="AP523" i="34" s="1"/>
  <c r="AM531" i="34"/>
  <c r="AM538" i="34"/>
  <c r="AM546" i="34"/>
  <c r="AP546" i="34" s="1"/>
  <c r="AM554" i="34"/>
  <c r="AM555" i="34"/>
  <c r="AM557" i="34"/>
  <c r="AM558" i="34"/>
  <c r="AM566" i="34"/>
  <c r="AP566" i="34" s="1"/>
  <c r="AM580" i="34"/>
  <c r="AP580" i="34" s="1"/>
  <c r="AM581" i="34"/>
  <c r="AM582" i="34"/>
  <c r="AP582" i="34" s="1"/>
  <c r="AM588" i="34"/>
  <c r="AP588" i="34" s="1"/>
  <c r="AM589" i="34"/>
  <c r="AM597" i="34"/>
  <c r="AP597" i="34" s="1"/>
  <c r="AM610" i="34"/>
  <c r="AP610" i="34" s="1"/>
  <c r="AM611" i="34"/>
  <c r="AP611" i="34" s="1"/>
  <c r="AM613" i="34"/>
  <c r="AP613" i="34" s="1"/>
  <c r="AM621" i="34"/>
  <c r="AM626" i="34"/>
  <c r="AM627" i="34"/>
  <c r="AM634" i="34"/>
  <c r="AP634" i="34" s="1"/>
  <c r="AM636" i="34"/>
  <c r="AP636" i="34" s="1"/>
  <c r="AM645" i="34"/>
  <c r="AP645" i="34" s="1"/>
  <c r="AM646" i="34"/>
  <c r="AM651" i="34"/>
  <c r="AM661" i="34"/>
  <c r="AP661" i="34" s="1"/>
  <c r="AM669" i="34"/>
  <c r="AM670" i="34"/>
  <c r="AM674" i="34"/>
  <c r="AP674" i="34" s="1"/>
  <c r="AM677" i="34"/>
  <c r="AM690" i="34"/>
  <c r="AP690" i="34" s="1"/>
  <c r="AM692" i="34"/>
  <c r="AP692" i="34" s="1"/>
  <c r="AM693" i="34"/>
  <c r="AP693" i="34" s="1"/>
  <c r="AM699" i="34"/>
  <c r="AP699" i="34" s="1"/>
  <c r="AM701" i="34"/>
  <c r="AM702" i="34"/>
  <c r="AM706" i="34"/>
  <c r="AM714" i="34"/>
  <c r="AM722" i="34"/>
  <c r="AP722" i="34" s="1"/>
  <c r="AM723" i="34"/>
  <c r="AP723" i="34" s="1"/>
  <c r="AM730" i="34"/>
  <c r="AP730" i="34" s="1"/>
  <c r="AM733" i="34"/>
  <c r="AM739" i="34"/>
  <c r="AM746" i="34"/>
  <c r="AM747" i="34"/>
  <c r="AP747" i="34" s="1"/>
  <c r="AM749" i="34"/>
  <c r="AP749" i="34" s="1"/>
  <c r="AM750" i="34"/>
  <c r="AP750" i="34" s="1"/>
  <c r="AM757" i="34"/>
  <c r="AM758" i="34"/>
  <c r="AM763" i="34"/>
  <c r="AM770" i="34"/>
  <c r="AM772" i="34"/>
  <c r="AM779" i="34"/>
  <c r="AP779" i="34" s="1"/>
  <c r="AM781" i="34"/>
  <c r="AP781" i="34" s="1"/>
  <c r="AM786" i="34"/>
  <c r="AP786" i="34" s="1"/>
  <c r="AM789" i="34"/>
  <c r="AM797" i="34"/>
  <c r="AM802" i="34"/>
  <c r="AP802" i="34" s="1"/>
  <c r="AM803" i="34"/>
  <c r="AP803" i="34" s="1"/>
  <c r="AM805" i="34"/>
  <c r="AM818" i="34"/>
  <c r="AP818" i="34" s="1"/>
  <c r="AM819" i="34"/>
  <c r="AP819" i="34" s="1"/>
  <c r="AM820" i="34"/>
  <c r="AP820" i="34" s="1"/>
  <c r="AM821" i="34"/>
  <c r="AM835" i="34"/>
  <c r="AP835" i="34" s="1"/>
  <c r="AM842" i="34"/>
  <c r="AM850" i="34"/>
  <c r="AM853" i="34"/>
  <c r="AP853" i="34" s="1"/>
  <c r="AM854" i="34"/>
  <c r="AM858" i="34"/>
  <c r="AM866" i="34"/>
  <c r="AP866" i="34" s="1"/>
  <c r="AM868" i="34"/>
  <c r="AP868" i="34" s="1"/>
  <c r="AM874" i="34"/>
  <c r="AP874" i="34" s="1"/>
  <c r="AM875" i="34"/>
  <c r="AM882" i="34"/>
  <c r="AM885" i="34"/>
  <c r="AM898" i="34"/>
  <c r="AP898" i="34" s="1"/>
  <c r="AM901" i="34"/>
  <c r="AM906" i="34"/>
  <c r="AP906" i="34" s="1"/>
  <c r="AM907" i="34"/>
  <c r="AP907" i="34" s="1"/>
  <c r="AM915" i="34"/>
  <c r="AM917" i="34"/>
  <c r="AM922" i="34"/>
  <c r="AP922" i="34" s="1"/>
  <c r="AM925" i="34"/>
  <c r="AP925" i="34" s="1"/>
  <c r="AM926" i="34"/>
  <c r="AP926" i="34" s="1"/>
  <c r="AM933" i="34"/>
  <c r="AM938" i="34"/>
  <c r="AP938" i="34" s="1"/>
  <c r="AM939" i="34"/>
  <c r="AP939" i="34" s="1"/>
  <c r="AM946" i="34"/>
  <c r="AM957" i="34"/>
  <c r="AM958" i="34"/>
  <c r="AP958" i="34" s="1"/>
  <c r="AM962" i="34"/>
  <c r="AM963" i="34"/>
  <c r="AM971" i="34"/>
  <c r="AP971" i="34" s="1"/>
  <c r="AM972" i="34"/>
  <c r="AO146" i="34"/>
  <c r="AO149" i="34"/>
  <c r="AO154" i="34"/>
  <c r="AO157" i="34"/>
  <c r="AO162" i="34"/>
  <c r="AO173" i="34"/>
  <c r="AO174" i="34"/>
  <c r="AO179" i="34"/>
  <c r="AO181" i="34"/>
  <c r="AO186" i="34"/>
  <c r="AO189" i="34"/>
  <c r="AO194" i="34"/>
  <c r="AO195" i="34"/>
  <c r="AO202" i="34"/>
  <c r="AO205" i="34"/>
  <c r="AO211" i="34"/>
  <c r="AO213" i="34"/>
  <c r="AO226" i="34"/>
  <c r="AO227" i="34"/>
  <c r="AO229" i="34"/>
  <c r="AO242" i="34"/>
  <c r="AO243" i="34"/>
  <c r="AO245" i="34"/>
  <c r="AO258" i="34"/>
  <c r="AO261" i="34"/>
  <c r="AO266" i="34"/>
  <c r="AO267" i="34"/>
  <c r="AO274" i="34"/>
  <c r="AO275" i="34"/>
  <c r="AO279" i="34"/>
  <c r="AO282" i="34"/>
  <c r="AO290" i="34"/>
  <c r="AO298" i="34"/>
  <c r="AO301" i="34"/>
  <c r="AO306" i="34"/>
  <c r="AO309" i="34"/>
  <c r="AO310" i="34"/>
  <c r="AO314" i="34"/>
  <c r="AO322" i="34"/>
  <c r="AO323" i="34"/>
  <c r="AO326" i="34"/>
  <c r="AO330" i="34"/>
  <c r="AO338" i="34"/>
  <c r="AO339" i="34"/>
  <c r="AO346" i="34"/>
  <c r="AO354" i="34"/>
  <c r="AO355" i="34"/>
  <c r="AO358" i="34"/>
  <c r="AO363" i="34"/>
  <c r="AO371" i="34"/>
  <c r="AO378" i="34"/>
  <c r="AO386" i="34"/>
  <c r="AO387" i="34"/>
  <c r="AO389" i="34"/>
  <c r="AO391" i="34"/>
  <c r="AO395" i="34"/>
  <c r="AO402" i="34"/>
  <c r="AO410" i="34"/>
  <c r="AO411" i="34"/>
  <c r="AO421" i="34"/>
  <c r="AO422" i="34"/>
  <c r="AO423" i="34"/>
  <c r="AO426" i="34"/>
  <c r="AO427" i="34"/>
  <c r="AO442" i="34"/>
  <c r="AO443" i="34"/>
  <c r="AO445" i="34"/>
  <c r="AO446" i="34"/>
  <c r="AO458" i="34"/>
  <c r="AO459" i="34"/>
  <c r="AO475" i="34"/>
  <c r="AO477" i="34"/>
  <c r="AO482" i="34"/>
  <c r="AO483" i="34"/>
  <c r="AO485" i="34"/>
  <c r="AO494" i="34"/>
  <c r="AO498" i="34"/>
  <c r="AO499" i="34"/>
  <c r="AO501" i="34"/>
  <c r="AO509" i="34"/>
  <c r="AO510" i="34"/>
  <c r="AO514" i="34"/>
  <c r="AO522" i="34"/>
  <c r="AO525" i="34"/>
  <c r="AO530" i="34"/>
  <c r="AO533" i="34"/>
  <c r="AO538" i="34"/>
  <c r="AO546" i="34"/>
  <c r="AO549" i="34"/>
  <c r="AO550" i="34"/>
  <c r="AO554" i="34"/>
  <c r="AO565" i="34"/>
  <c r="AO570" i="34"/>
  <c r="AO571" i="34"/>
  <c r="AO573" i="34"/>
  <c r="AO574" i="34"/>
  <c r="AO586" i="34"/>
  <c r="AO587" i="34"/>
  <c r="AO594" i="34"/>
  <c r="AO602" i="34"/>
  <c r="AO603" i="34"/>
  <c r="AO605" i="34"/>
  <c r="AO611" i="34"/>
  <c r="AO618" i="34"/>
  <c r="AO621" i="34"/>
  <c r="AO626" i="34"/>
  <c r="AO627" i="34"/>
  <c r="AO634" i="34"/>
  <c r="AO635" i="34"/>
  <c r="AO642" i="34"/>
  <c r="AO650" i="34"/>
  <c r="AO651" i="34"/>
  <c r="AO654" i="34"/>
  <c r="AO658" i="34"/>
  <c r="AO661" i="34"/>
  <c r="AO667" i="34"/>
  <c r="AO674" i="34"/>
  <c r="AO677" i="34"/>
  <c r="AO685" i="34"/>
  <c r="AO686" i="34"/>
  <c r="AO687" i="34"/>
  <c r="AO690" i="34"/>
  <c r="AO693" i="34"/>
  <c r="AO706" i="34"/>
  <c r="AO707" i="34"/>
  <c r="AO709" i="34"/>
  <c r="AO710" i="34"/>
  <c r="AO717" i="34"/>
  <c r="AO718" i="34"/>
  <c r="AO722" i="34"/>
  <c r="AO730" i="34"/>
  <c r="AO733" i="34"/>
  <c r="AO738" i="34"/>
  <c r="AO739" i="34"/>
  <c r="AO741" i="34"/>
  <c r="AO746" i="34"/>
  <c r="AO747" i="34"/>
  <c r="AO754" i="34"/>
  <c r="AO755" i="34"/>
  <c r="AO757" i="34"/>
  <c r="AO762" i="34"/>
  <c r="AO765" i="34"/>
  <c r="AO771" i="34"/>
  <c r="AO778" i="34"/>
  <c r="AO779" i="34"/>
  <c r="AO789" i="34"/>
  <c r="AO794" i="34"/>
  <c r="AO795" i="34"/>
  <c r="AO802" i="34"/>
  <c r="AO805" i="34"/>
  <c r="AO810" i="34"/>
  <c r="AO811" i="34"/>
  <c r="AO813" i="34"/>
  <c r="AO818" i="34"/>
  <c r="AO826" i="34"/>
  <c r="AO827" i="34"/>
  <c r="AO829" i="34"/>
  <c r="AO834" i="34"/>
  <c r="AO835" i="34"/>
  <c r="AO843" i="34"/>
  <c r="AO845" i="34"/>
  <c r="AO850" i="34"/>
  <c r="AO854" i="34"/>
  <c r="AO861" i="34"/>
  <c r="AO866" i="34"/>
  <c r="AO867" i="34"/>
  <c r="AO877" i="34"/>
  <c r="AO882" i="34"/>
  <c r="AO885" i="34"/>
  <c r="AO890" i="34"/>
  <c r="AO893" i="34"/>
  <c r="AO898" i="34"/>
  <c r="AO901" i="34"/>
  <c r="AO906" i="34"/>
  <c r="AO907" i="34"/>
  <c r="AO914" i="34"/>
  <c r="AO917" i="34"/>
  <c r="AO918" i="34"/>
  <c r="AO922" i="34"/>
  <c r="AO923" i="34"/>
  <c r="AO930" i="34"/>
  <c r="AO931" i="34"/>
  <c r="AO933" i="34"/>
  <c r="AO934" i="34"/>
  <c r="AO938" i="34"/>
  <c r="AO947" i="34"/>
  <c r="AO954" i="34"/>
  <c r="AO957" i="34"/>
  <c r="AO965" i="34"/>
  <c r="AO966" i="34"/>
  <c r="AO970" i="34"/>
  <c r="AO971" i="34"/>
  <c r="AP146" i="34"/>
  <c r="AP154" i="34"/>
  <c r="AP162" i="34"/>
  <c r="AP173" i="34"/>
  <c r="AP174" i="34"/>
  <c r="AP178" i="34"/>
  <c r="AP181" i="34"/>
  <c r="AP189" i="34"/>
  <c r="AP198" i="34"/>
  <c r="AP221" i="34"/>
  <c r="AP227" i="34"/>
  <c r="AP243" i="34"/>
  <c r="AP245" i="34"/>
  <c r="AP267" i="34"/>
  <c r="AP270" i="34"/>
  <c r="AP290" i="34"/>
  <c r="AP314" i="34"/>
  <c r="AP322" i="34"/>
  <c r="AP323" i="34"/>
  <c r="AP333" i="34"/>
  <c r="AP338" i="34"/>
  <c r="AP339" i="34"/>
  <c r="AP342" i="34"/>
  <c r="AP371" i="34"/>
  <c r="AP426" i="34"/>
  <c r="AP443" i="34"/>
  <c r="AP450" i="34"/>
  <c r="AP459" i="34"/>
  <c r="AP469" i="34"/>
  <c r="AP475" i="34"/>
  <c r="AP506" i="34"/>
  <c r="AP533" i="34"/>
  <c r="AP539" i="34"/>
  <c r="AP555" i="34"/>
  <c r="AP562" i="34"/>
  <c r="AP565" i="34"/>
  <c r="AP578" i="34"/>
  <c r="AP581" i="34"/>
  <c r="AP587" i="34"/>
  <c r="AP594" i="34"/>
  <c r="AP618" i="34"/>
  <c r="AP642" i="34"/>
  <c r="AP643" i="34"/>
  <c r="AP650" i="34"/>
  <c r="AP666" i="34"/>
  <c r="AP706" i="34"/>
  <c r="AP717" i="34"/>
  <c r="AP734" i="34"/>
  <c r="AP757" i="34"/>
  <c r="AP770" i="34"/>
  <c r="AP778" i="34"/>
  <c r="AP794" i="34"/>
  <c r="AP795" i="34"/>
  <c r="AP810" i="34"/>
  <c r="AP826" i="34"/>
  <c r="AP827" i="34"/>
  <c r="AP877" i="34"/>
  <c r="AP894" i="34"/>
  <c r="AP909" i="34"/>
  <c r="AP918" i="34"/>
  <c r="AP946" i="34"/>
  <c r="AP949" i="34"/>
  <c r="AP954" i="34"/>
  <c r="AP957" i="34"/>
  <c r="AP963" i="34"/>
  <c r="AP970" i="34"/>
  <c r="AR140" i="35" l="1"/>
  <c r="AQ140" i="35"/>
  <c r="AQ137" i="35"/>
  <c r="AR137" i="35"/>
  <c r="AR135" i="35"/>
  <c r="AQ135" i="35"/>
  <c r="AQ42" i="35"/>
  <c r="AN36" i="35"/>
  <c r="AR36" i="35" s="1"/>
  <c r="AQ16" i="35"/>
  <c r="AP16" i="35"/>
  <c r="AN73" i="35"/>
  <c r="AR73" i="35" s="1"/>
  <c r="AP118" i="35"/>
  <c r="AP110" i="35"/>
  <c r="AP12" i="35"/>
  <c r="AN34" i="35"/>
  <c r="AR34" i="35" s="1"/>
  <c r="AP84" i="35"/>
  <c r="AP38" i="35"/>
  <c r="AP134" i="35"/>
  <c r="AN61" i="35"/>
  <c r="AR61" i="35" s="1"/>
  <c r="AP126" i="35"/>
  <c r="AN85" i="35"/>
  <c r="AR85" i="35" s="1"/>
  <c r="AN22" i="35"/>
  <c r="AR22" i="35" s="1"/>
  <c r="AQ134" i="35"/>
  <c r="AP76" i="35"/>
  <c r="AP64" i="35"/>
  <c r="AP25" i="35"/>
  <c r="AP88" i="35"/>
  <c r="AP96" i="35"/>
  <c r="AP104" i="35"/>
  <c r="AP112" i="35"/>
  <c r="AP120" i="35"/>
  <c r="AP128" i="35"/>
  <c r="AN49" i="35"/>
  <c r="AR49" i="35" s="1"/>
  <c r="AP86" i="35"/>
  <c r="AP94" i="35"/>
  <c r="AP102" i="35"/>
  <c r="AP52" i="35"/>
  <c r="AP92" i="35"/>
  <c r="AP100" i="35"/>
  <c r="AP108" i="35"/>
  <c r="AP116" i="35"/>
  <c r="AP124" i="35"/>
  <c r="AP132" i="35"/>
  <c r="AP90" i="35"/>
  <c r="AP98" i="35"/>
  <c r="AP106" i="35"/>
  <c r="AP114" i="35"/>
  <c r="AP122" i="35"/>
  <c r="AP130" i="35"/>
  <c r="AP101" i="35"/>
  <c r="AN101" i="35"/>
  <c r="AR101" i="35" s="1"/>
  <c r="AP109" i="35"/>
  <c r="AN109" i="35"/>
  <c r="AR109" i="35" s="1"/>
  <c r="AP117" i="35"/>
  <c r="AN117" i="35"/>
  <c r="AR117" i="35" s="1"/>
  <c r="AP125" i="35"/>
  <c r="AN125" i="35"/>
  <c r="AR125" i="35" s="1"/>
  <c r="AP133" i="35"/>
  <c r="AN133" i="35"/>
  <c r="AR133" i="35" s="1"/>
  <c r="AP93" i="35"/>
  <c r="AN93" i="35"/>
  <c r="AR93" i="35" s="1"/>
  <c r="AP14" i="35"/>
  <c r="AP27" i="35"/>
  <c r="AP40" i="35"/>
  <c r="AP54" i="35"/>
  <c r="AP66" i="35"/>
  <c r="AP78" i="35"/>
  <c r="AN20" i="35"/>
  <c r="AR20" i="35" s="1"/>
  <c r="AN32" i="35"/>
  <c r="AR32" i="35" s="1"/>
  <c r="AN47" i="35"/>
  <c r="AR47" i="35" s="1"/>
  <c r="AN59" i="35"/>
  <c r="AR59" i="35" s="1"/>
  <c r="AN71" i="35"/>
  <c r="AR71" i="35" s="1"/>
  <c r="AN83" i="35"/>
  <c r="AR83" i="35" s="1"/>
  <c r="AP91" i="35"/>
  <c r="AN91" i="35"/>
  <c r="AR91" i="35" s="1"/>
  <c r="AP99" i="35"/>
  <c r="AN99" i="35"/>
  <c r="AR99" i="35" s="1"/>
  <c r="AP107" i="35"/>
  <c r="AN107" i="35"/>
  <c r="AR107" i="35" s="1"/>
  <c r="AP115" i="35"/>
  <c r="AN115" i="35"/>
  <c r="AR115" i="35" s="1"/>
  <c r="AP123" i="35"/>
  <c r="AN123" i="35"/>
  <c r="AR123" i="35" s="1"/>
  <c r="AP131" i="35"/>
  <c r="AN131" i="35"/>
  <c r="AR131" i="35" s="1"/>
  <c r="AN45" i="35"/>
  <c r="AR45" i="35" s="1"/>
  <c r="AN69" i="35"/>
  <c r="AR69" i="35" s="1"/>
  <c r="AN18" i="35"/>
  <c r="AR18" i="35" s="1"/>
  <c r="AN30" i="35"/>
  <c r="AR30" i="35" s="1"/>
  <c r="AN57" i="35"/>
  <c r="AR57" i="35" s="1"/>
  <c r="AN81" i="35"/>
  <c r="AR81" i="35" s="1"/>
  <c r="AP23" i="35"/>
  <c r="AP35" i="35"/>
  <c r="AP50" i="35"/>
  <c r="AP62" i="35"/>
  <c r="AP74" i="35"/>
  <c r="AN15" i="35"/>
  <c r="AR15" i="35" s="1"/>
  <c r="AN28" i="35"/>
  <c r="AR28" i="35" s="1"/>
  <c r="AN43" i="35"/>
  <c r="AR43" i="35" s="1"/>
  <c r="AN55" i="35"/>
  <c r="AR55" i="35" s="1"/>
  <c r="AN67" i="35"/>
  <c r="AR67" i="35" s="1"/>
  <c r="AN79" i="35"/>
  <c r="AR79" i="35" s="1"/>
  <c r="AP89" i="35"/>
  <c r="AN89" i="35"/>
  <c r="AR89" i="35" s="1"/>
  <c r="AP97" i="35"/>
  <c r="AN97" i="35"/>
  <c r="AR97" i="35" s="1"/>
  <c r="AP105" i="35"/>
  <c r="AN105" i="35"/>
  <c r="AR105" i="35" s="1"/>
  <c r="AP113" i="35"/>
  <c r="AN113" i="35"/>
  <c r="AR113" i="35" s="1"/>
  <c r="AP121" i="35"/>
  <c r="AN121" i="35"/>
  <c r="AR121" i="35" s="1"/>
  <c r="AP129" i="35"/>
  <c r="AN129" i="35"/>
  <c r="AR129" i="35" s="1"/>
  <c r="AP21" i="35"/>
  <c r="AP33" i="35"/>
  <c r="AP48" i="35"/>
  <c r="AP60" i="35"/>
  <c r="AP72" i="35"/>
  <c r="AN13" i="35"/>
  <c r="AR13" i="35" s="1"/>
  <c r="AN26" i="35"/>
  <c r="AR26" i="35" s="1"/>
  <c r="AN39" i="35"/>
  <c r="AR39" i="35" s="1"/>
  <c r="AN53" i="35"/>
  <c r="AR53" i="35" s="1"/>
  <c r="AN65" i="35"/>
  <c r="AR65" i="35" s="1"/>
  <c r="AN77" i="35"/>
  <c r="AR77" i="35" s="1"/>
  <c r="AP19" i="35"/>
  <c r="AP31" i="35"/>
  <c r="AP46" i="35"/>
  <c r="AP58" i="35"/>
  <c r="AP70" i="35"/>
  <c r="AP82" i="35"/>
  <c r="AP87" i="35"/>
  <c r="AN87" i="35"/>
  <c r="AR87" i="35" s="1"/>
  <c r="AP95" i="35"/>
  <c r="AN95" i="35"/>
  <c r="AR95" i="35" s="1"/>
  <c r="AP103" i="35"/>
  <c r="AN103" i="35"/>
  <c r="AR103" i="35" s="1"/>
  <c r="AP111" i="35"/>
  <c r="AN111" i="35"/>
  <c r="AR111" i="35" s="1"/>
  <c r="AP119" i="35"/>
  <c r="AN119" i="35"/>
  <c r="AR119" i="35" s="1"/>
  <c r="AP127" i="35"/>
  <c r="AN127" i="35"/>
  <c r="AR127" i="35" s="1"/>
  <c r="AN11" i="35"/>
  <c r="AN24" i="35"/>
  <c r="AR24" i="35" s="1"/>
  <c r="AN37" i="35"/>
  <c r="AR37" i="35" s="1"/>
  <c r="AN51" i="35"/>
  <c r="AR51" i="35" s="1"/>
  <c r="AN63" i="35"/>
  <c r="AR63" i="35" s="1"/>
  <c r="AN75" i="35"/>
  <c r="AR75" i="35" s="1"/>
  <c r="AP17" i="35"/>
  <c r="AP29" i="35"/>
  <c r="AP44" i="35"/>
  <c r="AP56" i="35"/>
  <c r="AP68" i="35"/>
  <c r="AP80" i="35"/>
  <c r="AN139" i="35"/>
  <c r="AR139" i="35" s="1"/>
  <c r="AQ29" i="35"/>
  <c r="AQ56" i="35"/>
  <c r="AQ86" i="35"/>
  <c r="AQ98" i="35"/>
  <c r="AQ104" i="35"/>
  <c r="AQ116" i="35"/>
  <c r="AQ122" i="35"/>
  <c r="AQ128" i="35"/>
  <c r="AQ17" i="35"/>
  <c r="AQ23" i="35"/>
  <c r="AQ35" i="35"/>
  <c r="AQ44" i="35"/>
  <c r="AQ50" i="35"/>
  <c r="AQ62" i="35"/>
  <c r="AQ68" i="35"/>
  <c r="AQ74" i="35"/>
  <c r="AQ80" i="35"/>
  <c r="AQ92" i="35"/>
  <c r="AQ110" i="35"/>
  <c r="AQ12" i="35"/>
  <c r="AQ19" i="35"/>
  <c r="AQ25" i="35"/>
  <c r="AQ31" i="35"/>
  <c r="AQ38" i="35"/>
  <c r="AQ46" i="35"/>
  <c r="AQ52" i="35"/>
  <c r="AQ58" i="35"/>
  <c r="AQ64" i="35"/>
  <c r="AQ70" i="35"/>
  <c r="AQ76" i="35"/>
  <c r="AQ82" i="35"/>
  <c r="AQ88" i="35"/>
  <c r="AQ94" i="35"/>
  <c r="AQ100" i="35"/>
  <c r="AQ106" i="35"/>
  <c r="AQ112" i="35"/>
  <c r="AQ118" i="35"/>
  <c r="AQ124" i="35"/>
  <c r="AQ130" i="35"/>
  <c r="AQ14" i="35"/>
  <c r="AQ21" i="35"/>
  <c r="AQ27" i="35"/>
  <c r="AQ33" i="35"/>
  <c r="AQ40" i="35"/>
  <c r="AQ48" i="35"/>
  <c r="AQ54" i="35"/>
  <c r="AQ60" i="35"/>
  <c r="AQ66" i="35"/>
  <c r="AQ72" i="35"/>
  <c r="AQ78" i="35"/>
  <c r="AQ84" i="35"/>
  <c r="AQ90" i="35"/>
  <c r="AQ96" i="35"/>
  <c r="AQ102" i="35"/>
  <c r="AQ108" i="35"/>
  <c r="AQ114" i="35"/>
  <c r="AQ120" i="35"/>
  <c r="AQ126" i="35"/>
  <c r="AQ132" i="35"/>
  <c r="AP965" i="34"/>
  <c r="AP509" i="34"/>
  <c r="AP477" i="34"/>
  <c r="AP685" i="34"/>
  <c r="AP445" i="34"/>
  <c r="AP534" i="34"/>
  <c r="AP763" i="34"/>
  <c r="AP739" i="34"/>
  <c r="AP677" i="34"/>
  <c r="AP651" i="34"/>
  <c r="AP531" i="34"/>
  <c r="AP474" i="34"/>
  <c r="AM320" i="34"/>
  <c r="AP320" i="34" s="1"/>
  <c r="AO304" i="34"/>
  <c r="AM304" i="34"/>
  <c r="AP304" i="34" s="1"/>
  <c r="AM487" i="34"/>
  <c r="AO487" i="34"/>
  <c r="AP423" i="34"/>
  <c r="AP797" i="34"/>
  <c r="AP250" i="34"/>
  <c r="AM168" i="34"/>
  <c r="AP168" i="34" s="1"/>
  <c r="AM846" i="34"/>
  <c r="AO846" i="34"/>
  <c r="AO766" i="34"/>
  <c r="AM766" i="34"/>
  <c r="AO398" i="34"/>
  <c r="AM398" i="34"/>
  <c r="AM773" i="34"/>
  <c r="AO773" i="34"/>
  <c r="AO541" i="34"/>
  <c r="AM541" i="34"/>
  <c r="AM517" i="34"/>
  <c r="AO517" i="34"/>
  <c r="AM437" i="34"/>
  <c r="AO437" i="34"/>
  <c r="AO397" i="34"/>
  <c r="AM397" i="34"/>
  <c r="AO365" i="34"/>
  <c r="AM365" i="34"/>
  <c r="AO800" i="34"/>
  <c r="AM800" i="34"/>
  <c r="AP800" i="34" s="1"/>
  <c r="AP400" i="34"/>
  <c r="AM280" i="34"/>
  <c r="AP280" i="34" s="1"/>
  <c r="AP567" i="34"/>
  <c r="AO614" i="34"/>
  <c r="AM614" i="34"/>
  <c r="AM302" i="34"/>
  <c r="AO302" i="34"/>
  <c r="AO278" i="34"/>
  <c r="AM278" i="34"/>
  <c r="AM214" i="34"/>
  <c r="AP244" i="34"/>
  <c r="AO782" i="34"/>
  <c r="AO294" i="34"/>
  <c r="AO166" i="34"/>
  <c r="AM606" i="34"/>
  <c r="AO308" i="34"/>
  <c r="AM308" i="34"/>
  <c r="AO204" i="34"/>
  <c r="AM204" i="34"/>
  <c r="AP461" i="34"/>
  <c r="AM902" i="34"/>
  <c r="AO902" i="34"/>
  <c r="AM262" i="34"/>
  <c r="AP850" i="34"/>
  <c r="AO950" i="34"/>
  <c r="AO616" i="34"/>
  <c r="AO469" i="34"/>
  <c r="AO438" i="34"/>
  <c r="AO405" i="34"/>
  <c r="AO374" i="34"/>
  <c r="AO342" i="34"/>
  <c r="AO293" i="34"/>
  <c r="AM941" i="34"/>
  <c r="AP941" i="34" s="1"/>
  <c r="AP714" i="34"/>
  <c r="AM629" i="34"/>
  <c r="AM604" i="34"/>
  <c r="AM576" i="34"/>
  <c r="AM413" i="34"/>
  <c r="AP234" i="34"/>
  <c r="AP363" i="34"/>
  <c r="AM408" i="34"/>
  <c r="AP408" i="34" s="1"/>
  <c r="AO408" i="34"/>
  <c r="AO454" i="34"/>
  <c r="AM454" i="34"/>
  <c r="AO246" i="34"/>
  <c r="AM246" i="34"/>
  <c r="AP246" i="34" s="1"/>
  <c r="AP621" i="34"/>
  <c r="AP394" i="34"/>
  <c r="AP194" i="34"/>
  <c r="AP151" i="34"/>
  <c r="AO814" i="34"/>
  <c r="AO734" i="34"/>
  <c r="AO534" i="34"/>
  <c r="AO198" i="34"/>
  <c r="AO142" i="34"/>
  <c r="AM662" i="34"/>
  <c r="AP522" i="34"/>
  <c r="AM942" i="34"/>
  <c r="AM878" i="34"/>
  <c r="AM630" i="34"/>
  <c r="AM414" i="34"/>
  <c r="AP213" i="34"/>
  <c r="AP933" i="34"/>
  <c r="AP557" i="34"/>
  <c r="AO973" i="34"/>
  <c r="AO949" i="34"/>
  <c r="AO894" i="34"/>
  <c r="AO862" i="34"/>
  <c r="AO830" i="34"/>
  <c r="AO725" i="34"/>
  <c r="AO638" i="34"/>
  <c r="AO526" i="34"/>
  <c r="AO462" i="34"/>
  <c r="AO373" i="34"/>
  <c r="AO216" i="34"/>
  <c r="AO158" i="34"/>
  <c r="AM837" i="34"/>
  <c r="AM742" i="34"/>
  <c r="AM653" i="34"/>
  <c r="AP627" i="34"/>
  <c r="AM599" i="34"/>
  <c r="AP599" i="34" s="1"/>
  <c r="AP411" i="34"/>
  <c r="AM376" i="34"/>
  <c r="AM325" i="34"/>
  <c r="AO643" i="34"/>
  <c r="AO619" i="34"/>
  <c r="AO539" i="34"/>
  <c r="AO277" i="34"/>
  <c r="AO251" i="34"/>
  <c r="AM691" i="34"/>
  <c r="AM595" i="34"/>
  <c r="AP595" i="34" s="1"/>
  <c r="AM419" i="34"/>
  <c r="AP352" i="34"/>
  <c r="AP288" i="34"/>
  <c r="AP144" i="34"/>
  <c r="AP782" i="34"/>
  <c r="AP947" i="34"/>
  <c r="AP518" i="34"/>
  <c r="AP917" i="34"/>
  <c r="AP576" i="34"/>
  <c r="AP429" i="34"/>
  <c r="AP646" i="34"/>
  <c r="AP858" i="34"/>
  <c r="AP821" i="34"/>
  <c r="AP718" i="34"/>
  <c r="AP669" i="34"/>
  <c r="AP491" i="34"/>
  <c r="AP278" i="34"/>
  <c r="AO632" i="34"/>
  <c r="AO288" i="34"/>
  <c r="AO240" i="34"/>
  <c r="AP962" i="34"/>
  <c r="AP746" i="34"/>
  <c r="AM368" i="34"/>
  <c r="AP346" i="34"/>
  <c r="AP277" i="34"/>
  <c r="AM248" i="34"/>
  <c r="AP210" i="34"/>
  <c r="AM927" i="34"/>
  <c r="AO927" i="34"/>
  <c r="AO871" i="34"/>
  <c r="AM871" i="34"/>
  <c r="AP855" i="34"/>
  <c r="AM815" i="34"/>
  <c r="AO815" i="34"/>
  <c r="AO783" i="34"/>
  <c r="AM783" i="34"/>
  <c r="AP783" i="34" s="1"/>
  <c r="AP775" i="34"/>
  <c r="AP719" i="34"/>
  <c r="AM711" i="34"/>
  <c r="AO711" i="34"/>
  <c r="AO695" i="34"/>
  <c r="AM695" i="34"/>
  <c r="AP695" i="34" s="1"/>
  <c r="AP687" i="34"/>
  <c r="AP671" i="34"/>
  <c r="AP655" i="34"/>
  <c r="AP623" i="34"/>
  <c r="AP583" i="34"/>
  <c r="AP575" i="34"/>
  <c r="AP535" i="34"/>
  <c r="AM503" i="34"/>
  <c r="AP503" i="34" s="1"/>
  <c r="AO503" i="34"/>
  <c r="AM471" i="34"/>
  <c r="AO471" i="34"/>
  <c r="AP455" i="34"/>
  <c r="AP391" i="34"/>
  <c r="AP375" i="34"/>
  <c r="AM343" i="34"/>
  <c r="AO343" i="34"/>
  <c r="AM295" i="34"/>
  <c r="AP295" i="34" s="1"/>
  <c r="AO295" i="34"/>
  <c r="AP263" i="34"/>
  <c r="AM215" i="34"/>
  <c r="AO215" i="34"/>
  <c r="AM167" i="34"/>
  <c r="AO167" i="34"/>
  <c r="AP885" i="34"/>
  <c r="AP574" i="34"/>
  <c r="AP454" i="34"/>
  <c r="AO504" i="34"/>
  <c r="AO232" i="34"/>
  <c r="AO144" i="34"/>
  <c r="AP875" i="34"/>
  <c r="AP742" i="34"/>
  <c r="AP589" i="34"/>
  <c r="AP538" i="34"/>
  <c r="AM296" i="34"/>
  <c r="AM974" i="34"/>
  <c r="AO974" i="34"/>
  <c r="AM910" i="34"/>
  <c r="AO910" i="34"/>
  <c r="AP902" i="34"/>
  <c r="AM886" i="34"/>
  <c r="AO886" i="34"/>
  <c r="AO870" i="34"/>
  <c r="AM870" i="34"/>
  <c r="AM822" i="34"/>
  <c r="AO822" i="34"/>
  <c r="AM798" i="34"/>
  <c r="AO798" i="34"/>
  <c r="AO790" i="34"/>
  <c r="AM790" i="34"/>
  <c r="AO774" i="34"/>
  <c r="AM774" i="34"/>
  <c r="AM726" i="34"/>
  <c r="AO726" i="34"/>
  <c r="AM694" i="34"/>
  <c r="AO694" i="34"/>
  <c r="AM678" i="34"/>
  <c r="AO678" i="34"/>
  <c r="AP638" i="34"/>
  <c r="AM622" i="34"/>
  <c r="AO622" i="34"/>
  <c r="AM598" i="34"/>
  <c r="AO598" i="34"/>
  <c r="AM590" i="34"/>
  <c r="AO590" i="34"/>
  <c r="AM542" i="34"/>
  <c r="AO542" i="34"/>
  <c r="AO486" i="34"/>
  <c r="AM486" i="34"/>
  <c r="AO478" i="34"/>
  <c r="AM478" i="34"/>
  <c r="AM470" i="34"/>
  <c r="AO470" i="34"/>
  <c r="AO406" i="34"/>
  <c r="AM406" i="34"/>
  <c r="AO390" i="34"/>
  <c r="AM390" i="34"/>
  <c r="AM382" i="34"/>
  <c r="AO382" i="34"/>
  <c r="AM366" i="34"/>
  <c r="AO366" i="34"/>
  <c r="AM350" i="34"/>
  <c r="AO350" i="34"/>
  <c r="AO334" i="34"/>
  <c r="AM334" i="34"/>
  <c r="AM318" i="34"/>
  <c r="AO318" i="34"/>
  <c r="AM286" i="34"/>
  <c r="AO286" i="34"/>
  <c r="AM254" i="34"/>
  <c r="AO254" i="34"/>
  <c r="AM230" i="34"/>
  <c r="AO230" i="34"/>
  <c r="AM206" i="34"/>
  <c r="AO206" i="34"/>
  <c r="AO182" i="34"/>
  <c r="AM182" i="34"/>
  <c r="AP166" i="34"/>
  <c r="AO150" i="34"/>
  <c r="AM150" i="34"/>
  <c r="AP626" i="34"/>
  <c r="AO400" i="34"/>
  <c r="AO352" i="34"/>
  <c r="AO208" i="34"/>
  <c r="AP901" i="34"/>
  <c r="AP842" i="34"/>
  <c r="AP686" i="34"/>
  <c r="AP558" i="34"/>
  <c r="AM392" i="34"/>
  <c r="AP392" i="34" s="1"/>
  <c r="AM336" i="34"/>
  <c r="AM312" i="34"/>
  <c r="AP293" i="34"/>
  <c r="AP179" i="34"/>
  <c r="AP149" i="34"/>
  <c r="AP493" i="34"/>
  <c r="AP915" i="34"/>
  <c r="AP882" i="34"/>
  <c r="AO919" i="34"/>
  <c r="AO872" i="34"/>
  <c r="AO671" i="34"/>
  <c r="AO256" i="34"/>
  <c r="AM899" i="34"/>
  <c r="AM838" i="34"/>
  <c r="AM806" i="34"/>
  <c r="AP758" i="34"/>
  <c r="AP733" i="34"/>
  <c r="AP702" i="34"/>
  <c r="AP654" i="34"/>
  <c r="AP502" i="34"/>
  <c r="AP362" i="34"/>
  <c r="AP310" i="34"/>
  <c r="AM264" i="34"/>
  <c r="AP854" i="34"/>
  <c r="AM384" i="34"/>
  <c r="AO384" i="34"/>
  <c r="AM344" i="34"/>
  <c r="AO344" i="34"/>
  <c r="AM328" i="34"/>
  <c r="AO328" i="34"/>
  <c r="AO272" i="34"/>
  <c r="AM272" i="34"/>
  <c r="AP224" i="34"/>
  <c r="AO192" i="34"/>
  <c r="AM192" i="34"/>
  <c r="AM184" i="34"/>
  <c r="AO184" i="34"/>
  <c r="AO160" i="34"/>
  <c r="AM160" i="34"/>
  <c r="AP376" i="34"/>
  <c r="AP298" i="34"/>
  <c r="AP226" i="34"/>
  <c r="AO416" i="34"/>
  <c r="AP701" i="34"/>
  <c r="AP498" i="34"/>
  <c r="AP467" i="34"/>
  <c r="AP381" i="34"/>
  <c r="AM360" i="34"/>
  <c r="AP242" i="34"/>
  <c r="AM200" i="34"/>
  <c r="AP200" i="34" s="1"/>
  <c r="AM152" i="34"/>
  <c r="AP152" i="34" s="1"/>
  <c r="AO955" i="34"/>
  <c r="AM955" i="34"/>
  <c r="AO891" i="34"/>
  <c r="AM891" i="34"/>
  <c r="AO883" i="34"/>
  <c r="AM883" i="34"/>
  <c r="AM859" i="34"/>
  <c r="AO859" i="34"/>
  <c r="AO851" i="34"/>
  <c r="AM851" i="34"/>
  <c r="AP811" i="34"/>
  <c r="AM787" i="34"/>
  <c r="AO787" i="34"/>
  <c r="AM731" i="34"/>
  <c r="AO731" i="34"/>
  <c r="AM715" i="34"/>
  <c r="AO715" i="34"/>
  <c r="AO683" i="34"/>
  <c r="AM683" i="34"/>
  <c r="AM675" i="34"/>
  <c r="AO675" i="34"/>
  <c r="AO659" i="34"/>
  <c r="AM659" i="34"/>
  <c r="AM579" i="34"/>
  <c r="AO579" i="34"/>
  <c r="AO563" i="34"/>
  <c r="AM563" i="34"/>
  <c r="AO547" i="34"/>
  <c r="AM547" i="34"/>
  <c r="AM507" i="34"/>
  <c r="AO507" i="34"/>
  <c r="AM451" i="34"/>
  <c r="AP451" i="34" s="1"/>
  <c r="AO451" i="34"/>
  <c r="AP395" i="34"/>
  <c r="AM331" i="34"/>
  <c r="AO331" i="34"/>
  <c r="AM307" i="34"/>
  <c r="AP307" i="34" s="1"/>
  <c r="AO307" i="34"/>
  <c r="AO291" i="34"/>
  <c r="AM291" i="34"/>
  <c r="AP275" i="34"/>
  <c r="AO259" i="34"/>
  <c r="AM259" i="34"/>
  <c r="AM219" i="34"/>
  <c r="AO219" i="34"/>
  <c r="AP211" i="34"/>
  <c r="AM203" i="34"/>
  <c r="AO203" i="34"/>
  <c r="AP195" i="34"/>
  <c r="AM171" i="34"/>
  <c r="AO171" i="34"/>
  <c r="AO147" i="34"/>
  <c r="AM147" i="34"/>
  <c r="AP670" i="34"/>
  <c r="AO744" i="34"/>
  <c r="AM744" i="34"/>
  <c r="AO224" i="34"/>
  <c r="AO176" i="34"/>
  <c r="AP554" i="34"/>
  <c r="AP430" i="34"/>
  <c r="AP410" i="34"/>
  <c r="AP326" i="34"/>
  <c r="AP261" i="34"/>
  <c r="AP930" i="34"/>
  <c r="AP274" i="34"/>
  <c r="AO682" i="34"/>
  <c r="AO666" i="34"/>
  <c r="AO562" i="34"/>
  <c r="AM698" i="34"/>
  <c r="AM466" i="34"/>
  <c r="AM453" i="34"/>
  <c r="AO453" i="34"/>
  <c r="AM357" i="34"/>
  <c r="AO357" i="34"/>
  <c r="AO909" i="34"/>
  <c r="AO578" i="34"/>
  <c r="AO506" i="34"/>
  <c r="AO490" i="34"/>
  <c r="AO269" i="34"/>
  <c r="AP972" i="34"/>
  <c r="AM869" i="34"/>
  <c r="AM637" i="34"/>
  <c r="AM197" i="34"/>
  <c r="AM165" i="34"/>
  <c r="AO434" i="34"/>
  <c r="AM434" i="34"/>
  <c r="AM370" i="34"/>
  <c r="AO370" i="34"/>
  <c r="AP282" i="34"/>
  <c r="AP974" i="34"/>
  <c r="AP418" i="34"/>
  <c r="AP163" i="34"/>
  <c r="AO847" i="34"/>
  <c r="AO775" i="34"/>
  <c r="AO575" i="34"/>
  <c r="AM959" i="34"/>
  <c r="AM903" i="34"/>
  <c r="AM615" i="34"/>
  <c r="AM439" i="34"/>
  <c r="AM335" i="34"/>
  <c r="AP335" i="34" s="1"/>
  <c r="AM311" i="34"/>
  <c r="AP311" i="34" s="1"/>
  <c r="AP354" i="34"/>
  <c r="AM831" i="34"/>
  <c r="AP494" i="34"/>
  <c r="AP478" i="34"/>
  <c r="AP446" i="34"/>
  <c r="AP541" i="34"/>
  <c r="AP526" i="34"/>
  <c r="AP462" i="34"/>
  <c r="AP366" i="34"/>
  <c r="AO727" i="34"/>
  <c r="AO655" i="34"/>
  <c r="AM911" i="34"/>
  <c r="AM743" i="34"/>
  <c r="AM527" i="34"/>
  <c r="AP573" i="34"/>
  <c r="AO839" i="34"/>
  <c r="AO751" i="34"/>
  <c r="AO551" i="34"/>
  <c r="AM895" i="34"/>
  <c r="AP725" i="34"/>
  <c r="AP710" i="34"/>
  <c r="AO736" i="34"/>
  <c r="AO519" i="34"/>
  <c r="AO263" i="34"/>
  <c r="AM975" i="34"/>
  <c r="AP975" i="34" s="1"/>
  <c r="AM935" i="34"/>
  <c r="AM679" i="34"/>
  <c r="AP805" i="34"/>
  <c r="AO863" i="34"/>
  <c r="AO792" i="34"/>
  <c r="AO407" i="34"/>
  <c r="AO151" i="34"/>
  <c r="AM948" i="34"/>
  <c r="AM591" i="34"/>
  <c r="AO977" i="34"/>
  <c r="AM977" i="34"/>
  <c r="AO969" i="34"/>
  <c r="AM969" i="34"/>
  <c r="AM961" i="34"/>
  <c r="AO961" i="34"/>
  <c r="AM953" i="34"/>
  <c r="AO953" i="34"/>
  <c r="AM945" i="34"/>
  <c r="AO945" i="34"/>
  <c r="AM937" i="34"/>
  <c r="AO937" i="34"/>
  <c r="AM929" i="34"/>
  <c r="AO929" i="34"/>
  <c r="AO921" i="34"/>
  <c r="AM921" i="34"/>
  <c r="AO913" i="34"/>
  <c r="AM913" i="34"/>
  <c r="AO905" i="34"/>
  <c r="AM905" i="34"/>
  <c r="AP897" i="34"/>
  <c r="AM889" i="34"/>
  <c r="AO889" i="34"/>
  <c r="AM881" i="34"/>
  <c r="AO881" i="34"/>
  <c r="AM865" i="34"/>
  <c r="AO865" i="34"/>
  <c r="AO841" i="34"/>
  <c r="AM841" i="34"/>
  <c r="AM833" i="34"/>
  <c r="AO833" i="34"/>
  <c r="AM825" i="34"/>
  <c r="AO825" i="34"/>
  <c r="AM817" i="34"/>
  <c r="AO817" i="34"/>
  <c r="AM809" i="34"/>
  <c r="AO809" i="34"/>
  <c r="AM801" i="34"/>
  <c r="AO801" i="34"/>
  <c r="AM793" i="34"/>
  <c r="AO793" i="34"/>
  <c r="AM785" i="34"/>
  <c r="AO785" i="34"/>
  <c r="AM777" i="34"/>
  <c r="AO777" i="34"/>
  <c r="AM769" i="34"/>
  <c r="AO769" i="34"/>
  <c r="AM761" i="34"/>
  <c r="AO761" i="34"/>
  <c r="AM753" i="34"/>
  <c r="AO753" i="34"/>
  <c r="AM745" i="34"/>
  <c r="AO745" i="34"/>
  <c r="AM737" i="34"/>
  <c r="AO737" i="34"/>
  <c r="AM729" i="34"/>
  <c r="AO729" i="34"/>
  <c r="AM721" i="34"/>
  <c r="AO721" i="34"/>
  <c r="AM713" i="34"/>
  <c r="AO713" i="34"/>
  <c r="AM705" i="34"/>
  <c r="AO705" i="34"/>
  <c r="AM697" i="34"/>
  <c r="AO697" i="34"/>
  <c r="AM689" i="34"/>
  <c r="AO689" i="34"/>
  <c r="AM681" i="34"/>
  <c r="AO681" i="34"/>
  <c r="AM673" i="34"/>
  <c r="AO673" i="34"/>
  <c r="AM665" i="34"/>
  <c r="AO665" i="34"/>
  <c r="AM657" i="34"/>
  <c r="AO657" i="34"/>
  <c r="AM649" i="34"/>
  <c r="AO649" i="34"/>
  <c r="AM641" i="34"/>
  <c r="AO641" i="34"/>
  <c r="AM633" i="34"/>
  <c r="AO633" i="34"/>
  <c r="AM625" i="34"/>
  <c r="AO625" i="34"/>
  <c r="AM617" i="34"/>
  <c r="AO617" i="34"/>
  <c r="AM609" i="34"/>
  <c r="AO609" i="34"/>
  <c r="AM601" i="34"/>
  <c r="AO601" i="34"/>
  <c r="AM593" i="34"/>
  <c r="AO593" i="34"/>
  <c r="AM585" i="34"/>
  <c r="AO585" i="34"/>
  <c r="AM577" i="34"/>
  <c r="AO577" i="34"/>
  <c r="AM569" i="34"/>
  <c r="AO569" i="34"/>
  <c r="AM561" i="34"/>
  <c r="AO561" i="34"/>
  <c r="AM553" i="34"/>
  <c r="AO553" i="34"/>
  <c r="AM545" i="34"/>
  <c r="AO545" i="34"/>
  <c r="AM537" i="34"/>
  <c r="AO537" i="34"/>
  <c r="AM529" i="34"/>
  <c r="AO529" i="34"/>
  <c r="AM521" i="34"/>
  <c r="AO521" i="34"/>
  <c r="AM513" i="34"/>
  <c r="AO513" i="34"/>
  <c r="AM505" i="34"/>
  <c r="AO505" i="34"/>
  <c r="AM497" i="34"/>
  <c r="AO497" i="34"/>
  <c r="AM489" i="34"/>
  <c r="AO489" i="34"/>
  <c r="AM481" i="34"/>
  <c r="AO481" i="34"/>
  <c r="AM473" i="34"/>
  <c r="AO473" i="34"/>
  <c r="AM465" i="34"/>
  <c r="AO465" i="34"/>
  <c r="AM457" i="34"/>
  <c r="AO457" i="34"/>
  <c r="AM449" i="34"/>
  <c r="AO449" i="34"/>
  <c r="AM441" i="34"/>
  <c r="AO441" i="34"/>
  <c r="AM433" i="34"/>
  <c r="AO433" i="34"/>
  <c r="AM425" i="34"/>
  <c r="AO425" i="34"/>
  <c r="AM417" i="34"/>
  <c r="AO417" i="34"/>
  <c r="AM409" i="34"/>
  <c r="AO409" i="34"/>
  <c r="AM873" i="34"/>
  <c r="AO873" i="34"/>
  <c r="AP744" i="34"/>
  <c r="AM857" i="34"/>
  <c r="AO857" i="34"/>
  <c r="AO897" i="34"/>
  <c r="AO849" i="34"/>
  <c r="AM849" i="34"/>
  <c r="AP923" i="34"/>
  <c r="AM393" i="34"/>
  <c r="AO393" i="34"/>
  <c r="AM353" i="34"/>
  <c r="AO353" i="34"/>
  <c r="AM329" i="34"/>
  <c r="AO329" i="34"/>
  <c r="AM297" i="34"/>
  <c r="AO297" i="34"/>
  <c r="AM265" i="34"/>
  <c r="AO265" i="34"/>
  <c r="AM241" i="34"/>
  <c r="AO241" i="34"/>
  <c r="AM169" i="34"/>
  <c r="AO169" i="34"/>
  <c r="AP515" i="34"/>
  <c r="AM976" i="34"/>
  <c r="AO976" i="34"/>
  <c r="AM856" i="34"/>
  <c r="AO856" i="34"/>
  <c r="AM824" i="34"/>
  <c r="AO824" i="34"/>
  <c r="AO768" i="34"/>
  <c r="AM768" i="34"/>
  <c r="AM704" i="34"/>
  <c r="AO704" i="34"/>
  <c r="AM648" i="34"/>
  <c r="AO648" i="34"/>
  <c r="AM584" i="34"/>
  <c r="AO584" i="34"/>
  <c r="AM552" i="34"/>
  <c r="AO552" i="34"/>
  <c r="AM448" i="34"/>
  <c r="AO448" i="34"/>
  <c r="AP867" i="34"/>
  <c r="AM624" i="34"/>
  <c r="AP188" i="34"/>
  <c r="AP847" i="34"/>
  <c r="AO720" i="34"/>
  <c r="AO544" i="34"/>
  <c r="AM496" i="34"/>
  <c r="AP435" i="34"/>
  <c r="AP308" i="34"/>
  <c r="AP296" i="34"/>
  <c r="AM401" i="34"/>
  <c r="AO401" i="34"/>
  <c r="AM377" i="34"/>
  <c r="AO377" i="34"/>
  <c r="AM345" i="34"/>
  <c r="AO345" i="34"/>
  <c r="AM321" i="34"/>
  <c r="AO321" i="34"/>
  <c r="AM281" i="34"/>
  <c r="AO281" i="34"/>
  <c r="AM257" i="34"/>
  <c r="AO257" i="34"/>
  <c r="AM225" i="34"/>
  <c r="AO225" i="34"/>
  <c r="AM201" i="34"/>
  <c r="AO201" i="34"/>
  <c r="AM960" i="34"/>
  <c r="AO960" i="34"/>
  <c r="AM840" i="34"/>
  <c r="AO840" i="34"/>
  <c r="AM760" i="34"/>
  <c r="AO760" i="34"/>
  <c r="AM728" i="34"/>
  <c r="AO728" i="34"/>
  <c r="AO688" i="34"/>
  <c r="AM688" i="34"/>
  <c r="AM664" i="34"/>
  <c r="AO664" i="34"/>
  <c r="AO608" i="34"/>
  <c r="AM608" i="34"/>
  <c r="AM472" i="34"/>
  <c r="AO472" i="34"/>
  <c r="AO600" i="34"/>
  <c r="AO928" i="34"/>
  <c r="AP931" i="34"/>
  <c r="AM808" i="34"/>
  <c r="AP256" i="34"/>
  <c r="AP232" i="34"/>
  <c r="AM385" i="34"/>
  <c r="AO385" i="34"/>
  <c r="AM337" i="34"/>
  <c r="AO337" i="34"/>
  <c r="AM289" i="34"/>
  <c r="AO289" i="34"/>
  <c r="AM249" i="34"/>
  <c r="AO249" i="34"/>
  <c r="AM217" i="34"/>
  <c r="AO217" i="34"/>
  <c r="AM193" i="34"/>
  <c r="AO193" i="34"/>
  <c r="AM153" i="34"/>
  <c r="AO153" i="34"/>
  <c r="AM968" i="34"/>
  <c r="AO968" i="34"/>
  <c r="AM944" i="34"/>
  <c r="AO944" i="34"/>
  <c r="AM904" i="34"/>
  <c r="AO904" i="34"/>
  <c r="AM864" i="34"/>
  <c r="AO864" i="34"/>
  <c r="AO816" i="34"/>
  <c r="AM816" i="34"/>
  <c r="AM784" i="34"/>
  <c r="AO784" i="34"/>
  <c r="AM672" i="34"/>
  <c r="AO672" i="34"/>
  <c r="AM568" i="34"/>
  <c r="AO568" i="34"/>
  <c r="AM528" i="34"/>
  <c r="AO528" i="34"/>
  <c r="AM480" i="34"/>
  <c r="AO480" i="34"/>
  <c r="AM464" i="34"/>
  <c r="AO464" i="34"/>
  <c r="AM456" i="34"/>
  <c r="AO456" i="34"/>
  <c r="AM432" i="34"/>
  <c r="AO432" i="34"/>
  <c r="AO656" i="34"/>
  <c r="AP637" i="34"/>
  <c r="AO888" i="34"/>
  <c r="AO440" i="34"/>
  <c r="AP765" i="34"/>
  <c r="AP507" i="34"/>
  <c r="AP403" i="34"/>
  <c r="AO964" i="34"/>
  <c r="AM964" i="34"/>
  <c r="AO956" i="34"/>
  <c r="AM956" i="34"/>
  <c r="AO940" i="34"/>
  <c r="AM940" i="34"/>
  <c r="AO932" i="34"/>
  <c r="AM932" i="34"/>
  <c r="AO924" i="34"/>
  <c r="AM924" i="34"/>
  <c r="AO916" i="34"/>
  <c r="AM916" i="34"/>
  <c r="AO908" i="34"/>
  <c r="AM908" i="34"/>
  <c r="AO900" i="34"/>
  <c r="AM900" i="34"/>
  <c r="AO892" i="34"/>
  <c r="AM892" i="34"/>
  <c r="AO884" i="34"/>
  <c r="AM884" i="34"/>
  <c r="AO876" i="34"/>
  <c r="AM876" i="34"/>
  <c r="AO860" i="34"/>
  <c r="AM860" i="34"/>
  <c r="AO852" i="34"/>
  <c r="AM852" i="34"/>
  <c r="AO836" i="34"/>
  <c r="AM836" i="34"/>
  <c r="AO828" i="34"/>
  <c r="AM828" i="34"/>
  <c r="AM812" i="34"/>
  <c r="AO812" i="34"/>
  <c r="AM804" i="34"/>
  <c r="AO804" i="34"/>
  <c r="AO796" i="34"/>
  <c r="AM796" i="34"/>
  <c r="AM788" i="34"/>
  <c r="AO788" i="34"/>
  <c r="AO780" i="34"/>
  <c r="AM780" i="34"/>
  <c r="AO764" i="34"/>
  <c r="AM764" i="34"/>
  <c r="AO756" i="34"/>
  <c r="AM756" i="34"/>
  <c r="AM748" i="34"/>
  <c r="AO748" i="34"/>
  <c r="AM740" i="34"/>
  <c r="AO740" i="34"/>
  <c r="AO732" i="34"/>
  <c r="AM732" i="34"/>
  <c r="AM724" i="34"/>
  <c r="AO724" i="34"/>
  <c r="AO716" i="34"/>
  <c r="AM716" i="34"/>
  <c r="AO708" i="34"/>
  <c r="AM708" i="34"/>
  <c r="AO700" i="34"/>
  <c r="AM700" i="34"/>
  <c r="AM684" i="34"/>
  <c r="AO684" i="34"/>
  <c r="AM676" i="34"/>
  <c r="AO676" i="34"/>
  <c r="AO668" i="34"/>
  <c r="AM668" i="34"/>
  <c r="AM660" i="34"/>
  <c r="AO660" i="34"/>
  <c r="AO652" i="34"/>
  <c r="AM652" i="34"/>
  <c r="AO644" i="34"/>
  <c r="AM644" i="34"/>
  <c r="AO628" i="34"/>
  <c r="AM628" i="34"/>
  <c r="AM620" i="34"/>
  <c r="AO620" i="34"/>
  <c r="AM612" i="34"/>
  <c r="AO612" i="34"/>
  <c r="AM596" i="34"/>
  <c r="AO596" i="34"/>
  <c r="AM369" i="34"/>
  <c r="AO369" i="34"/>
  <c r="AM313" i="34"/>
  <c r="AO313" i="34"/>
  <c r="AM177" i="34"/>
  <c r="AO177" i="34"/>
  <c r="AM952" i="34"/>
  <c r="AO952" i="34"/>
  <c r="AM920" i="34"/>
  <c r="AO920" i="34"/>
  <c r="AM880" i="34"/>
  <c r="AO880" i="34"/>
  <c r="AM832" i="34"/>
  <c r="AO832" i="34"/>
  <c r="AM776" i="34"/>
  <c r="AO776" i="34"/>
  <c r="AP859" i="34"/>
  <c r="AP691" i="34"/>
  <c r="AM361" i="34"/>
  <c r="AO361" i="34"/>
  <c r="AM305" i="34"/>
  <c r="AO305" i="34"/>
  <c r="AM273" i="34"/>
  <c r="AO273" i="34"/>
  <c r="AM233" i="34"/>
  <c r="AO233" i="34"/>
  <c r="AM209" i="34"/>
  <c r="AO209" i="34"/>
  <c r="AM185" i="34"/>
  <c r="AO185" i="34"/>
  <c r="AM161" i="34"/>
  <c r="AO161" i="34"/>
  <c r="AP485" i="34"/>
  <c r="AM896" i="34"/>
  <c r="AO896" i="34"/>
  <c r="AM848" i="34"/>
  <c r="AO848" i="34"/>
  <c r="AM752" i="34"/>
  <c r="AO752" i="34"/>
  <c r="AM712" i="34"/>
  <c r="AO712" i="34"/>
  <c r="AM680" i="34"/>
  <c r="AO680" i="34"/>
  <c r="AM640" i="34"/>
  <c r="AO640" i="34"/>
  <c r="AM592" i="34"/>
  <c r="AO592" i="34"/>
  <c r="AO560" i="34"/>
  <c r="AM560" i="34"/>
  <c r="AM536" i="34"/>
  <c r="AO536" i="34"/>
  <c r="AM520" i="34"/>
  <c r="AO520" i="34"/>
  <c r="AM512" i="34"/>
  <c r="AO512" i="34"/>
  <c r="AO488" i="34"/>
  <c r="AM488" i="34"/>
  <c r="AO696" i="34"/>
  <c r="AP772" i="34"/>
  <c r="AO936" i="34"/>
  <c r="AO912" i="34"/>
  <c r="AM844" i="34"/>
  <c r="AP789" i="34"/>
  <c r="AP659" i="34"/>
  <c r="AP549" i="34"/>
  <c r="AP427" i="34"/>
  <c r="AP387" i="34"/>
  <c r="AP325" i="34"/>
  <c r="AP215" i="34"/>
  <c r="AP204" i="34"/>
  <c r="AP192" i="34"/>
  <c r="AM145" i="34"/>
  <c r="AO145" i="34"/>
  <c r="AM424" i="34"/>
  <c r="AO424" i="34"/>
  <c r="AM559" i="34"/>
  <c r="AO559" i="34"/>
  <c r="AM495" i="34"/>
  <c r="AO495" i="34"/>
  <c r="AM447" i="34"/>
  <c r="AO447" i="34"/>
  <c r="AM319" i="34"/>
  <c r="AO319" i="34"/>
  <c r="AM287" i="34"/>
  <c r="AO287" i="34"/>
  <c r="AO271" i="34"/>
  <c r="AM271" i="34"/>
  <c r="AM255" i="34"/>
  <c r="AO255" i="34"/>
  <c r="AM191" i="34"/>
  <c r="AO191" i="34"/>
  <c r="AM159" i="34"/>
  <c r="AO159" i="34"/>
  <c r="AM951" i="34"/>
  <c r="AO951" i="34"/>
  <c r="AM887" i="34"/>
  <c r="AO887" i="34"/>
  <c r="AM823" i="34"/>
  <c r="AO823" i="34"/>
  <c r="AO807" i="34"/>
  <c r="AM807" i="34"/>
  <c r="AM767" i="34"/>
  <c r="AO767" i="34"/>
  <c r="AM703" i="34"/>
  <c r="AO703" i="34"/>
  <c r="AO631" i="34"/>
  <c r="AM631" i="34"/>
  <c r="AM479" i="34"/>
  <c r="AO479" i="34"/>
  <c r="AM415" i="34"/>
  <c r="AO415" i="34"/>
  <c r="AM367" i="34"/>
  <c r="AO367" i="34"/>
  <c r="AM303" i="34"/>
  <c r="AO303" i="34"/>
  <c r="AM239" i="34"/>
  <c r="AO239" i="34"/>
  <c r="AO879" i="34"/>
  <c r="AO719" i="34"/>
  <c r="AO583" i="34"/>
  <c r="AO511" i="34"/>
  <c r="AO375" i="34"/>
  <c r="AO247" i="34"/>
  <c r="AM791" i="34"/>
  <c r="AM572" i="34"/>
  <c r="AM543" i="34"/>
  <c r="AM452" i="34"/>
  <c r="AM332" i="34"/>
  <c r="AM759" i="34"/>
  <c r="AO759" i="34"/>
  <c r="AM639" i="34"/>
  <c r="AO639" i="34"/>
  <c r="AM431" i="34"/>
  <c r="AO431" i="34"/>
  <c r="AM383" i="34"/>
  <c r="AO383" i="34"/>
  <c r="AO207" i="34"/>
  <c r="AM207" i="34"/>
  <c r="AM175" i="34"/>
  <c r="AO175" i="34"/>
  <c r="AM143" i="34"/>
  <c r="AO143" i="34"/>
  <c r="AO967" i="34"/>
  <c r="AO943" i="34"/>
  <c r="AO663" i="34"/>
  <c r="AO607" i="34"/>
  <c r="AO535" i="34"/>
  <c r="AO327" i="34"/>
  <c r="AO199" i="34"/>
  <c r="AM516" i="34"/>
  <c r="AM463" i="34"/>
  <c r="AM399" i="34"/>
  <c r="AM388" i="34"/>
  <c r="AM351" i="34"/>
  <c r="AM183" i="34"/>
  <c r="AM556" i="34"/>
  <c r="AO556" i="34"/>
  <c r="AM532" i="34"/>
  <c r="AO532" i="34"/>
  <c r="AO508" i="34"/>
  <c r="AM508" i="34"/>
  <c r="AO476" i="34"/>
  <c r="AM476" i="34"/>
  <c r="AM428" i="34"/>
  <c r="AO428" i="34"/>
  <c r="AM404" i="34"/>
  <c r="AO404" i="34"/>
  <c r="AO380" i="34"/>
  <c r="AM380" i="34"/>
  <c r="AM356" i="34"/>
  <c r="AO356" i="34"/>
  <c r="AM340" i="34"/>
  <c r="AO340" i="34"/>
  <c r="AM228" i="34"/>
  <c r="AO228" i="34"/>
  <c r="AO180" i="34"/>
  <c r="AM180" i="34"/>
  <c r="AO156" i="34"/>
  <c r="AM156" i="34"/>
  <c r="AO564" i="34"/>
  <c r="AM564" i="34"/>
  <c r="AM492" i="34"/>
  <c r="AO492" i="34"/>
  <c r="AM468" i="34"/>
  <c r="AO468" i="34"/>
  <c r="AO444" i="34"/>
  <c r="AM444" i="34"/>
  <c r="AM420" i="34"/>
  <c r="AO420" i="34"/>
  <c r="AO396" i="34"/>
  <c r="AM396" i="34"/>
  <c r="AO372" i="34"/>
  <c r="AM372" i="34"/>
  <c r="AO324" i="34"/>
  <c r="AM324" i="34"/>
  <c r="AM300" i="34"/>
  <c r="AO300" i="34"/>
  <c r="AM276" i="34"/>
  <c r="AO276" i="34"/>
  <c r="AO252" i="34"/>
  <c r="AM252" i="34"/>
  <c r="AM236" i="34"/>
  <c r="AO236" i="34"/>
  <c r="AM212" i="34"/>
  <c r="AO212" i="34"/>
  <c r="AM164" i="34"/>
  <c r="AO164" i="34"/>
  <c r="AO735" i="34"/>
  <c r="AO455" i="34"/>
  <c r="AO359" i="34"/>
  <c r="AO231" i="34"/>
  <c r="AM799" i="34"/>
  <c r="AM540" i="34"/>
  <c r="AM500" i="34"/>
  <c r="AM316" i="34"/>
  <c r="AM284" i="34"/>
  <c r="AM260" i="34"/>
  <c r="AM548" i="34"/>
  <c r="AO548" i="34"/>
  <c r="AO524" i="34"/>
  <c r="AM524" i="34"/>
  <c r="AM484" i="34"/>
  <c r="AO484" i="34"/>
  <c r="AO460" i="34"/>
  <c r="AM460" i="34"/>
  <c r="AO436" i="34"/>
  <c r="AM436" i="34"/>
  <c r="AO412" i="34"/>
  <c r="AM412" i="34"/>
  <c r="AM364" i="34"/>
  <c r="AO364" i="34"/>
  <c r="AM292" i="34"/>
  <c r="AO292" i="34"/>
  <c r="AO268" i="34"/>
  <c r="AM268" i="34"/>
  <c r="AO220" i="34"/>
  <c r="AM220" i="34"/>
  <c r="AO196" i="34"/>
  <c r="AM196" i="34"/>
  <c r="AM172" i="34"/>
  <c r="AO172" i="34"/>
  <c r="AO148" i="34"/>
  <c r="AM148" i="34"/>
  <c r="AO855" i="34"/>
  <c r="AO647" i="34"/>
  <c r="AO623" i="34"/>
  <c r="AO567" i="34"/>
  <c r="AM348" i="34"/>
  <c r="AM223" i="34"/>
  <c r="Z10" i="22"/>
  <c r="AG10" i="22"/>
  <c r="AL10" i="22"/>
  <c r="Z11" i="22"/>
  <c r="AG11" i="22"/>
  <c r="AL11" i="22"/>
  <c r="Z12" i="22"/>
  <c r="AG12" i="22"/>
  <c r="AL12" i="22"/>
  <c r="Z13" i="22"/>
  <c r="AG13" i="22"/>
  <c r="AL13" i="22"/>
  <c r="Z14" i="22"/>
  <c r="AG14" i="22"/>
  <c r="AL14" i="22"/>
  <c r="Z15" i="22"/>
  <c r="AG15" i="22"/>
  <c r="AL15" i="22"/>
  <c r="Z16" i="22"/>
  <c r="AG16" i="22"/>
  <c r="AL16" i="22"/>
  <c r="Z17" i="22"/>
  <c r="AG17" i="22"/>
  <c r="AL17" i="22"/>
  <c r="Z18" i="22"/>
  <c r="AG18" i="22"/>
  <c r="AL18" i="22"/>
  <c r="Z19" i="22"/>
  <c r="AG19" i="22"/>
  <c r="AL19" i="22"/>
  <c r="Z20" i="22"/>
  <c r="AG20" i="22"/>
  <c r="AL20" i="22"/>
  <c r="Z21" i="22"/>
  <c r="AG21" i="22"/>
  <c r="AL21" i="22"/>
  <c r="Z22" i="22"/>
  <c r="AG22" i="22"/>
  <c r="AL22" i="22"/>
  <c r="Z23" i="22"/>
  <c r="AG23" i="22"/>
  <c r="AL23" i="22"/>
  <c r="Z24" i="22"/>
  <c r="AG24" i="22"/>
  <c r="AL24" i="22"/>
  <c r="Z25" i="22"/>
  <c r="AG25" i="22"/>
  <c r="AL25" i="22"/>
  <c r="Z26" i="22"/>
  <c r="AG26" i="22"/>
  <c r="AL26" i="22"/>
  <c r="Z27" i="22"/>
  <c r="AG27" i="22"/>
  <c r="AL27" i="22"/>
  <c r="Z28" i="22"/>
  <c r="AG28" i="22"/>
  <c r="AL28" i="22"/>
  <c r="Z29" i="22"/>
  <c r="AG29" i="22"/>
  <c r="AL29" i="22"/>
  <c r="Z30" i="22"/>
  <c r="AG30" i="22"/>
  <c r="AL30" i="22"/>
  <c r="Z31" i="22"/>
  <c r="AG31" i="22"/>
  <c r="AL31" i="22"/>
  <c r="Z32" i="22"/>
  <c r="AG32" i="22"/>
  <c r="AL32" i="22"/>
  <c r="Z33" i="22"/>
  <c r="AG33" i="22"/>
  <c r="AL33" i="22"/>
  <c r="Z34" i="22"/>
  <c r="AG34" i="22"/>
  <c r="AL34" i="22"/>
  <c r="Z35" i="22"/>
  <c r="AG35" i="22"/>
  <c r="AL35" i="22"/>
  <c r="Z36" i="22"/>
  <c r="AG36" i="22"/>
  <c r="AL36" i="22"/>
  <c r="Z37" i="22"/>
  <c r="AG37" i="22"/>
  <c r="AL37" i="22"/>
  <c r="Z38" i="22"/>
  <c r="AG38" i="22"/>
  <c r="AL38" i="22"/>
  <c r="Z39" i="22"/>
  <c r="AG39" i="22"/>
  <c r="AL39" i="22"/>
  <c r="Z40" i="22"/>
  <c r="AG40" i="22"/>
  <c r="AL40" i="22"/>
  <c r="Z41" i="22"/>
  <c r="AG41" i="22"/>
  <c r="AL41" i="22"/>
  <c r="Z42" i="22"/>
  <c r="AG42" i="22"/>
  <c r="AL42" i="22"/>
  <c r="Z43" i="22"/>
  <c r="AG43" i="22"/>
  <c r="AL43" i="22"/>
  <c r="Z44" i="22"/>
  <c r="AG44" i="22"/>
  <c r="AL44" i="22"/>
  <c r="Z45" i="22"/>
  <c r="AG45" i="22"/>
  <c r="AL45" i="22"/>
  <c r="Z46" i="22"/>
  <c r="AG46" i="22"/>
  <c r="AL46" i="22"/>
  <c r="Z47" i="22"/>
  <c r="AG47" i="22"/>
  <c r="AL47" i="22"/>
  <c r="Z48" i="22"/>
  <c r="AG48" i="22"/>
  <c r="AL48" i="22"/>
  <c r="Z49" i="22"/>
  <c r="AG49" i="22"/>
  <c r="AL49" i="22"/>
  <c r="Z50" i="22"/>
  <c r="AG50" i="22"/>
  <c r="AL50" i="22"/>
  <c r="Z51" i="22"/>
  <c r="AG51" i="22"/>
  <c r="AL51" i="22"/>
  <c r="Z52" i="22"/>
  <c r="AG52" i="22"/>
  <c r="AL52" i="22"/>
  <c r="Z53" i="22"/>
  <c r="AG53" i="22"/>
  <c r="AL53" i="22"/>
  <c r="Z54" i="22"/>
  <c r="AG54" i="22"/>
  <c r="AL54" i="22"/>
  <c r="Z55" i="22"/>
  <c r="AG55" i="22"/>
  <c r="AL55" i="22"/>
  <c r="Z56" i="22"/>
  <c r="AG56" i="22"/>
  <c r="AL56" i="22"/>
  <c r="Z57" i="22"/>
  <c r="AG57" i="22"/>
  <c r="AL57" i="22"/>
  <c r="Z58" i="22"/>
  <c r="AG58" i="22"/>
  <c r="AL58" i="22"/>
  <c r="Z59" i="22"/>
  <c r="AG59" i="22"/>
  <c r="AL59" i="22"/>
  <c r="Z60" i="22"/>
  <c r="AG60" i="22"/>
  <c r="AL60" i="22"/>
  <c r="Z61" i="22"/>
  <c r="AG61" i="22"/>
  <c r="AL61" i="22"/>
  <c r="Z62" i="22"/>
  <c r="AG62" i="22"/>
  <c r="AL62" i="22"/>
  <c r="Z63" i="22"/>
  <c r="AG63" i="22"/>
  <c r="AL63" i="22"/>
  <c r="Z64" i="22"/>
  <c r="AG64" i="22"/>
  <c r="AL64" i="22"/>
  <c r="Z65" i="22"/>
  <c r="AG65" i="22"/>
  <c r="AL65" i="22"/>
  <c r="Z66" i="22"/>
  <c r="AG66" i="22"/>
  <c r="AL66" i="22"/>
  <c r="Z67" i="22"/>
  <c r="AG67" i="22"/>
  <c r="AL67" i="22"/>
  <c r="Z68" i="22"/>
  <c r="AG68" i="22"/>
  <c r="AL68" i="22"/>
  <c r="Z69" i="22"/>
  <c r="AG69" i="22"/>
  <c r="AL69" i="22"/>
  <c r="Z70" i="22"/>
  <c r="AG70" i="22"/>
  <c r="AL70" i="22"/>
  <c r="Z71" i="22"/>
  <c r="AG71" i="22"/>
  <c r="AL71" i="22"/>
  <c r="Z72" i="22"/>
  <c r="AG72" i="22"/>
  <c r="AL72" i="22"/>
  <c r="Z73" i="22"/>
  <c r="AG73" i="22"/>
  <c r="AL73" i="22"/>
  <c r="Z74" i="22"/>
  <c r="AG74" i="22"/>
  <c r="AL74" i="22"/>
  <c r="Z75" i="22"/>
  <c r="AG75" i="22"/>
  <c r="AL75" i="22"/>
  <c r="Z76" i="22"/>
  <c r="AG76" i="22"/>
  <c r="AL76" i="22"/>
  <c r="Z77" i="22"/>
  <c r="AG77" i="22"/>
  <c r="AL77" i="22"/>
  <c r="Z78" i="22"/>
  <c r="AG78" i="22"/>
  <c r="AL78" i="22"/>
  <c r="Z79" i="22"/>
  <c r="AG79" i="22"/>
  <c r="AL79" i="22"/>
  <c r="Z80" i="22"/>
  <c r="AG80" i="22"/>
  <c r="AL80" i="22"/>
  <c r="Z81" i="22"/>
  <c r="AG81" i="22"/>
  <c r="AL81" i="22"/>
  <c r="Z82" i="22"/>
  <c r="AG82" i="22"/>
  <c r="AL82" i="22"/>
  <c r="Z83" i="22"/>
  <c r="AG83" i="22"/>
  <c r="AL83" i="22"/>
  <c r="Z84" i="22"/>
  <c r="AG84" i="22"/>
  <c r="AL84" i="22"/>
  <c r="Z85" i="22"/>
  <c r="AG85" i="22"/>
  <c r="AL85" i="22"/>
  <c r="Z86" i="22"/>
  <c r="AG86" i="22"/>
  <c r="AL86" i="22"/>
  <c r="Z87" i="22"/>
  <c r="AG87" i="22"/>
  <c r="AL87" i="22"/>
  <c r="Z88" i="22"/>
  <c r="AG88" i="22"/>
  <c r="AL88" i="22"/>
  <c r="Z89" i="22"/>
  <c r="AG89" i="22"/>
  <c r="AL89" i="22"/>
  <c r="Z90" i="22"/>
  <c r="AG90" i="22"/>
  <c r="AL90" i="22"/>
  <c r="Z91" i="22"/>
  <c r="AG91" i="22"/>
  <c r="AL91" i="22"/>
  <c r="Z92" i="22"/>
  <c r="AG92" i="22"/>
  <c r="AL92" i="22"/>
  <c r="Z93" i="22"/>
  <c r="AG93" i="22"/>
  <c r="AL93" i="22"/>
  <c r="Z94" i="22"/>
  <c r="AG94" i="22"/>
  <c r="AL94" i="22"/>
  <c r="Z95" i="22"/>
  <c r="AG95" i="22"/>
  <c r="AL95" i="22"/>
  <c r="Z96" i="22"/>
  <c r="AG96" i="22"/>
  <c r="AL96" i="22"/>
  <c r="Z97" i="22"/>
  <c r="AG97" i="22"/>
  <c r="AL97" i="22"/>
  <c r="Z98" i="22"/>
  <c r="AG98" i="22"/>
  <c r="AL98" i="22"/>
  <c r="Z99" i="22"/>
  <c r="AG99" i="22"/>
  <c r="AL99" i="22"/>
  <c r="Z100" i="22"/>
  <c r="AG100" i="22"/>
  <c r="AL100" i="22"/>
  <c r="Z101" i="22"/>
  <c r="AG101" i="22"/>
  <c r="AL101" i="22"/>
  <c r="Z102" i="22"/>
  <c r="AG102" i="22"/>
  <c r="AL102" i="22"/>
  <c r="Z103" i="22"/>
  <c r="AG103" i="22"/>
  <c r="AL103" i="22"/>
  <c r="Z104" i="22"/>
  <c r="AG104" i="22"/>
  <c r="AL104" i="22"/>
  <c r="Z105" i="22"/>
  <c r="AG105" i="22"/>
  <c r="AL105" i="22"/>
  <c r="Z106" i="22"/>
  <c r="AG106" i="22"/>
  <c r="AL106" i="22"/>
  <c r="Z107" i="22"/>
  <c r="AG107" i="22"/>
  <c r="AL107" i="22"/>
  <c r="Z108" i="22"/>
  <c r="AG108" i="22"/>
  <c r="AL108" i="22"/>
  <c r="Z109" i="22"/>
  <c r="AG109" i="22"/>
  <c r="AL109" i="22"/>
  <c r="Z110" i="22"/>
  <c r="AG110" i="22"/>
  <c r="AL110" i="22"/>
  <c r="Z111" i="22"/>
  <c r="AG111" i="22"/>
  <c r="AL111" i="22"/>
  <c r="Z112" i="22"/>
  <c r="AG112" i="22"/>
  <c r="AL112" i="22"/>
  <c r="Z113" i="22"/>
  <c r="AG113" i="22"/>
  <c r="AL113" i="22"/>
  <c r="Z114" i="22"/>
  <c r="AG114" i="22"/>
  <c r="AL114" i="22"/>
  <c r="Z115" i="22"/>
  <c r="AG115" i="22"/>
  <c r="AL115" i="22"/>
  <c r="Z116" i="22"/>
  <c r="AG116" i="22"/>
  <c r="AL116" i="22"/>
  <c r="Z117" i="22"/>
  <c r="AG117" i="22"/>
  <c r="AL117" i="22"/>
  <c r="Z118" i="22"/>
  <c r="AG118" i="22"/>
  <c r="AL118" i="22"/>
  <c r="Z119" i="22"/>
  <c r="AG119" i="22"/>
  <c r="AL119" i="22"/>
  <c r="Z120" i="22"/>
  <c r="AG120" i="22"/>
  <c r="AL120" i="22"/>
  <c r="Z121" i="22"/>
  <c r="AG121" i="22"/>
  <c r="AL121" i="22"/>
  <c r="Z122" i="22"/>
  <c r="AG122" i="22"/>
  <c r="AL122" i="22"/>
  <c r="Z123" i="22"/>
  <c r="AG123" i="22"/>
  <c r="AL123" i="22"/>
  <c r="Z124" i="22"/>
  <c r="AG124" i="22"/>
  <c r="AL124" i="22"/>
  <c r="Z125" i="22"/>
  <c r="AG125" i="22"/>
  <c r="AL125" i="22"/>
  <c r="Z126" i="22"/>
  <c r="AG126" i="22"/>
  <c r="AL126" i="22"/>
  <c r="Z127" i="22"/>
  <c r="AG127" i="22"/>
  <c r="AL127" i="22"/>
  <c r="Z128" i="22"/>
  <c r="AG128" i="22"/>
  <c r="AL128" i="22"/>
  <c r="Z129" i="22"/>
  <c r="AG129" i="22"/>
  <c r="AL129" i="22"/>
  <c r="Z130" i="22"/>
  <c r="AG130" i="22"/>
  <c r="AL130" i="22"/>
  <c r="AL141" i="34"/>
  <c r="AG141" i="34"/>
  <c r="Z141" i="34"/>
  <c r="AL140" i="34"/>
  <c r="AG140" i="34"/>
  <c r="Z140" i="34"/>
  <c r="AL139" i="34"/>
  <c r="AG139" i="34"/>
  <c r="Z139" i="34"/>
  <c r="AL138" i="34"/>
  <c r="AG138" i="34"/>
  <c r="Z138" i="34"/>
  <c r="AL137" i="34"/>
  <c r="AG137" i="34"/>
  <c r="Z137" i="34"/>
  <c r="AL136" i="34"/>
  <c r="AG136" i="34"/>
  <c r="Z136" i="34"/>
  <c r="AL135" i="34"/>
  <c r="AG135" i="34"/>
  <c r="Z135" i="34"/>
  <c r="AL134" i="34"/>
  <c r="AG134" i="34"/>
  <c r="Z134" i="34"/>
  <c r="AL133" i="34"/>
  <c r="AG133" i="34"/>
  <c r="Z133" i="34"/>
  <c r="AL132" i="34"/>
  <c r="AG132" i="34"/>
  <c r="Z132" i="34"/>
  <c r="AL131" i="34"/>
  <c r="AG131" i="34"/>
  <c r="Z131" i="34"/>
  <c r="AL130" i="34"/>
  <c r="AG130" i="34"/>
  <c r="Z130" i="34"/>
  <c r="AL129" i="34"/>
  <c r="AG129" i="34"/>
  <c r="Z129" i="34"/>
  <c r="AL128" i="34"/>
  <c r="AG128" i="34"/>
  <c r="Z128" i="34"/>
  <c r="AL127" i="34"/>
  <c r="AG127" i="34"/>
  <c r="Z127" i="34"/>
  <c r="AL126" i="34"/>
  <c r="AG126" i="34"/>
  <c r="Z126" i="34"/>
  <c r="AL125" i="34"/>
  <c r="AG125" i="34"/>
  <c r="Z125" i="34"/>
  <c r="AL124" i="34"/>
  <c r="AG124" i="34"/>
  <c r="Z124" i="34"/>
  <c r="AL123" i="34"/>
  <c r="AG123" i="34"/>
  <c r="Z123" i="34"/>
  <c r="AL122" i="34"/>
  <c r="AG122" i="34"/>
  <c r="Z122" i="34"/>
  <c r="AL121" i="34"/>
  <c r="AG121" i="34"/>
  <c r="Z121" i="34"/>
  <c r="AL120" i="34"/>
  <c r="AG120" i="34"/>
  <c r="Z120" i="34"/>
  <c r="AL119" i="34"/>
  <c r="AG119" i="34"/>
  <c r="Z119" i="34"/>
  <c r="AL118" i="34"/>
  <c r="AG118" i="34"/>
  <c r="Z118" i="34"/>
  <c r="AL117" i="34"/>
  <c r="AG117" i="34"/>
  <c r="Z117" i="34"/>
  <c r="AL116" i="34"/>
  <c r="AG116" i="34"/>
  <c r="Z116" i="34"/>
  <c r="AL115" i="34"/>
  <c r="AG115" i="34"/>
  <c r="Z115" i="34"/>
  <c r="AL114" i="34"/>
  <c r="AG114" i="34"/>
  <c r="Z114" i="34"/>
  <c r="AL113" i="34"/>
  <c r="AG113" i="34"/>
  <c r="Z113" i="34"/>
  <c r="AL112" i="34"/>
  <c r="AG112" i="34"/>
  <c r="Z112" i="34"/>
  <c r="AL111" i="34"/>
  <c r="AG111" i="34"/>
  <c r="Z111" i="34"/>
  <c r="AL110" i="34"/>
  <c r="AG110" i="34"/>
  <c r="Z110" i="34"/>
  <c r="AL109" i="34"/>
  <c r="AG109" i="34"/>
  <c r="Z109" i="34"/>
  <c r="AL108" i="34"/>
  <c r="AG108" i="34"/>
  <c r="Z108" i="34"/>
  <c r="AL107" i="34"/>
  <c r="AG107" i="34"/>
  <c r="Z107" i="34"/>
  <c r="AL106" i="34"/>
  <c r="AG106" i="34"/>
  <c r="Z106" i="34"/>
  <c r="AL105" i="34"/>
  <c r="AG105" i="34"/>
  <c r="Z105" i="34"/>
  <c r="AL104" i="34"/>
  <c r="AG104" i="34"/>
  <c r="Z104" i="34"/>
  <c r="AL103" i="34"/>
  <c r="AG103" i="34"/>
  <c r="Z103" i="34"/>
  <c r="AL102" i="34"/>
  <c r="AG102" i="34"/>
  <c r="Z102" i="34"/>
  <c r="AL101" i="34"/>
  <c r="AG101" i="34"/>
  <c r="Z101" i="34"/>
  <c r="AL100" i="34"/>
  <c r="AG100" i="34"/>
  <c r="Z100" i="34"/>
  <c r="AL99" i="34"/>
  <c r="AG99" i="34"/>
  <c r="Z99" i="34"/>
  <c r="AL98" i="34"/>
  <c r="AG98" i="34"/>
  <c r="Z98" i="34"/>
  <c r="AL97" i="34"/>
  <c r="AG97" i="34"/>
  <c r="Z97" i="34"/>
  <c r="AL96" i="34"/>
  <c r="AG96" i="34"/>
  <c r="Z96" i="34"/>
  <c r="AL95" i="34"/>
  <c r="AG95" i="34"/>
  <c r="Z95" i="34"/>
  <c r="AL94" i="34"/>
  <c r="AG94" i="34"/>
  <c r="Z94" i="34"/>
  <c r="AL93" i="34"/>
  <c r="AG93" i="34"/>
  <c r="Z93" i="34"/>
  <c r="AL92" i="34"/>
  <c r="AG92" i="34"/>
  <c r="Z92" i="34"/>
  <c r="AL91" i="34"/>
  <c r="AG91" i="34"/>
  <c r="Z91" i="34"/>
  <c r="AL90" i="34"/>
  <c r="AG90" i="34"/>
  <c r="Z90" i="34"/>
  <c r="AL89" i="34"/>
  <c r="AG89" i="34"/>
  <c r="Z89" i="34"/>
  <c r="AL88" i="34"/>
  <c r="AG88" i="34"/>
  <c r="Z88" i="34"/>
  <c r="AL87" i="34"/>
  <c r="AG87" i="34"/>
  <c r="Z87" i="34"/>
  <c r="AL86" i="34"/>
  <c r="AG86" i="34"/>
  <c r="Z86" i="34"/>
  <c r="AL85" i="34"/>
  <c r="AG85" i="34"/>
  <c r="Z85" i="34"/>
  <c r="AL84" i="34"/>
  <c r="AG84" i="34"/>
  <c r="Z84" i="34"/>
  <c r="AL83" i="34"/>
  <c r="AG83" i="34"/>
  <c r="Z83" i="34"/>
  <c r="AL82" i="34"/>
  <c r="AG82" i="34"/>
  <c r="Z82" i="34"/>
  <c r="AL81" i="34"/>
  <c r="AG81" i="34"/>
  <c r="Z81" i="34"/>
  <c r="AL80" i="34"/>
  <c r="AG80" i="34"/>
  <c r="Z80" i="34"/>
  <c r="AL79" i="34"/>
  <c r="AG79" i="34"/>
  <c r="Z79" i="34"/>
  <c r="AL78" i="34"/>
  <c r="AG78" i="34"/>
  <c r="Z78" i="34"/>
  <c r="AL77" i="34"/>
  <c r="AG77" i="34"/>
  <c r="Z77" i="34"/>
  <c r="AL76" i="34"/>
  <c r="AG76" i="34"/>
  <c r="Z76" i="34"/>
  <c r="AL75" i="34"/>
  <c r="AG75" i="34"/>
  <c r="Z75" i="34"/>
  <c r="AL74" i="34"/>
  <c r="AG74" i="34"/>
  <c r="Z74" i="34"/>
  <c r="AL73" i="34"/>
  <c r="AG73" i="34"/>
  <c r="Z73" i="34"/>
  <c r="AL72" i="34"/>
  <c r="AG72" i="34"/>
  <c r="Z72" i="34"/>
  <c r="AL71" i="34"/>
  <c r="AG71" i="34"/>
  <c r="Z71" i="34"/>
  <c r="AL70" i="34"/>
  <c r="AG70" i="34"/>
  <c r="Z70" i="34"/>
  <c r="AL69" i="34"/>
  <c r="AG69" i="34"/>
  <c r="Z69" i="34"/>
  <c r="AL68" i="34"/>
  <c r="AG68" i="34"/>
  <c r="Z68" i="34"/>
  <c r="AL67" i="34"/>
  <c r="AG67" i="34"/>
  <c r="Z67" i="34"/>
  <c r="AL66" i="34"/>
  <c r="AG66" i="34"/>
  <c r="Z66" i="34"/>
  <c r="AL65" i="34"/>
  <c r="AG65" i="34"/>
  <c r="Z65" i="34"/>
  <c r="AL64" i="34"/>
  <c r="AG64" i="34"/>
  <c r="Z64" i="34"/>
  <c r="AL63" i="34"/>
  <c r="AG63" i="34"/>
  <c r="Z63" i="34"/>
  <c r="AL62" i="34"/>
  <c r="AG62" i="34"/>
  <c r="Z62" i="34"/>
  <c r="AL61" i="34"/>
  <c r="AG61" i="34"/>
  <c r="Z61" i="34"/>
  <c r="AL60" i="34"/>
  <c r="AG60" i="34"/>
  <c r="Z60" i="34"/>
  <c r="AL59" i="34"/>
  <c r="AG59" i="34"/>
  <c r="Z59" i="34"/>
  <c r="AL58" i="34"/>
  <c r="AG58" i="34"/>
  <c r="Z58" i="34"/>
  <c r="AL57" i="34"/>
  <c r="AG57" i="34"/>
  <c r="Z57" i="34"/>
  <c r="AL56" i="34"/>
  <c r="AO56" i="34" s="1"/>
  <c r="AG56" i="34"/>
  <c r="Z56" i="34"/>
  <c r="AL55" i="34"/>
  <c r="AO55" i="34" s="1"/>
  <c r="AG55" i="34"/>
  <c r="Z55" i="34"/>
  <c r="AL54" i="34"/>
  <c r="AO54" i="34" s="1"/>
  <c r="AG54" i="34"/>
  <c r="Z54" i="34"/>
  <c r="AL53" i="34"/>
  <c r="AO53" i="34" s="1"/>
  <c r="AG53" i="34"/>
  <c r="Z53" i="34"/>
  <c r="AL52" i="34"/>
  <c r="AO52" i="34" s="1"/>
  <c r="AG52" i="34"/>
  <c r="Z52" i="34"/>
  <c r="AL51" i="34"/>
  <c r="AO51" i="34" s="1"/>
  <c r="AG51" i="34"/>
  <c r="Z51" i="34"/>
  <c r="AL50" i="34"/>
  <c r="AO50" i="34" s="1"/>
  <c r="AG50" i="34"/>
  <c r="Z50" i="34"/>
  <c r="AL49" i="34"/>
  <c r="AO49" i="34" s="1"/>
  <c r="AG49" i="34"/>
  <c r="Z49" i="34"/>
  <c r="AL48" i="34"/>
  <c r="AO48" i="34" s="1"/>
  <c r="AG48" i="34"/>
  <c r="Z48" i="34"/>
  <c r="AL47" i="34"/>
  <c r="AO47" i="34" s="1"/>
  <c r="AG47" i="34"/>
  <c r="Z47" i="34"/>
  <c r="AL46" i="34"/>
  <c r="AO46" i="34" s="1"/>
  <c r="AG46" i="34"/>
  <c r="Z46" i="34"/>
  <c r="AL45" i="34"/>
  <c r="AO45" i="34" s="1"/>
  <c r="AG45" i="34"/>
  <c r="Z45" i="34"/>
  <c r="AL44" i="34"/>
  <c r="AG44" i="34"/>
  <c r="Z44" i="34"/>
  <c r="AL43" i="34"/>
  <c r="AO43" i="34" s="1"/>
  <c r="AG43" i="34"/>
  <c r="Z43" i="34"/>
  <c r="AL42" i="34"/>
  <c r="AO42" i="34" s="1"/>
  <c r="AG42" i="34"/>
  <c r="Z42" i="34"/>
  <c r="AL41" i="34"/>
  <c r="AO41" i="34" s="1"/>
  <c r="AG41" i="34"/>
  <c r="Z41" i="34"/>
  <c r="AL40" i="34"/>
  <c r="AO40" i="34" s="1"/>
  <c r="AG40" i="34"/>
  <c r="Z40" i="34"/>
  <c r="AL39" i="34"/>
  <c r="AO39" i="34" s="1"/>
  <c r="AG39" i="34"/>
  <c r="Z39" i="34"/>
  <c r="AL38" i="34"/>
  <c r="AO38" i="34" s="1"/>
  <c r="AG38" i="34"/>
  <c r="Z38" i="34"/>
  <c r="AL37" i="34"/>
  <c r="AO37" i="34" s="1"/>
  <c r="AG37" i="34"/>
  <c r="Z37" i="34"/>
  <c r="AL36" i="34"/>
  <c r="AG36" i="34"/>
  <c r="Z36" i="34"/>
  <c r="AL35" i="34"/>
  <c r="AO35" i="34" s="1"/>
  <c r="AG35" i="34"/>
  <c r="Z35" i="34"/>
  <c r="AL34" i="34"/>
  <c r="AO34" i="34" s="1"/>
  <c r="AG34" i="34"/>
  <c r="Z34" i="34"/>
  <c r="AL33" i="34"/>
  <c r="AO33" i="34" s="1"/>
  <c r="AG33" i="34"/>
  <c r="Z33" i="34"/>
  <c r="AL32" i="34"/>
  <c r="AO32" i="34" s="1"/>
  <c r="AG32" i="34"/>
  <c r="Z32" i="34"/>
  <c r="AL31" i="34"/>
  <c r="AO31" i="34" s="1"/>
  <c r="AG31" i="34"/>
  <c r="Z31" i="34"/>
  <c r="AL30" i="34"/>
  <c r="AO30" i="34" s="1"/>
  <c r="AG30" i="34"/>
  <c r="Z30" i="34"/>
  <c r="AL29" i="34"/>
  <c r="AO29" i="34" s="1"/>
  <c r="AG29" i="34"/>
  <c r="Z29" i="34"/>
  <c r="AL28" i="34"/>
  <c r="AG28" i="34"/>
  <c r="Z28" i="34"/>
  <c r="AL27" i="34"/>
  <c r="AO27" i="34" s="1"/>
  <c r="AG27" i="34"/>
  <c r="Z27" i="34"/>
  <c r="AL26" i="34"/>
  <c r="AO26" i="34" s="1"/>
  <c r="AG26" i="34"/>
  <c r="Z26" i="34"/>
  <c r="AL25" i="34"/>
  <c r="AO25" i="34" s="1"/>
  <c r="AG25" i="34"/>
  <c r="Z25" i="34"/>
  <c r="AL24" i="34"/>
  <c r="AG24" i="34"/>
  <c r="Z24" i="34"/>
  <c r="AL23" i="34"/>
  <c r="AO23" i="34" s="1"/>
  <c r="AG23" i="34"/>
  <c r="Z23" i="34"/>
  <c r="AL22" i="34"/>
  <c r="AO22" i="34" s="1"/>
  <c r="AG22" i="34"/>
  <c r="Z22" i="34"/>
  <c r="AL21" i="34"/>
  <c r="AO21" i="34" s="1"/>
  <c r="AG21" i="34"/>
  <c r="Z21" i="34"/>
  <c r="AL20" i="34"/>
  <c r="AG20" i="34"/>
  <c r="Z20" i="34"/>
  <c r="AL19" i="34"/>
  <c r="AO19" i="34" s="1"/>
  <c r="AG19" i="34"/>
  <c r="Z19" i="34"/>
  <c r="AL18" i="34"/>
  <c r="AO18" i="34" s="1"/>
  <c r="AG18" i="34"/>
  <c r="Z18" i="34"/>
  <c r="AL17" i="34"/>
  <c r="AO17" i="34" s="1"/>
  <c r="AG17" i="34"/>
  <c r="Z17" i="34"/>
  <c r="AL16" i="34"/>
  <c r="AG16" i="34"/>
  <c r="Z16" i="34"/>
  <c r="AL15" i="34"/>
  <c r="AO15" i="34" s="1"/>
  <c r="AG15" i="34"/>
  <c r="Z15" i="34"/>
  <c r="AL14" i="34"/>
  <c r="AO14" i="34" s="1"/>
  <c r="AG14" i="34"/>
  <c r="Z14" i="34"/>
  <c r="AL13" i="34"/>
  <c r="AO13" i="34" s="1"/>
  <c r="AG13" i="34"/>
  <c r="Z13" i="34"/>
  <c r="AL12" i="34"/>
  <c r="AG12" i="34"/>
  <c r="Z12" i="34"/>
  <c r="AL11" i="34"/>
  <c r="AG11" i="34"/>
  <c r="Z11" i="34"/>
  <c r="AL10" i="34"/>
  <c r="AM10" i="34" s="1"/>
  <c r="AG10" i="34"/>
  <c r="Z10" i="34"/>
  <c r="AR11" i="35" l="1"/>
  <c r="AQ73" i="35"/>
  <c r="AQ36" i="35"/>
  <c r="AQ59" i="35"/>
  <c r="AQ105" i="35"/>
  <c r="AQ13" i="35"/>
  <c r="AQ45" i="35"/>
  <c r="AQ101" i="35"/>
  <c r="AQ67" i="35"/>
  <c r="AQ18" i="35"/>
  <c r="AQ77" i="35"/>
  <c r="AQ99" i="35"/>
  <c r="AQ85" i="35"/>
  <c r="AQ22" i="35"/>
  <c r="AQ20" i="35"/>
  <c r="AQ49" i="35"/>
  <c r="AQ139" i="35"/>
  <c r="AQ89" i="35"/>
  <c r="AQ109" i="35"/>
  <c r="AQ30" i="35"/>
  <c r="AQ125" i="35"/>
  <c r="AQ113" i="35"/>
  <c r="AQ28" i="35"/>
  <c r="AQ115" i="35"/>
  <c r="AQ47" i="35"/>
  <c r="AQ61" i="35"/>
  <c r="AQ107" i="35"/>
  <c r="AQ32" i="35"/>
  <c r="AQ117" i="35"/>
  <c r="AQ79" i="35"/>
  <c r="AQ34" i="35"/>
  <c r="AQ129" i="35"/>
  <c r="AQ81" i="35"/>
  <c r="AQ119" i="35"/>
  <c r="AQ69" i="35"/>
  <c r="AQ111" i="35"/>
  <c r="AQ91" i="35"/>
  <c r="AQ55" i="35"/>
  <c r="AQ63" i="35"/>
  <c r="AQ127" i="35"/>
  <c r="AQ121" i="35"/>
  <c r="AQ43" i="35"/>
  <c r="AQ95" i="35"/>
  <c r="AQ53" i="35"/>
  <c r="AQ57" i="35"/>
  <c r="AQ39" i="35"/>
  <c r="AQ37" i="35"/>
  <c r="AQ75" i="35"/>
  <c r="AQ24" i="35"/>
  <c r="AQ93" i="35"/>
  <c r="AQ83" i="35"/>
  <c r="AQ103" i="35"/>
  <c r="AQ131" i="35"/>
  <c r="AQ71" i="35"/>
  <c r="AQ123" i="35"/>
  <c r="AQ87" i="35"/>
  <c r="AQ51" i="35"/>
  <c r="AQ11" i="35"/>
  <c r="B10" i="27" s="1" a="1"/>
  <c r="B10" i="27" s="1"/>
  <c r="AQ65" i="35"/>
  <c r="AQ133" i="35"/>
  <c r="AQ97" i="35"/>
  <c r="AQ15" i="35"/>
  <c r="AQ26" i="35"/>
  <c r="AP262" i="34"/>
  <c r="AP614" i="34"/>
  <c r="AP517" i="34"/>
  <c r="AP606" i="34"/>
  <c r="AP365" i="34"/>
  <c r="AP414" i="34"/>
  <c r="AP214" i="34"/>
  <c r="AP846" i="34"/>
  <c r="AP357" i="34"/>
  <c r="AP419" i="34"/>
  <c r="AP653" i="34"/>
  <c r="AP630" i="34"/>
  <c r="AP662" i="34"/>
  <c r="AP397" i="34"/>
  <c r="AP878" i="34"/>
  <c r="AP413" i="34"/>
  <c r="AP773" i="34"/>
  <c r="AP487" i="34"/>
  <c r="AP837" i="34"/>
  <c r="AP942" i="34"/>
  <c r="AP398" i="34"/>
  <c r="AP622" i="34"/>
  <c r="AP604" i="34"/>
  <c r="AP437" i="34"/>
  <c r="AP629" i="34"/>
  <c r="AP302" i="34"/>
  <c r="AP766" i="34"/>
  <c r="AP147" i="34"/>
  <c r="AP312" i="34"/>
  <c r="AP870" i="34"/>
  <c r="AP871" i="34"/>
  <c r="AP683" i="34"/>
  <c r="AP165" i="34"/>
  <c r="AP466" i="34"/>
  <c r="AP579" i="34"/>
  <c r="AP715" i="34"/>
  <c r="AP160" i="34"/>
  <c r="AP272" i="34"/>
  <c r="AP336" i="34"/>
  <c r="AP254" i="34"/>
  <c r="AP350" i="34"/>
  <c r="AP542" i="34"/>
  <c r="AP167" i="34"/>
  <c r="AP343" i="34"/>
  <c r="AP471" i="34"/>
  <c r="AP453" i="34"/>
  <c r="AP291" i="34"/>
  <c r="AP851" i="34"/>
  <c r="AP955" i="34"/>
  <c r="AP384" i="34"/>
  <c r="AP406" i="34"/>
  <c r="AP774" i="34"/>
  <c r="AP434" i="34"/>
  <c r="AP197" i="34"/>
  <c r="AP698" i="34"/>
  <c r="AP182" i="34"/>
  <c r="AP790" i="34"/>
  <c r="AP171" i="34"/>
  <c r="AP219" i="34"/>
  <c r="AP731" i="34"/>
  <c r="AP806" i="34"/>
  <c r="AP286" i="34"/>
  <c r="AP470" i="34"/>
  <c r="AP590" i="34"/>
  <c r="AP678" i="34"/>
  <c r="AP886" i="34"/>
  <c r="AP927" i="34"/>
  <c r="AP368" i="34"/>
  <c r="AP527" i="34"/>
  <c r="AP869" i="34"/>
  <c r="AP259" i="34"/>
  <c r="AP547" i="34"/>
  <c r="AP883" i="34"/>
  <c r="AP184" i="34"/>
  <c r="AP328" i="34"/>
  <c r="AP264" i="34"/>
  <c r="AP838" i="34"/>
  <c r="AP331" i="34"/>
  <c r="AP675" i="34"/>
  <c r="AP787" i="34"/>
  <c r="AP899" i="34"/>
  <c r="AP206" i="34"/>
  <c r="AP318" i="34"/>
  <c r="AP382" i="34"/>
  <c r="AP598" i="34"/>
  <c r="AP694" i="34"/>
  <c r="AP798" i="34"/>
  <c r="AP711" i="34"/>
  <c r="AP815" i="34"/>
  <c r="AP370" i="34"/>
  <c r="AP563" i="34"/>
  <c r="AP891" i="34"/>
  <c r="AP360" i="34"/>
  <c r="AP344" i="34"/>
  <c r="AP150" i="34"/>
  <c r="AP334" i="34"/>
  <c r="AP390" i="34"/>
  <c r="AP486" i="34"/>
  <c r="AP248" i="34"/>
  <c r="AP203" i="34"/>
  <c r="AP230" i="34"/>
  <c r="AP726" i="34"/>
  <c r="AP822" i="34"/>
  <c r="AP910" i="34"/>
  <c r="AP935" i="34"/>
  <c r="AP895" i="34"/>
  <c r="AP439" i="34"/>
  <c r="AP831" i="34"/>
  <c r="AP615" i="34"/>
  <c r="AM27" i="34"/>
  <c r="AP591" i="34"/>
  <c r="AP743" i="34"/>
  <c r="AP903" i="34"/>
  <c r="AP948" i="34"/>
  <c r="AP679" i="34"/>
  <c r="AP911" i="34"/>
  <c r="AP959" i="34"/>
  <c r="AP463" i="34"/>
  <c r="AP367" i="34"/>
  <c r="AP255" i="34"/>
  <c r="AP716" i="34"/>
  <c r="AP940" i="34"/>
  <c r="AP864" i="34"/>
  <c r="AP281" i="34"/>
  <c r="AP265" i="34"/>
  <c r="AP228" i="34"/>
  <c r="AP748" i="34"/>
  <c r="AP545" i="34"/>
  <c r="AP705" i="34"/>
  <c r="AP769" i="34"/>
  <c r="AP801" i="34"/>
  <c r="AP500" i="34"/>
  <c r="AP564" i="34"/>
  <c r="AP143" i="34"/>
  <c r="AP767" i="34"/>
  <c r="AP836" i="34"/>
  <c r="AP956" i="34"/>
  <c r="AP672" i="34"/>
  <c r="AP193" i="34"/>
  <c r="AP201" i="34"/>
  <c r="AP220" i="34"/>
  <c r="AP412" i="34"/>
  <c r="AP524" i="34"/>
  <c r="AP540" i="34"/>
  <c r="AP212" i="34"/>
  <c r="AP300" i="34"/>
  <c r="AP420" i="34"/>
  <c r="AP340" i="34"/>
  <c r="AP428" i="34"/>
  <c r="AP556" i="34"/>
  <c r="AP791" i="34"/>
  <c r="AP807" i="34"/>
  <c r="AP844" i="34"/>
  <c r="AP512" i="34"/>
  <c r="AP592" i="34"/>
  <c r="AP752" i="34"/>
  <c r="AP161" i="34"/>
  <c r="AP273" i="34"/>
  <c r="AP832" i="34"/>
  <c r="AP177" i="34"/>
  <c r="AP612" i="34"/>
  <c r="AP684" i="34"/>
  <c r="AP724" i="34"/>
  <c r="AP608" i="34"/>
  <c r="AP624" i="34"/>
  <c r="AP849" i="34"/>
  <c r="AP425" i="34"/>
  <c r="AP457" i="34"/>
  <c r="AP489" i="34"/>
  <c r="AP521" i="34"/>
  <c r="AP553" i="34"/>
  <c r="AP585" i="34"/>
  <c r="AP617" i="34"/>
  <c r="AP649" i="34"/>
  <c r="AP681" i="34"/>
  <c r="AP713" i="34"/>
  <c r="AP745" i="34"/>
  <c r="AP777" i="34"/>
  <c r="AP809" i="34"/>
  <c r="AP929" i="34"/>
  <c r="AP961" i="34"/>
  <c r="AP292" i="34"/>
  <c r="AP452" i="34"/>
  <c r="AP447" i="34"/>
  <c r="AP488" i="34"/>
  <c r="AP876" i="34"/>
  <c r="AP456" i="34"/>
  <c r="AP289" i="34"/>
  <c r="AP960" i="34"/>
  <c r="AP976" i="34"/>
  <c r="AP921" i="34"/>
  <c r="AP196" i="34"/>
  <c r="AP164" i="34"/>
  <c r="AP516" i="34"/>
  <c r="AP271" i="34"/>
  <c r="AP233" i="34"/>
  <c r="AP596" i="34"/>
  <c r="AP449" i="34"/>
  <c r="AP641" i="34"/>
  <c r="AP953" i="34"/>
  <c r="AP364" i="34"/>
  <c r="AP652" i="34"/>
  <c r="AP916" i="34"/>
  <c r="AP841" i="34"/>
  <c r="AP284" i="34"/>
  <c r="AP383" i="34"/>
  <c r="AP703" i="34"/>
  <c r="AP145" i="34"/>
  <c r="AP560" i="34"/>
  <c r="AP908" i="34"/>
  <c r="AP401" i="34"/>
  <c r="AP704" i="34"/>
  <c r="AP492" i="34"/>
  <c r="AP543" i="34"/>
  <c r="AP776" i="34"/>
  <c r="AP788" i="34"/>
  <c r="AP768" i="34"/>
  <c r="AP417" i="34"/>
  <c r="AP577" i="34"/>
  <c r="AP737" i="34"/>
  <c r="AP431" i="34"/>
  <c r="AP472" i="34"/>
  <c r="AP223" i="34"/>
  <c r="AP799" i="34"/>
  <c r="AP324" i="34"/>
  <c r="AP444" i="34"/>
  <c r="AP156" i="34"/>
  <c r="AP476" i="34"/>
  <c r="AP183" i="34"/>
  <c r="AP175" i="34"/>
  <c r="AP639" i="34"/>
  <c r="AP239" i="34"/>
  <c r="AP479" i="34"/>
  <c r="AP159" i="34"/>
  <c r="AP287" i="34"/>
  <c r="AP559" i="34"/>
  <c r="AP700" i="34"/>
  <c r="AP732" i="34"/>
  <c r="AP764" i="34"/>
  <c r="AP852" i="34"/>
  <c r="AP892" i="34"/>
  <c r="AP924" i="34"/>
  <c r="AP964" i="34"/>
  <c r="AP480" i="34"/>
  <c r="AP784" i="34"/>
  <c r="AP944" i="34"/>
  <c r="AP217" i="34"/>
  <c r="AP385" i="34"/>
  <c r="AP760" i="34"/>
  <c r="AP225" i="34"/>
  <c r="AP345" i="34"/>
  <c r="AP584" i="34"/>
  <c r="AP824" i="34"/>
  <c r="AP169" i="34"/>
  <c r="AP329" i="34"/>
  <c r="AP905" i="34"/>
  <c r="AP969" i="34"/>
  <c r="AP348" i="34"/>
  <c r="AP148" i="34"/>
  <c r="AP268" i="34"/>
  <c r="AP436" i="34"/>
  <c r="AP236" i="34"/>
  <c r="AP356" i="34"/>
  <c r="AP351" i="34"/>
  <c r="AP207" i="34"/>
  <c r="AP631" i="34"/>
  <c r="AP520" i="34"/>
  <c r="AP640" i="34"/>
  <c r="AP848" i="34"/>
  <c r="AP185" i="34"/>
  <c r="AP305" i="34"/>
  <c r="AP880" i="34"/>
  <c r="AP313" i="34"/>
  <c r="AP620" i="34"/>
  <c r="AP660" i="34"/>
  <c r="AP804" i="34"/>
  <c r="AP816" i="34"/>
  <c r="AP873" i="34"/>
  <c r="AP433" i="34"/>
  <c r="AP465" i="34"/>
  <c r="AP497" i="34"/>
  <c r="AP529" i="34"/>
  <c r="AP561" i="34"/>
  <c r="AP593" i="34"/>
  <c r="AP625" i="34"/>
  <c r="AP657" i="34"/>
  <c r="AP689" i="34"/>
  <c r="AP721" i="34"/>
  <c r="AP753" i="34"/>
  <c r="AP785" i="34"/>
  <c r="AP817" i="34"/>
  <c r="AP865" i="34"/>
  <c r="AP937" i="34"/>
  <c r="AP396" i="34"/>
  <c r="AP644" i="34"/>
  <c r="AP153" i="34"/>
  <c r="AP448" i="34"/>
  <c r="AP316" i="34"/>
  <c r="AP532" i="34"/>
  <c r="AP513" i="34"/>
  <c r="AP673" i="34"/>
  <c r="AP889" i="34"/>
  <c r="AP572" i="34"/>
  <c r="AP951" i="34"/>
  <c r="AP495" i="34"/>
  <c r="AP796" i="34"/>
  <c r="AP548" i="34"/>
  <c r="AP252" i="34"/>
  <c r="AP372" i="34"/>
  <c r="AP180" i="34"/>
  <c r="AP380" i="34"/>
  <c r="AP508" i="34"/>
  <c r="AP388" i="34"/>
  <c r="AP759" i="34"/>
  <c r="AP303" i="34"/>
  <c r="AP823" i="34"/>
  <c r="AP191" i="34"/>
  <c r="AP319" i="34"/>
  <c r="AP424" i="34"/>
  <c r="AP628" i="34"/>
  <c r="AP668" i="34"/>
  <c r="AP708" i="34"/>
  <c r="AP780" i="34"/>
  <c r="AP860" i="34"/>
  <c r="AP900" i="34"/>
  <c r="AP932" i="34"/>
  <c r="AP432" i="34"/>
  <c r="AP528" i="34"/>
  <c r="AP968" i="34"/>
  <c r="AP249" i="34"/>
  <c r="AP664" i="34"/>
  <c r="AP840" i="34"/>
  <c r="AP257" i="34"/>
  <c r="AP377" i="34"/>
  <c r="AP648" i="34"/>
  <c r="AP856" i="34"/>
  <c r="AP241" i="34"/>
  <c r="AP353" i="34"/>
  <c r="AP913" i="34"/>
  <c r="AP977" i="34"/>
  <c r="AP172" i="34"/>
  <c r="AP887" i="34"/>
  <c r="AP828" i="34"/>
  <c r="AP568" i="34"/>
  <c r="AP393" i="34"/>
  <c r="AP276" i="34"/>
  <c r="AP404" i="34"/>
  <c r="AP712" i="34"/>
  <c r="AP952" i="34"/>
  <c r="AP676" i="34"/>
  <c r="AP808" i="34"/>
  <c r="AP481" i="34"/>
  <c r="AP609" i="34"/>
  <c r="AP833" i="34"/>
  <c r="AP484" i="34"/>
  <c r="AP415" i="34"/>
  <c r="AP756" i="34"/>
  <c r="AP884" i="34"/>
  <c r="AP464" i="34"/>
  <c r="AP904" i="34"/>
  <c r="AP337" i="34"/>
  <c r="AP728" i="34"/>
  <c r="AP321" i="34"/>
  <c r="AP552" i="34"/>
  <c r="AP297" i="34"/>
  <c r="AP460" i="34"/>
  <c r="AP260" i="34"/>
  <c r="AP468" i="34"/>
  <c r="AP399" i="34"/>
  <c r="AP332" i="34"/>
  <c r="AP536" i="34"/>
  <c r="AP680" i="34"/>
  <c r="AP896" i="34"/>
  <c r="AP209" i="34"/>
  <c r="AP361" i="34"/>
  <c r="AP920" i="34"/>
  <c r="AP369" i="34"/>
  <c r="AP740" i="34"/>
  <c r="AP812" i="34"/>
  <c r="AP688" i="34"/>
  <c r="AP496" i="34"/>
  <c r="AP857" i="34"/>
  <c r="AP409" i="34"/>
  <c r="AP441" i="34"/>
  <c r="AP473" i="34"/>
  <c r="AP505" i="34"/>
  <c r="AP537" i="34"/>
  <c r="AP569" i="34"/>
  <c r="AP601" i="34"/>
  <c r="AP633" i="34"/>
  <c r="AP665" i="34"/>
  <c r="AP697" i="34"/>
  <c r="AP729" i="34"/>
  <c r="AP761" i="34"/>
  <c r="AP793" i="34"/>
  <c r="AP825" i="34"/>
  <c r="AP881" i="34"/>
  <c r="AP945" i="34"/>
  <c r="AM10" i="22"/>
  <c r="AM123" i="22"/>
  <c r="AP123" i="22" s="1"/>
  <c r="AM115" i="22"/>
  <c r="AP115" i="22" s="1"/>
  <c r="AO109" i="22"/>
  <c r="AM81" i="22"/>
  <c r="AM63" i="22"/>
  <c r="AM57" i="22"/>
  <c r="AP57" i="22" s="1"/>
  <c r="AM55" i="22"/>
  <c r="AP55" i="22" s="1"/>
  <c r="AM53" i="22"/>
  <c r="AP53" i="22" s="1"/>
  <c r="AM49" i="22"/>
  <c r="AP49" i="22" s="1"/>
  <c r="AM45" i="22"/>
  <c r="AM41" i="22"/>
  <c r="AP41" i="22" s="1"/>
  <c r="AM39" i="22"/>
  <c r="AP39" i="22" s="1"/>
  <c r="AM37" i="22"/>
  <c r="AP37" i="22" s="1"/>
  <c r="AM35" i="22"/>
  <c r="AP35" i="22" s="1"/>
  <c r="AM33" i="22"/>
  <c r="AP33" i="22" s="1"/>
  <c r="AM29" i="22"/>
  <c r="AM27" i="22"/>
  <c r="AP27" i="22" s="1"/>
  <c r="AM25" i="22"/>
  <c r="AP25" i="22" s="1"/>
  <c r="AM23" i="22"/>
  <c r="AM21" i="22"/>
  <c r="AM19" i="22"/>
  <c r="AP19" i="22" s="1"/>
  <c r="AM17" i="22"/>
  <c r="AP17" i="22" s="1"/>
  <c r="AM15" i="22"/>
  <c r="AO127" i="22"/>
  <c r="AO125" i="22"/>
  <c r="AO111" i="22"/>
  <c r="AM107" i="22"/>
  <c r="AP107" i="22" s="1"/>
  <c r="AM101" i="22"/>
  <c r="AP101" i="22" s="1"/>
  <c r="AM99" i="22"/>
  <c r="AO95" i="22"/>
  <c r="AM89" i="22"/>
  <c r="AM73" i="22"/>
  <c r="AP73" i="22" s="1"/>
  <c r="AM65" i="22"/>
  <c r="AM13" i="22"/>
  <c r="AP13" i="22" s="1"/>
  <c r="AM130" i="22"/>
  <c r="AM128" i="22"/>
  <c r="AP128" i="22" s="1"/>
  <c r="AM120" i="22"/>
  <c r="AP120" i="22" s="1"/>
  <c r="AM118" i="22"/>
  <c r="AP118" i="22" s="1"/>
  <c r="AO116" i="22"/>
  <c r="AM112" i="22"/>
  <c r="AP112" i="22" s="1"/>
  <c r="AM110" i="22"/>
  <c r="AP110" i="22" s="1"/>
  <c r="AM104" i="22"/>
  <c r="AP104" i="22" s="1"/>
  <c r="AM102" i="22"/>
  <c r="AP102" i="22" s="1"/>
  <c r="AO100" i="22"/>
  <c r="AM98" i="22"/>
  <c r="AP98" i="22" s="1"/>
  <c r="AM94" i="22"/>
  <c r="AP94" i="22" s="1"/>
  <c r="AM92" i="22"/>
  <c r="AP92" i="22" s="1"/>
  <c r="AM86" i="22"/>
  <c r="AP86" i="22" s="1"/>
  <c r="AM84" i="22"/>
  <c r="AP84" i="22" s="1"/>
  <c r="AM82" i="22"/>
  <c r="AP82" i="22" s="1"/>
  <c r="AM80" i="22"/>
  <c r="AP80" i="22" s="1"/>
  <c r="AM78" i="22"/>
  <c r="AP78" i="22" s="1"/>
  <c r="AM72" i="22"/>
  <c r="AP72" i="22" s="1"/>
  <c r="AM68" i="22"/>
  <c r="AP68" i="22" s="1"/>
  <c r="AM66" i="22"/>
  <c r="AP66" i="22" s="1"/>
  <c r="AM60" i="22"/>
  <c r="AP60" i="22" s="1"/>
  <c r="AM58" i="22"/>
  <c r="AP58" i="22" s="1"/>
  <c r="AM56" i="22"/>
  <c r="AM50" i="22"/>
  <c r="AP50" i="22" s="1"/>
  <c r="AM48" i="22"/>
  <c r="AM44" i="22"/>
  <c r="AP44" i="22" s="1"/>
  <c r="AM42" i="22"/>
  <c r="AP42" i="22" s="1"/>
  <c r="AM36" i="22"/>
  <c r="AP36" i="22" s="1"/>
  <c r="AM32" i="22"/>
  <c r="AP32" i="22" s="1"/>
  <c r="AM28" i="22"/>
  <c r="AP28" i="22" s="1"/>
  <c r="AM26" i="22"/>
  <c r="AP26" i="22" s="1"/>
  <c r="AM20" i="22"/>
  <c r="AP20" i="22" s="1"/>
  <c r="AM18" i="22"/>
  <c r="AM16" i="22"/>
  <c r="AM14" i="22"/>
  <c r="AP14" i="22" s="1"/>
  <c r="AM12" i="22"/>
  <c r="AM111" i="22"/>
  <c r="AP111" i="22" s="1"/>
  <c r="AO39" i="22"/>
  <c r="AO120" i="22"/>
  <c r="AM19" i="34"/>
  <c r="AM35" i="34"/>
  <c r="AM43" i="34"/>
  <c r="AM51" i="34"/>
  <c r="AM15" i="34"/>
  <c r="AM47" i="34"/>
  <c r="AM58" i="34"/>
  <c r="AP58" i="34" s="1"/>
  <c r="AO58" i="34"/>
  <c r="AM60" i="34"/>
  <c r="AP60" i="34" s="1"/>
  <c r="AO60" i="34"/>
  <c r="AM62" i="34"/>
  <c r="AP62" i="34" s="1"/>
  <c r="AO62" i="34"/>
  <c r="AM64" i="34"/>
  <c r="AO64" i="34"/>
  <c r="AM66" i="34"/>
  <c r="AO66" i="34"/>
  <c r="AM68" i="34"/>
  <c r="AP68" i="34" s="1"/>
  <c r="AO68" i="34"/>
  <c r="AM70" i="34"/>
  <c r="AP70" i="34" s="1"/>
  <c r="AO70" i="34"/>
  <c r="AM72" i="34"/>
  <c r="AO72" i="34"/>
  <c r="AM74" i="34"/>
  <c r="AP74" i="34" s="1"/>
  <c r="AO74" i="34"/>
  <c r="AM76" i="34"/>
  <c r="AP76" i="34" s="1"/>
  <c r="AO76" i="34"/>
  <c r="AM78" i="34"/>
  <c r="AO78" i="34"/>
  <c r="AM80" i="34"/>
  <c r="AO80" i="34"/>
  <c r="AM82" i="34"/>
  <c r="AP82" i="34" s="1"/>
  <c r="AO82" i="34"/>
  <c r="AM84" i="34"/>
  <c r="AP84" i="34" s="1"/>
  <c r="AO84" i="34"/>
  <c r="AM86" i="34"/>
  <c r="AP86" i="34" s="1"/>
  <c r="AO86" i="34"/>
  <c r="AM88" i="34"/>
  <c r="AP88" i="34" s="1"/>
  <c r="AO88" i="34"/>
  <c r="AM90" i="34"/>
  <c r="AP90" i="34" s="1"/>
  <c r="AO90" i="34"/>
  <c r="AM92" i="34"/>
  <c r="AP92" i="34" s="1"/>
  <c r="AO92" i="34"/>
  <c r="AM94" i="34"/>
  <c r="AP94" i="34" s="1"/>
  <c r="AO94" i="34"/>
  <c r="AM96" i="34"/>
  <c r="AP96" i="34" s="1"/>
  <c r="AO96" i="34"/>
  <c r="AM98" i="34"/>
  <c r="AO98" i="34"/>
  <c r="AM100" i="34"/>
  <c r="AP100" i="34" s="1"/>
  <c r="AO100" i="34"/>
  <c r="AM102" i="34"/>
  <c r="AP102" i="34" s="1"/>
  <c r="AO102" i="34"/>
  <c r="AM104" i="34"/>
  <c r="AO104" i="34"/>
  <c r="AM106" i="34"/>
  <c r="AP106" i="34" s="1"/>
  <c r="AO106" i="34"/>
  <c r="AM108" i="34"/>
  <c r="AP108" i="34" s="1"/>
  <c r="AO108" i="34"/>
  <c r="AM110" i="34"/>
  <c r="AP110" i="34" s="1"/>
  <c r="AO110" i="34"/>
  <c r="AM112" i="34"/>
  <c r="AO112" i="34"/>
  <c r="AM114" i="34"/>
  <c r="AP114" i="34" s="1"/>
  <c r="AO114" i="34"/>
  <c r="AM116" i="34"/>
  <c r="AO116" i="34"/>
  <c r="AM118" i="34"/>
  <c r="AP118" i="34" s="1"/>
  <c r="AO118" i="34"/>
  <c r="AM120" i="34"/>
  <c r="AO120" i="34"/>
  <c r="AM122" i="34"/>
  <c r="AP122" i="34" s="1"/>
  <c r="AO122" i="34"/>
  <c r="AM124" i="34"/>
  <c r="AP124" i="34" s="1"/>
  <c r="AO124" i="34"/>
  <c r="AM126" i="34"/>
  <c r="AP126" i="34" s="1"/>
  <c r="AO126" i="34"/>
  <c r="AM128" i="34"/>
  <c r="AP128" i="34" s="1"/>
  <c r="AO128" i="34"/>
  <c r="AM130" i="34"/>
  <c r="AO130" i="34"/>
  <c r="AM132" i="34"/>
  <c r="AP132" i="34" s="1"/>
  <c r="AO132" i="34"/>
  <c r="AM134" i="34"/>
  <c r="AP134" i="34" s="1"/>
  <c r="AO134" i="34"/>
  <c r="AM136" i="34"/>
  <c r="AO136" i="34"/>
  <c r="AM138" i="34"/>
  <c r="AP138" i="34" s="1"/>
  <c r="AO138" i="34"/>
  <c r="AM140" i="34"/>
  <c r="AP140" i="34" s="1"/>
  <c r="AO140" i="34"/>
  <c r="AM20" i="34"/>
  <c r="AO20" i="34"/>
  <c r="AM36" i="34"/>
  <c r="AO36" i="34"/>
  <c r="AM23" i="34"/>
  <c r="AM44" i="34"/>
  <c r="AO44" i="34"/>
  <c r="AM55" i="34"/>
  <c r="AM12" i="34"/>
  <c r="AO12" i="34"/>
  <c r="AM16" i="34"/>
  <c r="AO16" i="34"/>
  <c r="AM31" i="34"/>
  <c r="AM57" i="34"/>
  <c r="AP57" i="34" s="1"/>
  <c r="AO57" i="34"/>
  <c r="AM59" i="34"/>
  <c r="AO59" i="34"/>
  <c r="AM61" i="34"/>
  <c r="AP61" i="34" s="1"/>
  <c r="AO61" i="34"/>
  <c r="AM63" i="34"/>
  <c r="AP63" i="34" s="1"/>
  <c r="AO63" i="34"/>
  <c r="AM65" i="34"/>
  <c r="AP65" i="34" s="1"/>
  <c r="AO65" i="34"/>
  <c r="AM67" i="34"/>
  <c r="AO67" i="34"/>
  <c r="AM69" i="34"/>
  <c r="AP69" i="34" s="1"/>
  <c r="AO69" i="34"/>
  <c r="AM71" i="34"/>
  <c r="AO71" i="34"/>
  <c r="AM73" i="34"/>
  <c r="AP73" i="34" s="1"/>
  <c r="AO73" i="34"/>
  <c r="AM75" i="34"/>
  <c r="AO75" i="34"/>
  <c r="AM77" i="34"/>
  <c r="AO77" i="34"/>
  <c r="AM79" i="34"/>
  <c r="AP79" i="34" s="1"/>
  <c r="AO79" i="34"/>
  <c r="AM81" i="34"/>
  <c r="AP81" i="34" s="1"/>
  <c r="AO81" i="34"/>
  <c r="AM83" i="34"/>
  <c r="AO83" i="34"/>
  <c r="AM85" i="34"/>
  <c r="AO85" i="34"/>
  <c r="AM87" i="34"/>
  <c r="AP87" i="34" s="1"/>
  <c r="AO87" i="34"/>
  <c r="AM89" i="34"/>
  <c r="AP89" i="34" s="1"/>
  <c r="AO89" i="34"/>
  <c r="AM91" i="34"/>
  <c r="AO91" i="34"/>
  <c r="AM93" i="34"/>
  <c r="AP93" i="34" s="1"/>
  <c r="AO93" i="34"/>
  <c r="AM95" i="34"/>
  <c r="AO95" i="34"/>
  <c r="AM97" i="34"/>
  <c r="AP97" i="34" s="1"/>
  <c r="AO97" i="34"/>
  <c r="AM99" i="34"/>
  <c r="AO99" i="34"/>
  <c r="AM101" i="34"/>
  <c r="AP101" i="34" s="1"/>
  <c r="AO101" i="34"/>
  <c r="AM103" i="34"/>
  <c r="AO103" i="34"/>
  <c r="AM105" i="34"/>
  <c r="AP105" i="34" s="1"/>
  <c r="AO105" i="34"/>
  <c r="AM107" i="34"/>
  <c r="AP107" i="34" s="1"/>
  <c r="AO107" i="34"/>
  <c r="AM109" i="34"/>
  <c r="AO109" i="34"/>
  <c r="AM111" i="34"/>
  <c r="AO111" i="34"/>
  <c r="AM113" i="34"/>
  <c r="AP113" i="34" s="1"/>
  <c r="AO113" i="34"/>
  <c r="AM115" i="34"/>
  <c r="AP115" i="34" s="1"/>
  <c r="AO115" i="34"/>
  <c r="AM117" i="34"/>
  <c r="AO117" i="34"/>
  <c r="AM119" i="34"/>
  <c r="AP119" i="34" s="1"/>
  <c r="AO119" i="34"/>
  <c r="AM121" i="34"/>
  <c r="AP121" i="34" s="1"/>
  <c r="AO121" i="34"/>
  <c r="AM123" i="34"/>
  <c r="AP123" i="34" s="1"/>
  <c r="AO123" i="34"/>
  <c r="AM125" i="34"/>
  <c r="AP125" i="34" s="1"/>
  <c r="AO125" i="34"/>
  <c r="AM127" i="34"/>
  <c r="AP127" i="34" s="1"/>
  <c r="AO127" i="34"/>
  <c r="AM129" i="34"/>
  <c r="AP129" i="34" s="1"/>
  <c r="AO129" i="34"/>
  <c r="AM131" i="34"/>
  <c r="AP131" i="34" s="1"/>
  <c r="AO131" i="34"/>
  <c r="AM133" i="34"/>
  <c r="AP133" i="34" s="1"/>
  <c r="AO133" i="34"/>
  <c r="AM135" i="34"/>
  <c r="AP135" i="34" s="1"/>
  <c r="AO135" i="34"/>
  <c r="AM137" i="34"/>
  <c r="AO137" i="34"/>
  <c r="AM139" i="34"/>
  <c r="AP139" i="34" s="1"/>
  <c r="AO139" i="34"/>
  <c r="AM141" i="34"/>
  <c r="AO141" i="34"/>
  <c r="AM24" i="34"/>
  <c r="AO24" i="34"/>
  <c r="AM39" i="34"/>
  <c r="AM11" i="34"/>
  <c r="AO11" i="34"/>
  <c r="AM28" i="34"/>
  <c r="AP28" i="34" s="1"/>
  <c r="AO28" i="34"/>
  <c r="AO12" i="22"/>
  <c r="AO23" i="22"/>
  <c r="AO68" i="22"/>
  <c r="AP15" i="22"/>
  <c r="AO48" i="22"/>
  <c r="AM95" i="22"/>
  <c r="AP95" i="22" s="1"/>
  <c r="AO32" i="22"/>
  <c r="AO118" i="22"/>
  <c r="AO104" i="22"/>
  <c r="AO102" i="22"/>
  <c r="AO58" i="22"/>
  <c r="AO130" i="22"/>
  <c r="AO92" i="22"/>
  <c r="AO63" i="22"/>
  <c r="AO36" i="22"/>
  <c r="AO18" i="22"/>
  <c r="AM100" i="22"/>
  <c r="AO84" i="22"/>
  <c r="AO28" i="22"/>
  <c r="AO98" i="22"/>
  <c r="AO82" i="22"/>
  <c r="AM127" i="22"/>
  <c r="AP127" i="22" s="1"/>
  <c r="AM116" i="22"/>
  <c r="AP116" i="22" s="1"/>
  <c r="AP12" i="34"/>
  <c r="AM18" i="34"/>
  <c r="AM26" i="34"/>
  <c r="AM34" i="34"/>
  <c r="AM42" i="34"/>
  <c r="AM50" i="34"/>
  <c r="AM17" i="34"/>
  <c r="AP19" i="34"/>
  <c r="AM25" i="34"/>
  <c r="AP27" i="34"/>
  <c r="AM33" i="34"/>
  <c r="AM41" i="34"/>
  <c r="AM49" i="34"/>
  <c r="AM32" i="34"/>
  <c r="AM40" i="34"/>
  <c r="AM48" i="34"/>
  <c r="AM56" i="34"/>
  <c r="AO10" i="34"/>
  <c r="AM22" i="34"/>
  <c r="AM30" i="34"/>
  <c r="AM38" i="34"/>
  <c r="AM46" i="34"/>
  <c r="AM54" i="34"/>
  <c r="AM14" i="34"/>
  <c r="AM21" i="34"/>
  <c r="AM29" i="34"/>
  <c r="AP31" i="34"/>
  <c r="AM37" i="34"/>
  <c r="AM45" i="34"/>
  <c r="AM53" i="34"/>
  <c r="AM13" i="34"/>
  <c r="AP15" i="34"/>
  <c r="AM52" i="34"/>
  <c r="AP10" i="34"/>
  <c r="AP72" i="34"/>
  <c r="AP112" i="34"/>
  <c r="AP136" i="34"/>
  <c r="AP64" i="34"/>
  <c r="AP80" i="34"/>
  <c r="AP116" i="34"/>
  <c r="AO10" i="22"/>
  <c r="AO114" i="22"/>
  <c r="AM114" i="22"/>
  <c r="AP114" i="22" s="1"/>
  <c r="AO108" i="22"/>
  <c r="AM108" i="22"/>
  <c r="AP108" i="22" s="1"/>
  <c r="AP21" i="22"/>
  <c r="AM76" i="22"/>
  <c r="AP76" i="22" s="1"/>
  <c r="AO76" i="22"/>
  <c r="AP63" i="22"/>
  <c r="AO124" i="22"/>
  <c r="AM124" i="22"/>
  <c r="AM90" i="22"/>
  <c r="AO90" i="22"/>
  <c r="AM40" i="22"/>
  <c r="AO40" i="22"/>
  <c r="AM31" i="22"/>
  <c r="AP31" i="22" s="1"/>
  <c r="AO31" i="22"/>
  <c r="AO126" i="22"/>
  <c r="AM126" i="22"/>
  <c r="AP126" i="22" s="1"/>
  <c r="AM117" i="22"/>
  <c r="AO117" i="22"/>
  <c r="AM24" i="22"/>
  <c r="AO24" i="22"/>
  <c r="AM88" i="22"/>
  <c r="AP88" i="22" s="1"/>
  <c r="AO88" i="22"/>
  <c r="AM47" i="22"/>
  <c r="AP47" i="22" s="1"/>
  <c r="AO47" i="22"/>
  <c r="AM125" i="22"/>
  <c r="AO101" i="22"/>
  <c r="AM96" i="22"/>
  <c r="AP96" i="22" s="1"/>
  <c r="AO96" i="22"/>
  <c r="AM71" i="22"/>
  <c r="AO71" i="22"/>
  <c r="AM52" i="22"/>
  <c r="AP52" i="22" s="1"/>
  <c r="AO52" i="22"/>
  <c r="AM34" i="22"/>
  <c r="AO34" i="22"/>
  <c r="AM119" i="22"/>
  <c r="AO119" i="22"/>
  <c r="AO110" i="22"/>
  <c r="AO128" i="22"/>
  <c r="AO86" i="22"/>
  <c r="AO80" i="22"/>
  <c r="AO72" i="22"/>
  <c r="AM64" i="22"/>
  <c r="AO64" i="22"/>
  <c r="AO56" i="22"/>
  <c r="AM122" i="22"/>
  <c r="AP122" i="22" s="1"/>
  <c r="AO122" i="22"/>
  <c r="AM103" i="22"/>
  <c r="AO103" i="22"/>
  <c r="AO112" i="22"/>
  <c r="AO78" i="22"/>
  <c r="AO60" i="22"/>
  <c r="AO42" i="22"/>
  <c r="AM70" i="22"/>
  <c r="AP70" i="22" s="1"/>
  <c r="AO70" i="22"/>
  <c r="AM106" i="22"/>
  <c r="AO106" i="22"/>
  <c r="AM74" i="22"/>
  <c r="AO74" i="22"/>
  <c r="AM109" i="22"/>
  <c r="AP109" i="22" s="1"/>
  <c r="AO66" i="22"/>
  <c r="AO16" i="22"/>
  <c r="AM11" i="22"/>
  <c r="AO11" i="22"/>
  <c r="AO55" i="22"/>
  <c r="AO50" i="22"/>
  <c r="AO44" i="22"/>
  <c r="AP29" i="22"/>
  <c r="AO26" i="22"/>
  <c r="AO20" i="22"/>
  <c r="AO14" i="22"/>
  <c r="AM75" i="22"/>
  <c r="AO75" i="22"/>
  <c r="AM62" i="22"/>
  <c r="AO62" i="22"/>
  <c r="AM30" i="22"/>
  <c r="AO30" i="22"/>
  <c r="AM69" i="22"/>
  <c r="AO69" i="22"/>
  <c r="AM87" i="22"/>
  <c r="AO87" i="22"/>
  <c r="AM91" i="22"/>
  <c r="AO91" i="22"/>
  <c r="AM129" i="22"/>
  <c r="AO129" i="22"/>
  <c r="AM121" i="22"/>
  <c r="AO121" i="22"/>
  <c r="AM113" i="22"/>
  <c r="AO113" i="22"/>
  <c r="AM105" i="22"/>
  <c r="AO105" i="22"/>
  <c r="AM97" i="22"/>
  <c r="AO97" i="22"/>
  <c r="AM54" i="22"/>
  <c r="AO54" i="22"/>
  <c r="AO94" i="22"/>
  <c r="AM79" i="22"/>
  <c r="AO79" i="22"/>
  <c r="AO123" i="22"/>
  <c r="AO115" i="22"/>
  <c r="AO107" i="22"/>
  <c r="AO99" i="22"/>
  <c r="AM77" i="22"/>
  <c r="AO77" i="22"/>
  <c r="AM43" i="22"/>
  <c r="AO43" i="22"/>
  <c r="AM61" i="22"/>
  <c r="AO61" i="22"/>
  <c r="AM85" i="22"/>
  <c r="AO85" i="22"/>
  <c r="AM59" i="22"/>
  <c r="AO59" i="22"/>
  <c r="AM46" i="22"/>
  <c r="AO46" i="22"/>
  <c r="AM22" i="22"/>
  <c r="AO22" i="22"/>
  <c r="AM83" i="22"/>
  <c r="AO83" i="22"/>
  <c r="AM38" i="22"/>
  <c r="AO38" i="22"/>
  <c r="AM93" i="22"/>
  <c r="AO93" i="22"/>
  <c r="AM67" i="22"/>
  <c r="AO67" i="22"/>
  <c r="AM51" i="22"/>
  <c r="AO51" i="22"/>
  <c r="AO15" i="22"/>
  <c r="AO89" i="22"/>
  <c r="AO81" i="22"/>
  <c r="AO73" i="22"/>
  <c r="AO65" i="22"/>
  <c r="AO57" i="22"/>
  <c r="AO49" i="22"/>
  <c r="AO41" i="22"/>
  <c r="AO33" i="22"/>
  <c r="AO25" i="22"/>
  <c r="AO17" i="22"/>
  <c r="AO35" i="22"/>
  <c r="AO27" i="22"/>
  <c r="AO19" i="22"/>
  <c r="AO53" i="22"/>
  <c r="AO45" i="22"/>
  <c r="AO37" i="22"/>
  <c r="AO29" i="22"/>
  <c r="AO21" i="22"/>
  <c r="AO13" i="22"/>
  <c r="E196" i="19"/>
  <c r="AP16" i="22" l="1"/>
  <c r="AP99" i="22"/>
  <c r="AP23" i="22"/>
  <c r="AP130" i="22"/>
  <c r="AP18" i="22"/>
  <c r="AP117" i="34"/>
  <c r="AP59" i="34"/>
  <c r="AP99" i="34"/>
  <c r="AP35" i="34"/>
  <c r="AP51" i="34"/>
  <c r="AP78" i="34"/>
  <c r="AP20" i="34"/>
  <c r="AP137" i="34"/>
  <c r="AP36" i="34"/>
  <c r="AP120" i="34"/>
  <c r="AP45" i="22"/>
  <c r="AP48" i="22"/>
  <c r="AP65" i="22"/>
  <c r="AP10" i="22"/>
  <c r="AP89" i="22"/>
  <c r="AP12" i="22"/>
  <c r="AP56" i="22"/>
  <c r="AP81" i="22"/>
  <c r="AP125" i="22"/>
  <c r="AP124" i="22"/>
  <c r="AP100" i="22"/>
  <c r="AP85" i="34"/>
  <c r="AP91" i="34"/>
  <c r="AP77" i="34"/>
  <c r="AP67" i="34"/>
  <c r="AP104" i="34"/>
  <c r="AP141" i="34"/>
  <c r="AP95" i="34"/>
  <c r="AP43" i="34"/>
  <c r="AP23" i="34"/>
  <c r="AP111" i="34"/>
  <c r="AP83" i="34"/>
  <c r="AP75" i="34"/>
  <c r="AP24" i="34"/>
  <c r="AP71" i="34"/>
  <c r="AP130" i="34"/>
  <c r="AP98" i="34"/>
  <c r="AP66" i="34"/>
  <c r="AP109" i="34"/>
  <c r="AP103" i="34"/>
  <c r="AP47" i="34"/>
  <c r="AP16" i="34"/>
  <c r="AP55" i="34"/>
  <c r="AP11" i="34"/>
  <c r="AP39" i="34"/>
  <c r="AP44" i="34"/>
  <c r="AP117" i="22"/>
  <c r="AP71" i="22"/>
  <c r="AP13" i="34"/>
  <c r="AP53" i="34"/>
  <c r="AP21" i="34"/>
  <c r="AP26" i="34"/>
  <c r="AP14" i="34"/>
  <c r="AP56" i="34"/>
  <c r="AP25" i="34"/>
  <c r="AP18" i="34"/>
  <c r="AP45" i="34"/>
  <c r="AP54" i="34"/>
  <c r="AP48" i="34"/>
  <c r="AP46" i="34"/>
  <c r="AP40" i="34"/>
  <c r="AP49" i="34"/>
  <c r="AP17" i="34"/>
  <c r="AP37" i="34"/>
  <c r="AP38" i="34"/>
  <c r="AP32" i="34"/>
  <c r="AP30" i="34"/>
  <c r="AP41" i="34"/>
  <c r="AP50" i="34"/>
  <c r="AP52" i="34"/>
  <c r="AP29" i="34"/>
  <c r="AP22" i="34"/>
  <c r="AP42" i="34"/>
  <c r="AP33" i="34"/>
  <c r="AP34" i="34"/>
  <c r="AP34" i="22"/>
  <c r="AP24" i="22"/>
  <c r="AP40" i="22"/>
  <c r="AP90" i="22"/>
  <c r="AP11" i="22"/>
  <c r="AP74" i="22"/>
  <c r="AP106" i="22"/>
  <c r="AP64" i="22"/>
  <c r="AP103" i="22"/>
  <c r="AP119" i="22"/>
  <c r="AP38" i="22"/>
  <c r="AP46" i="22"/>
  <c r="AP61" i="22"/>
  <c r="AP93" i="22"/>
  <c r="AP85" i="22"/>
  <c r="AP77" i="22"/>
  <c r="AP97" i="22"/>
  <c r="AP129" i="22"/>
  <c r="AP30" i="22"/>
  <c r="AP22" i="22"/>
  <c r="AP51" i="22"/>
  <c r="AP105" i="22"/>
  <c r="AP87" i="22"/>
  <c r="AP62" i="22"/>
  <c r="AP79" i="22"/>
  <c r="AP67" i="22"/>
  <c r="AP83" i="22"/>
  <c r="AP59" i="22"/>
  <c r="AP43" i="22"/>
  <c r="AP113" i="22"/>
  <c r="AP91" i="22"/>
  <c r="AP75" i="22"/>
  <c r="AP54" i="22"/>
  <c r="AP121" i="22"/>
  <c r="AP69" i="22"/>
  <c r="E17" i="19"/>
  <c r="G13" i="32" s="1"/>
  <c r="E25" i="19"/>
  <c r="E33" i="19"/>
  <c r="E41" i="19"/>
  <c r="E49" i="19"/>
  <c r="E57" i="19"/>
  <c r="E65" i="19"/>
  <c r="E73" i="19"/>
  <c r="E81" i="19"/>
  <c r="E89" i="19"/>
  <c r="E10" i="19"/>
  <c r="G6" i="32" s="1"/>
  <c r="E11" i="19"/>
  <c r="G7" i="32" s="1"/>
  <c r="E12" i="19"/>
  <c r="G8" i="32" s="1"/>
  <c r="E13" i="19"/>
  <c r="G9" i="32" s="1"/>
  <c r="E14" i="19"/>
  <c r="G10" i="32" s="1"/>
  <c r="E22" i="19"/>
  <c r="E30" i="19"/>
  <c r="E38" i="19"/>
  <c r="E46" i="19"/>
  <c r="E54" i="19"/>
  <c r="E62" i="19"/>
  <c r="E70" i="19"/>
  <c r="E78" i="19"/>
  <c r="E86" i="19"/>
  <c r="E94" i="19"/>
  <c r="E102" i="19"/>
  <c r="E110" i="19"/>
  <c r="E118" i="19"/>
  <c r="E126" i="19"/>
  <c r="E134" i="19"/>
  <c r="E142" i="19"/>
  <c r="E150" i="19"/>
  <c r="E158" i="19"/>
  <c r="E166" i="19"/>
  <c r="E174" i="19"/>
  <c r="E182" i="19"/>
  <c r="E190" i="19"/>
  <c r="E23" i="19"/>
  <c r="E31" i="19"/>
  <c r="E39" i="19"/>
  <c r="E47" i="19"/>
  <c r="E55" i="19"/>
  <c r="E63" i="19"/>
  <c r="E71" i="19"/>
  <c r="E79" i="19"/>
  <c r="E87" i="19"/>
  <c r="E95" i="19"/>
  <c r="E103" i="19"/>
  <c r="E111" i="19"/>
  <c r="E119" i="19"/>
  <c r="E127" i="19"/>
  <c r="E135" i="19"/>
  <c r="E143" i="19"/>
  <c r="E151" i="19"/>
  <c r="E159" i="19"/>
  <c r="E167" i="19"/>
  <c r="E175" i="19"/>
  <c r="E183" i="19"/>
  <c r="E191" i="19"/>
  <c r="E24" i="19"/>
  <c r="E32" i="19"/>
  <c r="E40" i="19"/>
  <c r="E48" i="19"/>
  <c r="E56" i="19"/>
  <c r="E64" i="19"/>
  <c r="E72" i="19"/>
  <c r="E80" i="19"/>
  <c r="E88" i="19"/>
  <c r="E96" i="19"/>
  <c r="E104" i="19"/>
  <c r="E112" i="19"/>
  <c r="E120" i="19"/>
  <c r="E128" i="19"/>
  <c r="E136" i="19"/>
  <c r="E144" i="19"/>
  <c r="E152" i="19"/>
  <c r="E160" i="19"/>
  <c r="E168" i="19"/>
  <c r="E176" i="19"/>
  <c r="E184" i="19"/>
  <c r="E192" i="19"/>
  <c r="E97" i="19"/>
  <c r="E105" i="19"/>
  <c r="E113" i="19"/>
  <c r="E121" i="19"/>
  <c r="E129" i="19"/>
  <c r="E137" i="19"/>
  <c r="E145" i="19"/>
  <c r="E153" i="19"/>
  <c r="E161" i="19"/>
  <c r="E169" i="19"/>
  <c r="E177" i="19"/>
  <c r="E185" i="19"/>
  <c r="E193" i="19"/>
  <c r="E18" i="19"/>
  <c r="G14" i="32" s="1"/>
  <c r="E26" i="19"/>
  <c r="E34" i="19"/>
  <c r="E42" i="19"/>
  <c r="E50" i="19"/>
  <c r="E15" i="19"/>
  <c r="G11" i="32" s="1"/>
  <c r="E16" i="19"/>
  <c r="G12" i="32" s="1"/>
  <c r="E19" i="19"/>
  <c r="E37" i="19"/>
  <c r="E59" i="19"/>
  <c r="E75" i="19"/>
  <c r="E91" i="19"/>
  <c r="E107" i="19"/>
  <c r="E123" i="19"/>
  <c r="E139" i="19"/>
  <c r="E155" i="19"/>
  <c r="E171" i="19"/>
  <c r="E187" i="19"/>
  <c r="E108" i="19"/>
  <c r="E124" i="19"/>
  <c r="E140" i="19"/>
  <c r="E156" i="19"/>
  <c r="E172" i="19"/>
  <c r="E188" i="19"/>
  <c r="E173" i="19"/>
  <c r="E189" i="19"/>
  <c r="E66" i="19"/>
  <c r="E130" i="19"/>
  <c r="E162" i="19"/>
  <c r="E194" i="19"/>
  <c r="E20" i="19"/>
  <c r="E43" i="19"/>
  <c r="E60" i="19"/>
  <c r="E76" i="19"/>
  <c r="E92" i="19"/>
  <c r="E21" i="19"/>
  <c r="E44" i="19"/>
  <c r="E61" i="19"/>
  <c r="E77" i="19"/>
  <c r="E93" i="19"/>
  <c r="E109" i="19"/>
  <c r="E125" i="19"/>
  <c r="E141" i="19"/>
  <c r="E157" i="19"/>
  <c r="E27" i="19"/>
  <c r="E45" i="19"/>
  <c r="E28" i="19"/>
  <c r="E51" i="19"/>
  <c r="E67" i="19"/>
  <c r="E83" i="19"/>
  <c r="E99" i="19"/>
  <c r="E115" i="19"/>
  <c r="E131" i="19"/>
  <c r="E147" i="19"/>
  <c r="E163" i="19"/>
  <c r="E179" i="19"/>
  <c r="E195" i="19"/>
  <c r="E117" i="19"/>
  <c r="E165" i="19"/>
  <c r="E36" i="19"/>
  <c r="E106" i="19"/>
  <c r="E138" i="19"/>
  <c r="E170" i="19"/>
  <c r="E82" i="19"/>
  <c r="E146" i="19"/>
  <c r="E29" i="19"/>
  <c r="E52" i="19"/>
  <c r="E68" i="19"/>
  <c r="E84" i="19"/>
  <c r="E100" i="19"/>
  <c r="E116" i="19"/>
  <c r="E132" i="19"/>
  <c r="E148" i="19"/>
  <c r="E164" i="19"/>
  <c r="E180" i="19"/>
  <c r="E85" i="19"/>
  <c r="E133" i="19"/>
  <c r="E181" i="19"/>
  <c r="E58" i="19"/>
  <c r="E90" i="19"/>
  <c r="E154" i="19"/>
  <c r="E98" i="19"/>
  <c r="E178" i="19"/>
  <c r="E35" i="19"/>
  <c r="E53" i="19"/>
  <c r="E69" i="19"/>
  <c r="E101" i="19"/>
  <c r="E149" i="19"/>
  <c r="E74" i="19"/>
  <c r="E122" i="19"/>
  <c r="E186" i="19"/>
  <c r="E114" i="19"/>
  <c r="C10" i="19"/>
  <c r="C11" i="19" l="1"/>
  <c r="F10" i="19"/>
  <c r="C12" i="19" l="1"/>
  <c r="F11" i="19"/>
  <c r="C13" i="19" l="1"/>
  <c r="F12" i="19"/>
  <c r="C19" i="19"/>
  <c r="F19" i="19" s="1"/>
  <c r="C14" i="19" l="1"/>
  <c r="F13" i="19"/>
  <c r="C20" i="19"/>
  <c r="F20" i="19" s="1"/>
  <c r="C15" i="19" l="1"/>
  <c r="F14" i="19"/>
  <c r="C21" i="19"/>
  <c r="F21" i="19" s="1"/>
  <c r="C16" i="19" l="1"/>
  <c r="F15" i="19"/>
  <c r="C22" i="19"/>
  <c r="F22" i="19" s="1"/>
  <c r="F16" i="19" l="1"/>
  <c r="C17" i="19"/>
  <c r="C23" i="19"/>
  <c r="F23" i="19" s="1"/>
  <c r="F17" i="19" l="1"/>
  <c r="C18" i="19"/>
  <c r="F18" i="19" s="1"/>
  <c r="C24" i="19"/>
  <c r="F24" i="19" s="1"/>
  <c r="C25" i="19" l="1"/>
  <c r="F25" i="19" s="1"/>
  <c r="C26" i="19" l="1"/>
  <c r="F26" i="19" s="1"/>
  <c r="C27" i="19" l="1"/>
  <c r="F27" i="19" s="1"/>
  <c r="C28" i="19" l="1"/>
  <c r="F28" i="19" s="1"/>
  <c r="C29" i="19" l="1"/>
  <c r="F29" i="19" s="1"/>
  <c r="C30" i="19" l="1"/>
  <c r="F30" i="19" s="1"/>
  <c r="C31" i="19" l="1"/>
  <c r="F31" i="19" s="1"/>
  <c r="C32" i="19" l="1"/>
  <c r="F32" i="19" s="1"/>
  <c r="C33" i="19" l="1"/>
  <c r="F33" i="19" s="1"/>
  <c r="C34" i="19" l="1"/>
  <c r="F34" i="19" s="1"/>
  <c r="C35" i="19" l="1"/>
  <c r="F35" i="19" s="1"/>
  <c r="C36" i="19" l="1"/>
  <c r="F36" i="19" s="1"/>
  <c r="C37" i="19" l="1"/>
  <c r="F37" i="19" s="1"/>
  <c r="C38" i="19" l="1"/>
  <c r="F38" i="19" s="1"/>
  <c r="C39" i="19" l="1"/>
  <c r="F39" i="19" s="1"/>
  <c r="C40" i="19" l="1"/>
  <c r="F40" i="19" s="1"/>
  <c r="C41" i="19" l="1"/>
  <c r="F41" i="19" s="1"/>
  <c r="C42" i="19" l="1"/>
  <c r="F42" i="19" s="1"/>
  <c r="C43" i="19" l="1"/>
  <c r="F43" i="19" s="1"/>
  <c r="C44" i="19" l="1"/>
  <c r="F44" i="19" s="1"/>
  <c r="C45" i="19" l="1"/>
  <c r="F45" i="19" s="1"/>
  <c r="C46" i="19" l="1"/>
  <c r="F46" i="19" s="1"/>
  <c r="C47" i="19" l="1"/>
  <c r="F47" i="19" s="1"/>
  <c r="C48" i="19" l="1"/>
  <c r="F48" i="19" s="1"/>
  <c r="C49" i="19" l="1"/>
  <c r="F49" i="19" s="1"/>
  <c r="C50" i="19" l="1"/>
  <c r="F50" i="19" s="1"/>
  <c r="C51" i="19" l="1"/>
  <c r="F51" i="19" s="1"/>
  <c r="C52" i="19" l="1"/>
  <c r="F52" i="19" s="1"/>
  <c r="C53" i="19" l="1"/>
  <c r="F53" i="19" s="1"/>
  <c r="C54" i="19" l="1"/>
  <c r="F54" i="19" s="1"/>
  <c r="C55" i="19" l="1"/>
  <c r="F55" i="19" s="1"/>
  <c r="C56" i="19" l="1"/>
  <c r="F56" i="19" s="1"/>
  <c r="C57" i="19" l="1"/>
  <c r="F57" i="19" s="1"/>
  <c r="C58" i="19" l="1"/>
  <c r="F58" i="19" s="1"/>
  <c r="C59" i="19" l="1"/>
  <c r="F59" i="19" s="1"/>
  <c r="C60" i="19" l="1"/>
  <c r="F60" i="19" s="1"/>
  <c r="C61" i="19" l="1"/>
  <c r="F61" i="19" s="1"/>
  <c r="C62" i="19" l="1"/>
  <c r="F62" i="19" s="1"/>
  <c r="C63" i="19" l="1"/>
  <c r="F63" i="19" s="1"/>
  <c r="C64" i="19" l="1"/>
  <c r="F64" i="19" s="1"/>
  <c r="C65" i="19" l="1"/>
  <c r="F65" i="19" s="1"/>
  <c r="C66" i="19" l="1"/>
  <c r="F66" i="19" s="1"/>
  <c r="C67" i="19" l="1"/>
  <c r="F67" i="19" s="1"/>
  <c r="C68" i="19" l="1"/>
  <c r="F68" i="19" s="1"/>
  <c r="C69" i="19" l="1"/>
  <c r="F69" i="19" s="1"/>
  <c r="C70" i="19" l="1"/>
  <c r="F70" i="19" s="1"/>
  <c r="C71" i="19" l="1"/>
  <c r="F71" i="19" s="1"/>
  <c r="C72" i="19" l="1"/>
  <c r="F72" i="19" s="1"/>
  <c r="C73" i="19" l="1"/>
  <c r="F73" i="19" s="1"/>
  <c r="C74" i="19" l="1"/>
  <c r="F74" i="19" s="1"/>
  <c r="C75" i="19" l="1"/>
  <c r="F75" i="19" s="1"/>
  <c r="C76" i="19" l="1"/>
  <c r="F76" i="19" s="1"/>
  <c r="C77" i="19" l="1"/>
  <c r="F77" i="19" s="1"/>
  <c r="C78" i="19" l="1"/>
  <c r="F78" i="19" s="1"/>
  <c r="C79" i="19" l="1"/>
  <c r="F79" i="19" s="1"/>
  <c r="C80" i="19" l="1"/>
  <c r="F80" i="19" s="1"/>
  <c r="C81" i="19" l="1"/>
  <c r="F81" i="19" s="1"/>
  <c r="C82" i="19" l="1"/>
  <c r="F82" i="19" s="1"/>
  <c r="C83" i="19" l="1"/>
  <c r="F83" i="19" s="1"/>
  <c r="C84" i="19" l="1"/>
  <c r="F84" i="19" s="1"/>
  <c r="C85" i="19" l="1"/>
  <c r="F85" i="19" s="1"/>
  <c r="C86" i="19" l="1"/>
  <c r="F86" i="19" s="1"/>
  <c r="C87" i="19" l="1"/>
  <c r="F87" i="19" s="1"/>
  <c r="C88" i="19" l="1"/>
  <c r="F88" i="19" s="1"/>
  <c r="C89" i="19" l="1"/>
  <c r="F89" i="19" s="1"/>
  <c r="C90" i="19" l="1"/>
  <c r="F90" i="19" s="1"/>
  <c r="C91" i="19" l="1"/>
  <c r="F91" i="19" s="1"/>
  <c r="C92" i="19" l="1"/>
  <c r="F92" i="19" s="1"/>
  <c r="C93" i="19" l="1"/>
  <c r="F93" i="19" s="1"/>
  <c r="C94" i="19" l="1"/>
  <c r="F94" i="19" s="1"/>
  <c r="C95" i="19" l="1"/>
  <c r="F95" i="19" s="1"/>
  <c r="C96" i="19" l="1"/>
  <c r="F96" i="19" s="1"/>
  <c r="C97" i="19" l="1"/>
  <c r="F97" i="19" s="1"/>
  <c r="C98" i="19" l="1"/>
  <c r="F98" i="19" s="1"/>
  <c r="C99" i="19" l="1"/>
  <c r="F99" i="19" s="1"/>
  <c r="C100" i="19" l="1"/>
  <c r="F100" i="19" s="1"/>
  <c r="C101" i="19" l="1"/>
  <c r="F101" i="19" s="1"/>
  <c r="C102" i="19" l="1"/>
  <c r="F102" i="19" s="1"/>
  <c r="C103" i="19" l="1"/>
  <c r="F103" i="19" s="1"/>
  <c r="C104" i="19" l="1"/>
  <c r="F104" i="19" s="1"/>
  <c r="C105" i="19" l="1"/>
  <c r="F105" i="19" s="1"/>
  <c r="C106" i="19" l="1"/>
  <c r="F106" i="19" s="1"/>
  <c r="C107" i="19" l="1"/>
  <c r="F107" i="19" s="1"/>
  <c r="C108" i="19" l="1"/>
  <c r="F108" i="19" s="1"/>
  <c r="C109" i="19" l="1"/>
  <c r="F109" i="19" s="1"/>
  <c r="C110" i="19" l="1"/>
  <c r="F110" i="19" s="1"/>
  <c r="C111" i="19" l="1"/>
  <c r="F111" i="19" s="1"/>
  <c r="C112" i="19" l="1"/>
  <c r="F112" i="19" s="1"/>
  <c r="C113" i="19" l="1"/>
  <c r="F113" i="19" s="1"/>
  <c r="C114" i="19" l="1"/>
  <c r="F114" i="19" s="1"/>
  <c r="C115" i="19" l="1"/>
  <c r="F115" i="19" s="1"/>
  <c r="C116" i="19" l="1"/>
  <c r="F116" i="19" s="1"/>
  <c r="C117" i="19" l="1"/>
  <c r="F117" i="19" s="1"/>
  <c r="C118" i="19" l="1"/>
  <c r="F118" i="19" s="1"/>
  <c r="C119" i="19" l="1"/>
  <c r="F119" i="19" s="1"/>
  <c r="C120" i="19" l="1"/>
  <c r="F120" i="19" s="1"/>
  <c r="C121" i="19" l="1"/>
  <c r="F121" i="19" s="1"/>
  <c r="C122" i="19" l="1"/>
  <c r="F122" i="19" s="1"/>
  <c r="C123" i="19" l="1"/>
  <c r="F123" i="19" s="1"/>
  <c r="C124" i="19" l="1"/>
  <c r="F124" i="19" s="1"/>
  <c r="C125" i="19" l="1"/>
  <c r="F125" i="19" s="1"/>
  <c r="C126" i="19" l="1"/>
  <c r="F126" i="19" s="1"/>
  <c r="C127" i="19" l="1"/>
  <c r="F127" i="19" s="1"/>
  <c r="C128" i="19" l="1"/>
  <c r="F128" i="19" s="1"/>
  <c r="C129" i="19" l="1"/>
  <c r="F129" i="19" s="1"/>
  <c r="C130" i="19" l="1"/>
  <c r="F130" i="19" s="1"/>
  <c r="C131" i="19" l="1"/>
  <c r="F131" i="19" s="1"/>
  <c r="C132" i="19" l="1"/>
  <c r="F132" i="19" s="1"/>
  <c r="C133" i="19" l="1"/>
  <c r="F133" i="19" s="1"/>
  <c r="C134" i="19" l="1"/>
  <c r="F134" i="19" s="1"/>
  <c r="C135" i="19" l="1"/>
  <c r="F135" i="19" s="1"/>
  <c r="C136" i="19" l="1"/>
  <c r="F136" i="19" s="1"/>
  <c r="C137" i="19" l="1"/>
  <c r="F137" i="19" s="1"/>
  <c r="C138" i="19" l="1"/>
  <c r="F138" i="19" s="1"/>
  <c r="C139" i="19" l="1"/>
  <c r="F139" i="19" s="1"/>
  <c r="C140" i="19" l="1"/>
  <c r="F140" i="19" s="1"/>
  <c r="C141" i="19" l="1"/>
  <c r="F141" i="19" s="1"/>
  <c r="C142" i="19" l="1"/>
  <c r="F142" i="19" s="1"/>
  <c r="C143" i="19" l="1"/>
  <c r="F143" i="19" s="1"/>
  <c r="C144" i="19" l="1"/>
  <c r="F144" i="19" s="1"/>
  <c r="C145" i="19" l="1"/>
  <c r="F145" i="19" s="1"/>
  <c r="C146" i="19" l="1"/>
  <c r="F146" i="19" s="1"/>
  <c r="C147" i="19" l="1"/>
  <c r="F147" i="19" s="1"/>
  <c r="C148" i="19" l="1"/>
  <c r="F148" i="19" s="1"/>
  <c r="C149" i="19" l="1"/>
  <c r="F149" i="19" s="1"/>
  <c r="C150" i="19" l="1"/>
  <c r="F150" i="19" s="1"/>
  <c r="C151" i="19" l="1"/>
  <c r="F151" i="19" s="1"/>
  <c r="C152" i="19" l="1"/>
  <c r="F152" i="19" s="1"/>
  <c r="C153" i="19" l="1"/>
  <c r="F153" i="19" s="1"/>
  <c r="C154" i="19" l="1"/>
  <c r="F154" i="19" s="1"/>
  <c r="C155" i="19" l="1"/>
  <c r="F155" i="19" s="1"/>
  <c r="C156" i="19" l="1"/>
  <c r="F156" i="19" s="1"/>
  <c r="C157" i="19" l="1"/>
  <c r="F157" i="19" s="1"/>
  <c r="C158" i="19" l="1"/>
  <c r="F158" i="19" s="1"/>
  <c r="C159" i="19" l="1"/>
  <c r="F159" i="19" s="1"/>
  <c r="C160" i="19" l="1"/>
  <c r="F160" i="19" s="1"/>
  <c r="C161" i="19" l="1"/>
  <c r="F161" i="19" s="1"/>
  <c r="C162" i="19" l="1"/>
  <c r="F162" i="19" s="1"/>
  <c r="C163" i="19" l="1"/>
  <c r="F163" i="19" s="1"/>
  <c r="C164" i="19" l="1"/>
  <c r="F164" i="19" s="1"/>
  <c r="C165" i="19" l="1"/>
  <c r="F165" i="19" s="1"/>
  <c r="C166" i="19" l="1"/>
  <c r="F166" i="19" s="1"/>
  <c r="C167" i="19" l="1"/>
  <c r="F167" i="19" s="1"/>
  <c r="C168" i="19" l="1"/>
  <c r="F168" i="19" s="1"/>
  <c r="C169" i="19" l="1"/>
  <c r="F169" i="19" s="1"/>
  <c r="C170" i="19" l="1"/>
  <c r="F170" i="19" s="1"/>
  <c r="C171" i="19" l="1"/>
  <c r="F171" i="19" s="1"/>
  <c r="C172" i="19" l="1"/>
  <c r="F172" i="19" s="1"/>
  <c r="C173" i="19" l="1"/>
  <c r="F173" i="19" s="1"/>
  <c r="C174" i="19" l="1"/>
  <c r="F174" i="19" s="1"/>
  <c r="C175" i="19" l="1"/>
  <c r="F175" i="19" s="1"/>
  <c r="C176" i="19" l="1"/>
  <c r="F176" i="19" s="1"/>
  <c r="C177" i="19" l="1"/>
  <c r="F177" i="19" s="1"/>
  <c r="C178" i="19" l="1"/>
  <c r="F178" i="19" s="1"/>
  <c r="C179" i="19" l="1"/>
  <c r="F179" i="19" s="1"/>
  <c r="C180" i="19" l="1"/>
  <c r="F180" i="19" s="1"/>
  <c r="C181" i="19" l="1"/>
  <c r="F181" i="19" s="1"/>
  <c r="C182" i="19" l="1"/>
  <c r="F182" i="19" s="1"/>
  <c r="C183" i="19" l="1"/>
  <c r="F183" i="19" s="1"/>
  <c r="C184" i="19" l="1"/>
  <c r="F184" i="19" s="1"/>
  <c r="C185" i="19" l="1"/>
  <c r="F185" i="19" s="1"/>
  <c r="C186" i="19" l="1"/>
  <c r="F186" i="19" s="1"/>
  <c r="C187" i="19" l="1"/>
  <c r="F187" i="19" s="1"/>
  <c r="C188" i="19" l="1"/>
  <c r="F188" i="19" s="1"/>
  <c r="C189" i="19" l="1"/>
  <c r="F189" i="19" s="1"/>
  <c r="C190" i="19" l="1"/>
  <c r="F190" i="19" s="1"/>
  <c r="C191" i="19" l="1"/>
  <c r="F191" i="19" s="1"/>
  <c r="C192" i="19" l="1"/>
  <c r="F192" i="19" s="1"/>
  <c r="C193" i="19" l="1"/>
  <c r="F193" i="19" s="1"/>
  <c r="C194" i="19" l="1"/>
  <c r="F194" i="19" s="1"/>
  <c r="C195" i="19" l="1"/>
  <c r="F195" i="19" s="1"/>
  <c r="C196" i="19" l="1"/>
  <c r="F196"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F33E8F-A00D-4D94-9F54-ED92A7E647F9}" keepAlive="1" name="ThisWorkbookDataModel" description="Modelo de dato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2D157C1-E3FB-44FE-9AFE-D0F20D1C78FF}" name="WorksheetConnection_1. MIPER Exploración 2025.xlsx!Actividadesdelamatriz" type="102" refreshedVersion="8" minRefreshableVersion="5" refreshOnLoad="1" saveData="1">
    <extLst>
      <ext xmlns:x15="http://schemas.microsoft.com/office/spreadsheetml/2010/11/main" uri="{DE250136-89BD-433C-8126-D09CA5730AF9}">
        <x15:connection id="Actividadesdelamatriz">
          <x15:rangePr sourceName="_xlcn.WorksheetConnection_1.MIPERExploración2025.xlsxActividadesdelamatriz1"/>
        </x15:connection>
      </ext>
    </extLst>
  </connection>
  <connection id="3" xr16:uid="{23598672-1EEA-45EC-A571-290204A0208C}" name="WorksheetConnection_1. MIPER Exploración 2025.xlsx!Año" type="102" refreshedVersion="8" minRefreshableVersion="5" refreshOnLoad="1" saveData="1">
    <extLst>
      <ext xmlns:x15="http://schemas.microsoft.com/office/spreadsheetml/2010/11/main" uri="{DE250136-89BD-433C-8126-D09CA5730AF9}">
        <x15:connection id="Año">
          <x15:rangePr sourceName="_xlcn.WorksheetConnection_1.MIPERExploración2025.xlsxAño1"/>
        </x15:connection>
      </ext>
    </extLst>
  </connection>
  <connection id="4" xr16:uid="{246A06AC-61D4-47A4-8E40-D54F482F5CCE}" name="WorksheetConnection_1. MIPER Exploración 2025.xlsx!año24" type="102" refreshedVersion="8" minRefreshableVersion="5" refreshOnLoad="1" saveData="1">
    <extLst>
      <ext xmlns:x15="http://schemas.microsoft.com/office/spreadsheetml/2010/11/main" uri="{DE250136-89BD-433C-8126-D09CA5730AF9}">
        <x15:connection id="año24">
          <x15:rangePr sourceName="_xlcn.WorksheetConnection_1.MIPERExploración2025.xlsxaño241"/>
        </x15:connection>
      </ext>
    </extLst>
  </connection>
  <connection id="5" xr16:uid="{D8BEDF10-BE60-446D-A937-9434654AA3C9}" name="WorksheetConnection_1. MIPER Exploración 2025.xlsx!año25" type="102" refreshedVersion="8" minRefreshableVersion="5" refreshOnLoad="1" saveData="1">
    <extLst>
      <ext xmlns:x15="http://schemas.microsoft.com/office/spreadsheetml/2010/11/main" uri="{DE250136-89BD-433C-8126-D09CA5730AF9}">
        <x15:connection id="año25">
          <x15:rangePr sourceName="_xlcn.WorksheetConnection_1.MIPERExploración2025.xlsxaño251"/>
        </x15:connection>
      </ext>
    </extLst>
  </connection>
  <connection id="6" xr16:uid="{59CCBC40-C8CA-489E-B85A-66AA916DAA95}" name="WorksheetConnection_1. MIPER Exploración 2025.xlsx!Consecuencia" type="102" refreshedVersion="8" minRefreshableVersion="5" refreshOnLoad="1" saveData="1">
    <extLst>
      <ext xmlns:x15="http://schemas.microsoft.com/office/spreadsheetml/2010/11/main" uri="{DE250136-89BD-433C-8126-D09CA5730AF9}">
        <x15:connection id="Consecuencia">
          <x15:rangePr sourceName="_xlcn.WorksheetConnection_1.MIPERExploración2025.xlsxConsecuencia1"/>
        </x15:connection>
      </ext>
    </extLst>
  </connection>
  <connection id="7" xr16:uid="{E9ADB85F-ED37-43DD-9EE1-C0DCDFC0AA77}" name="WorksheetConnection_1. MIPER Exploración 2025.xlsx!eficacia" type="102" refreshedVersion="8" minRefreshableVersion="5" refreshOnLoad="1" saveData="1">
    <extLst>
      <ext xmlns:x15="http://schemas.microsoft.com/office/spreadsheetml/2010/11/main" uri="{DE250136-89BD-433C-8126-D09CA5730AF9}">
        <x15:connection id="eficacia">
          <x15:rangePr sourceName="_xlcn.WorksheetConnection_1.MIPERExploración2025.xlsxeficacia1"/>
        </x15:connection>
      </ext>
    </extLst>
  </connection>
  <connection id="8" xr16:uid="{C3990B21-E820-410D-A847-433E256F1BB1}" name="WorksheetConnection_1. MIPER Exploración 2025.xlsx!subclasificacion" type="102" refreshedVersion="8" minRefreshableVersion="5" refreshOnLoad="1" saveData="1">
    <extLst>
      <ext xmlns:x15="http://schemas.microsoft.com/office/spreadsheetml/2010/11/main" uri="{DE250136-89BD-433C-8126-D09CA5730AF9}">
        <x15:connection id="subclasificacion">
          <x15:rangePr sourceName="_xlcn.WorksheetConnection_1.MIPERExploración2025.xlsxsubclasificacion1"/>
        </x15:connection>
      </ext>
    </extLst>
  </connection>
  <connection id="9" xr16:uid="{CE9D4AC3-4F8E-45A0-B0E5-1469A6804AEA}" name="WorksheetConnection_1. MIPER Exploración 2025.xlsx!Tipopeligro" type="102" refreshedVersion="8" minRefreshableVersion="5" refreshOnLoad="1" saveData="1">
    <extLst>
      <ext xmlns:x15="http://schemas.microsoft.com/office/spreadsheetml/2010/11/main" uri="{DE250136-89BD-433C-8126-D09CA5730AF9}">
        <x15:connection id="Tipopeligro">
          <x15:rangePr sourceName="_xlcn.WorksheetConnection_1.MIPERExploración2025.xlsxTipopeligro1"/>
        </x15:connection>
      </ext>
    </extLst>
  </connection>
  <connection id="10" xr16:uid="{DFD96D82-D81A-4FCA-8245-C06234387ACB}" name="WorksheetConnection_1. MIPER Exploración 2025.xlsx!Valorcualitativoriesgo" type="102" refreshedVersion="8" minRefreshableVersion="5" refreshOnLoad="1" saveData="1">
    <extLst>
      <ext xmlns:x15="http://schemas.microsoft.com/office/spreadsheetml/2010/11/main" uri="{DE250136-89BD-433C-8126-D09CA5730AF9}">
        <x15:connection id="Valorcualitativoriesgo">
          <x15:rangePr sourceName="_xlcn.WorksheetConnection_1.MIPERExploración2025.xlsxValorcualitativoriesgo1"/>
        </x15:connection>
      </ext>
    </extLst>
  </connection>
  <connection id="11" xr16:uid="{956F5450-FA78-4968-A641-D8F2E0C0ED78}" name="WorksheetConnection_1. MIPER Exploración 2025.xlsx!valornivelriesgo" type="102" refreshedVersion="8" minRefreshableVersion="5" refreshOnLoad="1" saveData="1">
    <extLst>
      <ext xmlns:x15="http://schemas.microsoft.com/office/spreadsheetml/2010/11/main" uri="{DE250136-89BD-433C-8126-D09CA5730AF9}">
        <x15:connection id="valornivelriesgo">
          <x15:rangePr sourceName="_xlcn.WorksheetConnection_1.MIPERExploración2025.xlsxvalornivelriesgo1"/>
        </x15:connection>
      </ext>
    </extLst>
  </connection>
  <connection id="12" xr16:uid="{3BA45BF8-63CA-4805-AC15-8A1F07111143}" name="WorksheetConnection_1. MIPER Exploración 2026 Final.xlsx!año26" type="102" refreshedVersion="8" minRefreshableVersion="5">
    <extLst>
      <ext xmlns:x15="http://schemas.microsoft.com/office/spreadsheetml/2010/11/main" uri="{DE250136-89BD-433C-8126-D09CA5730AF9}">
        <x15:connection id="año26">
          <x15:rangePr sourceName="_xlcn.WorksheetConnection_1.MIPERExploración2026Final.xlsxaño261"/>
        </x15:connection>
      </ext>
    </extLst>
  </connection>
  <connection id="13" xr16:uid="{19C676C8-6A57-49D8-B14C-E759F3F1B2EA}" name="WorksheetConnection_1. MIPER Exploración 2026 Final.xlsx!Tabla5" type="102" refreshedVersion="8" minRefreshableVersion="5">
    <extLst>
      <ext xmlns:x15="http://schemas.microsoft.com/office/spreadsheetml/2010/11/main" uri="{DE250136-89BD-433C-8126-D09CA5730AF9}">
        <x15:connection id="Tabla5">
          <x15:rangePr sourceName="_xlcn.WorksheetConnection_1.MIPERExploración2026Final.xlsxTabla5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futureMetadata>
  <cellMetadata count="1">
    <bk>
      <rc t="1" v="0"/>
    </bk>
  </cellMetadata>
  <valueMetadata count="2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valueMetadata>
</metadata>
</file>

<file path=xl/sharedStrings.xml><?xml version="1.0" encoding="utf-8"?>
<sst xmlns="http://schemas.openxmlformats.org/spreadsheetml/2006/main" count="33530" uniqueCount="1124">
  <si>
    <t>MATRIZ IDENTIFICACIÓN DE PELIGROS, EVALUACIÓN Y VALORACIÓN DE RIESGOS</t>
  </si>
  <si>
    <t>Matriz Evaluacion del Riesgo RAM</t>
  </si>
  <si>
    <t>CODIGO        COL-HSEQ-FT-006
EMISIÓN       13-07-2015
VIGENCIA     21-10-2015
VERSIÓN       2
PÁGINA         1 de 1</t>
  </si>
  <si>
    <t>CONSECUENCIA DEL EVENTO</t>
  </si>
  <si>
    <t xml:space="preserve">PROBABILIDAD </t>
  </si>
  <si>
    <t>Nivel</t>
  </si>
  <si>
    <t>Personas</t>
  </si>
  <si>
    <t>Medio Ambiente</t>
  </si>
  <si>
    <t>Activos &amp; Financiera</t>
  </si>
  <si>
    <t>Reputación Empresarial</t>
  </si>
  <si>
    <r>
      <rPr>
        <b/>
        <sz val="12"/>
        <color indexed="8"/>
        <rFont val="Calibri"/>
        <family val="2"/>
      </rPr>
      <t>1. Remoto</t>
    </r>
    <r>
      <rPr>
        <sz val="12"/>
        <color indexed="8"/>
        <rFont val="Calibri"/>
        <family val="2"/>
      </rPr>
      <t xml:space="preserve"> </t>
    </r>
    <r>
      <rPr>
        <sz val="11"/>
        <color indexed="8"/>
        <rFont val="Calibri"/>
        <family val="2"/>
      </rPr>
      <t xml:space="preserve"> 
Una vez durante la vida de las instalaciones, menor a  1 cada 20 años</t>
    </r>
  </si>
  <si>
    <r>
      <rPr>
        <b/>
        <sz val="12"/>
        <color indexed="8"/>
        <rFont val="Calibri"/>
        <family val="2"/>
      </rPr>
      <t>2. Improbable</t>
    </r>
    <r>
      <rPr>
        <sz val="11"/>
        <color indexed="8"/>
        <rFont val="Calibri"/>
        <family val="2"/>
      </rPr>
      <t xml:space="preserve">
 Una vez cada 5 a 20 años.</t>
    </r>
  </si>
  <si>
    <r>
      <rPr>
        <b/>
        <sz val="11"/>
        <color indexed="8"/>
        <rFont val="Calibri"/>
        <family val="2"/>
      </rPr>
      <t>3. Probable</t>
    </r>
    <r>
      <rPr>
        <sz val="11"/>
        <color indexed="8"/>
        <rFont val="Calibri"/>
        <family val="2"/>
      </rPr>
      <t xml:space="preserve">
 Una ocurrencia entre 1 y 5 años.</t>
    </r>
  </si>
  <si>
    <r>
      <rPr>
        <b/>
        <sz val="11"/>
        <color indexed="8"/>
        <rFont val="Calibri"/>
        <family val="2"/>
      </rPr>
      <t>4. Frecuente</t>
    </r>
    <r>
      <rPr>
        <sz val="11"/>
        <color indexed="8"/>
        <rFont val="Calibri"/>
        <family val="2"/>
      </rPr>
      <t xml:space="preserve">
 Una o más ocurrencias por año.</t>
    </r>
  </si>
  <si>
    <t>1. Menor</t>
  </si>
  <si>
    <t>•  Lesión menor
•  Enfermedad menor.
•  Primeros auxilios requeridos.
•  No evacuaciones.
•  Amenaza implícita del propietario del terreno/activista.</t>
  </si>
  <si>
    <t xml:space="preserve">•  Daño ambiental menor y efectos  confinados al arrendamiento.
• Impacto confinado al arrendamiento.  </t>
  </si>
  <si>
    <t>•  Pérdida de producción insignificante.
•  Pérdida de producción y equipos menor de US$50,000
•  Delito menor contra la propiedad.</t>
  </si>
  <si>
    <t>• Inquietudes localizadas, queja única del interesado y sin atención de los medios. 
•  Sin impacto en la reputación de Parex.
• Impacto mínimo en el público.</t>
  </si>
  <si>
    <t>2. Moderado</t>
  </si>
  <si>
    <t>•  Lesión con auxilio médico.
• Trabajo restringido. 
•  Evacuación del sitio de trabajo.
•  Amenaza específica del propietario del terreno/activista.</t>
  </si>
  <si>
    <t>• Daño ambiental moderado.
•  Impactos localizados fuera del arrendamiento o fuera del sitio.
• Limpieza inmediata.</t>
  </si>
  <si>
    <t>•  Cierre de facilidades / equipos a corto plazo ( menos de una semana) 
•  Pérdida de producción y equipos mayor de US$50,000 hasta US$500,000
•  Delito mayor contra la propiedad.</t>
  </si>
  <si>
    <t>• Atención breve a medios locales, quejas múltiples de los interesados. 
•   Impacto local a corto plazo sobre la reputación de Parex.
•  Acción legal y/o regulatoria resultante en respuesta administrativa.</t>
  </si>
  <si>
    <t>3. Serio</t>
  </si>
  <si>
    <t xml:space="preserve">• Lesión con pérdida de tiempo.
• Lesiones múltiples.
•  Impacto sobre la salud a corto plazo  (incl. daño emocional)
•  Evacuación de las instalaciones y del área más cercana.
• Acción violenta del dueño del terreno / activista. </t>
  </si>
  <si>
    <t xml:space="preserve">•  Daño ambiental severo reversible o a corto plazo. 
•  Efectos dentro del campo/bloque de operaciones. 
• Impactos generalizados al terreno, al agua o al aire. </t>
  </si>
  <si>
    <t>•  Instalaciones de una semana/cierre de equipos.
• Pérdida de producción y equipos  mayor de  US$500,000 y menor de US$10 millones.
•  Pérdida sustancial por robo/vandalismo.</t>
  </si>
  <si>
    <t>• Atención prolongada del área local, de la comunidad o noticias provinciales.
•  Impacto adverso sobre la reputación de Parex a nivel provincial, caída  a corto plazo en el precio de la acción de Parex 
• Acción legal y/o regulatoria  resultante en multas o acciones punitivas.</t>
  </si>
  <si>
    <t>4. Crítico</t>
  </si>
  <si>
    <t>• Fatalidad
•Impacto sobre la salud a largo plazo (incl.daño emocional)
•Incapacidad permanente
• Evacuación de las instalaciones y de la comunidad
•Acción del propietario del terreno/activista involucrando armas..</t>
  </si>
  <si>
    <t>• Daño ambiental severo irreversible o a largo-plazo. 
• Impactos generalizados al medio ambiente sensible y/o  cuerpos de agua principales / vías fluviales o aire</t>
  </si>
  <si>
    <t xml:space="preserve">• Instalaciones de un mes/cierre de equipos
•  Pérdida de producción y equipos superior a US$10 millones
• Ataque/atentado terrorista </t>
  </si>
  <si>
    <t>• Inquietudes generalizadas con extenso cubrimiento adverso de medios  nacionales o internacionales.
•  Impacto importante a largo plazo  sobre la reputación, mercado de las acciones y  precio de las acciones.
• Acción resultante en procesamiento judicial y/o regulatorio, o  en la suspensión de las operaciones.</t>
  </si>
  <si>
    <t>Paso 2 - Probabilidad estimada.</t>
  </si>
  <si>
    <t xml:space="preserve"> Descripción.</t>
  </si>
  <si>
    <t xml:space="preserve"> Probabilidad.</t>
  </si>
  <si>
    <t>4 Frecuente</t>
  </si>
  <si>
    <t xml:space="preserve"> Se espera que el evento ocurra en este proyecto. </t>
  </si>
  <si>
    <t xml:space="preserve"> Una o más ocurrencias por año.</t>
  </si>
  <si>
    <t>3 Probable</t>
  </si>
  <si>
    <t>Se espera que el evento ocurra en un proyecto de Parex  en los próximos 1 a 5 años, pero no necesariamente en este proyecto</t>
  </si>
  <si>
    <t xml:space="preserve"> Una ocurrencia entre 1 y 5 años.</t>
  </si>
  <si>
    <t>2 Improbable.</t>
  </si>
  <si>
    <t xml:space="preserve">Evento de no probable ocurrerncia basado en actuales prácticas, pero que Parex puede experimentar a nivel de Compañía,  en una de las instalaciones  de Parex sobre la vida promedio de las instalaciones. </t>
  </si>
  <si>
    <t xml:space="preserve"> Una vez cada 5 a 20 años.</t>
  </si>
  <si>
    <t>1 Remoto</t>
  </si>
  <si>
    <t xml:space="preserve"> Evento de no probable ocurrencia y que no se espera que Parex experimente dicho evento, pero la industria lo ha experimentado en el pasado.</t>
  </si>
  <si>
    <t>Una vez durante la vida de las instalaciones, menor a  1 cada 20 años</t>
  </si>
  <si>
    <t>Paso 3 - Determinar el Potencial del Riesgo.</t>
  </si>
  <si>
    <t>Consecuencia</t>
  </si>
  <si>
    <t>4 Crítico</t>
  </si>
  <si>
    <t>3 Serio</t>
  </si>
  <si>
    <t>2 Moderado</t>
  </si>
  <si>
    <t>1 Menor</t>
  </si>
  <si>
    <t>2 No probable</t>
  </si>
  <si>
    <t>Probabilidad</t>
  </si>
  <si>
    <t>EXTREMO</t>
  </si>
  <si>
    <r>
      <t xml:space="preserve">Extremo – Actividades STOP. No se puede proceder con el trabajo hasta que  el riesgo se reduzca a su más bajo nivel.
</t>
    </r>
    <r>
      <rPr>
        <b/>
        <sz val="11"/>
        <color indexed="10"/>
        <rFont val="Calibri"/>
        <family val="2"/>
      </rPr>
      <t>(Se requiere la aprobación del Vice Presidente y/o COO)</t>
    </r>
  </si>
  <si>
    <t>ALTO</t>
  </si>
  <si>
    <r>
      <t>Se deben implementar medidas de control/mitigación del riesgo Altas-Extensivas. Se deben emprender esfuerzos para reducir el riesgo a un nivel  MEDIO o BAJO.</t>
    </r>
    <r>
      <rPr>
        <sz val="11"/>
        <color rgb="FFFF0000"/>
        <rFont val="Calibri"/>
        <family val="2"/>
        <scheme val="minor"/>
      </rPr>
      <t xml:space="preserve"> (Se requiere la aprobación del Gerente del  Departamento).</t>
    </r>
  </si>
  <si>
    <t>MEDIO</t>
  </si>
  <si>
    <r>
      <t xml:space="preserve">Se deben implementar medidas de control/mitigación de los riesgos de nivel medio,  para permitir que el trabajo prosiga. Se deben emprender esfuerzos para reducir el riesgo a un nivel BAJO. 
</t>
    </r>
    <r>
      <rPr>
        <sz val="11"/>
        <color rgb="FFFF0000"/>
        <rFont val="Calibri"/>
        <family val="2"/>
        <scheme val="minor"/>
      </rPr>
      <t>(Para valoración 4 se requiere la aprobación del Supervisor de Sitio, Company Man, interventor de facilidades, obras civiles, etc.   Para  valoración con nivel 6 se requiere la aprobación del Líder de Operación, Coordinadores,  Superintendente.)</t>
    </r>
    <r>
      <rPr>
        <sz val="11"/>
        <rFont val="Calibri"/>
        <family val="2"/>
        <scheme val="minor"/>
      </rPr>
      <t xml:space="preserve">
</t>
    </r>
  </si>
  <si>
    <t>BAJO</t>
  </si>
  <si>
    <r>
      <t xml:space="preserve">Bajo– Algunas medidas de control/mitigación del riesgo pueden ser justificadas. Representa  un nivel aceptable del riesgo. 
</t>
    </r>
    <r>
      <rPr>
        <b/>
        <sz val="11"/>
        <color indexed="10"/>
        <rFont val="Calibri"/>
        <family val="2"/>
      </rPr>
      <t xml:space="preserve">( Se requiere la aprobación del Supervisor del Sitio, Company Man). </t>
    </r>
  </si>
  <si>
    <t>Biológico</t>
  </si>
  <si>
    <t>Físico</t>
  </si>
  <si>
    <t>Químico</t>
  </si>
  <si>
    <t>Psicosocial</t>
  </si>
  <si>
    <t xml:space="preserve">Biomecánicas </t>
  </si>
  <si>
    <t>Condiciones_de_seguridad</t>
  </si>
  <si>
    <t>Fenómenos_naturales</t>
  </si>
  <si>
    <t>Nivel del riesgo</t>
  </si>
  <si>
    <t>Tipo de peligro</t>
  </si>
  <si>
    <t xml:space="preserve">1.1 Virus </t>
  </si>
  <si>
    <t>2.1 Ruido</t>
  </si>
  <si>
    <t xml:space="preserve">3.1 Polvos orgánicos e inorgánicos </t>
  </si>
  <si>
    <t xml:space="preserve">4.1 Gestión organizacional </t>
  </si>
  <si>
    <t>5.1 Postura</t>
  </si>
  <si>
    <t>6.1 Mecánico</t>
  </si>
  <si>
    <t xml:space="preserve">7.1 Sismo </t>
  </si>
  <si>
    <t>1. Biológico</t>
  </si>
  <si>
    <t xml:space="preserve">1.2 Bacterias </t>
  </si>
  <si>
    <t>2.2 Iluminación</t>
  </si>
  <si>
    <t>3.2 Fibras</t>
  </si>
  <si>
    <t>4.2 Características de la organización del trabajo</t>
  </si>
  <si>
    <t xml:space="preserve">5.2 Esfuerzos </t>
  </si>
  <si>
    <t>6.2 Eléctrico</t>
  </si>
  <si>
    <t xml:space="preserve">7.2 Terremoto </t>
  </si>
  <si>
    <t>2. Físico</t>
  </si>
  <si>
    <t xml:space="preserve">1.3 Hongos </t>
  </si>
  <si>
    <t>2.3 Vibración</t>
  </si>
  <si>
    <t xml:space="preserve">3.3 Líquidos, nieblas </t>
  </si>
  <si>
    <t>4.3 Condiciones de la tarea</t>
  </si>
  <si>
    <t xml:space="preserve">5.3 Movimientos repetitivos </t>
  </si>
  <si>
    <t>6.3 Locativos</t>
  </si>
  <si>
    <t xml:space="preserve">7.3 Vendaval </t>
  </si>
  <si>
    <t>3. Químico</t>
  </si>
  <si>
    <t>1.4 Ricketslas</t>
  </si>
  <si>
    <t>2.4 Temperaturas extremas</t>
  </si>
  <si>
    <t xml:space="preserve">3.4 Líquidos, rocíos </t>
  </si>
  <si>
    <t>4.4 Características del grupo social de trabajo</t>
  </si>
  <si>
    <t>5.4 Manipulación manual de cargas</t>
  </si>
  <si>
    <t>6.4 Tecnológico</t>
  </si>
  <si>
    <t xml:space="preserve">7.4 Inundación </t>
  </si>
  <si>
    <t xml:space="preserve">4. Psicosocial </t>
  </si>
  <si>
    <t xml:space="preserve">1.5 Parásitos </t>
  </si>
  <si>
    <t>2.5 Presión</t>
  </si>
  <si>
    <t>3.5 Gases y vapores</t>
  </si>
  <si>
    <t xml:space="preserve">4.5 Interface persona </t>
  </si>
  <si>
    <t>6.5 Accidentes de transito</t>
  </si>
  <si>
    <t xml:space="preserve">7.5 Derrumbe </t>
  </si>
  <si>
    <t xml:space="preserve">5. Biomecánicas </t>
  </si>
  <si>
    <t>1.6  Picaduras</t>
  </si>
  <si>
    <t>2.6 Radiaciones ionizantes</t>
  </si>
  <si>
    <t xml:space="preserve">3.6 Humos metálicos y NO metálicos </t>
  </si>
  <si>
    <t>4.6 Jornada de trabajo</t>
  </si>
  <si>
    <t>6.6 Públicos</t>
  </si>
  <si>
    <t>7.6 Precipitaciones</t>
  </si>
  <si>
    <t>6. Condiciones de seguridad</t>
  </si>
  <si>
    <t>1.7 Mordeduras</t>
  </si>
  <si>
    <t>2.7 Radiaciones No ionizantes</t>
  </si>
  <si>
    <t xml:space="preserve">3.7 Material particulado </t>
  </si>
  <si>
    <t xml:space="preserve">6.7 Trabajo en alturas </t>
  </si>
  <si>
    <t xml:space="preserve">7. Fenómenos naturales </t>
  </si>
  <si>
    <t xml:space="preserve">1.8 Fluidos o excrementos </t>
  </si>
  <si>
    <t xml:space="preserve">6.8 Espacios confinados </t>
  </si>
  <si>
    <t>Consecuencias</t>
  </si>
  <si>
    <t>AT</t>
  </si>
  <si>
    <t>EL</t>
  </si>
  <si>
    <t>AT/EL</t>
  </si>
  <si>
    <t>https://static.vecteezy.com/system/resources/previews/029/920/044/non_2x/risk-icon-on-speedometer-high-risk-meter-stock-illustration-vector.jpg</t>
  </si>
  <si>
    <t>Bienes y Finanzas</t>
  </si>
  <si>
    <t>https://img.freepik.com/vector-premium/medidor-velocimetro-vectorial-flecha-salpicadero-indicadores-verdes-amarillos-naranjas-rojos-indicador-tacometro-niveles-riesgo-miedo-bitcoin-medio-alto-criptomoneda-indice-codicia_81863-5351.jpg</t>
  </si>
  <si>
    <t>Reputación de la empresa</t>
  </si>
  <si>
    <t>https://static.vecteezy.com/system/resources/previews/002/556/994/non_2x/high-risk-concept-on-speedometer-illustration-speedometer-icon-colorful-infographic-gauge-element-vector.jpg</t>
  </si>
  <si>
    <t>Cargos</t>
  </si>
  <si>
    <t>Asistente Administrativo(a) RSE Campo</t>
  </si>
  <si>
    <t>Contratistas</t>
  </si>
  <si>
    <t>Coordinador(a) Administrativo(a)</t>
  </si>
  <si>
    <t>Coordinador(a) de Seguridad Campo</t>
  </si>
  <si>
    <t>Gestor de RSE</t>
  </si>
  <si>
    <t>HSEQ</t>
  </si>
  <si>
    <t>Ingeniero(a) de Obras Civiles</t>
  </si>
  <si>
    <t>Ingeniero(a) de Producción</t>
  </si>
  <si>
    <t>Ingeniero(a) Química</t>
  </si>
  <si>
    <t>Ingeniero(a) Senior de Perforación</t>
  </si>
  <si>
    <t>Profesional TIC Campo</t>
  </si>
  <si>
    <t>Supervisor de Bodega</t>
  </si>
  <si>
    <t>Supervisor de Construcción</t>
  </si>
  <si>
    <t>Supervisor de Mantenimiento en Campo</t>
  </si>
  <si>
    <t>Supervisor de Producción</t>
  </si>
  <si>
    <t>Supervisor de Producción General</t>
  </si>
  <si>
    <t>Supervisor General de Mantenimiento</t>
  </si>
  <si>
    <t>Todo el personal de la locación</t>
  </si>
  <si>
    <t>Comunidad</t>
  </si>
  <si>
    <t>Visitantes</t>
  </si>
  <si>
    <t>Estación</t>
  </si>
  <si>
    <t>Adalia</t>
  </si>
  <si>
    <t>Begonia</t>
  </si>
  <si>
    <t>Maracas</t>
  </si>
  <si>
    <t>Rumba</t>
  </si>
  <si>
    <t>Kananaskis</t>
  </si>
  <si>
    <t>Carmentea</t>
  </si>
  <si>
    <t>Planta de Gas</t>
  </si>
  <si>
    <t>Kitaro</t>
  </si>
  <si>
    <t>Aguas Blancas</t>
  </si>
  <si>
    <t>Boranda</t>
  </si>
  <si>
    <t>LISTADO DE ACTIVIDADES DEL BLOQUE</t>
  </si>
  <si>
    <t>ITEM</t>
  </si>
  <si>
    <t>Centro de trabajo</t>
  </si>
  <si>
    <t>Actividades</t>
  </si>
  <si>
    <t>Hipervinculo</t>
  </si>
  <si>
    <t>Celda</t>
  </si>
  <si>
    <t>MATRICES ACTIVIDADES</t>
  </si>
  <si>
    <t>EXPLORACIÓN</t>
  </si>
  <si>
    <t>MATRIZ DE IDENTIFICACIÓN DE PELIGROS Y VALORACIÓN DE RIESGOS Y DETERMINACIÓN DE CONTROLES</t>
  </si>
  <si>
    <t>CODIGO              COL-HSEQ-FT-210
EMISIÓN             13-07-2015
VIGENCIA           31-05-2018                   
VERSIÓN             4
PÁGINA               1 de 1</t>
  </si>
  <si>
    <t>Factor de riesgo</t>
  </si>
  <si>
    <t>Biomecánicos</t>
  </si>
  <si>
    <t>Condiciones de seguridad</t>
  </si>
  <si>
    <t>Fenómenos naturales</t>
  </si>
  <si>
    <t>Proceso Evaluado:</t>
  </si>
  <si>
    <t>Perforación</t>
  </si>
  <si>
    <t>Vice-Presidentes y/o COO</t>
  </si>
  <si>
    <t>Bajo</t>
  </si>
  <si>
    <t>CONSECUENCIA</t>
  </si>
  <si>
    <t>Categoría del Riesgo:</t>
  </si>
  <si>
    <t xml:space="preserve">Personas, Medio ambiente, Activos y Activos &amp; Riesgo Financiero </t>
  </si>
  <si>
    <t>Gerente de Departamento</t>
  </si>
  <si>
    <t>Medio</t>
  </si>
  <si>
    <t>Alcance de la evaluación:</t>
  </si>
  <si>
    <t>Actualización  matriz de Identificación de peligros, valoración de riesgos y determinacion de controles para las actividades de Perforación</t>
  </si>
  <si>
    <t>Superintendente, Líder de operaciones, Etc.</t>
  </si>
  <si>
    <t>Alto</t>
  </si>
  <si>
    <t>Responsable de Actualización:</t>
  </si>
  <si>
    <t>Rafael Bermeo / Sebastian Moyano ( Ing Operaciones) / Nidia López Ospina (Gestiones integrales HSEQ) / Henry Tocaruncho (Gerente HS)</t>
  </si>
  <si>
    <t>Autoridad de área</t>
  </si>
  <si>
    <t>Extremo</t>
  </si>
  <si>
    <t>Fecha de Actualización (DD/MM/AAAA):</t>
  </si>
  <si>
    <t>29/05/2021; 15/06/2022; 26/06/2023, 26/06/2024</t>
  </si>
  <si>
    <t>2 Improbable</t>
  </si>
  <si>
    <t>PROBABILIDAD</t>
  </si>
  <si>
    <t>No.</t>
  </si>
  <si>
    <t>AÑO</t>
  </si>
  <si>
    <t>Actividad</t>
  </si>
  <si>
    <t>Tárea</t>
  </si>
  <si>
    <t>Área / Equipo</t>
  </si>
  <si>
    <t>PELIGRO - Descripción</t>
  </si>
  <si>
    <t>PELIGRO -Tipo</t>
  </si>
  <si>
    <t>PELIGRO -Iconografia</t>
  </si>
  <si>
    <t>PELIGRO - Clasificación</t>
  </si>
  <si>
    <t>Consecuencias (AT/EL)</t>
  </si>
  <si>
    <t>TAREA - Rutinaria</t>
  </si>
  <si>
    <t xml:space="preserve"> TAREA (Interna - ERutinariaterna)</t>
  </si>
  <si>
    <t>Numero de personas expuestas - Directos</t>
  </si>
  <si>
    <t>Numero de personas expuestas - Contratistas</t>
  </si>
  <si>
    <t>Numero de personas expuestas - Visitantes, Clientes, autoridades</t>
  </si>
  <si>
    <t>Horas de exposición (En relación con las 24 horas al día)</t>
  </si>
  <si>
    <t>CARGOS O PARTES INTERESADAS APLICABLES</t>
  </si>
  <si>
    <t>CONTROLES EXISTENTES - Fuente</t>
  </si>
  <si>
    <t>CONTROLES EXISTENTES - Medio</t>
  </si>
  <si>
    <t>CONTROLES EXISTENTES - Individuo</t>
  </si>
  <si>
    <t>VALORACION DE RIESGO  - C</t>
  </si>
  <si>
    <t>VALORACION DE RIESGO  - Categoría</t>
  </si>
  <si>
    <t>VALORACION DE RIESGO -p</t>
  </si>
  <si>
    <t>Nivel de riesgo</t>
  </si>
  <si>
    <t xml:space="preserve">ERutinariaistencia de requisitos legales </t>
  </si>
  <si>
    <t>CONTROLES
(TRATAMIENTO DEL RIESGO Y PLANES ATENUANTES) - ELIMINACIÓN</t>
  </si>
  <si>
    <t>CONTROLES
(TRATAMIENTO DEL RIESGO Y PLANES ATENUANTES) - SUSTITUCIÓN</t>
  </si>
  <si>
    <t>CONTROLES
(TRATAMIENTO DEL RIESGO Y PLANES ATENUANTES) - CONTROLES DE INGENIERIA</t>
  </si>
  <si>
    <t>CONTROLES
(TRATAMIENTO DEL RIESGO Y PLANES ATENUANTES) - CONTROLES ADMINISTRATIVOS / SEÑALIZACIÓN</t>
  </si>
  <si>
    <t>CONTROLES
(TRATAMIENTO DEL RIESGO Y PLANES ATENUANTES) - ELEMENTOS DE PROTECCIÓN PERSONAL</t>
  </si>
  <si>
    <t>Compilado de controles</t>
  </si>
  <si>
    <t>RESPONSABLE DE EJECUTAR LA ACCION</t>
  </si>
  <si>
    <t>VALORACION DEL RIESGO RESULTANTE CON CONTROLES (Riesgo residual) - C</t>
  </si>
  <si>
    <t>VALORACION DEL RIESGO RESULTANTE CON CONTROLES (Riesgo residual) - Categoría</t>
  </si>
  <si>
    <t>VALORACION DEL RIESGO RESULTANTE CON CONTROLES (Riesgo residual) - p</t>
  </si>
  <si>
    <t>VALORACION DEL RIESGO RESULTANTE CON CONTROLES (Riesgo residual) - Nivel de riesgo</t>
  </si>
  <si>
    <t>VALORACION DEL RIESGO RESULTANTE CON CONTROLES (Riesgo residual) - INTERPRETACIÓN DEL RIESGO</t>
  </si>
  <si>
    <t>EFICACIA DE LAS MEDIDAS DE CONTROL
Registro de accidentes, casi accidentes o enfermedades generados en el periodo evaluado.</t>
  </si>
  <si>
    <t>Eficaz</t>
  </si>
  <si>
    <t>Comprensión Riesgo</t>
  </si>
  <si>
    <t>Nivel del Riesgo</t>
  </si>
  <si>
    <t>Campos Parex</t>
  </si>
  <si>
    <t>MOVILIZACIÓN Y DESMOVILIZACIÓN</t>
  </si>
  <si>
    <t>Inspección de vía y nueva locación:
Recorridos a pie / Supervisión en campo/  inspecciones/ Interaccion con la comunidad / Desplazamiento en vehículos</t>
  </si>
  <si>
    <t xml:space="preserve">Ruta de Movilización y Nueva locación </t>
  </si>
  <si>
    <t>Atropellos o golpes con vehículos</t>
  </si>
  <si>
    <t>Rutinaria</t>
  </si>
  <si>
    <t>Interna</t>
  </si>
  <si>
    <t xml:space="preserve">Sistemas de seguridad del Vehículo (cinturón de seguridad, airbags, apoya cabezas, llantas) 
Sistema de monitoreo de velocidad acorde a la legislación </t>
  </si>
  <si>
    <t>Inspecciones de seguridad
Plan de movilizaciones
Señalización
Controlador vial</t>
  </si>
  <si>
    <t>* Plan estratégico de seguridad via-PEVS
* Control de contratistas de servicios de transporte
* Anexo HSEQ para contratistas
* Plan de Emergencias</t>
  </si>
  <si>
    <t>Si
(Ver matriz de requisitos legales)</t>
  </si>
  <si>
    <t>Ninguna</t>
  </si>
  <si>
    <t xml:space="preserve">Sistemas de seguridad del Vehículo (cinturón de seguridad, airbags, apoya cabezas, llantas) 
</t>
  </si>
  <si>
    <t xml:space="preserve">Continuar con los controles implemetados:
*Seguimiento cumplimiento del PESV
* Evaluación de desempeño de cotratistas
</t>
  </si>
  <si>
    <t xml:space="preserve">Ver matriz de EPP
</t>
  </si>
  <si>
    <t>HS Parex
Contratista</t>
  </si>
  <si>
    <t>Lluvias, tormentas eléctricas</t>
  </si>
  <si>
    <t>Externa</t>
  </si>
  <si>
    <t>Señalización
Layout de la locación
Sistema de alarma
Detector de tormentas
Pararrayos
Brigada de emergencias</t>
  </si>
  <si>
    <t>Uso de EPP (Dotación de invierno)
Charlas Informativas</t>
  </si>
  <si>
    <t>Puesta a  tierra de equipos en la locación</t>
  </si>
  <si>
    <t>Continuar con los controles implemetados:
* Plan de emergencias
*Unidad de Respuesta a Emergencias (URE)</t>
  </si>
  <si>
    <t xml:space="preserve">Características del grupo social de trabajo (Relaciones, cohesión, calidad de interacciones, trabajo en equipo)
Jornadas de trabajo (pausas, trabajo nocturno, rotación, horas extras, descanso) </t>
  </si>
  <si>
    <t>Organización del trabajo
Definición de manuales de funciones y cargos</t>
  </si>
  <si>
    <t>Política de prevención de acoso laboral
Comité de convivencia laboral</t>
  </si>
  <si>
    <t>*Aplicación de baterías de riesgo psicosocial
* Capacitación en riesgo psicosocial
* PVE de Riesgo Psicosocial</t>
  </si>
  <si>
    <t xml:space="preserve">Continuidad en la aplicación de los controles:
* Seguimiento a los planes de intervención del PVE de riesgo psicosocial
* Pausas activas
</t>
  </si>
  <si>
    <t>Condiciones de la tarea (carga mental, demandas emocionales, sistemas de control, etc.)</t>
  </si>
  <si>
    <t>Almacenamiento, manipulación y contacto con sustancias químicas para limpieza y desinfección de superficies</t>
  </si>
  <si>
    <t>Identificación de peligrosidad con Sistema Globalmente armonizado</t>
  </si>
  <si>
    <t>Programa de Higiene Ocupacional (Mediciones de higiene según cronoggrama)</t>
  </si>
  <si>
    <t xml:space="preserve">Programa de gestión de riesgo químico
EPP
Exámenes médicos ocupacionales
Capacitación en riesgo químico
</t>
  </si>
  <si>
    <t>Continuidad a los controles implementados:
Seguimiento al programa de gestión del riesgo químico
Programa de Seguridad Basada en el Comportamiento</t>
  </si>
  <si>
    <t xml:space="preserve">Actos  y comportamientos inseguros, por no cumplir políticas, estándares y procedimietos de trabajo </t>
  </si>
  <si>
    <t>Radiación no ionizante (Exposición a rayos solares)</t>
  </si>
  <si>
    <t xml:space="preserve">Hidratación. 
Uso de bloqueador solar 
Examen Ocupacional con énfasis dermatológico </t>
  </si>
  <si>
    <t xml:space="preserve">Mantener controles existentes:
Hidratación. 
Uso de bloqueador solar
Examen Ocupacional con énfasis dermatológico 
Evitar la exposición directa a la luz solar dos horas antes y dos horas después del medio día. 
Capacitación en lesiones de piel </t>
  </si>
  <si>
    <t>Exposición a Virus, hongos, bacterias por la presencia de animales e insectos (picaduras, mordeduras) y por plantas (toxinas o alergias).</t>
  </si>
  <si>
    <t>Inspecciones de seguridad</t>
  </si>
  <si>
    <t xml:space="preserve">Esquema de vacunación completo (fiebre amarilla y tétano).
Suero anti-ofídico
Capacitación en Riesgo Biológico </t>
  </si>
  <si>
    <t>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t>
  </si>
  <si>
    <t>Exposición a agentes biológicos por contacto, transmisión aérea o hídrica</t>
  </si>
  <si>
    <t>EPP
Vacunación
Charlas de PYP</t>
  </si>
  <si>
    <t>Programa de capacitacion y entrenamiento
Verificacion esquema de vacunacion
Instructivo practica seguro en campo exposición a riesgo biológico COL-HSE-IN-018</t>
  </si>
  <si>
    <t>Ignición incontrolada de agentes químicos inflamables por condiciones presentes en el lugar de trabajo</t>
  </si>
  <si>
    <t>Programa de mantenimiento de equipos y herramientas</t>
  </si>
  <si>
    <t>Disponibilidad de extintores
Monitoreo de gases
Inspección preoperacional de equipos y herramientas</t>
  </si>
  <si>
    <t>Uso de EPP
Capacitación en Manejo de extintores y control de incendios
Capacitación brigadistas</t>
  </si>
  <si>
    <t>*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t>
  </si>
  <si>
    <t>Amedrentación o secuestro   por presencia de grupos al margen de la Ley, y bloqueos de la actividad por paros de la comunidad.</t>
  </si>
  <si>
    <t>Sistema de seguridad y vigilancia privada
Centro de control
Cerramiento de la locación
Control de ingreso y salida de visitantes</t>
  </si>
  <si>
    <t>Charlas Informativas
Charlas de seguridad física.</t>
  </si>
  <si>
    <t>* Plan de emergencias
* Anexo HSEQ para contratistas
* Protocolos de seguridad física
* Disponibilidad de equipos de comunicación</t>
  </si>
  <si>
    <t>Movilización de equipo y campamento:
Traslado terrestre de equipo, partes y campamento a locación.
Ubicación del equipo en la locación (Ubicación de unidad básica, instalación de tanques, instalación de la mesa,  anclaje vientos, instalación de choke manifold, instalación del acumulador, ubicación de casetas, ubicación de extintores y señalización )</t>
  </si>
  <si>
    <t>Ser golpeados y quedar atrapados al producirse el vuelco de cargas al transportar las mismas.</t>
  </si>
  <si>
    <t xml:space="preserve">Programa de mantenimiento de equipos 
</t>
  </si>
  <si>
    <t xml:space="preserve">Inspecciones de seguridad
</t>
  </si>
  <si>
    <t>Programa de capacitación (Riesgo Mecánico, cuidado de manos)
Procedimiento de permisos de trabajo, ATS
Programa de seguridad basada en el comportamiento</t>
  </si>
  <si>
    <t>* Identificar en herramienta puntos de peligro (Pellizco; machucon; agarre)
* Instalación de guayas antilatigos</t>
  </si>
  <si>
    <t>*Implementar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t>
  </si>
  <si>
    <t>Cuerdas de baja, media y alta tensión</t>
  </si>
  <si>
    <t>Mantenimientos preventivos y predictivos a los equipos</t>
  </si>
  <si>
    <t>Sistema puesta a tierra
Inspecciones de seguridad
Señalización reglamentaria riesgo eléctrico</t>
  </si>
  <si>
    <t>Certificado de Aislamiento (Bloqueo, candado y Etiquetado).
Sistema lock out 
5 Reglas de oro aislamiento.
Procedimiento Permisos de trabajo, ATS
Personal competente para trabajos eléctricos de acuerdo con certificación conte
Capacitación riesgo eléctrico</t>
  </si>
  <si>
    <t>Mantener Controles Existentes:
Sistema de aterrizaje pararrayos 
Puesta a tierra de equipos</t>
  </si>
  <si>
    <t>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t>
  </si>
  <si>
    <t>Inspección preoperacional de equipos y herramientas</t>
  </si>
  <si>
    <t>Caídas de objetos, ser golpeados por objetos proyectados de las cargas (ramas, piedras, roturas de estaqueros)</t>
  </si>
  <si>
    <t>Inspección de equipos y herramientas</t>
  </si>
  <si>
    <t xml:space="preserve">Jornadas de trabajo (pausas, trabajo nocturno, rotación, horas extras, descanso) </t>
  </si>
  <si>
    <t xml:space="preserve">Incendio provocado por el vuelco de la carga. </t>
  </si>
  <si>
    <t>Contacto con sustancias químicas generadas por el derrame de productos químicos (Gases y Vapores).</t>
  </si>
  <si>
    <t>Desordenes musculo esqueléticos ocasionados al conductor durante la movilización debido a posturas sedente</t>
  </si>
  <si>
    <t xml:space="preserve"> Identificación de Peso de carga
Ayudas mecánica (diferenciales, minicargador,  cargador, brazo grua, grúas, carretillas, etc.)</t>
  </si>
  <si>
    <t>Estudio de puestos de trabajo</t>
  </si>
  <si>
    <t xml:space="preserve">Exámen médico ocupacional con enfásis osteomuscular
PVE Lesiones osteomusculares
Capacitación en Higiene postural y manejo de cargas </t>
  </si>
  <si>
    <t xml:space="preserve">* Programa de Gestión Seguridad Basada en el Comportamiento
* Sequimiento Programa de Vigilancia Epidemiológica  condiciones ergonómicas inadecuadas  y Desórdenes Músculo Esqueléticos
* Anexo HSEQ para contratistas
</t>
  </si>
  <si>
    <t>Rig Up- Rig Down</t>
  </si>
  <si>
    <t xml:space="preserve">Rig Up- Rig Down  de equipo / campamento
Traslado de la mesa, líneas de succión, limpiar filtros de succión, correr y cortar cables de perforación, campamento
Stack Out de Equipos en Patios </t>
  </si>
  <si>
    <t xml:space="preserve">Locación </t>
  </si>
  <si>
    <t xml:space="preserve">Atrapamiento durante la carga y descarga de materiales y equipos </t>
  </si>
  <si>
    <t>FAC 29/11/2021
En actividades de desarme del rig, el trabajador se encontraba levantando la bandeja donde se ubican las mangueras hidraulicas en la subestructura para posteriormente realizar Izaje de la base. En ese momento llega otro trabajador para brindarle apoyo y levanta del lado opuesto la bandeja ocasionando machucon del 4 dedo de la mano derecha de sus compañer. Posteriormente el trabajador se traslada a la ambulancia donde se brinda primeros auxilios y es remitido para valoración externa.</t>
  </si>
  <si>
    <t>Golpes y apretones de miembros superiores durante el trabajo con herramientas menores (martillo, masa, destornilladores, barretas)</t>
  </si>
  <si>
    <t>Gestión organizacional (Estilo de mando) características de la organización del trabajo (comunicación y organización del trabajo)</t>
  </si>
  <si>
    <t xml:space="preserve">Caídas a nivel y golpes, superficies irregulares, deslizantes con diferencia del nivel, condiciones de orden, caída de objetos y aseo durante el Rig up Rig down del equipo- campamento </t>
  </si>
  <si>
    <t>Mantenimiento de vias, nivelación de áreas de circulación, señalización y adecuación de pasos peatonales</t>
  </si>
  <si>
    <t>Uso de EPP
Charlas informativas, preoperacionales y de seguridad</t>
  </si>
  <si>
    <t>* Programa de inspecciones
* Programa de Gestión Seguridad Basada en el Comportamiento
* Programa de Gestión caídas a Nivel
* Anexo HSEQ para contratistas</t>
  </si>
  <si>
    <t xml:space="preserve">FAC 28/06/2022
Durante actividades de rig up de los equipos de control de sólidos el trabajador se encontraba en el stand ubicando  las centrifugas  y no se percata  de un hueco ubicado en la malla eslabonada del piso por donde pasa el tubo PVC de 6" de la descarga líquida de la centrifuga,  al dar un paso introduce y roza su pierna con dicha malla ocasionando una herida en la parte posterior de su muslo izquierdo.. </t>
  </si>
  <si>
    <t>Esfuerzos excesivos ( manipulación de elementos de gran peso)   Posturas inadecuadas para macear y forma de manipular herramientas y equipos)</t>
  </si>
  <si>
    <t xml:space="preserve">Trabajo en alturas </t>
  </si>
  <si>
    <t>Líneas de vida
Barandas en escaleras
Instalacion de sistemas de proteccion colectiva,
Certificado de andamios
Certificación de puntos de anclaje</t>
  </si>
  <si>
    <t>Uso de EPP
Uso de Equipo de Protección Contra Caídas
Certificado de competencia para trabajo en alturas
Charlas Informativas
Procedimiento Sistema Permisos de Trabajo, ATS</t>
  </si>
  <si>
    <t>*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t>
  </si>
  <si>
    <t>Apretones, golpes, proyección de objetos, caídas al vincular/desvincular  bombas</t>
  </si>
  <si>
    <t xml:space="preserve">Guardas de seguridad </t>
  </si>
  <si>
    <t>Contacto directo con corriente al conectar/desconectar suministro eléctrico a la torre</t>
  </si>
  <si>
    <t>Contacto dérmico con sustancias químicas al acondicionar tanques y bombas.</t>
  </si>
  <si>
    <t>Ruido generado por equipos de perforación</t>
  </si>
  <si>
    <t>Mantenimiento de equipos y maquinaria</t>
  </si>
  <si>
    <t>Señalización
Programa de Higiene Ocupacional</t>
  </si>
  <si>
    <t>EPP
Exámenes médicos ocupacionales</t>
  </si>
  <si>
    <t xml:space="preserve">Programa de mantenimiento de equipos </t>
  </si>
  <si>
    <t>* PVE Auditivo
*Seguridad Basada en el Comportamiento</t>
  </si>
  <si>
    <t>Contacto directo o indirecto al conectar/desconectar luminarias y suministro eléctrico de campamento</t>
  </si>
  <si>
    <t>Caída de objetos, al levantar - bajar la torre del equipo</t>
  </si>
  <si>
    <t>Mantenimientos preventivos y predictivos a los equipos
Inspección preoperacional de equipos y herramientas</t>
  </si>
  <si>
    <t>Esfuerzos excesivos y posturas inadecuadas por el cargue o descargue de pesos superiores a 25 Kg.</t>
  </si>
  <si>
    <t>FAC 21/02/2021
Durante las actividades de Rig down, el encuellador sube a la torre para soltar el riel del Top drive, al momento que el perforador mueve el cable para liberar el ancla del riel, sacude un panal de abejas que se encontraba encondido en un bolsillo del ancla. El Trabajador sufre múltiples picaduras y se dirige a la enfermería por sus propios medios donde le prestan los primeros auxilios. Tres trabajadores más fueron atacados sin presentar afectación.</t>
  </si>
  <si>
    <t>Montaje - desmontaje de torre:
Arme y desarme de la torre, ajustar frenos del malate, cambio de clucth malacate</t>
  </si>
  <si>
    <t xml:space="preserve">Golpes Resbalones y caídas a nivel y distinto nivel al realizar trabajos de acondicionamiento de torre para montar/desmontar, trabajos en altura  (Trabajo en altura sobre vigas de la torre para empernar/ desempernar los mismos, eslinga los tramos, caídas al acceso a subestructura) </t>
  </si>
  <si>
    <t>Caídas en altura al acondicionar piso de enganche y conectar/desconectar luz de torre, acondicionamiento de seguro de trabas Caídas de elementos o herramientas desde altura( caídas de pernos, mazos, herramientas, vigas, cables de aparejo, cables de izaje)</t>
  </si>
  <si>
    <t>Peligros asociados con la elevación de elementos (Izaje de vigas de la torre con grúa,  cables de aparejo e izaje) ( Caída de la torre al montaje)</t>
  </si>
  <si>
    <t xml:space="preserve">Peligros con el montaje de gatos hidráulico ( Izaje-montaje de torre)  </t>
  </si>
  <si>
    <t xml:space="preserve">Gestión organizacional (Estilo de mando) características de la organización del trabajo (comunicación y organización del trabajo) Características del grupo de trabajo (Relaciones y trabajo en equipo) </t>
  </si>
  <si>
    <t>Posturas inadecuadas (al realizar trabajo en altura hay posiciones incomodas para realizar fuerza y macear)</t>
  </si>
  <si>
    <t>Señalización</t>
  </si>
  <si>
    <t>Caídas de personas en altura, caídas de objetos al realizar tareas de purgado de cilindros</t>
  </si>
  <si>
    <t>Salpicaduras y contactos con la piel con aceites al purgar cilindro de telescópico (prepurga).</t>
  </si>
  <si>
    <t>Contacto directo con corriente al conectar/desconectar suministro eléctrico a la torre.</t>
  </si>
  <si>
    <t>Caída de torre al subir/bajar torre durante el montaje/desmontaje del mismo trabajo en altura</t>
  </si>
  <si>
    <t>Peligros con el montaje de cables de izaje y aparejo. ( Montaje de torre) winche, cable de bloque, llaves de potencia, cable de perforación y otros</t>
  </si>
  <si>
    <t>Programa de mantenimiento preventivo y correctivo de equipos y herramientas</t>
  </si>
  <si>
    <t>Golpes, apretones, cortes y laceraciones (producidas por cables en mal estado, mangueras, suncho mal colocados,  golpes de macho, puntas con filos, chapones, apretones con las vigas al desmontar vigas rebatibles)</t>
  </si>
  <si>
    <t xml:space="preserve">Resbalones por superficies o terrenos lisos (posibles presencia de fluidos residuales de la operación en el piso de trabajo y vigas de torre, Aceites Hidráulicos (Top Drive), lodos, emulsión, elevación de personal mantenimiento top drive Etc.) </t>
  </si>
  <si>
    <t xml:space="preserve">HSEQ-PG-005 Programa de Gestión Mecánico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t>
  </si>
  <si>
    <t xml:space="preserve">HSEQ-GU-008 Guía de Implementación de Orden y Aseo
Diagnostico Orden y Aseo
VERIFICACIÓN CONDICIONES LOCACIONES 
REINDUCCIÓN PERSONAL 
Reunión preoperacional 
Permiso de Trabajo y JSA 
Charlas de Autocuidado.
Supervisión 
MANTENER LOS CONTROLES: 
HSEQ-PG-005 Programa de Gestión Mecánico - Programa de Gestión Riesgo CAT                                                                No hacer movimientos bruscos y desplazar la carga a la menor altura posible con respecto al piso.  
Evitar ángulos críticos de giro.  
Uso de cabos guías 
Inspección de locación 
Inspección quincenal de caída de objetos en torre 
</t>
  </si>
  <si>
    <t>Ruido generado por equipos durante la actividad</t>
  </si>
  <si>
    <t>Armado - desarmado de líneas - mangueras:
Instalación y acople de líneas y  mangeras, asguramiento con guayas antilátigo</t>
  </si>
  <si>
    <t xml:space="preserve">Golpes en manos o pies por armado de líneas y conexiones </t>
  </si>
  <si>
    <t>Equipos y herramientas para armado de líneas en buen estado  e inspeccionado</t>
  </si>
  <si>
    <t>Ser golpeados y quedar atrapados por líneas o mangueras durante su instalación</t>
  </si>
  <si>
    <t>Sistemas de seguridad del Vehículo (cinturón de seguridad, airbags, apoya cabezas, llantas)</t>
  </si>
  <si>
    <t>Caída de personas desde altura (cuando manipulamos mangueras de línea stand pipe-líneas de descarga de bombas-vástago, subir y bajar escaleras )</t>
  </si>
  <si>
    <t>Caída de herramientas , materiales desde altura (caídas de maza, manguera o líneas ) Peligros asociados con la elevación de herramientas ( izado de líneas o mangueras)</t>
  </si>
  <si>
    <t>Certificación de equipos para izaje de cargas</t>
  </si>
  <si>
    <t>Uso de grúa o montacargas durante el traslado e instalación  de líneas, winche</t>
  </si>
  <si>
    <t>Caídas al mismo nivel, tropiezos, Resbalones y/o caídas (en todo momento)</t>
  </si>
  <si>
    <t xml:space="preserve">
Permisos de trabajo, JSA, charlas de seguridad.
Charlas preoperacionales 
Charlas de autocuidado 
Señalización de equipos en movimiento.
Reporte tarjetas CAT
Procedimientos operacionales 
Programa de mantenimiento 
Inspección de equipos y herramientas 
</t>
  </si>
  <si>
    <t>Salpicaduras por contacto de fluidos.</t>
  </si>
  <si>
    <t>Esfuerzos excesivos ( manipulación de elementos de gran peso)   Posturas inadecuadas para macear y forma de manipular líneas)</t>
  </si>
  <si>
    <t xml:space="preserve">Líneas de alta presión ( reventones de líneas, mangueras, desacoples de las mismas, golpes con las líneas o golpes con líquidos a alta presión) </t>
  </si>
  <si>
    <t>Cortes y laceraciones ( producidas por filos de líneas , por golpes con mazas y apretones con los pies)</t>
  </si>
  <si>
    <t>Áreas desniveladas ( pisos desparejos, pisar sobre vigas irregulares)  Superficie o terrenos resbaladizos ( piso de trabajo, zona de bodega)</t>
  </si>
  <si>
    <t xml:space="preserve">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instalaciones
</t>
  </si>
  <si>
    <t>Iluminación deficiente</t>
  </si>
  <si>
    <t>Mantenimiento de luminarias</t>
  </si>
  <si>
    <t>Diseño de lámparas móviles y fijas para trabajos nocturnos
Inspección del área de trabajo
Programa de Higiene Ocupacional</t>
  </si>
  <si>
    <t>Exámenes medico ocupacionales
Charlas informativas</t>
  </si>
  <si>
    <t>Programa de mantenimiento preventivo y correctivo</t>
  </si>
  <si>
    <t>* PVE Visual
* Plan de Acción derivado de Estudios Higiénicos 
* Programa de Gestión Seguridad Basada en el Comportamiento
* Manual de gestión de proyectos de facilidades
* Procedimiento Sistema Permisos de Trabajo
* Programa de Gestion Cuidado de Ojos
* Anexo HSEQ para contratistas</t>
  </si>
  <si>
    <t>Tendido eléctrico:
Instalación de cables eléctricos, puesta en funcionamieto de generador eléctrico</t>
  </si>
  <si>
    <t>Caídas a nivel ( Tropezones, Resbalones)</t>
  </si>
  <si>
    <t xml:space="preserve">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t>
  </si>
  <si>
    <t xml:space="preserve">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t>
  </si>
  <si>
    <t>Caídas de personas desde altura ( Trabajo sobre generadores para instalación de cableado o lámparas sobre generadores, casetas, acondicionar escapes)</t>
  </si>
  <si>
    <t>Golpes en manos, apretones, raspones (trabajo con herramientas manuales, manipulación de materiales)</t>
  </si>
  <si>
    <t>FAC 02/07/2021
Durante las actividades de desarme de su unidad, con el fin de retirar el cable electrico de alimentación de la caseta el trabajador lesionado levantó una de las tapas de los maletines (suitcase) ayudado de un obrero de patio . Al intentar halar el cable la tapa se desliza golpeando la pantorrilla de la pierna izquierda del trabajador.</t>
  </si>
  <si>
    <t>Pisos resbaladizos (Por presencia de fluidos de los motores durante el transporte)</t>
  </si>
  <si>
    <t xml:space="preserve">                                                                                                                                                       Orden y aseo durante la ejecución de actividades (mantener pisos limpios y libres de grasas y aceites).
Permisos de trabajo, JSA, charlas de seguridad.
Charlas preoperacionales 
Charlas de autocuidado 
Señalización de equipos en movimiento.
Reporte tarjetas CAT
Procedimientos operacionales 
Programa de mantenimiento 
Inspección de equipos y herramientas 
</t>
  </si>
  <si>
    <t>Peligros de maquinarias durante su puesta en marcha (Riesgos de atrapamiento en partes móviles, riesgos de atrapamiento por arranques automáticos de compresores)</t>
  </si>
  <si>
    <t>Proyecciones de objetos ( al arrancar  motores proyecciones de partes sueltas del mismo)</t>
  </si>
  <si>
    <t>Trabajo con líneas presurizadas ( líneas de aire, golpes por desacoples de los mismos)</t>
  </si>
  <si>
    <t>Contacto directo con corriente (al asignar el generador/SCR,)</t>
  </si>
  <si>
    <t xml:space="preserve">Gestión organizacional (Estilo de mando) características de la organización del trabajo (comunicación y organización del trabajo) </t>
  </si>
  <si>
    <t>Carga térmica ( el trabajo se realiza a la intemperie en días de alta temperatura ambiente) CCR</t>
  </si>
  <si>
    <t>Programa de Higiene Ocupacional</t>
  </si>
  <si>
    <t xml:space="preserve">Hidratación. 
Uso de bloqueador solar 
Charlas de seguridad, Inducción HSEQ, Señalización de superficies calientes. </t>
  </si>
  <si>
    <t>Mantener controles existentes:
Hidratación. 
Uso de bloqueador solar
Charlas de seguridad, Inducción HSEQ, 
Evitar la exposición directa a la luz solar
Charla en carga térmica Golpe de calor 
Pausas antes y después de salir de los ambientes fríos ó calientes (abrir puerta)</t>
  </si>
  <si>
    <t>Esfuerzos excesivos ( Manipulación de elementos de considerable peso tales como lámparas, mangueras, cables)</t>
  </si>
  <si>
    <t>Líquidos o  eléctricos ( manejo de líquidos inflamables, tableros eléctricos bajo tensión)</t>
  </si>
  <si>
    <t>Quemaduras por contacto con elementos a altas temperaturas ( escapes de motores, zonas a alta temperatura)</t>
  </si>
  <si>
    <t>Puesta en marcha de motores:
Encendido y operación de motores</t>
  </si>
  <si>
    <t xml:space="preserve">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t>
  </si>
  <si>
    <t>Caídas de personas desde altura ( Trabajo sobre generadores, acondicionar escapes)</t>
  </si>
  <si>
    <t xml:space="preserve">HSEQ-PG-005 Programa de Gestión Mecánico                                                                                                                                              Orden y aseo durante la ejecución de actividades (mantener pisos limpios y libres de grasas y aceites).
Permisos de trabajo, JSA, charlas de seguridad.
Charlas preoperacionales 
Charlas de autocuidado 
Señalización de equipos en movimiento.
Reporte tarjetas CAT
Procedimientos operacionales 
Programa de mantenimiento 
Inspección de equipos y herramientas 
</t>
  </si>
  <si>
    <t>Contacto directo con corriente (al asignar el generador/SCR, y demás motores del equipo)</t>
  </si>
  <si>
    <t>Contacto indirecto (Por electrificación de la estructura)</t>
  </si>
  <si>
    <t>Ruido ( Presencia de ruido por motores y al momento del arranque por el arranque neumático)</t>
  </si>
  <si>
    <t>Sustancias que puedan causar daño al entrar en contacto con la piel (Manipulación de gas oil, aceites, líquidos refrigerantes).</t>
  </si>
  <si>
    <t>Esfuerzos excesivos ( Manipulación de elementos de considerable peso tales como chapones, mangueras, cables)</t>
  </si>
  <si>
    <t>Quemaduras por contacto con elementos a altas temperaturas ( Escapes de motores, zonas a alta temperatura)</t>
  </si>
  <si>
    <t>Operación de Man Rider: 
Actividades de utilizacion del Man raider ( equipo de elevacion de personas)</t>
  </si>
  <si>
    <t>Locación / Equipo de perforación</t>
  </si>
  <si>
    <t>Trabajo en alturas, atrapamiento de dedos, Atrapamiento de dedos y manos en poleas, golpes con herramientas caída de herramientas a la mesa</t>
  </si>
  <si>
    <t>No rutinaria</t>
  </si>
  <si>
    <t>Posturas inadecuadas</t>
  </si>
  <si>
    <t xml:space="preserve">equipo con sistema de rotacion </t>
  </si>
  <si>
    <t>* Identificar en herramienta puntos de peligro (Pellizco; machucon; agarre)
* Certificacion del equipo.</t>
  </si>
  <si>
    <t>Ruido (de los motores del equipo)</t>
  </si>
  <si>
    <t>Instalación de BOP:
Montaje, Desmontaje y prueba BOP</t>
  </si>
  <si>
    <t>Golpes, apretones quedar atrapado entre objetos al acondicionar/retirar bop de subestructura, caída de la BOP, cambio de anillos BOP</t>
  </si>
  <si>
    <t>Trabajo en altura, IND de aparejo, IND de BOP</t>
  </si>
  <si>
    <t>Uso de montacargas (atrapamiento) durante el traslado e instalación  de líneas, falla de winche y aparejos</t>
  </si>
  <si>
    <t>Caída de objetos (espárragos, tuercas, grilletes, herramientas manuales), golpes, apretones, caídas, caídas a distinto nivel generado por el montaje/desmontaje de bop en boca de pozo</t>
  </si>
  <si>
    <t>Apretones, golpes, proyección de objetos durante el montaje/desmontaje de bop y en la prueba utilizando herramientas de mano.</t>
  </si>
  <si>
    <t>Disparo de pozo</t>
  </si>
  <si>
    <t>Golpes, apretones al vincular/desvincular líneas a BOP utilizando herramientas de mano</t>
  </si>
  <si>
    <t>Proyección de objetos por trabajar en líneas presurizadas durante la prueba</t>
  </si>
  <si>
    <t>Contactos con fluidos de las mangueras de BOP y acumulador durante la prueba de bop con presión de hasta 5000 PSI.</t>
  </si>
  <si>
    <t>Caída a distinto nivel, golpes, apretones al montar tee lateral de BOP</t>
  </si>
  <si>
    <t>Certificado de trabajo en alturas(en caso que se supere 1.5 m), permiso de trabajo, reporte tarjetas CAT, Programa de mantenimiento preventivo y correctivo, guardas de seguridad en partes de movimiento Permisos de trabajo, JSA, charlas de seguridad, HSEQ-FO-001 Inducción HSEQ</t>
  </si>
  <si>
    <t xml:space="preserve">Por el descontrol de pozo </t>
  </si>
  <si>
    <t>Exposición a líneas presurizadas</t>
  </si>
  <si>
    <t xml:space="preserve">Carga postura estática: postura para machar, al armar las diferentes partes de la BOP (postura prolongada mantenida) </t>
  </si>
  <si>
    <t>Mantenimiento (eléctrico - mecánico):
Mantenimiento preventivo, correctivo y predictivo</t>
  </si>
  <si>
    <t>Trabajo en altura (Acondicionar tanques, retirar colocar barandas, Colocar luminarias, caídas desde cuadro, escaleras, trabajos sobre generadores, trabajo en torre para montaje de Top Drive, elevación de personal para mantenimiento top drive)</t>
  </si>
  <si>
    <t>Golpes en manos, apretones, raspones (trabajo con herramientas manuales, manipulación de materiales, manipulación de cables de acero, filos de superficies, uso de pulidora, cambio de motor de la unidad básica, instalación sensor bombas de lodo)</t>
  </si>
  <si>
    <t>Líneas de vida
Barandas en escaleras
Instalacion de sistemas de proteccion colectiva,
Certificado de andamios</t>
  </si>
  <si>
    <t>Caídas a nivel ( Tropezones, Resbalones, caídas producidas por cables, líneas, elementos sueltos, estados de la locación)</t>
  </si>
  <si>
    <t xml:space="preserve">Orden y aseo en las áreas de trabajo.
Reporte tarjetas CAT
Inspección de equipos y herramientas 
Señalización de áreas Permisos de trabajo, JSA, charlas de seguridad.
</t>
  </si>
  <si>
    <t>Caídas de herramientas o materiales desde altura (Caídas de pernos, vigas, grilletes, herramientas manuales, chapones o pasarelas, guías de top drive, tensores)</t>
  </si>
  <si>
    <t>Peligro con la utilización de herramientas manuales (Uso de Uso de llaves Stillson. Mazos)</t>
  </si>
  <si>
    <t>Peligro relacionados con el montaje / desmontaje de elementos ( Top drive, elevación con guinche de guías, casillas)</t>
  </si>
  <si>
    <t>Superficies o terrenos resbaladizos o desparejos (Superficies con aceites, lodos o emulsión), mantenimiento de pistones de las bombas de lodo, cambio agitador en tanques de lodo</t>
  </si>
  <si>
    <t xml:space="preserve">Orden y aseo durante la ejecución de actividades (mantener pisos limpios y libres de obstáculos).
Reporte tarjetas CAT
Procedimientos operacionales 
Inspección  de instalaciones
Permisos de trabajo, JSA, charlas de seguridad.
</t>
  </si>
  <si>
    <t>Mala manipulación de equipos y herramientas</t>
  </si>
  <si>
    <t>Sustancias que puedan causar daño al entrar en contacto con la piel u ojos (Presencia de soda caustica en tanques, restos de lodo o emulsión, aceites), fuga de aire refrigerante.</t>
  </si>
  <si>
    <t>Pisadas sobre objetos punzantes (Filos, chapones, maderas con clavos)</t>
  </si>
  <si>
    <t xml:space="preserve">Charlas preoperacionales 
Charlas de autocuidado 
Orden y aseo (mantener pisos libres de obstáculos)
Reporte tarjetas CAT
Programa de mantenimiento 
Inspección locativa 
Permisos de trabajo, JSA, charlas de seguridad.
</t>
  </si>
  <si>
    <t>Contacto directo con corrientes eléctrica (Manipulación de cables, fichas, tomas)</t>
  </si>
  <si>
    <t>Contacto indirecto (Por electrificación de las estructuras o fallas en aislaciones de cables o elementos)</t>
  </si>
  <si>
    <t>Ruido ( Presencia de ruido por motores, vehículos y herramientas)</t>
  </si>
  <si>
    <t xml:space="preserve">Esfuerzos excesivos ( Manipulación de elementos de considerable peso tales como laminas metálicas, mangueras, cables, líneas, </t>
  </si>
  <si>
    <t>Eléctricos (Por cortocircuitos en tableros o circuitos luego del transporte)</t>
  </si>
  <si>
    <t>Actividades de soldadura ( corte, pulido, bicelado, soldadura)</t>
  </si>
  <si>
    <t>Uso de Cilindros, equipo de soldadura (oxicorte)</t>
  </si>
  <si>
    <t>Trabajo en altura (Acondicionar tanques, retirar colocar barandas, Colocar luminarias, caídas desde cuadro, escaleras, trabajos sobre generadores, trabajo en torre para montaje de Top Drive, ascenso y descenso de la torre)</t>
  </si>
  <si>
    <t>Golpes en manos, apretones, raspones (trabajo con herramientas manuales, manipulación de materiales, manipulación de cables de acero, filos de superficies, uso de pulidora)</t>
  </si>
  <si>
    <t xml:space="preserve">FAC 28/09/2021
Durante reparaciones en el taller de soldadura, el trabajador coloca una silla en la mesa de trabajo y se agacha efectuando un corte a uno de los soportes, la silla se desestabiliza cayendo desde la mesa de trabajo golpeandolo en la región frontal (Cabeza), ocasionándole una leve laceración en el cuero cabelludo de aproximadamente 1.5 cm. </t>
  </si>
  <si>
    <t>Superficies o terrenos resbaladizos o desparejos (Superficies con aceites, lodos o emulsión)</t>
  </si>
  <si>
    <t>Charlas preoperacionales 
Charlas de autocuidado 
Orden y aseo (mantener pisos libres de obstáculos)
Reporte tarjetas CAT
Mantenimiento de condiciones locativas (pisos) 
Inspección locativa  
Permisos de trabajo, JSA, charlas de seguridad.</t>
  </si>
  <si>
    <t>Sustancias que puedan causar daño al entrar en contacto con la piel u ojos (Presencia de soda caustica en tanques, restos de lodo o emulsión, aceites).</t>
  </si>
  <si>
    <t>Charlas preoperacionales 
Charlas de autocuidado 
Orden y aseo (mantener pisos libres de obstáculos)
Reporte tarjetas CAT
Programa de mantenimiento 
Inspección locativa 
Permisos de trabajo, JSA, charlas de seguridad.</t>
  </si>
  <si>
    <t>Humos de soldadura: causados por uso de soldadura, presencia de monóxido de carbono, producido por el moto soldador. (aplica a soldador)</t>
  </si>
  <si>
    <t>Presencia de Líquidos: ACPM empleado como mecanismo de combustión y aceite lubricante (aplica a soldador)</t>
  </si>
  <si>
    <t>Se pueden producir por circunstancias de inflamabilidad y combustibilidad durante la operación y/o manipulación del moto soldador. (aplica a soldador)</t>
  </si>
  <si>
    <t xml:space="preserve"> altas temperaturas, mal direccionamiento del cortador. (aplica a soldador)</t>
  </si>
  <si>
    <t>Fugas, escapes: provenientes del inadecuado manejo del gas (agente que permite la mezcla para realizar la soldadura) y por posibles perforaciones en el almacenamiento del ACPM en el moto soldador y/o almacenamiento de aceite.  (aplica a soldador)</t>
  </si>
  <si>
    <t>Almacenamiento y manejo de productos químicos.</t>
  </si>
  <si>
    <t>Resbalones y/o caídas al mismo nivel (piso de locación, zona de productos)</t>
  </si>
  <si>
    <t>Charlas preoperacionales 
Charlas de autocuidado 
Orden y aseo (mantener pisos libres de obstáculos)
Reporte tarjetas CAT
Mantenimiento de condiciones locativas (pisos) 
Inspección locativa  JSA, charlas de seguridad.</t>
  </si>
  <si>
    <t>Resbalones y/o caídas en Altura (Caída de elementos desde camión)</t>
  </si>
  <si>
    <t>Caída de materiales ( Elementos manipulados con el auto elevador bolsas, tambores)</t>
  </si>
  <si>
    <t>Golpes, apretones, cortes (Manipulación de objetos, transportados, estaqueros, estibas)</t>
  </si>
  <si>
    <t xml:space="preserve"> 17/10/2023
golpe con el skid de los embudos en pierna derecha a la altura de la canilla.</t>
  </si>
  <si>
    <t>Pisadas sobre objetos punzantes (clavo de estibas)</t>
  </si>
  <si>
    <t>Ruidos (Producidos por los vehículos)</t>
  </si>
  <si>
    <t>Productos que puedan dañar la visión o entrar en contacto con la piel (Contacto con productos químicos descargados por rotura de sus envases)</t>
  </si>
  <si>
    <t>Uso de silla (Permanecer en posición sedente)</t>
  </si>
  <si>
    <t>Preparación de mezclas de lodo, adición de química</t>
  </si>
  <si>
    <t>Resbalones y/o caídas al mismo nivel ( al desplazarse sobre tanques)</t>
  </si>
  <si>
    <t xml:space="preserve">Charlas preoperacionales 
Charlas de autocuidado 
Orden y aseo (mantener pisos libres de obstáculos)
Reporte tarjetas CAT
Programa de mantenimiento 
Inspección locativa, de rejas y barandas en tanques 
Permisos de trabajo, JSA, charlas de seguridad.
</t>
  </si>
  <si>
    <t>Resbalones (al trabajar sobre tanques)</t>
  </si>
  <si>
    <t>Barandas</t>
  </si>
  <si>
    <t>Charlas preoperacionales 
Charlas de autocuidado 
Orden y aseo (mantener pisos limpios)
Reporte tarjetas CAT
Programa de mantenimiento 
Inspección locativa, de rejas y barandas en tanques 
Permisos de trabajo, JSA, charlas de seguridad.</t>
  </si>
  <si>
    <t xml:space="preserve">Barandas </t>
  </si>
  <si>
    <t xml:space="preserve">HSEQ-GU-008 Guía de Implementación de Orden y Aseo
Diagnostico Orden y Aseo 
Programa de orden y aseo
Mantener controles:
Charlas preoperacionales 
Charlas de autocuidado 
Orden y aseo (mantener pisos libres de obstáculos)
Reporte tarjetas CAT
Programa de mantenimiento 
Inspección locativa, de rejas y barandas en tanques
Mantener Controles: 
Charlas preoperacionales 
Charlas de autocuidado 
Orden y aseo (mantener pisos libres de obstáculos)
Reporte tarjetas CAT
Programa de mantenimiento 
Inspección locativa, de rejas y barandas en tanques 
Permisos de trabajo, JSA, charlas de seguridad.
</t>
  </si>
  <si>
    <t>Caída de materiales</t>
  </si>
  <si>
    <t xml:space="preserve">Maquinaria y equipos (utilización del Embudo) </t>
  </si>
  <si>
    <t>Relacionados con vehículos (montacargas, aprisionamiento)</t>
  </si>
  <si>
    <t>Relacionados con corte de sacos con productos químicos</t>
  </si>
  <si>
    <t>Sustancia que pueden ser inhaladas por generacion de vapores.</t>
  </si>
  <si>
    <t>Programa de Higiene Ocupacional (Mediciones de higiene según cronograma)</t>
  </si>
  <si>
    <t>Encendido de embudo</t>
  </si>
  <si>
    <t>Incendio o explocion en preparacion de lodos con bases combustibles o inflamables</t>
  </si>
  <si>
    <t>Ruidos (Permanentes, generados por motores y herramientas)</t>
  </si>
  <si>
    <t>Carga térmica ( El trabajo se realiza a la intemperie en días de alta temperatura ambiente)</t>
  </si>
  <si>
    <t>Productos que puedan dañar la visión o entrar en contacto con la piel o por ingestión (Contacto con productos químicos descargados por rotura de sus envases)</t>
  </si>
  <si>
    <t xml:space="preserve">Esfuerzos excesivos y repetitivos en la manipulación de productos (manipulación manual de cargas) </t>
  </si>
  <si>
    <t>Perforación del pozo, operación de  torre de perforación.</t>
  </si>
  <si>
    <t>Resbalones y/o caídas al mismo nivel (en todas las actividades)</t>
  </si>
  <si>
    <t xml:space="preserve">Charlas preoperacionales 
Charlas de autocuidado 
Orden y aseo (mantener pisos limpios)
Reporte tarjetas CAT
Programa de mantenimiento 
Inspección locativa, de rejas y barandas en tanques 
Permisos de trabajo, JSA, charlas de seguridad.
</t>
  </si>
  <si>
    <t>Caída de personas desde altura (cuando manipulamos manguera de línea stand pipe, sacado de metida, engrase de corona, engrase de wash pipe, engrase top drive, bloque viajero, bajar al trabajadero de Casing)</t>
  </si>
  <si>
    <t>Caída de herramientas , materiales desde altura (caídas de cabeza de inyección, vástago, manguera por cortes de cables o desenganches, desenrosque de herramientas en altura, luminarias de torre, pastecas, pernos, elementos suspendidos)</t>
  </si>
  <si>
    <t>Peligros asociados con la elevación de tubería (Levantamiento de cargas a subestructura, choque de corona al elevar aparejos, BHA, crossover, bit sub, herramienta de pesca, otros)</t>
  </si>
  <si>
    <t>7/06/2023
Golpe en pie derecho del encuellador (cuarto dedo del pie) con sustituto cuando se estaba realizando movimiento con eslinga sintética</t>
  </si>
  <si>
    <t>Desniveles (pisos desparejos, trabajo en planchada para elevar tubos)</t>
  </si>
  <si>
    <t xml:space="preserve">Contacto directo con corriente eléctrica (Líneas eléctricas de alimentación de equipamiento, luminarias, tendidos eléctricos) </t>
  </si>
  <si>
    <t>Ruidos (Permanentes, generados por motores y herramientas, generadores)</t>
  </si>
  <si>
    <t>Quemaduras y/o irritación por sustancias que puedan entrar en contacto con la piel o ingerirlos (Soda caustica), inhalación de H2S, uso de nitrógeno</t>
  </si>
  <si>
    <t>Inhalación de sustancias químicas (prevenir del pozo o de tanques de lodos)</t>
  </si>
  <si>
    <t>Quemaduras y/o irritación por sustancias que puedan entrar en contacto con la piel o ingerirlos (Lodo de perforación, gas-oil para limpieza de roscas, grasas)</t>
  </si>
  <si>
    <t>Posturas inadecuadas (postura estáticas de pie al operar la maquina) perforadores y supervisores, HSE</t>
  </si>
  <si>
    <t>Esfuerzos excesivos (manipulación de elementos de gran peso, reducciones, elementos, llaves, cuñas )</t>
  </si>
  <si>
    <t>Por manipulación de combustibles (utilización de motores a explosión para el funcionamiento del equipamiento, campanas de freno del tambor, presencia de gases, instalar campana y flow line)</t>
  </si>
  <si>
    <t>Instalación de línea de quemadero (Tea)</t>
  </si>
  <si>
    <t>Cortes y laceraciones (producidas por cables en mal estado, mangueras, suncho mal colocados)</t>
  </si>
  <si>
    <t xml:space="preserve">Exposición a vibraciones generadas por equipos </t>
  </si>
  <si>
    <t xml:space="preserve">Rotación del personal
Estudios higiénicos de Vibración 
Inspección quincenal de torre y taladro
Chek list del cargador 
Examen Ocupacional con énfasis osteomuscular </t>
  </si>
  <si>
    <t xml:space="preserve">Mantener controles existentes: 
Rotación del personal
Plan de acción derivado de Estudios higiénicos de Vibración 
Inspección quincenal de torre y taladro
Chek list del cargador 
Examen Ocupacional con énfasis osteomuscular 
Mantenimiento preventivo  de montacargas con revisión periódica de amortiguación y suspensión
Capacitación en higiene postural 
Charla en estilos de vida saludable 
Capacitación en Riesgo a Vibraciones 
</t>
  </si>
  <si>
    <t>Atrapamientos en  la utilización de elevadores, cuñas, collarines en cambio de elevador durante el viaje</t>
  </si>
  <si>
    <t>Uso de llaves de potencia e hidráulica, winche</t>
  </si>
  <si>
    <t xml:space="preserve">Líneas de alta presión (reventones de líneas, mangueras, desacoples de las mismas, golpes con las líneas o golpes con líquidos a alta presión) </t>
  </si>
  <si>
    <t>Instalación de guayas de seguridad</t>
  </si>
  <si>
    <t>Monotonía (Repetividad y desconcentración al operar la maquina por periodos largos de tiempo)</t>
  </si>
  <si>
    <t xml:space="preserve"> Cargue y descargue de materiales:
Levantamiento manual y mécanico de cargas, tubería, Casing, herramientas, equipos, casetas, otros.</t>
  </si>
  <si>
    <t>Programa de orden y aseo
Mantener controles:
Charlas preoperacionales 
Charlas de autocuidado 
Orden y aseo (mantener pisos limpios)
Reporte tarjetas CAT
Programa de mantenimiento 
Inspección locativa, de rejas y barandas en tanques</t>
  </si>
  <si>
    <t>Choques relacionados con el equipo</t>
  </si>
  <si>
    <t>Uso de guardas de seguridad 
Mantenimientos preventivos y predictivos a los equipos
Inspección preoperacional de equipos y herramientas</t>
  </si>
  <si>
    <t>1. 12/01/2023
trauma y herida en el primer dedo de la mano derecha ( dedo pulgar) 
2. 23/04/2024
pellizco en tercer dedo de la mano izquierda</t>
  </si>
  <si>
    <t>Programa de orden y aseo
Mantener controles:
Charlas preoperacionales 
Charlas de autocuidado 
Orden y aseo (mantener pisos libres de obstáculos)
Reporte tarjetas CAT
Programa de mantenimiento 
Inspección locativa</t>
  </si>
  <si>
    <t>Corrida de Casing:
Subir spider-elevador-montaje de piso, Preparación de Casing, Montaje de servicios auxiliares para entubar, Bajada de tubería de entubación</t>
  </si>
  <si>
    <t>Resbalones y/o caídas al mismo nivel</t>
  </si>
  <si>
    <t>Caídas de personas desde altura (al ascender y descender del piso de trabajo)</t>
  </si>
  <si>
    <t>Caídas de personas desde altura (desde la v-door a la planchada, subida y herramientas para cementación)</t>
  </si>
  <si>
    <t>Caída de Herramientas/materiales (durante la preparación de los elementos para corrida de Casing por fases de 17 1/2", 12 1/4", 8 1/2")</t>
  </si>
  <si>
    <t>Instalación de los centralizadores: manipulación manual de tubería y utilización de montacargas, atrapamientos por caída de Casing, entre Casing</t>
  </si>
  <si>
    <t>Izaje de Casing: operaciones simultaneas</t>
  </si>
  <si>
    <t>Izaje y retiro de la línea de cementación: uso de manilas</t>
  </si>
  <si>
    <t>Izaje y colocación de la línea de cementación: uso de montacargas y winche de taladro</t>
  </si>
  <si>
    <t>Izaje, colocación y retiro de la cabeza de cementación: uso de montacargas y winche de taladro</t>
  </si>
  <si>
    <t>Prueba de líneas de cementación</t>
  </si>
  <si>
    <t>Arme y desarme de set de cementación</t>
  </si>
  <si>
    <t>Peligros asociados con la elevación o manejo manual de herramientas</t>
  </si>
  <si>
    <t>Golpes, choques por objetos,caida de herramienta desde altura (al acoplar la cabeza de cementación, al golpear líneas y mariposas)</t>
  </si>
  <si>
    <t>Superficie o terreno resbaladizo (en piso de trabajo y en la planchada)</t>
  </si>
  <si>
    <t>Ruidos (de los motores del equipo y de la Locación)</t>
  </si>
  <si>
    <t>Sobreesfuerzo (por manipulación de elementos de peso considerable)</t>
  </si>
  <si>
    <t>Cementación: Subir spider-elevador-montaje de piso, Colocación cabeza de cementación, Alineación de la tubería</t>
  </si>
  <si>
    <t>Instalación de BHA:
Arme, desarme, Bajado, sacado BHA
Conejear tubería - limpieza de tubería</t>
  </si>
  <si>
    <t>Caídas desde altura (al trabajar en el piso de enganche)</t>
  </si>
  <si>
    <t>Caídas del mismo nivel (en todo momento al desplazarse)</t>
  </si>
  <si>
    <t>Atrapamiento (por manipulación de equipamiento y herramientas)</t>
  </si>
  <si>
    <t>FAC 17/09/2021
Durante operaciones de desarme del BHA # 8 , el trabajador mueve con su mano la herramienta direccional para ubicarla en la canoa del catwalk para posteriormente bajarla sin percatarse de la tubería colgada en el Top Drive lo cual ocasiona que se golpee su dedo menique con dicha tubería.</t>
  </si>
  <si>
    <t>Caída de Objetos (caídas de elementos en altura) (desprendimiento de algún elemento, choque a corona con aparejo</t>
  </si>
  <si>
    <t>Golpes en manos, apretones, raspones (trabajo con herramientas manuales, manipulación de materiales, manipulación de cables de acero, filos de superficies)</t>
  </si>
  <si>
    <t>Incendio y explosión - (De combustibles que pueden provenir del pozo)</t>
  </si>
  <si>
    <t>Carga de trabajo dinámica (por repetición de movimientos)</t>
  </si>
  <si>
    <t xml:space="preserve"> Repetitividad y monotonía (por la duración de las maniobras)</t>
  </si>
  <si>
    <t xml:space="preserve">Ruidos (producido por generadores/motores de la locación) </t>
  </si>
  <si>
    <t>Sustancia que pueden ser inhaladas (que pueden provenir del pozo)</t>
  </si>
  <si>
    <t xml:space="preserve">Sustancias irritantes </t>
  </si>
  <si>
    <t>Sustancias cuya ingesta puedan causar daño (lodo que puede venir en la herramienta del pozo)</t>
  </si>
  <si>
    <t>Control de pozo:
Operación de equipos de control de pozo</t>
  </si>
  <si>
    <t>Caídas del mismo nivel (torceduras, tropezones, en todo momento al desplazarse)</t>
  </si>
  <si>
    <t>Charlas preoperacionales 
Charlas de autocuidado 
Orden y aseo (mantener pisos libres de obstáculos)
Reporte tarjetas CAT
Programa de mantenimiento 
Inspección locativa JSA, charlas de seguridad.</t>
  </si>
  <si>
    <t>Control de pozo:
Activación del rol de surgencia, Ahogo y control de pozo</t>
  </si>
  <si>
    <t xml:space="preserve">Desplazamiento de personal por Derrame </t>
  </si>
  <si>
    <t>Charlas preoperacionales 
Charlas de autocuidado 
Orden y aseo
Reporte tarjetas CAT
Programa de mantenimiento 
Inspección locativa JSA, charlas de seguridad.</t>
  </si>
  <si>
    <t>Programa de orden y aseo
Mantener controles:
Charlas preoperacionales 
Charlas de autocuidado 
Orden y aseo 
Reporte tarjetas CAT
Programa de mantenimiento 
Inspección locativa, de rejas y barandas en tanques</t>
  </si>
  <si>
    <t>Falla de los equipos para control de pozos</t>
  </si>
  <si>
    <t xml:space="preserve"> Proyecciones de objetos por alta presión</t>
  </si>
  <si>
    <t xml:space="preserve">Contacto con cables eléctricos </t>
  </si>
  <si>
    <t>ruidos generados por acción de motores, presión de surgencia</t>
  </si>
  <si>
    <t>Salpicaduras, absorción a través de la piel de fluido, ingestión de fluido por la boca, vapor del fluido, proyección de fluido a distintas partes del cuerpo</t>
  </si>
  <si>
    <t>Postura inadecuada para la tarea, esfuerzo repetitivo, levantamiento de cargas</t>
  </si>
  <si>
    <t>Explosión de gas que sale del pozo</t>
  </si>
  <si>
    <t>Explosión al densificar con base de fluido combustible</t>
  </si>
  <si>
    <t>Correr y cortar cables:
Actividades de inspección de cable, corrida y cortada de cable</t>
  </si>
  <si>
    <t>Trabajo en alturas (amarre-desamarre o inadecuado o cadena que sujeta cable viajero)</t>
  </si>
  <si>
    <t>Descalibración del sensor de peso y manipulación inadecuada de herramientas</t>
  </si>
  <si>
    <t>torqueo del cable</t>
  </si>
  <si>
    <t>ruidos generados en la operación</t>
  </si>
  <si>
    <t>Bombeo de fluidos al pozo:
Operación de bombas para circulación de fluídos</t>
  </si>
  <si>
    <t xml:space="preserve">Bombear el fluido por el lado equivocado.              Mala manipulación de las válvulas de paso de fluido.                                                                  </t>
  </si>
  <si>
    <t>Exposición a equipos presurizados. a  alta y baja presion.</t>
  </si>
  <si>
    <t>*Garantizar la compatibilidad de conexiones de las lineas de alta y baja presion
* Aseguramiento de sistemas antilatigo en las lineas de alta presion.
* Aseguramiento de equipos de control de presión (MPD)</t>
  </si>
  <si>
    <t>*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
* Manejo de presiones
* Manejo de energías peligrosas</t>
  </si>
  <si>
    <t>Falta de concentración monotonía (ya que este trabajo es muchas veces en horas nocturnas)</t>
  </si>
  <si>
    <t>Viaje de tubería:
Operación de la torre de perforación para el viaje de tubería</t>
  </si>
  <si>
    <t>Trabajo en alturas</t>
  </si>
  <si>
    <t>FAC 14/06/2021
Durante las operaciones de parada de tubería, el tubo llega a la mesa en el catwalk, paso seguido se procede a engancharlo con el top drive y cerrar elevador, al realizar esta actividad uno de los cuñeros sufre un pellizco en la falange distal de su dedo índice de la mano derecha entre el tubo y el elevador</t>
  </si>
  <si>
    <t>Uso de herramientas manuales y equipos</t>
  </si>
  <si>
    <t>Posible patada de pozo</t>
  </si>
  <si>
    <t xml:space="preserve">Guardas de seguridad
Activación de BOP </t>
  </si>
  <si>
    <t>Corrida de Registros (eléctricos, equipos rig up/rig Down)</t>
  </si>
  <si>
    <t xml:space="preserve">Manipulación del cable, soltar la cabeza del cable de registro, elevador mal cerrado, polea con elementos sueltos. Lesiones en manos, golpes con el cable. Pérdida de tiempo. </t>
  </si>
  <si>
    <t>Resbalones y/o caídas de altura y del mismo nivel, caídas de herramientas. Peligros asociados con la elevación o el manejo de herramientas manuales (en el montaje de la pasteca y el armado de la herramienta en la planchada)</t>
  </si>
  <si>
    <t>Personal competente de wire line
Certificación de personal trabajo en alturas, certificación de equipos , valoración medica, certificado de trabajo de alturas Permisos de trabajo, JSA, charlas de seguridad, HSEQ-FO-001 Inducción HSEQ</t>
  </si>
  <si>
    <t>Certificación de puntos de anclaje
Barandas acorde a requisitos de norma</t>
  </si>
  <si>
    <t>Programa de gestión de protección contra caídas, Plan de rescate, procedimiento de permisos de trabajo
Mantener controles:
Personal competente de wire line
Certificación de personal trabajo en alturas, certificación de equipos , valoración medica, certificado de trabajo de alturas</t>
  </si>
  <si>
    <t xml:space="preserve">Mal amarre de las poleas, mala operación del winche, winche en mal estado, caída de objetos desde alturas que propicien fracturas. </t>
  </si>
  <si>
    <t>Cable y poleas en movimiento, reventar cable, obstrucción de poleas y frenan cable, pega de la herramienta en fondo, lesiones serias al personal con el cable, caída de herramienta al fondo</t>
  </si>
  <si>
    <t>Uso de herramienta en mal estado o inadecuada para el trabajo, golpes, machucones, caída de objetos. Caída de objetos</t>
  </si>
  <si>
    <t>Enfermedades crónicas derivadas de fuentes radioactivas</t>
  </si>
  <si>
    <t>Permiso uso de  Fuente de Radiactiva
Reducción Tiempo de Exposición
Señalización 
Mantenimiento preventivo y correctivo del equipo de radiologia</t>
  </si>
  <si>
    <t>Señalización
Monitoreo de radiación en el ambiente</t>
  </si>
  <si>
    <t>Uso EPP
Dosímetro Rayos Gamma
Exámenes médicos ocupacionales
Entrenamiento especifico</t>
  </si>
  <si>
    <t>Mantener controles existentes: Competencias del personal para manejo de fuentes radioactivas (Estas deben ser verificadas por el Interventor)
Aseguramiento  y demarcación del área 
Charla preoperacional 
Ficha técnica de la fuente radioactiva y socializada  
Permiso de trabajo</t>
  </si>
  <si>
    <t>Actvidades de cañoneo en el pozo</t>
  </si>
  <si>
    <t>HSEQ-PG-005 Programa de Gestión Mecánico - Programa de Gestión Riesgo CAT            Personal competente de wire line
Certificación de personal trabajo en alturas, certificación de equipos , valoración medica, certificado de trabajo de alturas Permisos de trabajo, JSA, charlas de seguridad, HSEQ-FO-001 Inducción HSEQ</t>
  </si>
  <si>
    <t xml:space="preserve">Enfermedades crónicas derivadas de exposición a  fuentes radioactivas mal manipuladas </t>
  </si>
  <si>
    <t xml:space="preserve">Competencias del personal para manejo de fuentes radioactivas (Estas deben ser verificadas por el Interventor)
Aseguramiento  y demarcación del área 
Charla preoperacional 
Ficha técnica de la fuente radioactiva y socializada  
Permiso de trabajo JSA </t>
  </si>
  <si>
    <t xml:space="preserve">Mantener controles existentes: Competencias del personal para manejo de fuentes radioactivas (Estas deben ser verificadas por el Interventor)
Aseguramiento  y demarcación del área 
Charla preoperacional 
Ficha técnica de la fuente radioactiva y socializada  
Permiso de trabajo JSA </t>
  </si>
  <si>
    <t xml:space="preserve">Exposición a Explosivos </t>
  </si>
  <si>
    <t>Almacenamiento de explosivos en cajas blindadas,( polvorin movil y/o fijo) en un area demarcada y aislada de paso de personas y/o vehiculos con la señalizacion pertienete.manipulacion unicamemente por personal competente y autorizado.</t>
  </si>
  <si>
    <t>Quebrar tubería desde la torre:
Operación de la torre de perforación para el quiebre de tubería</t>
  </si>
  <si>
    <t>Manipulación incorrecta de herramientas manuales. Herramientas descalabradas. Mal funcionamiento del elevador de tubería  y/o de la cuña</t>
  </si>
  <si>
    <t>1. LTI 23/11/2021
El Encuellador se encontraba en la mesa de perforación ayudando a ubicar la llave floorhand a nivel de la rotaria para realizar la desconexión de una parada, para tal fin coge la llave de la manija  (punto de agarre seguro) con la mano izquierda  y la mano derecha la ubica en la parte superior de la llave, al momento de posicionar la floorhand, esta impacta en la parte superior contra el riel del top drive generando una lesion en su mano derecha.
2. 29/09/2023
 El cuñero que sostenía la llave de potencia izquierda sufre golpe en su dedo pulgar</t>
  </si>
  <si>
    <t>Manejo de residuos:
Actividades de separación, almacenamiento y entrega de residuos</t>
  </si>
  <si>
    <t>Manipulación de residuos</t>
  </si>
  <si>
    <t>Posturas inadecuadas, manipulación de cargas</t>
  </si>
  <si>
    <t>Exposición a Virus, hongos, bacterias</t>
  </si>
  <si>
    <t>Esquema de vacunación completo (fiebre amarilla y tétano).
Capacitación e n Riesgo Biológico 
Adecuada segregación y almacenamiento de residuos haciendo uso de bolsas plásticas.</t>
  </si>
  <si>
    <t>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t>
  </si>
  <si>
    <t>Engrase de corona:
Actividades de mantenimietno de la corona (aplicación de grasa)</t>
  </si>
  <si>
    <t>Que la contrapesa se suelte y golpee al encuellador,</t>
  </si>
  <si>
    <t>Actividades de limpieza de tanques:
Limpieza de tanques, canales, contrapozo y skimmer</t>
  </si>
  <si>
    <t>Golpes con herramientas, Cortes, laceraciones por el uso de herramientas manuales, lavado interno de tanques de lodo</t>
  </si>
  <si>
    <t>FAC 14/07/2021
Durante las actividades de rig down del equipo, se disponían a retirar las bases del equipo por lo que se reacomodaron las rejillas del contrapozo. Continuando con labores de orden en el  área con el fin de despejarla, una vez instalada la rejilla se comenzó a realizar achique de contrapozo por una de las aberturas de dicha rejilla, al momento de retirar la manguera por la cual se realiza el achique, el trabajador se agacha y al flexionar su pierna derecha se le resbala el pie entrando por un costado de la malla, generándole un herida en cara anterior de pierna derecha (canilla),</t>
  </si>
  <si>
    <t>Inspecciones a los lugares de trabajo
Mantenimiento locativo</t>
  </si>
  <si>
    <t>Señalización
Óptimas condiciones de orden y aseo
Afiches informativos</t>
  </si>
  <si>
    <t>Uso de EPP
Charlas Informativas</t>
  </si>
  <si>
    <t>* Programa de inspecciones
* Programa de Gestión Seguridad Basada en el Comportamiento
* Programa de Gestión caídas a Nivel</t>
  </si>
  <si>
    <t>Disconfort acústico: causado por el ruido de fondo de los equipos de perforación</t>
  </si>
  <si>
    <t>Trabajos en sitios de difícil acceso o movimiento</t>
  </si>
  <si>
    <t>Acumulación de gases y vapores</t>
  </si>
  <si>
    <t>Incendio y explosión por acumulacion de  vapores y /o gases mas  densos que el aire</t>
  </si>
  <si>
    <t>Inhalación / adsorción de sustancias químicas</t>
  </si>
  <si>
    <t>Movimiento manual de cargas (baldes)</t>
  </si>
  <si>
    <t>Espacios confinados (deficiencia de oxigeno), lavado interno de tanques de lodo</t>
  </si>
  <si>
    <t xml:space="preserve">Ventilación mecánica </t>
  </si>
  <si>
    <t>Monitoreo de atmósferas
 Roll Gliss 500 R</t>
  </si>
  <si>
    <t xml:space="preserve">Verificación de Estado de Salud Para Trabajo en Alturas y Espacios Confinados
Certificado de apoyo para trabajo en espacios confinados 
Plan de emergencias, charla preoperacional, definición de roles y responsabilidades (quien lava quien cuida) , capacitación en espacios confinados y uso de SCBA </t>
  </si>
  <si>
    <t>Sistema para rescate  en espacios confinados.
Monitoreo de atmósferas
 Roll Gliss 500 R</t>
  </si>
  <si>
    <t>Implementar programa de gestión de riesgo para trabajo en espacios confinados
Mantener controles:
*Verificación de Estado de Salud Para Trabajo en Alturas y Espacios Confinados 
* Programa de Gestión Seguridad Basada en el Comportamiento
* Programa de gestión trabajo en alturas
* Procedimiento Sistema Permisos de Trabajo
* Anexo HSEQ para contratistas</t>
  </si>
  <si>
    <t>Operación PTAP Y PTAR:
Uso y Mantenimiento  planta de tratamiento de agua potable y aguas residual</t>
  </si>
  <si>
    <t>Golpes con objetos almacenados de forma incorrecta, mantenimiento de planta de tratamiento de agua potable</t>
  </si>
  <si>
    <t>Cortes, laceraciones por el uso de herramientas manuales</t>
  </si>
  <si>
    <t>Orden y aseo</t>
  </si>
  <si>
    <t>Campañas de orden y aseo</t>
  </si>
  <si>
    <t>* Programa de inspecciones                                                                                                                                                                                               * Programa de Gestión Seguridad Basada en el Comportamiento</t>
  </si>
  <si>
    <t>Uso de sustancias químicas</t>
  </si>
  <si>
    <t>Posturas inadecuadas: uso de silla ergonómica</t>
  </si>
  <si>
    <t xml:space="preserve">Exposición a Virus, hongos, bacterias, fluidos </t>
  </si>
  <si>
    <t>Cambios bruscos de temperatura: Al tomar muestras a la intemperie y realizar análisis en contenedor con aire acondicionado</t>
  </si>
  <si>
    <t>Manejo de instrumentos de medición phímetro, turbidímentro y conductivímetro</t>
  </si>
  <si>
    <t>Actividades de pintura (mesa, instalaciones, otros)</t>
  </si>
  <si>
    <t>Golpes con objetos almacenados de forma incorrecta</t>
  </si>
  <si>
    <t>Cortes, laceraciones por el uso de herramientas manuales: manejo de compresores y brocha</t>
  </si>
  <si>
    <t>Uso de sustancias químicas: derrame de productos químicos</t>
  </si>
  <si>
    <t>Ignición incontrolada de agentes químicos inflamables  por condiciones presentes en el lugar de trabajo</t>
  </si>
  <si>
    <t xml:space="preserve">Pesca: Recuperación de herramienta en el pozo </t>
  </si>
  <si>
    <t>Caída de Objetos (caídas de elementos en altura) por acción de tijeras hcas-mecanicas</t>
  </si>
  <si>
    <t>Carga de trabajo estática (por repetitividad de trabajo en un sitio)</t>
  </si>
  <si>
    <t>Descarga de ACPM incluye medición de tanques</t>
  </si>
  <si>
    <t xml:space="preserve">Superficies o terrenos resbaladizos o desparejos </t>
  </si>
  <si>
    <t>Golpes por proyecciones de objetos (manguera - Cables - Uniones)</t>
  </si>
  <si>
    <t>Caída de personas desde altura (Caídas desde camiones o lugares &gt; 1.50m de altura)</t>
  </si>
  <si>
    <t>Contacto indirecto (Por electrificación de la estructura) - Corriente Estática</t>
  </si>
  <si>
    <t>Sustancias que pueden ser inhaladas, dañar la visión o entrar en contacto con la piel o por ingestión (Contacto con productos químicos descargados por rotura de sus envases)</t>
  </si>
  <si>
    <t>Incendio y explosión - al manipular productos inflamable</t>
  </si>
  <si>
    <t>Ruido (de los motores del equipo y del motor del camión)</t>
  </si>
  <si>
    <t>Transporte de agua de riego y potable con camión cisterna</t>
  </si>
  <si>
    <t xml:space="preserve">Charlas preoperacionales 
Charlas de autocuidado 
Orden y aseo
Reporte tarjetas CAT
Programa de mantenimiento 
Inspección locativa JSA, charlas de seguridad.
</t>
  </si>
  <si>
    <t>Caída de personas desde altura (Caídas desde camiones)</t>
  </si>
  <si>
    <t>Transporte de personal:
Traslado terrestre del personal al sitio de trabajo (bus, camioneta)</t>
  </si>
  <si>
    <t>Caídas a distinta altura: Posibles caídas al subir o bajar las escaleras de la buseta de transporte.</t>
  </si>
  <si>
    <t>Descender y ascender con precaución, inspección de vehículos</t>
  </si>
  <si>
    <t>Mantener controles:
Descender y ascender con precaución, inspección de vehículos</t>
  </si>
  <si>
    <t>Volcamientos en Vías y carreteras: las vías por donde se debe transita en la región y que van hasta la locación son irregulares y algunos sectores presentan huecos y/o hundimientos. Cuando hay cambio de turno se usan vías nacionales rápidas.</t>
  </si>
  <si>
    <t>Atropellamientos: Por las vías hay transito de personas, que viven o trabajan en las veredas o fincas. Igualmente se pueden encontrar sobre las vías animales como ganado, perros, otros.</t>
  </si>
  <si>
    <t>Choques: posibilidad de choques con terceros, que transitan en la mismas vías.</t>
  </si>
  <si>
    <t>Almacenar productos químicos, productos de aseo</t>
  </si>
  <si>
    <t>Locación / campamento</t>
  </si>
  <si>
    <t>Almacenamiento de productos químicos y productos para hacer aseo bajo ningún criterio seguro de almacenamiento</t>
  </si>
  <si>
    <t>Almacenamiento de herramientas, equipos y productos químicos</t>
  </si>
  <si>
    <t>Orden y aseo en cajones y estanterías</t>
  </si>
  <si>
    <t>Inspecciones Planeadas                                                                                                                                                                                                  Safety Tour</t>
  </si>
  <si>
    <t>Almacenamiento de productos químicos herramientas en cajones y estantería en la bodega</t>
  </si>
  <si>
    <t>Almacenamiento de materiales (tubería) y sustancias químicas, fumigación</t>
  </si>
  <si>
    <t>Uso de carro macho para cargue y descargue de tubería</t>
  </si>
  <si>
    <t>Ruido de la operación</t>
  </si>
  <si>
    <t>Mal apilamiento de productos químicos</t>
  </si>
  <si>
    <t>Señalización y demarcación de áreas de almacenamiento</t>
  </si>
  <si>
    <t xml:space="preserve">Descargue de materiales del camión
</t>
  </si>
  <si>
    <t>Programa de orden y aseo
* Programa de Gestión Seguridad Basada en el Comportamiento</t>
  </si>
  <si>
    <t>Uso de sustancias químicas durante la operación soldadura, PTAR, PTAP y limpieza desinfección.</t>
  </si>
  <si>
    <t>Posturas inadecuadas: uso de silla ergonómica en oficina</t>
  </si>
  <si>
    <t>Posturas inadecuadas por transporte de cargas manuales</t>
  </si>
  <si>
    <t>Actividades de servicios generales:
Realizar aseo en las bodegas, cuartos frío y bodega abarrotes</t>
  </si>
  <si>
    <t>Manipulación de productos químicos para hacer aseo</t>
  </si>
  <si>
    <t>Exposición a material particulado cuando limpia el polvo</t>
  </si>
  <si>
    <t>Cambios brúscos de temperatura: Ingreso a cuartos fríos; desplazarse a las diferentes bodegas y a la cocina, del cuarto frío a la cocina; a las habitaciones</t>
  </si>
  <si>
    <t>Actividades de servicios generales:
Uso de productos químicos para realizar aseo</t>
  </si>
  <si>
    <t>Manipulación de productos químicos para realizar aseo</t>
  </si>
  <si>
    <t xml:space="preserve">Actividades de servicios generales:
CAMARERÍA:
Realizar aseo en las habitaciones y oficina: Trapear, barrer, limpiar superficies, asear baños, lavar pisos; recoger residuos </t>
  </si>
  <si>
    <t>Posturas prolongadas de pie y fuera del ángulo de confort, movimientos repetitivos, desplazamientos continuos, hábitos posturales inadecuados, largas jornadas de pie, alzar colchones</t>
  </si>
  <si>
    <t>Cambios brúscos de temperatura: Ingreso y salida de habitaciones y oficina; exposición a lluvia</t>
  </si>
  <si>
    <t>Actividades de servicios generales:
CAMPAMENTERO:
Realizar inspección y mantenimiento preventivo y correctivo a redes hidráulicas</t>
  </si>
  <si>
    <t>Manejo de herramientas manuales: llaves, destornilladores, martillos, entre otros</t>
  </si>
  <si>
    <t>MTC 09/06/2021
Durante el arme de la planta de tratamiento de agua residual domestica, se estaba realizando el arme de la escalera de acceso al equipo, ya se había posicionado la plataforma y bases de la misma y procedía a ubicar la  escalera, en esta maniobra se resbala la escalera golpeando el dedo pulgar de la mano derecha</t>
  </si>
  <si>
    <t>Actividades de servicios generales:
Lavado de ropa y aseo a instalaciones ó container</t>
  </si>
  <si>
    <t>Uso de maquinas de lavado</t>
  </si>
  <si>
    <t>Caídas a diferente nivel durante  limpieza interna  de contenedores</t>
  </si>
  <si>
    <t>HSEQ-PG-005 Programa de Gestión Mecánico - Programa de Gestión Riesgo CAT                                                           Charlas de autocuidado 
Reporte tarjetas CAT</t>
  </si>
  <si>
    <t>Inspecciones Planeadas                                                                                                                                                                                                Mantener Controles                                                                                                                                                                                                                                     Charlas de autocuidado 
Reporte tarjetas CAT</t>
  </si>
  <si>
    <t>Uso de lavadora, plancha</t>
  </si>
  <si>
    <t>Disconfort acústico: causado por el ruido de fondo de los equipos de perforación y lavadora</t>
  </si>
  <si>
    <t>Levantamiento de cargas</t>
  </si>
  <si>
    <t>Actividades de servicios generales:
Disposición de bolsas con residuos sólidos</t>
  </si>
  <si>
    <t>Actividades de servicios generales: Limpieza de los puntos ecológicos y punto de acopio</t>
  </si>
  <si>
    <t>Mantemiento de campamento:
Realizar inspección y mantenimiento preventivo y correctivo de redes eléctricas</t>
  </si>
  <si>
    <t>Manejo de equipos: Pinza voltiamperimétrica</t>
  </si>
  <si>
    <t>Cambios bruscos de temperatura: Al realizar mantenimientos a la intemperie y dentro de los contenedores con aire acondicionado</t>
  </si>
  <si>
    <t>Exposición a tensiones eléctricas: Conexiones eléctricas, tableros eléctricos, bombas</t>
  </si>
  <si>
    <t>Mantemiento de campamento:
Realizar inspección y mantenimiento a aires acondicionados</t>
  </si>
  <si>
    <t>Manipulación de productos químicos: Gas comprimido - Refrigerante</t>
  </si>
  <si>
    <t>Exposición a material particulado: Filtros</t>
  </si>
  <si>
    <t>Mantemiento de campamento:
Limpieza de la trampa de grasa</t>
  </si>
  <si>
    <t>Manipulación de cal</t>
  </si>
  <si>
    <t>Mantemiento de campamento:
Mantenimiento planta tratamiento aguas residuales y potable</t>
  </si>
  <si>
    <t>Trabajo en alturas: Mantenimiento a más de 1.50 mts.</t>
  </si>
  <si>
    <t>Manipulación de productos químicos: Sulfato de aluminio y cloro granulado</t>
  </si>
  <si>
    <t>Mantemiento de campamento:
Limpieza de tanques y superficies; lavado de contenedores parte exterior</t>
  </si>
  <si>
    <t>Manipulación de productos químicos: jabón en polvo</t>
  </si>
  <si>
    <t xml:space="preserve">Cambios bruscos de temperatura: Al realizar limpieza y lavado a la intemperie </t>
  </si>
  <si>
    <t>Movimientos repetitivos, posturas inadecuadas, hábitos posturales inadecuados</t>
  </si>
  <si>
    <t>Mantemiento de campamento:
Realizar mantenimiento correctivo a la locación; realizar mantenimiento mecánico a lavadoras y secadoras</t>
  </si>
  <si>
    <t>Uso de escaleras para cambiar bombillos de luminarias, limpiar láminas de luminarias, instalar detectores de humo</t>
  </si>
  <si>
    <t>HSEQ-PG-005 Programa de Gestión Mecánico - Programa de Gestión Riesgo CAT                                                      Inspección de escalera, certificación en trabajo en altura, certificación de equipos , valoración medica</t>
  </si>
  <si>
    <t>Escalera en cumplimiento con requerimientos normativos</t>
  </si>
  <si>
    <t xml:space="preserve"> procedimiento de permisos de trabajo
Mantener controles:
Inspección de escalera, certificación en trabajo en altura, certificación de equipos , valoración medica</t>
  </si>
  <si>
    <t>Cambios bruscos de temperatura: Al realizar mantenimientos en contenedor con aire acondicionado</t>
  </si>
  <si>
    <t>Aplica pintura, lubrica puertas, utilizar silicona e impermeabilizante para tapar goteras, polvos al lijar</t>
  </si>
  <si>
    <t>Manejo de herramientas manuales al cambiar chapas, piezas de lavadoras y secadoras, destornilladores, alicates, martillo</t>
  </si>
  <si>
    <t>Actividades generales:
Realizar tareas varias a la intemperie</t>
  </si>
  <si>
    <t xml:space="preserve">Exposición a ruido: Generadores, plantas tratamiento de agua, </t>
  </si>
  <si>
    <t xml:space="preserve">Actividades generales:
Uso de tráiler (para actividades de oficina y descanso) </t>
  </si>
  <si>
    <t>Golpes contra objetos dentro de tráiler</t>
  </si>
  <si>
    <t>Caída a diferente nivel por uso de camarotes en horas de descanso</t>
  </si>
  <si>
    <t xml:space="preserve">Charlas de autocuidado </t>
  </si>
  <si>
    <t>Contacto eléctrico indirecto: causado por contacto con cables o equipos energizados que hay en algunos sectores.</t>
  </si>
  <si>
    <t>Disconfort acústico: causado por el ruido de fondo de planta eléctrica y voz de personas que hay despiertas.</t>
  </si>
  <si>
    <t>Confort térmico: Uso de aire acondicionado</t>
  </si>
  <si>
    <t>Posturas inadecuadas: en el puesto de trabajo (oficina). Sillas en mal estado.</t>
  </si>
  <si>
    <t>Molestias en manos y muñecas: debido a posiciones de extendida (hacia arriba), flexionada (hacia abajo), o desviada (mientras se utiliza teclado del computador).</t>
  </si>
  <si>
    <t>Incendio de tráileres</t>
  </si>
  <si>
    <t>FAC 23/12/2021
Trabajador se encontraba en el área del campamento regresando del  baño hacia el area de operaciones, cuando se encuentra con un grupo de perros que pertenecen a la finca aledaña los cuales se dirigen al trabajador de manera tranquila; sin embargo, uno de ellos se abalanza de manera inesperada sobre el trabajador intendando morderlo causando una leve herida en la pierna izquierda a la altura de los gemelos. El trabajador dirige por sus propios medios a la unidad médica para valoración.</t>
  </si>
  <si>
    <t>Uso de escaleras para ingreso a contenedores</t>
  </si>
  <si>
    <t>HSEQ-PG-005 Programa de Gestión Mecánico - Programa de Gestión Riesgo CAT                                                    Señalización
Inspección locativa 
Reporte tarjetas CAT Charlas de seguridad</t>
  </si>
  <si>
    <t>Mantener controles:
Señalización
Inspección locativa 
Reporte tarjetas CAT</t>
  </si>
  <si>
    <t>Actividades generales:
Elaboración de alimentos</t>
  </si>
  <si>
    <t>Exposición a ruido por extractores de la cocina, equipos para preparar alimentos</t>
  </si>
  <si>
    <t>Cambios brúscos de temperatura: Ingreso a cuartos fríos</t>
  </si>
  <si>
    <t>Contacto con superficies calientes: Estufa, plancha, horno, freidora</t>
  </si>
  <si>
    <t>Almacenamiento y manipulación de químicos: Hipoclorito de sodio utilizado para desinfectar superficies y alimentos, desengrasante, jabón axión</t>
  </si>
  <si>
    <t>Manejo de equipos para preparar alimentos: Mezcladora, batidora, licuadora, entre otros</t>
  </si>
  <si>
    <t>Manejo de herramientas cortopunzantes: Cuchillos, tijeras, hachas; chaira y piedras de afilar, menaje desportillada</t>
  </si>
  <si>
    <t>Proyección de sólidos y líquidos: Pollo, sangre</t>
  </si>
  <si>
    <t>Caída de objetos de gabinetes</t>
  </si>
  <si>
    <t>Actividades generales:
Almacenar materias primas, alimentos</t>
  </si>
  <si>
    <t>Falta orden y aseo: Puertas cuartos sin rotular</t>
  </si>
  <si>
    <t>Cuartos por tipo de alimento y método de almacenamiento; manija que desactiva el seguro de adentro hacia afuera; interruptor para alarma visual y sonora que puede ser activada por personal que se quede dentro de los cuartos fríos; mantenimiento preventivo y correctivo de cuartos fríos</t>
  </si>
  <si>
    <t>Estantes rotulados por tipo de alimento</t>
  </si>
  <si>
    <t>Rotular puertas de los cuartos.
Asegurar orden y aseo en cada cuarto.</t>
  </si>
  <si>
    <t>Actividades generales:
Realizar tareas administrativas</t>
  </si>
  <si>
    <t>Cambios bruscos de temperatura: Salir al campo y entrar a contenedores</t>
  </si>
  <si>
    <t xml:space="preserve">Posturas prolongadas sentadas y fuera del ángulo de confort, movimientos repetitivos, desplazamientos periódicos, distribución inadecuada del puesto de trabajo, hábitos posturales inadecuados, diseño inadecuado del puesto de trabajo, sobreesfuerzos por manipulación de archivadores </t>
  </si>
  <si>
    <t>Trabajos con elementos cortantes, ásperos: Documentación</t>
  </si>
  <si>
    <t>Trabajos con herramientas manuales: Grapadoras, perforadoras, saca ganchos, tijeras, bisturí</t>
  </si>
  <si>
    <t>Contacto con equipos energizados, multitomas, toma corrientes;   cableado debajo de escritorios desorganizado y sin abrazaderas</t>
  </si>
  <si>
    <t>Atención al cliente; solucionar problemas; supervisión e inspección en campo y contenedores; atención de llamadas telefónicas</t>
  </si>
  <si>
    <t>Realizar trabajos con equipos y herramientas de trabajo: Fotocopiadora, escáner, impresora, computador, teléfono</t>
  </si>
  <si>
    <t>Ruido:  Auricular teléfono y celular alto</t>
  </si>
  <si>
    <t xml:space="preserve">Actividades generales:
Alimentación (actividades en casino) </t>
  </si>
  <si>
    <t>Golpes contra objetos dentro de casino</t>
  </si>
  <si>
    <t>Cortes, laceraciones por el uso de elementos corto punzantes</t>
  </si>
  <si>
    <t>Contacto eléctrico indirecto: causado por contacto con cables o equipos energizados que hay en el casino</t>
  </si>
  <si>
    <t>Disconfort acústico: causado por el ruido de los extractores y equipos de cocina y voz de personas que hay en el casino</t>
  </si>
  <si>
    <t>Molestias en manos y muñecas: debido a posiciones de extendida (hacia arriba), flexionada (hacia abajo), o desviada (mientras se utiliza herramientas de cocina).</t>
  </si>
  <si>
    <t xml:space="preserve">Quemaduras por contacto con superficies calientes </t>
  </si>
  <si>
    <t>Incendio de casino</t>
  </si>
  <si>
    <t xml:space="preserve">Exposición a Virus, hongos, bacterias </t>
  </si>
  <si>
    <t>Actividades generales:
ENFERMERÍA:
Atención de personal, toma de signos vitales, prestación de primeros auxilios</t>
  </si>
  <si>
    <t xml:space="preserve">Posturas prolongadas de pie y sedentes al realizar la atención médica y registro de datos </t>
  </si>
  <si>
    <t>Cambios brúscos de temperatura: Salida y entrada de container de atención médica</t>
  </si>
  <si>
    <t>Exposición a ruido por operación de equipos en la locación</t>
  </si>
  <si>
    <t xml:space="preserve">Altas y bajas temperaturas por uso de aire acondicionado </t>
  </si>
  <si>
    <t xml:space="preserve">Esquema de vacunación completo (fiebre amarilla, tétano, hepatitis B).
Suero anti-ofídico
Capacitación en Riesgo Biológico </t>
  </si>
  <si>
    <t>Exposición a material particulado por trafico de vehículos en la locación</t>
  </si>
  <si>
    <t>Golpes, machucones, cortaduras, punzaciones por el manejo de equipos de medicina</t>
  </si>
  <si>
    <t>Programa de capacitación (Riesgo Mecánico, cuidado de manos)
Programa de seguridad basada en el comportamiento
Manual de Bioseguridad</t>
  </si>
  <si>
    <t xml:space="preserve">Mantener controles existentes:
* Programa de Gestión Seguridad Basada en el Comportamiento
* Programa de Gestión Cuidado de Manos 
* Programa de inspecciones y mantenimiento de equipos 
* Manual de Bioseguridad
</t>
  </si>
  <si>
    <t>Actividades generales:
Uso de Gimnasio</t>
  </si>
  <si>
    <t xml:space="preserve">Posturas prolongadas sentadas y fuera del ángulo de confort, movimientos repetitivos, sobreesfuerzos  </t>
  </si>
  <si>
    <t>Uso de maquinas de gimnasio</t>
  </si>
  <si>
    <t>Uso de maquinas y elementos del gimnasio</t>
  </si>
  <si>
    <t xml:space="preserve">Inspección de equipos y elementos del Gimnasio </t>
  </si>
  <si>
    <t>Golpes contra objetos dentro de la enfermería</t>
  </si>
  <si>
    <t>Control de velocidad
Inspecciones de vehiculos</t>
  </si>
  <si>
    <t xml:space="preserve">Inspecciones de campo </t>
  </si>
  <si>
    <t>Líneas de vida
Barandas en escaleras</t>
  </si>
  <si>
    <t xml:space="preserve">Características del grupo de trabajo (Relaciones y trabajo en equipo) </t>
  </si>
  <si>
    <t>Contacto eléctrico indirecto: causado por contacto con cables o equipos energizados que hay en la enfermería</t>
  </si>
  <si>
    <t>Disconfort acústico: causado por el ruido de fondo de los equipos de perforación y voz de personas que hay en la enfermería.</t>
  </si>
  <si>
    <t>Uso de oxigeno: Cilindros</t>
  </si>
  <si>
    <t xml:space="preserve">Posturas inadecuadas: en el puesto de trabajo y en trabajo en campo (inspecciones) </t>
  </si>
  <si>
    <t xml:space="preserve">Actividades generales:
Actividades inherentes a todos los procesos </t>
  </si>
  <si>
    <t xml:space="preserve">Locación - Alrededores locación </t>
  </si>
  <si>
    <t>Comportamiento con la comunidad</t>
  </si>
  <si>
    <t xml:space="preserve">Exposición a material particulado cuando se limpia el polvo, o mantenimiento de equipos. </t>
  </si>
  <si>
    <t>Emergencias (brigadistas):
Actividades de entrenamiento y atención de emergencias</t>
  </si>
  <si>
    <t>Golpes contra objetos durante la emergencia</t>
  </si>
  <si>
    <t>Disconfort acústico: causado por el ruido de fondo de los equipos de perforación y voz de personas</t>
  </si>
  <si>
    <t xml:space="preserve">Manipulación de productos químicos </t>
  </si>
  <si>
    <t xml:space="preserve">Inhalación Manipulación de productos químicos </t>
  </si>
  <si>
    <t>Posturas inadecuadas: durante los primeros auxilios, evacuación, conato, patada de pozo ó incendio</t>
  </si>
  <si>
    <t>Atención a Visitantes:
Ingreso de auditores, consultores, personal contratista, supervisores de producción / Desarrollo de tareas en la locación</t>
  </si>
  <si>
    <t>Locación</t>
  </si>
  <si>
    <t>Caídas al mismo nivel</t>
  </si>
  <si>
    <t>Uso de EPP
Inducción corporativa</t>
  </si>
  <si>
    <t>* Programa de Gestión Seguridad Basada en el Comportamiento</t>
  </si>
  <si>
    <t>Incendio</t>
  </si>
  <si>
    <t>Señalización
Óptimas condiciones de orden y aseo
Layout de la locación
SCI
Sistema de alarma
Brigada de emergencias</t>
  </si>
  <si>
    <t>Uso de traje contra incendio
Charlas Informativas</t>
  </si>
  <si>
    <t>* Procedimiento operación de SCI
* Plan de emergencias
*Unidad de Respuesta a Emergencias (URE)</t>
  </si>
  <si>
    <t>Sismo</t>
  </si>
  <si>
    <t>Señalización
Layout de la locación
Sistema de alarma
Brigada de emergencias</t>
  </si>
  <si>
    <t>* Plan de emergencias
*Unidad de Respuesta a Emergencias (URE)</t>
  </si>
  <si>
    <t>Tormenta eléctrica</t>
  </si>
  <si>
    <t>Vendaval</t>
  </si>
  <si>
    <t>Señalización
Layout de la locación
Sistema de alarma
Mangaveleta
Brigada de emergencias</t>
  </si>
  <si>
    <t>Atentados, alteraciones de orden público, robos</t>
  </si>
  <si>
    <t>Charlas Informativas</t>
  </si>
  <si>
    <t>Atención a Visitantes:
Desplazamiento de visitantes en las instalaciones</t>
  </si>
  <si>
    <t xml:space="preserve">Ser golpeados y quedar atrapados al contacto con equipos </t>
  </si>
  <si>
    <t>Caídas de objetos, ser golpeados por objetos proyectados de las cargas (piedras, roturas de estaqueros)</t>
  </si>
  <si>
    <t>Choques generado por la circulación en vías publicas de cargas sobredimensionadas (con otro vehículo, personas , semovientes, entre otros)</t>
  </si>
  <si>
    <t>Contacto con sustancias químicas generadas por el derrame de cargas líquidas (gas-oíl, aceites, hidrocarburos, ácido, etc.)</t>
  </si>
  <si>
    <t>Incendio y explosión - (Por las actividades propias de la operación)</t>
  </si>
  <si>
    <t>Atentados terroristas, desórden público</t>
  </si>
  <si>
    <t>CODIGO              COL-HSE-FT-210
EMISIÓN             13-07-2015
VIGENCIA           18-06-2025                   
VERSIÓN             7
PÁGINA               1 de 1</t>
  </si>
  <si>
    <t>Exploración</t>
  </si>
  <si>
    <t>Actualización  matriz de Identificación de peligros, valoración de riesgos y determinacion de controles para las actividades de exploración de la organización</t>
  </si>
  <si>
    <t>Rafael Bermeo / Diana Carolina Vargas (DAMEC) / Henry Tocaruncho (Gerente HS)</t>
  </si>
  <si>
    <t xml:space="preserve"> TAREA (Interna - Externa)</t>
  </si>
  <si>
    <t xml:space="preserve">Existencia de requisitos legales </t>
  </si>
  <si>
    <t>BLOQUES EXPLORATORIOS</t>
  </si>
  <si>
    <t>GEOLOGIA DE CAMPO</t>
  </si>
  <si>
    <t>Transporte terrestre</t>
  </si>
  <si>
    <t>AREAS DE INFLUENCIA DE LOS DIFERENTES BLOQUES</t>
  </si>
  <si>
    <t>Accidentes de tránsito por desplazamiento  terrestres</t>
  </si>
  <si>
    <t>Contratistas
Interventores HSE
Directos</t>
  </si>
  <si>
    <t xml:space="preserve">Mantenimiento preventivo a vehículos </t>
  </si>
  <si>
    <t>Se solicitan vehículos de modelo reciente según aplique a la operación a apoyar en la organización.</t>
  </si>
  <si>
    <t>Procedimientos operativos normalizados para accidentes de transito.
PESV. 
Normas básicas de comportamiento en la vía.
Estándares de seguridad vial para transporte de pasajeros 
Control de contratistas que prestan servicios de transporte de pasajeros 
Documentos legales vigentes del vehículo y del conductor
Capacitación en Manejo defensivo, mecánica básica, seguridad vial</t>
  </si>
  <si>
    <t>Controles de eliminación: No aplican</t>
  </si>
  <si>
    <t>Controles de sustitución: No aplican</t>
  </si>
  <si>
    <t>* Ciclop</t>
  </si>
  <si>
    <t xml:space="preserve">* Plan estratégico de seguridad vial - PESV
* Política de Seguridad vial.
* Estándares de transporte
* COL-HSEQ-ES-001 Estándar pasajeros
</t>
  </si>
  <si>
    <t>Ver matriz de EPP de Parex y/o Contratista</t>
  </si>
  <si>
    <t>HS Parex 
Contratista</t>
  </si>
  <si>
    <t xml:space="preserve">Presencia de serpientes, abejas, avispas, arañas, alacranes, animales ponzoñosos que pueden causar mordeduras, picaduras a los trabajadores. </t>
  </si>
  <si>
    <t>Controles en la Fuente: No aplican</t>
  </si>
  <si>
    <t>Inspección de áreas</t>
  </si>
  <si>
    <t>Plan de emergencias</t>
  </si>
  <si>
    <t>Controles de Ingenieria: No aplican</t>
  </si>
  <si>
    <t xml:space="preserve">*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t>
  </si>
  <si>
    <t>Controles en el medio: No aplican</t>
  </si>
  <si>
    <t>Programa de capacitación y entrenamiento
Verificación esquema de vacunación</t>
  </si>
  <si>
    <t>Exposición al ruido del vehículo</t>
  </si>
  <si>
    <t>Mantenimiento</t>
  </si>
  <si>
    <t>Uso de EPP (Protección auditiva)
Exámenes médicos ocupacionales (Audiometrías)</t>
  </si>
  <si>
    <t>Mantenimiento de equipos, herramientas y vehículos.</t>
  </si>
  <si>
    <t>Señalización
Programa de higiene ocupacional
Capacitación
Examen medico ocupacional</t>
  </si>
  <si>
    <t>Exceso o falta de iluminación.</t>
  </si>
  <si>
    <t xml:space="preserve">Disponer de plantas de iluminación según necesidad
Mantenimiento del sistema de iluminación. </t>
  </si>
  <si>
    <t>Conceptos generales sobre riesgos 
Exámenes ocupacionales
Ubicación de carpas para evitar deslumbramientos</t>
  </si>
  <si>
    <t>* Programa de medicina preventiva y del trabajo
Identificación de riesgos, Uso adecuado de EPP, autocuidado.
Exámenes ocupacionales
Cumplimiento de Requisitos HSEQ Contratista</t>
  </si>
  <si>
    <t>Exposición a cambios de clima (Frio-calor). Ubicación geográfica de la locación.</t>
  </si>
  <si>
    <t>Instalación de campamentos</t>
  </si>
  <si>
    <t>Punto de hidratación
Resguardo durante lluvias
Uso de EPP gafas,  guantes, ropa adecuada de trabajo, botas de seguridad, ropa abotonada y por dentro la camisa</t>
  </si>
  <si>
    <t>Capacitación en exposición a temperaturas extremas, Prevención de estrés térmico y golpes de calor, adecuada hidratación. 
Punto de hidratación
Autocuidado.  camisa manga larga. Uso del pantalón y chaqueta de impermeables en caso de lluvia</t>
  </si>
  <si>
    <t>Exposición a rayos ultravioleta por trabajo en campo abierto</t>
  </si>
  <si>
    <t>Autocuidado
Exámenes ocupacionales
'Uso de bloqueador
Descansos programados
Definir áreas para protegerse del sol
Uso de gafas uv. , ropa adecuada de trabajo, manga larga, capuchón, pantalón largo.</t>
  </si>
  <si>
    <t>Capacitación en 'En efectos de la exposición al sol,  Golpes de Calor y Deshidratación"
Uso de bloqueador
Puntos de hidratación
Descansos programados
Carpas para protegerse del sol
Seguimiento Cumplimiento de Requisitos HSEQ Contratistas</t>
  </si>
  <si>
    <t xml:space="preserve">Operación normal y ambiente de trabajo.
Vías con aumento de polvos en temporadas secas </t>
  </si>
  <si>
    <t>Capacitación en autocuidado, uso de EPP</t>
  </si>
  <si>
    <t>Charla protección respiratoria
Continuar con control del riesgo en las áreas destapadas según necesidad.
Seguimiento Cumplimiento de Requisitos HSEQ Contratistas</t>
  </si>
  <si>
    <t>Permanecer largos periodos en posición sedente durante actividades de desplazamiento vehicular</t>
  </si>
  <si>
    <t>Sillas del vehículo confortables</t>
  </si>
  <si>
    <t>Programa de medicina preventiva y del trabajo Exámenes Laborales 
Capacitación en riesgos biomecánicos</t>
  </si>
  <si>
    <t>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t>
  </si>
  <si>
    <t>N/A</t>
  </si>
  <si>
    <t>Públicos (Robo, atracos, asaltos, atentados de orden público, etc.)</t>
  </si>
  <si>
    <t>Autocuidado.
Apoyo de fuerza publica.
Mantener relacionamiento con las comunidades.
Procedimientos operativos normalizados.
Pautas básicas para la prevención de riesgo publico.
Protocolos de seguridad</t>
  </si>
  <si>
    <t>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t>
  </si>
  <si>
    <t>Caídas a distinto nivel por ascenso y descenso de vehículo</t>
  </si>
  <si>
    <t>Fallas en las condiciones del vehículo</t>
  </si>
  <si>
    <t>Mantenimiento y recarga de equipos contra incendio</t>
  </si>
  <si>
    <t>Capacitación a  brigadas de emergencias</t>
  </si>
  <si>
    <t>*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t>
  </si>
  <si>
    <t>Movimiento brusco de la tierra, causado por la liberación repentina de energía dentro de la misma tierra</t>
  </si>
  <si>
    <t>Planes operativos normalizados.
Pautas básicas de actuación en caso de emergencias.</t>
  </si>
  <si>
    <t>Sistema de alarma
Brigada de emergencias</t>
  </si>
  <si>
    <t>*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t>
  </si>
  <si>
    <t>AREA DE OPERACIÓN</t>
  </si>
  <si>
    <t>Condiciones climáticas adversas con presencia de fuertes vientos</t>
  </si>
  <si>
    <t xml:space="preserve">Asegurar herramientas y objetos </t>
  </si>
  <si>
    <t>Sensibilización del riesgo</t>
  </si>
  <si>
    <t>Verificar el aseguramiento de las estructuras (Anclajes, vientos) para evitar que sean arrasadas por la brisa.</t>
  </si>
  <si>
    <t xml:space="preserve">Fuertes lluvias 
Descargas Eléctricas </t>
  </si>
  <si>
    <t xml:space="preserve">Contenedores y carpas </t>
  </si>
  <si>
    <t xml:space="preserve">Autocuidado
Las actividades ante lluvias torrenciales o con descargas eléctricas serán suspendidas. </t>
  </si>
  <si>
    <t>Transporte Aéreo</t>
  </si>
  <si>
    <t>Accidentes por desplazamiento en el Helicóptero
Espacio inadecuado del helipuerto, apto para aterrizaje</t>
  </si>
  <si>
    <t>6.10 Accidente aéreo</t>
  </si>
  <si>
    <t>Estándares de la aeronáutica civil, Plan de mantenimiento</t>
  </si>
  <si>
    <t>Inducción realizada por empresa de transporte aéreo</t>
  </si>
  <si>
    <t>Video de seguridad - Inducción realizada por empresas de transporte aéreo
Seguir las recomendaciones de las empresas aéreas
Seguimiento Cumplimiento de Requisitos HSEQ Contratistas
COL-HSEQ-ES-002 Estándar operación segura de aeronaves</t>
  </si>
  <si>
    <t>Exposición al ruido durante el despegue y aterrizaje</t>
  </si>
  <si>
    <t>Exposición a la diferencia de presión durante el vuelo</t>
  </si>
  <si>
    <t>Uso de protección auditiva</t>
  </si>
  <si>
    <t>* Selección de proveedores y contratistas</t>
  </si>
  <si>
    <t>Fallas en las condiciones de la Aeronave</t>
  </si>
  <si>
    <t>Permanecer largos periodos en posición sedente durante actividades de desplazamiento aéreo</t>
  </si>
  <si>
    <t>Transporte Fluvial</t>
  </si>
  <si>
    <t>Accidentes por desplazamientos fluviales</t>
  </si>
  <si>
    <t>6.9 Accidente fluvial</t>
  </si>
  <si>
    <t>conocimientos y entrenamiento y 
experiencia en temas de primeros auxilios, 
atención de emergencias, natación,  supervivencia. óptimas condiciones 
de salud, examen médico
Uso de EPP, chaleco salvavidas
Charlas Informativas
Examen ocupacional de ingreso o periódico vigente con examen físico completo con énfasis osteomuscular y laboratorios</t>
  </si>
  <si>
    <t>* Empleo de enfermero o PI calificado.
* Dotación de equipo paramédico para estabilización de pacientes. 
*  PI calificado en orientación de aeronaves con equipo de localización desde el aire, curso de manejo defensivo y vehículos 4x4.
* Instructivo cruce cuerpos de agua COL-SF-SC-I-016
* cursos preparación para realización de los scouting
*COL-HSE-ES-008 Estándar transporte fluvial</t>
  </si>
  <si>
    <t>Exposición al ruido de motores del vehículo de transporte fluvial</t>
  </si>
  <si>
    <t>Exposición a rayos ultravioleta</t>
  </si>
  <si>
    <t>Vibraciones asociadas a el desplazamiento fluvial</t>
  </si>
  <si>
    <t>Autocuidado
Identificación de peligros</t>
  </si>
  <si>
    <t>Capacitación en el riesgo</t>
  </si>
  <si>
    <t>Permanecer largos periodos en posición sedente durante actividades de desplazamiento fluvial</t>
  </si>
  <si>
    <t>Toma de muestras</t>
  </si>
  <si>
    <t xml:space="preserve">DIFERENTES BLOQUES
</t>
  </si>
  <si>
    <t xml:space="preserve">Reubicación de animales (abejas, avispas, Serpientes) en áreas alejadas a las áreas de trabajo. </t>
  </si>
  <si>
    <t>Contacto vegetales: contacto con plantas urticantes o venenosas, polen, esporas, plantas ponzoñosas, hongos</t>
  </si>
  <si>
    <t>Capacitación en temas de Riesgos Biológicos</t>
  </si>
  <si>
    <t xml:space="preserve">* Programa de Gestión Seguridad Basada en el Comportamiento
* Procedimiento de trabajo seguro en topografía.
'Capacitación sobre riesgo biológico.
 Normas de transito seguro en la línea. 
Adecuación de la trocha. </t>
  </si>
  <si>
    <t xml:space="preserve">
Presencia de animales domésticos como gatos y perros de la comunidad</t>
  </si>
  <si>
    <t>Inspección visual de áreas</t>
  </si>
  <si>
    <t xml:space="preserve">*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t>
  </si>
  <si>
    <t>Agentes infecciosos y biológicos generados por alimentos, por aire infectado o por contacto con material contaminado. Alimentos ofrecidos por la comunidad. Transmisión persona a persona. Zoonosis</t>
  </si>
  <si>
    <t>Inspecciones</t>
  </si>
  <si>
    <t>Limpieza y desinfección de áreas de trabajo</t>
  </si>
  <si>
    <t xml:space="preserve">* Programa de medicina preventiva y del trabajo
* Programa de Gestión Seguridad Basada en el Comportamiento
'Charlas preventivas, riesgo de salud pública, Higiene.
Compra de agua en botella para consumo humano  </t>
  </si>
  <si>
    <t>Carga estática (De pie).</t>
  </si>
  <si>
    <t>sobre- esfuerzo físico. Traslado de equipos y herramientas</t>
  </si>
  <si>
    <t>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t>
  </si>
  <si>
    <t>Desplazamientos (con o sin carga) Caídas al mismo nivel, por condiciones del terreno</t>
  </si>
  <si>
    <t>Mecánico: manejo de equipos, herramientas (golpes, atrapamientos, machucones)</t>
  </si>
  <si>
    <t>Mantenimiento preventivo de equipos y herramientas</t>
  </si>
  <si>
    <t>Señalización y Demarcación de áreas
Inspección de equipos</t>
  </si>
  <si>
    <t>Cambios de equipos en mal estado</t>
  </si>
  <si>
    <t>Mantenimientos Predictivos,  Preventivos y /o  Correctivos.
Verificación guardas de seguridad.</t>
  </si>
  <si>
    <t>*Programa de energías peligrosas
*Programa de seguridad de procesos
* Programa de Gestión Seguridad Basada en el Comportamiento
* Programa de Gestión Cuidado de Manos
* Procedimiento Manejo Seguro de Herramientas Manuales</t>
  </si>
  <si>
    <t>Proyección de partículas o elementos durante manipulación de equipos, herramientas, Elementos presurizados</t>
  </si>
  <si>
    <t>Uso de materiales químicos</t>
  </si>
  <si>
    <t>Mantenimiento y recarga de equipos contra incendio.</t>
  </si>
  <si>
    <t>Lesiones por contacto con elementos corto punzantes, alambres de púa</t>
  </si>
  <si>
    <t>Monotonía, falta de conocimiento de los roles y responsabilidades de la tarea.</t>
  </si>
  <si>
    <t>Capacitación en factores de riesgo psicosocial.
Capacitaciones de Bienestar.</t>
  </si>
  <si>
    <t>Seguimiento al Programa de Riesgo Psicosocial.
Capacitación en trabajo en equipo, manejo del stress y relaciones interpersonales.
Reportes de actos y Condiciones Inseguras
Funcionamiento del comité de convivencia laboral</t>
  </si>
  <si>
    <t>Uso del Vehículo, condiciones inadecuadas de la vía</t>
  </si>
  <si>
    <t xml:space="preserve">Riesgo de accidente vehicular durante transito en vías como peatón. </t>
  </si>
  <si>
    <t>Estudios geológicos</t>
  </si>
  <si>
    <t>Permanecer largos periodos en posición sedente durante la atención</t>
  </si>
  <si>
    <t>Sillas ergonómicas, Posicionadores de Pantalla computadores.</t>
  </si>
  <si>
    <t>Diseño del puesto de trabajo (teclado y mouse).
Poco espacio de movilización.</t>
  </si>
  <si>
    <t>Pad mouse y puestos de trabajo, mantenimiento de herramientas</t>
  </si>
  <si>
    <t>Desplazamientos (con o sin carga) orden y aseo del espacio de trabajo</t>
  </si>
  <si>
    <t>Turnos de trabajo y rotación de los mismos</t>
  </si>
  <si>
    <t>Trabajo bajo presión , comportamiento y adaptabilidad al trabajo encomendado.</t>
  </si>
  <si>
    <t xml:space="preserve">Operación normal y ambiente de trabajo </t>
  </si>
  <si>
    <t>SEGUIMIENTO GEOLOGICO</t>
  </si>
  <si>
    <t>WELL SITE - Geología de operaciones en pozo</t>
  </si>
  <si>
    <t>Permanecer largos periodos en posición sedente durante la actividad</t>
  </si>
  <si>
    <t>Well Logging - Ensamblar y conectar equipos, herramientas y registros al vástago del taladro o cables para conducir las pruebas y ensayos requeridos. Medir y calibrar tuberías y herramientas</t>
  </si>
  <si>
    <t>Vibraciones asociadas por manejo de equipos y herramientas.</t>
  </si>
  <si>
    <t>Exposición a ruido industrial continuo por uso de herramientas neumáticas, de golpes y/o impacto. Operación de equipos y herramientas.</t>
  </si>
  <si>
    <t>Herramientas manuales, herramientas neumáticas, herramientas eléctricas y  equipos</t>
  </si>
  <si>
    <t>Mud Logging - Monitoreo de parámetros</t>
  </si>
  <si>
    <t>Incendio / Explosión</t>
  </si>
  <si>
    <t xml:space="preserve">
Presencia de animales domésticos como gatos y perros de la comunidad o adoptados por el personal de la empresa</t>
  </si>
  <si>
    <t xml:space="preserve">Agentes infecciosos y biológicos generados por alimentos, por aire infectado o por contacto con material contaminado. </t>
  </si>
  <si>
    <t>Eliminar los equipos y herramientas según vida útil</t>
  </si>
  <si>
    <t>Procedimiento manejo seguro de herramientas.
'Capacitación autocuidado
Uso seguro de equipos y herramientas
Exámenes ocupacionales.</t>
  </si>
  <si>
    <t>Manejo de químicos para el uso de maquinaria y equipos</t>
  </si>
  <si>
    <t>Capacitación en riesgo químico (rotulado, etiquetado, hojas de seguridad, medidas de prevención y normas de utilización)</t>
  </si>
  <si>
    <t>Seguridad Basada en el Comportamiento
Sistema Globalmente Armonizado
Examen medico ocupacional</t>
  </si>
  <si>
    <t>Eléctrico-Baja tensión</t>
  </si>
  <si>
    <t>Procedimiento de control de energías peligrosas
Inspección de equipos y herramientas</t>
  </si>
  <si>
    <t>EPP
Capacitación</t>
  </si>
  <si>
    <t>Instalaciones eléctricas cumplimiento RETIE</t>
  </si>
  <si>
    <t>*Programa de energías peligrosas
*Programa de seguridad de procesos
* Programa de Gestión Seguridad Basada en el Comportamiento
* Procedimiento Sistema Permisos de Trabajo
* Procedimiento de predictivos y eléctricos de proceso
* Procedimiento de control de energías peligrosas
* Programa de seguridad de procesos
* Programa de energías peligrosas</t>
  </si>
  <si>
    <t>REGISTROS - ACTIVIDADES ADMINISTRATIVAS - Revisión y análisis de Informes</t>
  </si>
  <si>
    <t>Agentes infecciosos y biológicos generados por alimentos, por aire infectado o por contacto con material contaminado.</t>
  </si>
  <si>
    <t>Priorización del riesgo</t>
  </si>
  <si>
    <t>Lugar</t>
  </si>
  <si>
    <t>CONTROL DE CAMBIOS</t>
  </si>
  <si>
    <t xml:space="preserve">VERSIÓN </t>
  </si>
  <si>
    <t>Año</t>
  </si>
  <si>
    <t xml:space="preserve">FECHA </t>
  </si>
  <si>
    <t xml:space="preserve">CAMBIOS REALIZADOS </t>
  </si>
  <si>
    <t>Elaboración inicial de la MIPER</t>
  </si>
  <si>
    <t>Se realiza actualización general de procesos y actividades</t>
  </si>
  <si>
    <t>Se revisa y ajusta identificación de riesgos por accidente fluvial, se eliminan riesgos repetidos en el proceso de seguimiento geológico
Se actualiza control administrativo con la inclusión de COL-HSEQ-ES-002 Estandar operación segura de aeronaves, COL-HSE-ES-008 Estándar transporte fluvial, COL-HSEQ-ES-001 Estandar pasajeros, se hizo renombre de actividad de corrida de registros, a Well Logging.</t>
  </si>
  <si>
    <t>Se seperan las actividades de exploración y sismica, se actualiza el formato de la matriz de peligros, ingresando las columas de iconos, se verifca accidentalidad durante el periodo, las mediciones higienicas se realizan por cada contratista</t>
  </si>
  <si>
    <t>Subclasificación</t>
  </si>
  <si>
    <t>Nivel cualitativo de riesgo</t>
  </si>
  <si>
    <t>Eficacia</t>
  </si>
  <si>
    <t>Si</t>
  </si>
  <si>
    <t>No</t>
  </si>
  <si>
    <t>Etiquetas de columna</t>
  </si>
  <si>
    <t>Total Recuento de Eficaz</t>
  </si>
  <si>
    <t>Etiquetas de fila</t>
  </si>
  <si>
    <t>Recuento de Eficaz</t>
  </si>
  <si>
    <t>Total general</t>
  </si>
  <si>
    <t>Recuento de VALORACION DEL RIESGO RESULTANTE CON CONTROLES (Riesgo residual) - INTERPRETACIÓN DEL RIESGO</t>
  </si>
  <si>
    <t>Total Recuento de VALORACION DEL RIESGO RESULTANTE CON CONTROLES (Riesgo residual) - INTERPRETACIÓN DEL RIESGO</t>
  </si>
  <si>
    <t>1.1 Virus</t>
  </si>
  <si>
    <t>1.2 Bacterias</t>
  </si>
  <si>
    <t>1.3 Hongos</t>
  </si>
  <si>
    <t>3.4 Líquidos, rocíos</t>
  </si>
  <si>
    <t>3.6 Humos metálicos y NO metálicos</t>
  </si>
  <si>
    <t>3.7 Material particulado</t>
  </si>
  <si>
    <t>4.1 Gestión organizacional</t>
  </si>
  <si>
    <t>5.2 Esfuerzos</t>
  </si>
  <si>
    <t>5.3 Movimientos repetitivos</t>
  </si>
  <si>
    <t>6.7 Trabajo en alturas</t>
  </si>
  <si>
    <t>6.8 Espacios confinados</t>
  </si>
  <si>
    <t>7.1 Sismo</t>
  </si>
  <si>
    <t>7.3 Vendaval</t>
  </si>
  <si>
    <t>Biomecánicas</t>
  </si>
  <si>
    <t xml:space="preserve">CUADROS DE CONTROL </t>
  </si>
  <si>
    <t>COMPORTAMIENTO OBTENIDO</t>
  </si>
  <si>
    <t>Autocuidado
Uso de bloqueador</t>
  </si>
  <si>
    <t>Exámenes médicos ocupacionales (Audiometrías)</t>
  </si>
  <si>
    <t>Conceptos generales sobre riesgos 
Exámenes ocupacionales</t>
  </si>
  <si>
    <t>Exposición a cambios de clima (Frio-calor).</t>
  </si>
  <si>
    <t>Mantener hidratación
Resguardo durante lluvias
Autocuidado</t>
  </si>
  <si>
    <t xml:space="preserve">Capacitación en exposición a temperaturas extremas, Prevención de estrés térmico y golpes de calor, adecuada hidratación. 
Autocuidado. </t>
  </si>
  <si>
    <t xml:space="preserve">Vías con aumento de polvos en temporadas secas </t>
  </si>
  <si>
    <t>Lesiones por contacto con elementos corto punzantes</t>
  </si>
  <si>
    <t>AREAS DE TRABAJO ( DENTRO Y FUERA DEL BLOQUE)</t>
  </si>
  <si>
    <t xml:space="preserve">Ambiente de trabajo </t>
  </si>
  <si>
    <t>Manejo de químicos para el uso de maquinaria y equipos
Calibración de equipos de medición</t>
  </si>
  <si>
    <t>CODIGO              COL-HSE-FT-210
EMISIÓN             13-07-2015
VIGENCIA           18-06-2026                   
VERSIÓN             7
PÁGINA               1 de 1</t>
  </si>
  <si>
    <t>Exposición a vibraciones transmitidas al cuerpo durante el desplazamiento en vehículo por vías pavimentadas y no pavimentadas.</t>
  </si>
  <si>
    <t>* Programa de medicina preventiva y del trabajo
Identificación de riesgos, autocuidado.
Exámenes ocupacionales
Cumplimiento de Requisitos HSEQ Contratista</t>
  </si>
  <si>
    <t xml:space="preserve">Agentes infecciosos y biológicos generados por el agua, por aire infectado o por contacto con material contaminado. </t>
  </si>
  <si>
    <r>
      <t xml:space="preserve">AREAS DE INFLUENCIA DE LOS DIFERENTES BLOQUES
</t>
    </r>
    <r>
      <rPr>
        <sz val="8"/>
        <color rgb="FFFF00FF"/>
        <rFont val="Calibri"/>
        <family val="2"/>
        <scheme val="minor"/>
      </rPr>
      <t>AREAS DE OPERACIÓN</t>
    </r>
  </si>
  <si>
    <r>
      <t xml:space="preserve">Fuertes lluvias 
Descargas Eléctricas 
</t>
    </r>
    <r>
      <rPr>
        <sz val="8"/>
        <color rgb="FFFF00FF"/>
        <rFont val="Calibri"/>
        <family val="2"/>
        <scheme val="minor"/>
      </rPr>
      <t>Mareas 
Corrientes Fuertes</t>
    </r>
  </si>
  <si>
    <t>Exposición a cambios de clima (Frio-calor) de acuerdo al lugar</t>
  </si>
  <si>
    <t>Mantener hidratación
Ropa adecuada de acuerdo al clima
Autocuidado</t>
  </si>
  <si>
    <t xml:space="preserve">Capacitación en exposición a temperaturas extremas, Prevención uso de ropa adecuada, adecuada hidratación. 
Autocuidado. </t>
  </si>
  <si>
    <t>Caídas a distinto nivel por ascenso y descenso de vehículos de transporte fluvial</t>
  </si>
  <si>
    <t>DIFERENTES BLOQUES</t>
  </si>
  <si>
    <t>Calsificación</t>
  </si>
  <si>
    <t>Imagen</t>
  </si>
  <si>
    <t>x|</t>
  </si>
  <si>
    <r>
      <t xml:space="preserve">EFICACIA DE LAS MEDIDAS DE CONTROL
Registro de accidentes, casi accidentes o enfermedades generados en el periodo evaluado </t>
    </r>
    <r>
      <rPr>
        <b/>
        <sz val="8"/>
        <color rgb="FFFF00FF"/>
        <rFont val="Calibri"/>
        <family val="2"/>
        <scheme val="minor"/>
      </rPr>
      <t>(Tanto Internos o Externos) que defina la organización</t>
    </r>
  </si>
  <si>
    <t>4.7. Carga de Trabajo</t>
  </si>
  <si>
    <t>4.8 Victimización y acoso (bullying) e intimidación</t>
  </si>
  <si>
    <t>4.9 Liderazgo y la cultura de la organización</t>
  </si>
  <si>
    <t>Situación Controlada por la organización</t>
  </si>
  <si>
    <t>Parcialmente</t>
  </si>
  <si>
    <r>
      <t>Numero de personas expuestas - Visitantes, Clientes, autoridades</t>
    </r>
    <r>
      <rPr>
        <b/>
        <sz val="8"/>
        <color rgb="FFFF00FF"/>
        <rFont val="Calibri"/>
        <family val="2"/>
        <scheme val="minor"/>
      </rPr>
      <t xml:space="preserve"> y Otras Partes Interesadas</t>
    </r>
  </si>
  <si>
    <t>Operación PAREX</t>
  </si>
  <si>
    <t>Todas las tareas del proceso productivo</t>
  </si>
  <si>
    <t>Factores personales de los colaboradores, en los cuales los colaboradores no conozcan, no usen o no apliquen los procedimientos, herramientas, EPP o demás controles definidos por la organización</t>
  </si>
  <si>
    <t xml:space="preserve">Factores personales de los colaboradores, donde se pueden presentar acciones de acoso e intimidación a los demas compañeros </t>
  </si>
  <si>
    <t>Propios del tipo de liderazgo dado en la operación</t>
  </si>
  <si>
    <t>Recarga y/o diminución total  de las actividades y responsabilidades del trabajador</t>
  </si>
  <si>
    <t>Inducciones a los colaboradores
Continuo proceso de entrenamiento al personal
Seguimiento de rendición de cuentas en materia de SST
Cultura basada en la seguridad</t>
  </si>
  <si>
    <t>Capacitación en autocuidado
Reglamento Interno de Trabajo</t>
  </si>
  <si>
    <t>Interventores HSE
Directos</t>
  </si>
  <si>
    <t xml:space="preserve"> Comunicaciones afines por parte de Gestión Humana en cuanto a la prevención de esta clase de acciones en la organización</t>
  </si>
  <si>
    <t>Reglamento Interno de Trabajo</t>
  </si>
  <si>
    <t>Medición de bateria de riesgo psicosocial
Seguimiento evaluación de desempeño en HS</t>
  </si>
  <si>
    <t>* Permisos de Trabajo
* Programa de Seguridad Basada en el Comportamiento
* Procesos de Entrenamiento</t>
  </si>
  <si>
    <t>* Comunicación con Grupo de gestión humana
Comunicación con CCL 
Aplicación de Reglamento Interno en caso de ser aplicable</t>
  </si>
  <si>
    <t>*Grupo de Gestión Humana
* Medios de comunicación para informar y tratar esta clase de acciones</t>
  </si>
  <si>
    <t>* Resguardo y tratamiento acorde a procedimientos
* Prohibiciones dadas ante esta clase de acciones en la organización</t>
  </si>
  <si>
    <t>* Capacitaciones a lideres
* Programa de seguridad basada en el comportamiento
* Procesos de Entrenamiento a todo el personal</t>
  </si>
  <si>
    <t>* Capacitaciones a lideres
* Programa de seguridad basada en el comportamiento
* Procesos de Entrenamiento a todo el personal
* Bateria de riesgo psicosocial
Medición de KPI para roles</t>
  </si>
  <si>
    <t>Gestión Humana Parex
CCL  Parex</t>
  </si>
  <si>
    <t>No aplica</t>
  </si>
  <si>
    <t>SI</t>
  </si>
  <si>
    <t>Se realiza la verificación y actualización de los peligros presentes en las actividades de exploración, se identifican algnos peligros como:
- Transporte Terrestre: Vibraciones
- Transporte Fluvial: Biologico por bacterias, Locativo por desenso en vehiculos de transporte fluvial
- Se da alcance a los peligros identificados para areas de influencia a los bloques y bloques de exploración
Se realiza revisión de accidentalidad y mediciones higienicas ejecutadas en el periodos con el fin de valorar la eficacia de los controles
Se incluyen Todas las actividades los numerales 4.7, 4.8 y 4.9  como sub numerales de los tipos de peligros.
En los rotulos de la matriz se incluyen o modifican los siguientes rótulos:
* EFICACIA DE LAS MEDIDAS DE CONTROL
Registro de accidentes, casi accidentes o enfermedades generados en el periodo evaluado (Tanto Internos o Externos) que defina la organización.
*Numero de personas expuestas - Visitantes, Clientes, autoridades y Otras Partes Interesadas
*Situación Controlada por la organización
Adicionalmente, se define que La organización se ha asegurado que el sistema de gestión de SST alcance los resultados previstos, encontrando que la oportunidad dada desde su marco estrategico para el control de la accidentalidad y enfermedad laboral ha sido eficaz, como se evidencia en la  presente matriz; bajo el actual  analisis no se evidencia  oportunidades ni riesgos adicionales a ser tratados dentro de los riesgos y oportunidades de la organización.</t>
  </si>
  <si>
    <t>(en blanco)</t>
  </si>
  <si>
    <t>NO</t>
  </si>
  <si>
    <t>Rafael Bermeo (HSE Parex) / Geraldine Nizo Cardenas (DAMEC) /Javier Duque (Gerente HS)</t>
  </si>
  <si>
    <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</si>
</sst>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quot;$&quot;\ * #,##0.00_);_(&quot;$&quot;\ * \(#,##0.00\);_(&quot;$&quot;\ * &quot;-&quot;??_);_(@_)"/>
  </numFmts>
  <fonts count="68" x14ac:knownFonts="1">
    <font>
      <sz val="11"/>
      <color theme="1"/>
      <name val="Calibri"/>
      <family val="2"/>
      <scheme val="minor"/>
    </font>
    <font>
      <sz val="11"/>
      <color theme="1"/>
      <name val="Calibri"/>
      <family val="2"/>
      <scheme val="minor"/>
    </font>
    <font>
      <sz val="10"/>
      <name val="Arial"/>
      <family val="2"/>
    </font>
    <font>
      <sz val="11"/>
      <color theme="1"/>
      <name val="Arial"/>
      <family val="2"/>
    </font>
    <font>
      <b/>
      <sz val="11"/>
      <color theme="1"/>
      <name val="Calibri"/>
      <family val="2"/>
      <scheme val="minor"/>
    </font>
    <font>
      <sz val="11"/>
      <name val="Calibri"/>
      <family val="2"/>
      <scheme val="minor"/>
    </font>
    <font>
      <b/>
      <sz val="16"/>
      <name val="Arial"/>
      <family val="2"/>
    </font>
    <font>
      <u/>
      <sz val="11"/>
      <color theme="10"/>
      <name val="Calibri"/>
      <family val="2"/>
      <scheme val="minor"/>
    </font>
    <font>
      <b/>
      <sz val="22"/>
      <color theme="1"/>
      <name val="Calibri"/>
      <family val="2"/>
      <scheme val="minor"/>
    </font>
    <font>
      <b/>
      <sz val="10"/>
      <name val="Arial"/>
      <family val="2"/>
    </font>
    <font>
      <sz val="11"/>
      <name val="Arial"/>
      <family val="2"/>
    </font>
    <font>
      <sz val="12"/>
      <color theme="0"/>
      <name val="Arial"/>
      <family val="2"/>
    </font>
    <font>
      <sz val="10"/>
      <name val="Calibri"/>
      <family val="2"/>
      <scheme val="minor"/>
    </font>
    <font>
      <sz val="8"/>
      <name val="Calibri"/>
      <family val="2"/>
    </font>
    <font>
      <sz val="8"/>
      <color theme="1"/>
      <name val="Calibri"/>
      <family val="2"/>
      <scheme val="minor"/>
    </font>
    <font>
      <b/>
      <sz val="8"/>
      <name val="Calibri"/>
      <family val="2"/>
      <scheme val="minor"/>
    </font>
    <font>
      <b/>
      <sz val="12"/>
      <name val="Arial"/>
      <family val="2"/>
    </font>
    <font>
      <sz val="11"/>
      <color rgb="FFFF0000"/>
      <name val="Calibri"/>
      <family val="2"/>
      <scheme val="minor"/>
    </font>
    <font>
      <sz val="8"/>
      <name val="Calibri"/>
      <family val="2"/>
      <scheme val="minor"/>
    </font>
    <font>
      <b/>
      <sz val="8"/>
      <color theme="1"/>
      <name val="Calibri"/>
      <family val="2"/>
      <scheme val="minor"/>
    </font>
    <font>
      <sz val="6"/>
      <name val="Calibri"/>
      <family val="2"/>
      <scheme val="minor"/>
    </font>
    <font>
      <sz val="9"/>
      <color indexed="8"/>
      <name val="Arial Narrow"/>
      <family val="2"/>
    </font>
    <font>
      <b/>
      <sz val="24"/>
      <name val="Calibri"/>
      <family val="2"/>
    </font>
    <font>
      <sz val="11"/>
      <name val="Calibri"/>
      <family val="2"/>
    </font>
    <font>
      <b/>
      <sz val="11"/>
      <color indexed="8"/>
      <name val="Calibri"/>
      <family val="2"/>
    </font>
    <font>
      <b/>
      <sz val="11"/>
      <name val="Calibri"/>
      <family val="2"/>
    </font>
    <font>
      <sz val="11"/>
      <color indexed="8"/>
      <name val="Calibri"/>
      <family val="2"/>
    </font>
    <font>
      <b/>
      <sz val="12"/>
      <color indexed="8"/>
      <name val="Calibri"/>
      <family val="2"/>
    </font>
    <font>
      <sz val="12"/>
      <color indexed="8"/>
      <name val="Calibri"/>
      <family val="2"/>
    </font>
    <font>
      <b/>
      <sz val="11"/>
      <color indexed="10"/>
      <name val="Calibri"/>
      <family val="2"/>
    </font>
    <font>
      <u/>
      <sz val="11"/>
      <name val="Arial"/>
      <family val="2"/>
    </font>
    <font>
      <sz val="8"/>
      <color theme="1"/>
      <name val="Calibri"/>
      <family val="2"/>
    </font>
    <font>
      <u/>
      <sz val="10"/>
      <color theme="10"/>
      <name val="Arial"/>
      <family val="2"/>
    </font>
    <font>
      <sz val="11"/>
      <color theme="0"/>
      <name val="Calibri"/>
      <family val="2"/>
      <scheme val="minor"/>
    </font>
    <font>
      <b/>
      <sz val="8"/>
      <color theme="0"/>
      <name val="Calibri"/>
      <family val="2"/>
      <scheme val="minor"/>
    </font>
    <font>
      <u/>
      <sz val="11"/>
      <color theme="0"/>
      <name val="Calibri"/>
      <family val="2"/>
      <scheme val="minor"/>
    </font>
    <font>
      <b/>
      <sz val="10"/>
      <color theme="0"/>
      <name val="Arial"/>
      <family val="2"/>
    </font>
    <font>
      <sz val="10"/>
      <color theme="0"/>
      <name val="Arial"/>
      <family val="2"/>
    </font>
    <font>
      <sz val="8"/>
      <color rgb="FF7030A0"/>
      <name val="Calibri"/>
      <family val="2"/>
      <scheme val="minor"/>
    </font>
    <font>
      <sz val="8"/>
      <color theme="7"/>
      <name val="Calibri"/>
      <family val="2"/>
      <scheme val="minor"/>
    </font>
    <font>
      <b/>
      <sz val="12"/>
      <color theme="0"/>
      <name val="Arial"/>
      <family val="2"/>
    </font>
    <font>
      <sz val="11"/>
      <color theme="0"/>
      <name val="Arial"/>
      <family val="2"/>
    </font>
    <font>
      <sz val="32"/>
      <name val="Arial"/>
      <family val="2"/>
    </font>
    <font>
      <b/>
      <sz val="24"/>
      <color theme="1"/>
      <name val="Calibri"/>
      <family val="2"/>
      <scheme val="minor"/>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u/>
      <sz val="10"/>
      <color indexed="12"/>
      <name val="Arial"/>
      <family val="2"/>
    </font>
    <font>
      <sz val="11"/>
      <color indexed="20"/>
      <name val="Calibri"/>
      <family val="2"/>
    </font>
    <font>
      <sz val="11"/>
      <color indexed="60"/>
      <name val="Calibri"/>
      <family val="2"/>
    </font>
    <font>
      <sz val="12"/>
      <name val="Courier"/>
      <family val="3"/>
    </font>
    <font>
      <b/>
      <sz val="11"/>
      <color indexed="63"/>
      <name val="Calibri"/>
      <family val="2"/>
    </font>
    <font>
      <sz val="11"/>
      <color indexed="10"/>
      <name val="Calibri"/>
      <family val="2"/>
    </font>
    <font>
      <i/>
      <sz val="11"/>
      <color indexed="23"/>
      <name val="Calibri"/>
      <family val="2"/>
    </font>
    <font>
      <b/>
      <sz val="13"/>
      <color indexed="56"/>
      <name val="Calibri"/>
      <family val="2"/>
    </font>
    <font>
      <b/>
      <sz val="18"/>
      <color indexed="56"/>
      <name val="Cambria"/>
      <family val="2"/>
    </font>
    <font>
      <sz val="12"/>
      <color theme="1"/>
      <name val="Calibri"/>
      <family val="2"/>
      <scheme val="minor"/>
    </font>
    <font>
      <sz val="11"/>
      <color rgb="FFFF00FF"/>
      <name val="Arial"/>
      <family val="2"/>
    </font>
    <font>
      <sz val="8"/>
      <color rgb="FFFF00FF"/>
      <name val="Calibri"/>
      <family val="2"/>
      <scheme val="minor"/>
    </font>
    <font>
      <sz val="8"/>
      <color rgb="FFFF00FF"/>
      <name val="Calibri"/>
      <family val="2"/>
    </font>
    <font>
      <b/>
      <sz val="8"/>
      <color rgb="FFFF00FF"/>
      <name val="Calibri"/>
      <family val="2"/>
      <scheme val="minor"/>
    </font>
    <font>
      <sz val="10"/>
      <color rgb="FFFF00FF"/>
      <name val="Arial"/>
      <family val="2"/>
    </font>
    <font>
      <b/>
      <sz val="9"/>
      <color theme="0"/>
      <name val="Arial"/>
      <family val="2"/>
    </font>
    <font>
      <b/>
      <sz val="8"/>
      <color rgb="FF7030A0"/>
      <name val="Calibri"/>
      <family val="2"/>
      <scheme val="minor"/>
    </font>
  </fonts>
  <fills count="43">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4.9989318521683403E-2"/>
        <bgColor indexed="64"/>
      </patternFill>
    </fill>
    <fill>
      <patternFill patternType="solid">
        <fgColor indexed="9"/>
        <bgColor indexed="64"/>
      </patternFill>
    </fill>
    <fill>
      <patternFill patternType="solid">
        <fgColor rgb="FF00B050"/>
        <bgColor indexed="64"/>
      </patternFill>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rgb="FFFFC000"/>
        <bgColor indexed="64"/>
      </patternFill>
    </fill>
    <fill>
      <patternFill patternType="solid">
        <fgColor indexed="21"/>
        <bgColor indexed="64"/>
      </patternFill>
    </fill>
    <fill>
      <patternFill patternType="solid">
        <fgColor indexed="34"/>
        <bgColor indexed="64"/>
      </patternFill>
    </fill>
    <fill>
      <patternFill patternType="solid">
        <fgColor theme="4" tint="0.39997558519241921"/>
        <bgColor indexed="64"/>
      </patternFill>
    </fill>
    <fill>
      <patternFill patternType="solid">
        <fgColor theme="9"/>
        <bgColor theme="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6"/>
        <bgColor theme="6"/>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auto="1"/>
      </top>
      <bottom/>
      <diagonal/>
    </border>
    <border>
      <left style="thin">
        <color indexed="64"/>
      </left>
      <right/>
      <top/>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medium">
        <color indexed="64"/>
      </bottom>
      <diagonal/>
    </border>
    <border>
      <left style="hair">
        <color indexed="64"/>
      </left>
      <right/>
      <top/>
      <bottom style="hair">
        <color indexed="64"/>
      </bottom>
      <diagonal/>
    </border>
    <border>
      <left/>
      <right style="hair">
        <color indexed="64"/>
      </right>
      <top/>
      <bottom/>
      <diagonal/>
    </border>
    <border>
      <left style="hair">
        <color indexed="64"/>
      </left>
      <right style="hair">
        <color indexed="64"/>
      </right>
      <top/>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auto="1"/>
      </right>
      <top style="thin">
        <color auto="1"/>
      </top>
      <bottom style="thin">
        <color auto="1"/>
      </bottom>
      <diagonal/>
    </border>
    <border>
      <left style="thin">
        <color indexed="64"/>
      </left>
      <right style="thin">
        <color auto="1"/>
      </right>
      <top style="thin">
        <color auto="1"/>
      </top>
      <bottom/>
      <diagonal/>
    </border>
    <border>
      <left/>
      <right style="thin">
        <color theme="0"/>
      </right>
      <top/>
      <bottom style="thick">
        <color theme="0"/>
      </bottom>
      <diagonal/>
    </border>
    <border>
      <left style="thin">
        <color theme="0"/>
      </left>
      <right/>
      <top/>
      <bottom style="thick">
        <color theme="0"/>
      </bottom>
      <diagonal/>
    </border>
    <border>
      <left style="medium">
        <color rgb="FF000000"/>
      </left>
      <right style="hair">
        <color indexed="64"/>
      </right>
      <top style="medium">
        <color rgb="FF000000"/>
      </top>
      <bottom style="hair">
        <color indexed="64"/>
      </bottom>
      <diagonal/>
    </border>
    <border>
      <left style="hair">
        <color indexed="64"/>
      </left>
      <right style="hair">
        <color indexed="64"/>
      </right>
      <top style="medium">
        <color rgb="FF000000"/>
      </top>
      <bottom style="hair">
        <color indexed="64"/>
      </bottom>
      <diagonal/>
    </border>
    <border>
      <left style="hair">
        <color indexed="64"/>
      </left>
      <right style="medium">
        <color rgb="FF000000"/>
      </right>
      <top style="medium">
        <color rgb="FF000000"/>
      </top>
      <bottom style="hair">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style="hair">
        <color indexed="64"/>
      </right>
      <top style="hair">
        <color indexed="64"/>
      </top>
      <bottom/>
      <diagonal/>
    </border>
  </borders>
  <cellStyleXfs count="307">
    <xf numFmtId="0" fontId="0" fillId="0" borderId="0"/>
    <xf numFmtId="0" fontId="1" fillId="0" borderId="0"/>
    <xf numFmtId="0" fontId="2" fillId="0" borderId="0"/>
    <xf numFmtId="0" fontId="7" fillId="0" borderId="0" applyNumberFormat="0" applyFill="0" applyBorder="0" applyAlignment="0" applyProtection="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32" fillId="0" borderId="0" applyNumberFormat="0" applyFill="0" applyBorder="0" applyAlignment="0" applyProtection="0"/>
    <xf numFmtId="0" fontId="2" fillId="0" borderId="0"/>
    <xf numFmtId="0" fontId="1" fillId="0" borderId="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26" fillId="23" borderId="0" applyNumberFormat="0" applyBorder="0" applyAlignment="0" applyProtection="0"/>
    <xf numFmtId="0" fontId="26" fillId="26" borderId="0" applyNumberFormat="0" applyBorder="0" applyAlignment="0" applyProtection="0"/>
    <xf numFmtId="0" fontId="26" fillId="29" borderId="0" applyNumberFormat="0" applyBorder="0" applyAlignment="0" applyProtection="0"/>
    <xf numFmtId="0" fontId="44" fillId="30"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3" borderId="0" applyNumberFormat="0" applyBorder="0" applyAlignment="0" applyProtection="0"/>
    <xf numFmtId="0" fontId="45" fillId="22" borderId="0" applyNumberFormat="0" applyBorder="0" applyAlignment="0" applyProtection="0"/>
    <xf numFmtId="0" fontId="46" fillId="34" borderId="55" applyNumberFormat="0" applyAlignment="0" applyProtection="0"/>
    <xf numFmtId="0" fontId="47" fillId="35" borderId="56" applyNumberFormat="0" applyAlignment="0" applyProtection="0"/>
    <xf numFmtId="0" fontId="48" fillId="0" borderId="57" applyNumberFormat="0" applyFill="0" applyAlignment="0" applyProtection="0"/>
    <xf numFmtId="0" fontId="49" fillId="0" borderId="0" applyNumberFormat="0" applyFill="0" applyBorder="0" applyAlignment="0" applyProtection="0"/>
    <xf numFmtId="0" fontId="44" fillId="36" borderId="0" applyNumberFormat="0" applyBorder="0" applyAlignment="0" applyProtection="0"/>
    <xf numFmtId="0" fontId="44" fillId="37" borderId="0" applyNumberFormat="0" applyBorder="0" applyAlignment="0" applyProtection="0"/>
    <xf numFmtId="0" fontId="44" fillId="38"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44" fillId="39" borderId="0" applyNumberFormat="0" applyBorder="0" applyAlignment="0" applyProtection="0"/>
    <xf numFmtId="0" fontId="50" fillId="25" borderId="55" applyNumberFormat="0" applyAlignment="0" applyProtection="0"/>
    <xf numFmtId="0" fontId="32"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2" fillId="21"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53" fillId="40" borderId="0" applyNumberFormat="0" applyBorder="0" applyAlignment="0" applyProtection="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1" fillId="0" borderId="0"/>
    <xf numFmtId="0" fontId="2" fillId="41" borderId="58" applyNumberFormat="0" applyFont="0" applyAlignment="0" applyProtection="0"/>
    <xf numFmtId="9" fontId="2" fillId="0" borderId="0" applyFont="0" applyFill="0" applyBorder="0" applyAlignment="0" applyProtection="0"/>
    <xf numFmtId="0" fontId="55" fillId="34" borderId="59" applyNumberFormat="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8" fillId="0" borderId="60" applyNumberFormat="0" applyFill="0" applyAlignment="0" applyProtection="0"/>
    <xf numFmtId="0" fontId="49" fillId="0" borderId="61" applyNumberFormat="0" applyFill="0" applyAlignment="0" applyProtection="0"/>
    <xf numFmtId="0" fontId="59" fillId="0" borderId="0" applyNumberFormat="0" applyFill="0" applyBorder="0" applyAlignment="0" applyProtection="0"/>
    <xf numFmtId="0" fontId="24" fillId="0" borderId="62" applyNumberFormat="0" applyFill="0" applyAlignment="0" applyProtection="0"/>
    <xf numFmtId="0" fontId="1" fillId="0" borderId="0"/>
    <xf numFmtId="0" fontId="60" fillId="0" borderId="0"/>
    <xf numFmtId="0" fontId="1"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17">
    <xf numFmtId="0" fontId="0" fillId="0" borderId="0" xfId="0"/>
    <xf numFmtId="0" fontId="0" fillId="0" borderId="0" xfId="0" applyAlignment="1">
      <alignment horizontal="left"/>
    </xf>
    <xf numFmtId="0" fontId="0" fillId="0" borderId="0" xfId="0" pivotButton="1"/>
    <xf numFmtId="0" fontId="0" fillId="2" borderId="8" xfId="0" applyFill="1" applyBorder="1"/>
    <xf numFmtId="0" fontId="0" fillId="2" borderId="9" xfId="0" applyFill="1" applyBorder="1"/>
    <xf numFmtId="0" fontId="0" fillId="2" borderId="10" xfId="0" applyFill="1" applyBorder="1"/>
    <xf numFmtId="0" fontId="0" fillId="2" borderId="6" xfId="0" applyFill="1" applyBorder="1"/>
    <xf numFmtId="0" fontId="0" fillId="2" borderId="11" xfId="0" applyFill="1" applyBorder="1"/>
    <xf numFmtId="0" fontId="0" fillId="2" borderId="12" xfId="0" applyFill="1" applyBorder="1"/>
    <xf numFmtId="0" fontId="0" fillId="2" borderId="7" xfId="0" applyFill="1" applyBorder="1"/>
    <xf numFmtId="0" fontId="10" fillId="0" borderId="0" xfId="0" applyFont="1" applyAlignment="1">
      <alignment horizontal="center" vertical="center"/>
    </xf>
    <xf numFmtId="0" fontId="5"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2" borderId="0" xfId="0" applyFill="1"/>
    <xf numFmtId="0" fontId="2" fillId="2" borderId="0" xfId="0" applyFont="1" applyFill="1"/>
    <xf numFmtId="0" fontId="12" fillId="9" borderId="0" xfId="0" applyFont="1" applyFill="1" applyAlignment="1">
      <alignment horizontal="left" vertical="center" wrapText="1"/>
    </xf>
    <xf numFmtId="0" fontId="18" fillId="9" borderId="0" xfId="0" applyFont="1" applyFill="1" applyAlignment="1">
      <alignment wrapText="1"/>
    </xf>
    <xf numFmtId="0" fontId="18" fillId="2" borderId="0" xfId="0" applyFont="1" applyFill="1" applyAlignment="1">
      <alignment vertical="center" wrapText="1"/>
    </xf>
    <xf numFmtId="0" fontId="18" fillId="0" borderId="0" xfId="0" applyFont="1" applyAlignment="1">
      <alignment vertical="center" wrapText="1"/>
    </xf>
    <xf numFmtId="0" fontId="18" fillId="0" borderId="5" xfId="6" applyFont="1" applyBorder="1" applyAlignment="1">
      <alignment vertical="center"/>
    </xf>
    <xf numFmtId="0" fontId="18" fillId="5" borderId="1" xfId="0" applyFont="1" applyFill="1" applyBorder="1" applyAlignment="1">
      <alignment horizontal="center" vertical="center" wrapText="1"/>
    </xf>
    <xf numFmtId="0" fontId="15" fillId="0" borderId="0" xfId="0" applyFont="1" applyAlignment="1">
      <alignment horizontal="center" vertical="center" wrapText="1"/>
    </xf>
    <xf numFmtId="0" fontId="18" fillId="0" borderId="0" xfId="0" applyFont="1" applyAlignment="1">
      <alignment wrapText="1"/>
    </xf>
    <xf numFmtId="0" fontId="18" fillId="11" borderId="14" xfId="7" applyFont="1" applyFill="1" applyBorder="1" applyAlignment="1">
      <alignment horizontal="center" vertical="center" wrapText="1"/>
    </xf>
    <xf numFmtId="0" fontId="18" fillId="12" borderId="15" xfId="7" applyFont="1" applyFill="1" applyBorder="1" applyAlignment="1">
      <alignment horizontal="center" vertical="center" wrapText="1"/>
    </xf>
    <xf numFmtId="0" fontId="18" fillId="13" borderId="15" xfId="7" applyFont="1" applyFill="1" applyBorder="1" applyAlignment="1">
      <alignment horizontal="center" vertical="center" wrapText="1"/>
    </xf>
    <xf numFmtId="0" fontId="18" fillId="14" borderId="15" xfId="7" applyFont="1" applyFill="1" applyBorder="1" applyAlignment="1">
      <alignment horizontal="center" vertical="center" wrapText="1"/>
    </xf>
    <xf numFmtId="0" fontId="18" fillId="14" borderId="16" xfId="7" applyFont="1" applyFill="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center" wrapText="1"/>
    </xf>
    <xf numFmtId="0" fontId="18" fillId="2" borderId="0" xfId="4" applyFont="1" applyFill="1" applyAlignment="1">
      <alignment vertical="center"/>
    </xf>
    <xf numFmtId="0" fontId="18" fillId="15" borderId="1" xfId="0" applyFont="1" applyFill="1" applyBorder="1" applyAlignment="1">
      <alignment horizontal="center" vertical="center" wrapText="1"/>
    </xf>
    <xf numFmtId="0" fontId="18" fillId="11" borderId="17" xfId="6" applyFont="1" applyFill="1" applyBorder="1" applyAlignment="1">
      <alignment horizontal="center" vertical="center" wrapText="1"/>
    </xf>
    <xf numFmtId="0" fontId="18" fillId="10" borderId="1" xfId="6" applyFont="1" applyFill="1" applyBorder="1" applyAlignment="1">
      <alignment horizontal="center" vertical="center" wrapText="1"/>
    </xf>
    <xf numFmtId="0" fontId="18" fillId="12" borderId="1" xfId="6" applyFont="1" applyFill="1" applyBorder="1" applyAlignment="1">
      <alignment horizontal="center" vertical="center" wrapText="1"/>
    </xf>
    <xf numFmtId="0" fontId="18" fillId="13" borderId="1" xfId="6" applyFont="1" applyFill="1" applyBorder="1" applyAlignment="1">
      <alignment horizontal="center" vertical="center" wrapText="1"/>
    </xf>
    <xf numFmtId="0" fontId="18" fillId="14" borderId="18" xfId="6" applyFont="1" applyFill="1" applyBorder="1" applyAlignment="1">
      <alignment horizontal="center" vertical="center" wrapText="1"/>
    </xf>
    <xf numFmtId="0" fontId="18" fillId="4" borderId="1" xfId="0" applyFont="1" applyFill="1" applyBorder="1" applyAlignment="1">
      <alignment horizontal="center" vertical="center" wrapText="1"/>
    </xf>
    <xf numFmtId="0" fontId="18" fillId="4" borderId="1" xfId="6" applyFont="1" applyFill="1" applyBorder="1" applyAlignment="1">
      <alignment horizontal="center" vertical="center" wrapText="1"/>
    </xf>
    <xf numFmtId="0" fontId="18" fillId="13" borderId="18" xfId="6" applyFont="1" applyFill="1" applyBorder="1" applyAlignment="1">
      <alignment horizontal="center" vertical="center" wrapText="1"/>
    </xf>
    <xf numFmtId="0" fontId="18" fillId="10" borderId="1" xfId="0" applyFont="1" applyFill="1" applyBorder="1" applyAlignment="1">
      <alignment horizontal="center" vertical="center" wrapText="1"/>
    </xf>
    <xf numFmtId="0" fontId="18" fillId="12" borderId="18" xfId="6" applyFont="1" applyFill="1" applyBorder="1" applyAlignment="1">
      <alignment horizontal="center" vertical="center" wrapText="1"/>
    </xf>
    <xf numFmtId="0" fontId="18" fillId="11" borderId="19" xfId="6" applyFont="1" applyFill="1" applyBorder="1" applyAlignment="1">
      <alignment horizontal="center" vertical="center" wrapText="1"/>
    </xf>
    <xf numFmtId="0" fontId="18" fillId="11" borderId="20" xfId="6" applyFont="1" applyFill="1" applyBorder="1" applyAlignment="1">
      <alignment horizontal="center" vertical="center" wrapText="1"/>
    </xf>
    <xf numFmtId="0" fontId="18" fillId="11" borderId="21" xfId="6" applyFont="1" applyFill="1" applyBorder="1" applyAlignment="1">
      <alignment horizontal="center" vertical="center" wrapText="1"/>
    </xf>
    <xf numFmtId="0" fontId="18" fillId="0" borderId="0" xfId="4" applyFont="1" applyAlignment="1">
      <alignment vertical="center"/>
    </xf>
    <xf numFmtId="0" fontId="18" fillId="8" borderId="0" xfId="4" applyFont="1" applyFill="1" applyAlignment="1">
      <alignment vertical="center"/>
    </xf>
    <xf numFmtId="0" fontId="18" fillId="2" borderId="0" xfId="0" applyFont="1" applyFill="1" applyAlignment="1">
      <alignment horizontal="center" vertical="center" wrapText="1"/>
    </xf>
    <xf numFmtId="0" fontId="20" fillId="0" borderId="0" xfId="0" applyFont="1" applyAlignment="1">
      <alignment horizontal="center" vertical="center" wrapText="1"/>
    </xf>
    <xf numFmtId="0" fontId="1" fillId="0" borderId="0" xfId="9"/>
    <xf numFmtId="0" fontId="9" fillId="0" borderId="0" xfId="9" applyFont="1" applyAlignment="1">
      <alignment horizontal="center" vertical="center"/>
    </xf>
    <xf numFmtId="0" fontId="0" fillId="0" borderId="0" xfId="9" applyFont="1"/>
    <xf numFmtId="0" fontId="4" fillId="0" borderId="0" xfId="9" applyFont="1" applyAlignment="1">
      <alignment horizontal="center" vertical="center"/>
    </xf>
    <xf numFmtId="0" fontId="2" fillId="2" borderId="1" xfId="4" applyFill="1" applyBorder="1" applyAlignment="1">
      <alignment horizontal="center" vertical="center"/>
    </xf>
    <xf numFmtId="0" fontId="0" fillId="2" borderId="1" xfId="4" applyFont="1" applyFill="1" applyBorder="1" applyAlignment="1">
      <alignment horizontal="center" vertical="center"/>
    </xf>
    <xf numFmtId="0" fontId="23" fillId="9" borderId="0" xfId="10" applyFont="1" applyFill="1" applyAlignment="1">
      <alignment wrapText="1"/>
    </xf>
    <xf numFmtId="0" fontId="22" fillId="9" borderId="0" xfId="10" applyFont="1" applyFill="1" applyAlignment="1">
      <alignment horizontal="center" vertical="center" wrapText="1"/>
    </xf>
    <xf numFmtId="0" fontId="23" fillId="9" borderId="0" xfId="10" applyFont="1" applyFill="1" applyAlignment="1">
      <alignment horizontal="left" vertical="center" wrapText="1"/>
    </xf>
    <xf numFmtId="0" fontId="1" fillId="9" borderId="0" xfId="11" applyFill="1" applyAlignment="1">
      <alignment wrapText="1"/>
    </xf>
    <xf numFmtId="0" fontId="24" fillId="9" borderId="0" xfId="11" applyFont="1" applyFill="1" applyAlignment="1">
      <alignment horizontal="center" wrapText="1"/>
    </xf>
    <xf numFmtId="0" fontId="1" fillId="0" borderId="0" xfId="11" applyAlignment="1">
      <alignment horizontal="center" vertical="center" wrapText="1"/>
    </xf>
    <xf numFmtId="0" fontId="26" fillId="11" borderId="1" xfId="11" applyFont="1" applyFill="1" applyBorder="1" applyAlignment="1">
      <alignment horizontal="center" vertical="center" wrapText="1"/>
    </xf>
    <xf numFmtId="0" fontId="24" fillId="11" borderId="3" xfId="11" applyFont="1" applyFill="1" applyBorder="1" applyAlignment="1">
      <alignment horizontal="center" vertical="center" wrapText="1"/>
    </xf>
    <xf numFmtId="0" fontId="24" fillId="11" borderId="1" xfId="11" applyFont="1" applyFill="1" applyBorder="1" applyAlignment="1">
      <alignment horizontal="center" vertical="center" wrapText="1"/>
    </xf>
    <xf numFmtId="0" fontId="26" fillId="0" borderId="3" xfId="11" applyFont="1" applyBorder="1" applyAlignment="1">
      <alignment vertical="center" wrapText="1"/>
    </xf>
    <xf numFmtId="0" fontId="26" fillId="0" borderId="1" xfId="11" applyFont="1" applyBorder="1" applyAlignment="1">
      <alignment vertical="center" wrapText="1"/>
    </xf>
    <xf numFmtId="0" fontId="1" fillId="16" borderId="1" xfId="11" applyFill="1" applyBorder="1" applyAlignment="1">
      <alignment horizontal="center" vertical="center" wrapText="1"/>
    </xf>
    <xf numFmtId="0" fontId="1" fillId="12" borderId="1" xfId="11" applyFill="1" applyBorder="1" applyAlignment="1">
      <alignment horizontal="center" vertical="center" wrapText="1"/>
    </xf>
    <xf numFmtId="0" fontId="1" fillId="17" borderId="1" xfId="11" applyFill="1" applyBorder="1" applyAlignment="1">
      <alignment horizontal="center" vertical="center" wrapText="1"/>
    </xf>
    <xf numFmtId="0" fontId="1" fillId="13" borderId="1" xfId="11" applyFill="1" applyBorder="1" applyAlignment="1">
      <alignment horizontal="center" vertical="center" wrapText="1"/>
    </xf>
    <xf numFmtId="0" fontId="1" fillId="14" borderId="1" xfId="11" applyFill="1" applyBorder="1" applyAlignment="1">
      <alignment horizontal="center" vertical="center" wrapText="1"/>
    </xf>
    <xf numFmtId="0" fontId="5" fillId="9" borderId="0" xfId="12" applyFont="1" applyFill="1" applyAlignment="1">
      <alignment wrapText="1"/>
    </xf>
    <xf numFmtId="0" fontId="1" fillId="0" borderId="0" xfId="11" applyAlignment="1">
      <alignment horizontal="center" vertical="top" wrapText="1"/>
    </xf>
    <xf numFmtId="0" fontId="1" fillId="11" borderId="1" xfId="11" applyFill="1" applyBorder="1" applyAlignment="1">
      <alignment horizontal="center" vertical="top" wrapText="1"/>
    </xf>
    <xf numFmtId="0" fontId="1" fillId="0" borderId="0" xfId="11" applyAlignment="1">
      <alignment horizontal="left" vertical="top" wrapText="1"/>
    </xf>
    <xf numFmtId="0" fontId="1" fillId="11" borderId="1" xfId="11" applyFill="1" applyBorder="1" applyAlignment="1">
      <alignment horizontal="center" vertical="center" wrapText="1"/>
    </xf>
    <xf numFmtId="0" fontId="16" fillId="9" borderId="0" xfId="11" applyFont="1" applyFill="1" applyAlignment="1">
      <alignment horizontal="center" wrapText="1"/>
    </xf>
    <xf numFmtId="0" fontId="1" fillId="10" borderId="1" xfId="11" applyFill="1" applyBorder="1" applyAlignment="1">
      <alignment horizontal="center" vertical="center" wrapText="1"/>
    </xf>
    <xf numFmtId="0" fontId="1" fillId="4" borderId="1" xfId="11" applyFill="1" applyBorder="1" applyAlignment="1">
      <alignment horizontal="center" vertical="center" wrapText="1"/>
    </xf>
    <xf numFmtId="0" fontId="5" fillId="5" borderId="1" xfId="12" applyFont="1" applyFill="1" applyBorder="1" applyAlignment="1">
      <alignment horizontal="center" vertical="center" wrapText="1"/>
    </xf>
    <xf numFmtId="0" fontId="5" fillId="4" borderId="1" xfId="12" applyFont="1" applyFill="1" applyBorder="1" applyAlignment="1">
      <alignment horizontal="center" vertical="center" wrapText="1"/>
    </xf>
    <xf numFmtId="0" fontId="5" fillId="10" borderId="1" xfId="12" applyFont="1" applyFill="1" applyBorder="1" applyAlignment="1">
      <alignment horizontal="center" vertical="center" wrapText="1"/>
    </xf>
    <xf numFmtId="0" fontId="21" fillId="0" borderId="5" xfId="9" applyFont="1" applyBorder="1" applyAlignment="1">
      <alignment vertical="center"/>
    </xf>
    <xf numFmtId="0" fontId="1" fillId="0" borderId="1" xfId="9" applyBorder="1" applyAlignment="1">
      <alignment horizontal="center"/>
    </xf>
    <xf numFmtId="0" fontId="11" fillId="7" borderId="1" xfId="0" applyFont="1" applyFill="1" applyBorder="1" applyAlignment="1">
      <alignment horizontal="center" vertical="center" wrapText="1"/>
    </xf>
    <xf numFmtId="0" fontId="6" fillId="2" borderId="9" xfId="0" applyFont="1" applyFill="1" applyBorder="1" applyAlignment="1">
      <alignment vertical="center" wrapText="1"/>
    </xf>
    <xf numFmtId="0" fontId="6" fillId="2" borderId="0" xfId="0" applyFont="1" applyFill="1" applyAlignment="1">
      <alignment vertical="center" wrapText="1"/>
    </xf>
    <xf numFmtId="0" fontId="18" fillId="0" borderId="5" xfId="6" applyFont="1" applyBorder="1" applyAlignment="1">
      <alignment horizontal="left" vertical="center"/>
    </xf>
    <xf numFmtId="0" fontId="18" fillId="0" borderId="0" xfId="6" applyFont="1" applyAlignment="1">
      <alignment horizontal="left" vertical="center"/>
    </xf>
    <xf numFmtId="0" fontId="18" fillId="0" borderId="29" xfId="0" applyFont="1" applyBorder="1" applyAlignment="1">
      <alignment horizontal="center" vertical="center" wrapText="1"/>
    </xf>
    <xf numFmtId="0" fontId="35" fillId="0" borderId="0" xfId="3" applyFont="1" applyAlignment="1">
      <alignment horizontal="center" vertical="top" wrapText="1"/>
    </xf>
    <xf numFmtId="0" fontId="33" fillId="0" borderId="0" xfId="9" applyFont="1" applyAlignment="1">
      <alignment vertical="top" wrapText="1"/>
    </xf>
    <xf numFmtId="0" fontId="33" fillId="0" borderId="1" xfId="9" applyFont="1" applyBorder="1" applyAlignment="1">
      <alignment horizontal="center" vertical="top" wrapText="1"/>
    </xf>
    <xf numFmtId="0" fontId="36" fillId="0" borderId="0" xfId="9" applyFont="1" applyAlignment="1">
      <alignment horizontal="center" vertical="top" wrapText="1"/>
    </xf>
    <xf numFmtId="0" fontId="33" fillId="0" borderId="0" xfId="9" applyFont="1"/>
    <xf numFmtId="0" fontId="37" fillId="0" borderId="5" xfId="9" applyFont="1" applyBorder="1" applyAlignment="1">
      <alignment horizontal="center" vertical="center"/>
    </xf>
    <xf numFmtId="0" fontId="33" fillId="0" borderId="1" xfId="9" applyFont="1" applyBorder="1" applyAlignment="1">
      <alignment horizontal="center" vertical="center"/>
    </xf>
    <xf numFmtId="0" fontId="11" fillId="0" borderId="0" xfId="0" applyFont="1" applyAlignment="1">
      <alignment horizontal="center" vertical="center"/>
    </xf>
    <xf numFmtId="0" fontId="33" fillId="0" borderId="0" xfId="0" applyFont="1" applyAlignment="1">
      <alignment horizontal="center" vertical="center" wrapText="1"/>
    </xf>
    <xf numFmtId="0" fontId="36" fillId="0" borderId="0" xfId="9" applyFont="1" applyAlignment="1">
      <alignment horizontal="center" vertical="center"/>
    </xf>
    <xf numFmtId="0" fontId="3" fillId="0" borderId="0" xfId="0" applyFont="1" applyAlignment="1">
      <alignment horizontal="center" vertical="center"/>
    </xf>
    <xf numFmtId="0" fontId="15" fillId="0" borderId="0" xfId="0" applyFont="1" applyAlignment="1">
      <alignment vertical="center" wrapText="1"/>
    </xf>
    <xf numFmtId="0" fontId="15" fillId="0" borderId="0" xfId="6" applyFont="1" applyAlignment="1">
      <alignment vertical="center" textRotation="90" wrapText="1" shrinkToFit="1"/>
    </xf>
    <xf numFmtId="1" fontId="15" fillId="0" borderId="0" xfId="0" applyNumberFormat="1" applyFont="1" applyAlignment="1">
      <alignment horizontal="center" vertical="center" wrapText="1"/>
    </xf>
    <xf numFmtId="1" fontId="15" fillId="0" borderId="0" xfId="0" applyNumberFormat="1" applyFont="1" applyAlignment="1">
      <alignment vertical="center" wrapText="1"/>
    </xf>
    <xf numFmtId="0" fontId="14" fillId="0" borderId="29" xfId="0" applyFont="1" applyBorder="1" applyAlignment="1">
      <alignment horizontal="center" vertical="center" wrapText="1"/>
    </xf>
    <xf numFmtId="0" fontId="18" fillId="0" borderId="29" xfId="8" applyFont="1" applyBorder="1" applyAlignment="1">
      <alignment horizontal="center" vertical="center" wrapText="1"/>
    </xf>
    <xf numFmtId="0" fontId="13" fillId="0" borderId="29" xfId="0" applyFont="1" applyBorder="1" applyAlignment="1">
      <alignment horizontal="center" vertical="center" wrapText="1"/>
    </xf>
    <xf numFmtId="0" fontId="18" fillId="0" borderId="29" xfId="4" applyFont="1" applyBorder="1" applyAlignment="1">
      <alignment horizontal="center" vertical="center" wrapText="1"/>
    </xf>
    <xf numFmtId="0" fontId="15" fillId="0" borderId="29" xfId="8" applyFont="1" applyBorder="1" applyAlignment="1">
      <alignment horizontal="center" vertical="center" wrapText="1"/>
    </xf>
    <xf numFmtId="0" fontId="18" fillId="0" borderId="29" xfId="6" applyFont="1" applyBorder="1" applyAlignment="1">
      <alignment horizontal="center" vertical="center" wrapText="1"/>
    </xf>
    <xf numFmtId="1" fontId="18" fillId="0" borderId="29" xfId="0" applyNumberFormat="1" applyFont="1" applyBorder="1" applyAlignment="1">
      <alignment horizontal="center" vertical="center" wrapText="1"/>
    </xf>
    <xf numFmtId="0" fontId="14" fillId="0" borderId="29" xfId="8" applyFont="1" applyBorder="1" applyAlignment="1">
      <alignment horizontal="center" vertical="center" wrapText="1"/>
    </xf>
    <xf numFmtId="0" fontId="38" fillId="0" borderId="29" xfId="0" applyFont="1" applyBorder="1" applyAlignment="1">
      <alignment horizontal="center" vertical="center" wrapText="1"/>
    </xf>
    <xf numFmtId="1" fontId="18" fillId="0" borderId="29" xfId="4" applyNumberFormat="1" applyFont="1" applyBorder="1" applyAlignment="1">
      <alignment horizontal="center" vertical="center" wrapText="1"/>
    </xf>
    <xf numFmtId="14" fontId="14" fillId="0" borderId="29" xfId="8" applyNumberFormat="1" applyFont="1" applyBorder="1" applyAlignment="1">
      <alignment horizontal="center" vertical="center" wrapText="1"/>
    </xf>
    <xf numFmtId="0" fontId="14" fillId="0" borderId="29" xfId="6" applyFont="1" applyBorder="1" applyAlignment="1">
      <alignment horizontal="center" vertical="center" wrapText="1"/>
    </xf>
    <xf numFmtId="0" fontId="19" fillId="0" borderId="29" xfId="8" applyFont="1" applyBorder="1" applyAlignment="1">
      <alignment horizontal="center" vertical="center" wrapText="1"/>
    </xf>
    <xf numFmtId="0" fontId="38" fillId="0" borderId="29" xfId="6" applyFont="1" applyBorder="1" applyAlignment="1">
      <alignment horizontal="center" vertical="center" wrapText="1"/>
    </xf>
    <xf numFmtId="1" fontId="14" fillId="0" borderId="29" xfId="0" applyNumberFormat="1" applyFont="1" applyBorder="1" applyAlignment="1">
      <alignment horizontal="center" vertical="center" wrapText="1"/>
    </xf>
    <xf numFmtId="0" fontId="31" fillId="0" borderId="29" xfId="0" applyFont="1" applyBorder="1" applyAlignment="1">
      <alignment horizontal="center" vertical="center" wrapText="1"/>
    </xf>
    <xf numFmtId="0" fontId="15" fillId="0" borderId="29" xfId="0" applyFont="1" applyBorder="1" applyAlignment="1">
      <alignment horizontal="center" vertical="center" wrapText="1"/>
    </xf>
    <xf numFmtId="0" fontId="19" fillId="0" borderId="29" xfId="0" applyFont="1" applyBorder="1" applyAlignment="1">
      <alignment horizontal="center" vertical="center" textRotation="90" wrapText="1"/>
    </xf>
    <xf numFmtId="0" fontId="15" fillId="0" borderId="29" xfId="6" applyFont="1" applyBorder="1" applyAlignment="1">
      <alignment horizontal="center" vertical="center" textRotation="90" wrapText="1" shrinkToFit="1"/>
    </xf>
    <xf numFmtId="1" fontId="15" fillId="0" borderId="29" xfId="0" applyNumberFormat="1" applyFont="1" applyBorder="1" applyAlignment="1">
      <alignment horizontal="center" vertical="center" wrapText="1"/>
    </xf>
    <xf numFmtId="0" fontId="15" fillId="0" borderId="29" xfId="0" applyFont="1" applyBorder="1" applyAlignment="1">
      <alignment horizontal="center" vertical="center" textRotation="90" wrapText="1" shrinkToFit="1"/>
    </xf>
    <xf numFmtId="0" fontId="34" fillId="0" borderId="29" xfId="0" applyFont="1" applyBorder="1" applyAlignment="1">
      <alignment horizontal="center" vertical="center" textRotation="90" wrapText="1" shrinkToFit="1"/>
    </xf>
    <xf numFmtId="0" fontId="39" fillId="0" borderId="29" xfId="0" applyFont="1" applyBorder="1" applyAlignment="1">
      <alignment horizontal="center" vertical="center" wrapText="1"/>
    </xf>
    <xf numFmtId="0" fontId="10" fillId="0" borderId="29" xfId="0" applyFont="1" applyBorder="1" applyAlignment="1">
      <alignment horizontal="center" vertical="center" wrapText="1"/>
    </xf>
    <xf numFmtId="0" fontId="3" fillId="0" borderId="0" xfId="0" applyFont="1" applyAlignment="1">
      <alignment vertical="center" wrapText="1"/>
    </xf>
    <xf numFmtId="0" fontId="40" fillId="0" borderId="29" xfId="0" applyFont="1" applyBorder="1" applyAlignment="1">
      <alignment horizontal="center" vertical="center" wrapText="1"/>
    </xf>
    <xf numFmtId="0" fontId="41" fillId="0" borderId="29" xfId="0" applyFont="1" applyBorder="1" applyAlignment="1">
      <alignment vertical="center" wrapText="1"/>
    </xf>
    <xf numFmtId="0" fontId="16" fillId="7" borderId="29" xfId="0" applyFont="1" applyFill="1" applyBorder="1" applyAlignment="1">
      <alignment horizontal="center" vertical="center" wrapText="1"/>
    </xf>
    <xf numFmtId="0" fontId="30" fillId="0" borderId="29" xfId="3" applyFont="1" applyFill="1" applyBorder="1" applyAlignment="1">
      <alignment vertical="center" wrapText="1"/>
    </xf>
    <xf numFmtId="0" fontId="3" fillId="0" borderId="29" xfId="0" applyFont="1" applyBorder="1" applyAlignment="1">
      <alignment vertical="center" wrapText="1"/>
    </xf>
    <xf numFmtId="0" fontId="0" fillId="0" borderId="29" xfId="0" applyBorder="1" applyAlignment="1">
      <alignment vertical="center" wrapText="1"/>
    </xf>
    <xf numFmtId="0" fontId="0" fillId="0" borderId="0" xfId="0" applyAlignment="1">
      <alignment vertical="center" wrapText="1"/>
    </xf>
    <xf numFmtId="0" fontId="3" fillId="0" borderId="43" xfId="0" applyFont="1" applyBorder="1" applyAlignment="1">
      <alignment vertical="center" wrapText="1"/>
    </xf>
    <xf numFmtId="0" fontId="2" fillId="2" borderId="0" xfId="4" applyFill="1"/>
    <xf numFmtId="0" fontId="2" fillId="0" borderId="29" xfId="4" applyBorder="1" applyAlignment="1">
      <alignment horizontal="center" vertical="center"/>
    </xf>
    <xf numFmtId="14" fontId="2" fillId="0" borderId="29" xfId="4" applyNumberFormat="1" applyBorder="1" applyAlignment="1">
      <alignment horizontal="center" vertical="center"/>
    </xf>
    <xf numFmtId="0" fontId="0" fillId="2" borderId="38" xfId="0" applyFill="1" applyBorder="1"/>
    <xf numFmtId="0" fontId="0" fillId="2" borderId="39" xfId="0" applyFill="1" applyBorder="1"/>
    <xf numFmtId="0" fontId="0" fillId="2" borderId="40" xfId="0" applyFill="1" applyBorder="1"/>
    <xf numFmtId="0" fontId="0" fillId="2" borderId="26" xfId="0" applyFill="1" applyBorder="1"/>
    <xf numFmtId="0" fontId="0" fillId="2" borderId="27" xfId="0" applyFill="1" applyBorder="1"/>
    <xf numFmtId="0" fontId="0" fillId="2" borderId="37" xfId="0" applyFill="1" applyBorder="1"/>
    <xf numFmtId="0" fontId="0" fillId="2" borderId="23" xfId="0" applyFill="1" applyBorder="1"/>
    <xf numFmtId="0" fontId="0" fillId="2" borderId="24" xfId="0" applyFill="1" applyBorder="1"/>
    <xf numFmtId="0" fontId="21" fillId="0" borderId="13" xfId="9" applyFont="1" applyBorder="1" applyAlignment="1">
      <alignment vertical="center"/>
    </xf>
    <xf numFmtId="0" fontId="1" fillId="0" borderId="2" xfId="9" applyBorder="1" applyAlignment="1">
      <alignment horizontal="center"/>
    </xf>
    <xf numFmtId="0" fontId="0" fillId="0" borderId="4" xfId="9" applyFont="1" applyBorder="1"/>
    <xf numFmtId="0" fontId="0" fillId="0" borderId="12" xfId="9" applyFont="1" applyBorder="1" applyAlignment="1">
      <alignment horizontal="center" vertical="center"/>
    </xf>
    <xf numFmtId="0" fontId="0" fillId="0" borderId="9" xfId="9" applyFont="1" applyBorder="1"/>
    <xf numFmtId="0" fontId="0" fillId="0" borderId="4" xfId="9" applyFont="1" applyBorder="1" applyAlignment="1">
      <alignment wrapText="1"/>
    </xf>
    <xf numFmtId="0" fontId="0" fillId="0" borderId="29" xfId="0" applyBorder="1" applyAlignment="1">
      <alignment horizontal="center" vertical="center" wrapText="1"/>
    </xf>
    <xf numFmtId="0" fontId="0" fillId="0" borderId="29" xfId="0" applyBorder="1" applyAlignment="1">
      <alignment horizontal="left" vertical="center" wrapText="1"/>
    </xf>
    <xf numFmtId="0" fontId="0" fillId="0" borderId="29" xfId="0" applyBorder="1" applyAlignment="1">
      <alignment wrapText="1"/>
    </xf>
    <xf numFmtId="0" fontId="15" fillId="0" borderId="44" xfId="0" applyFont="1" applyBorder="1" applyAlignment="1">
      <alignment horizontal="center" vertical="center" wrapText="1"/>
    </xf>
    <xf numFmtId="0" fontId="15" fillId="0" borderId="45" xfId="0" applyFont="1" applyBorder="1" applyAlignment="1">
      <alignment horizontal="center" vertical="center" wrapText="1"/>
    </xf>
    <xf numFmtId="0" fontId="19" fillId="0" borderId="45" xfId="0" applyFont="1" applyBorder="1" applyAlignment="1">
      <alignment horizontal="center" vertical="center" textRotation="90" wrapText="1"/>
    </xf>
    <xf numFmtId="0" fontId="15" fillId="0" borderId="45" xfId="6" applyFont="1" applyBorder="1" applyAlignment="1">
      <alignment horizontal="center" vertical="center" textRotation="90" wrapText="1" shrinkToFit="1"/>
    </xf>
    <xf numFmtId="1" fontId="15" fillId="0" borderId="45" xfId="0" applyNumberFormat="1" applyFont="1" applyBorder="1" applyAlignment="1">
      <alignment horizontal="center" vertical="center" wrapText="1"/>
    </xf>
    <xf numFmtId="0" fontId="15" fillId="0" borderId="45" xfId="0" applyFont="1" applyBorder="1" applyAlignment="1">
      <alignment horizontal="center" vertical="center" textRotation="90" wrapText="1" shrinkToFit="1"/>
    </xf>
    <xf numFmtId="0" fontId="34" fillId="0" borderId="45" xfId="0" applyFont="1" applyBorder="1" applyAlignment="1">
      <alignment horizontal="center" vertical="center" textRotation="90" wrapText="1" shrinkToFit="1"/>
    </xf>
    <xf numFmtId="0" fontId="15" fillId="0" borderId="50" xfId="0" applyFont="1" applyBorder="1" applyAlignment="1">
      <alignment horizontal="center" vertical="center" textRotation="90" wrapText="1" shrinkToFit="1"/>
    </xf>
    <xf numFmtId="0" fontId="18" fillId="0" borderId="42" xfId="4" applyFont="1" applyBorder="1" applyAlignment="1">
      <alignment horizontal="center" vertical="center" wrapText="1"/>
    </xf>
    <xf numFmtId="0" fontId="0" fillId="0" borderId="0" xfId="0" applyAlignment="1">
      <alignment horizontal="left" indent="1"/>
    </xf>
    <xf numFmtId="0" fontId="18" fillId="4" borderId="29" xfId="0" applyFont="1" applyFill="1" applyBorder="1" applyAlignment="1">
      <alignment horizontal="center" vertical="center" wrapText="1"/>
    </xf>
    <xf numFmtId="0" fontId="9" fillId="0" borderId="51" xfId="4" applyFont="1" applyBorder="1" applyAlignment="1">
      <alignment horizontal="center"/>
    </xf>
    <xf numFmtId="0" fontId="9" fillId="0" borderId="52" xfId="4" applyFont="1" applyBorder="1" applyAlignment="1">
      <alignment horizontal="center"/>
    </xf>
    <xf numFmtId="0" fontId="2" fillId="0" borderId="29" xfId="4" applyBorder="1" applyAlignment="1">
      <alignment vertical="center" wrapText="1"/>
    </xf>
    <xf numFmtId="0" fontId="2" fillId="0" borderId="29" xfId="4" applyBorder="1" applyAlignment="1">
      <alignment horizontal="left" vertical="center" wrapText="1"/>
    </xf>
    <xf numFmtId="0" fontId="61" fillId="0" borderId="0" xfId="0" applyFont="1" applyAlignment="1">
      <alignment horizontal="center" vertical="center"/>
    </xf>
    <xf numFmtId="0" fontId="62" fillId="0" borderId="29" xfId="0" applyFont="1" applyBorder="1" applyAlignment="1">
      <alignment horizontal="center" vertical="center" wrapText="1"/>
    </xf>
    <xf numFmtId="0" fontId="62" fillId="0" borderId="29" xfId="8" applyFont="1" applyBorder="1" applyAlignment="1">
      <alignment horizontal="center" vertical="center" wrapText="1"/>
    </xf>
    <xf numFmtId="0" fontId="63" fillId="0" borderId="29" xfId="0" applyFont="1" applyBorder="1" applyAlignment="1">
      <alignment horizontal="center" vertical="center" wrapText="1"/>
    </xf>
    <xf numFmtId="0" fontId="62" fillId="0" borderId="29" xfId="4" applyFont="1" applyBorder="1" applyAlignment="1">
      <alignment horizontal="center" vertical="center" wrapText="1"/>
    </xf>
    <xf numFmtId="0" fontId="64" fillId="0" borderId="29" xfId="8" applyFont="1" applyBorder="1" applyAlignment="1">
      <alignment horizontal="center" vertical="center" wrapText="1"/>
    </xf>
    <xf numFmtId="0" fontId="62" fillId="0" borderId="29" xfId="6" applyFont="1" applyBorder="1" applyAlignment="1">
      <alignment horizontal="center" vertical="center" wrapText="1"/>
    </xf>
    <xf numFmtId="1" fontId="62" fillId="0" borderId="29" xfId="0" applyNumberFormat="1" applyFont="1" applyBorder="1" applyAlignment="1">
      <alignment horizontal="center" vertical="center" wrapText="1"/>
    </xf>
    <xf numFmtId="0" fontId="62" fillId="0" borderId="0" xfId="0" applyFont="1" applyAlignment="1">
      <alignment wrapText="1"/>
    </xf>
    <xf numFmtId="0" fontId="62" fillId="0" borderId="0" xfId="0" applyFont="1" applyAlignment="1">
      <alignment horizontal="center" wrapText="1"/>
    </xf>
    <xf numFmtId="0" fontId="62" fillId="0" borderId="0" xfId="0" applyFont="1" applyAlignment="1">
      <alignment vertical="center" wrapText="1"/>
    </xf>
    <xf numFmtId="0" fontId="62" fillId="2" borderId="0" xfId="4" applyFont="1" applyFill="1" applyAlignment="1">
      <alignment vertical="center"/>
    </xf>
    <xf numFmtId="0" fontId="62" fillId="0" borderId="0" xfId="4" applyFont="1" applyAlignment="1">
      <alignment vertical="center"/>
    </xf>
    <xf numFmtId="1" fontId="62" fillId="0" borderId="29" xfId="4" applyNumberFormat="1" applyFont="1" applyBorder="1" applyAlignment="1">
      <alignment horizontal="center" vertical="center" wrapText="1"/>
    </xf>
    <xf numFmtId="0" fontId="65" fillId="0" borderId="42" xfId="4" applyFont="1" applyBorder="1" applyAlignment="1">
      <alignment horizontal="center" vertical="center"/>
    </xf>
    <xf numFmtId="14" fontId="65" fillId="0" borderId="42" xfId="4" applyNumberFormat="1" applyFont="1" applyBorder="1" applyAlignment="1">
      <alignment horizontal="center" vertical="center"/>
    </xf>
    <xf numFmtId="0" fontId="65" fillId="0" borderId="42" xfId="4" applyFont="1" applyBorder="1" applyAlignment="1">
      <alignment horizontal="justify" vertical="center" wrapText="1"/>
    </xf>
    <xf numFmtId="0" fontId="19" fillId="0" borderId="0" xfId="0" applyFont="1" applyAlignment="1">
      <alignment horizontal="center" vertical="center" wrapText="1"/>
    </xf>
    <xf numFmtId="0" fontId="15" fillId="9" borderId="0" xfId="0" applyFont="1" applyFill="1" applyAlignment="1">
      <alignment horizontal="center" wrapText="1"/>
    </xf>
    <xf numFmtId="0" fontId="15" fillId="0" borderId="0" xfId="6" applyFont="1" applyAlignment="1">
      <alignment horizontal="center" vertical="center" wrapText="1"/>
    </xf>
    <xf numFmtId="0" fontId="66" fillId="42" borderId="65" xfId="0" applyFont="1" applyFill="1" applyBorder="1" applyAlignment="1">
      <alignment horizontal="center" vertical="center" wrapText="1"/>
    </xf>
    <xf numFmtId="0" fontId="66" fillId="42" borderId="66" xfId="0" applyFont="1" applyFill="1" applyBorder="1" applyAlignment="1">
      <alignment horizontal="center" vertical="center" wrapText="1"/>
    </xf>
    <xf numFmtId="0" fontId="1" fillId="0" borderId="0" xfId="9" applyAlignment="1">
      <alignment horizontal="center" vertical="center"/>
    </xf>
    <xf numFmtId="0" fontId="0" fillId="0" borderId="0" xfId="9" applyFont="1" applyAlignment="1">
      <alignment horizontal="center" vertical="center"/>
    </xf>
    <xf numFmtId="0" fontId="0" fillId="0" borderId="70" xfId="9" applyFont="1" applyBorder="1"/>
    <xf numFmtId="0" fontId="64" fillId="0" borderId="29" xfId="0" applyFont="1" applyBorder="1" applyAlignment="1">
      <alignment horizontal="center" vertical="center" textRotation="90" wrapText="1"/>
    </xf>
    <xf numFmtId="0" fontId="67" fillId="0" borderId="29" xfId="8" applyFont="1" applyBorder="1" applyAlignment="1">
      <alignment horizontal="center" vertical="center" wrapText="1"/>
    </xf>
    <xf numFmtId="0" fontId="15" fillId="19" borderId="67" xfId="0" applyFont="1" applyFill="1" applyBorder="1" applyAlignment="1">
      <alignment horizontal="center" vertical="center" wrapText="1"/>
    </xf>
    <xf numFmtId="0" fontId="15" fillId="19" borderId="68" xfId="0" applyFont="1" applyFill="1" applyBorder="1" applyAlignment="1">
      <alignment horizontal="center" vertical="center" wrapText="1"/>
    </xf>
    <xf numFmtId="0" fontId="34" fillId="19" borderId="68" xfId="0" applyFont="1" applyFill="1" applyBorder="1" applyAlignment="1">
      <alignment horizontal="center" vertical="center" textRotation="90" wrapText="1"/>
    </xf>
    <xf numFmtId="0" fontId="64" fillId="19" borderId="68" xfId="0" applyFont="1" applyFill="1" applyBorder="1" applyAlignment="1">
      <alignment horizontal="center" vertical="center" textRotation="90" wrapText="1"/>
    </xf>
    <xf numFmtId="0" fontId="15" fillId="19" borderId="68" xfId="6" applyFont="1" applyFill="1" applyBorder="1" applyAlignment="1">
      <alignment horizontal="center" vertical="center" textRotation="90" wrapText="1" shrinkToFit="1"/>
    </xf>
    <xf numFmtId="1" fontId="15" fillId="19" borderId="68" xfId="0" applyNumberFormat="1" applyFont="1" applyFill="1" applyBorder="1" applyAlignment="1">
      <alignment horizontal="center" vertical="center" wrapText="1"/>
    </xf>
    <xf numFmtId="0" fontId="15" fillId="19" borderId="68" xfId="0" applyFont="1" applyFill="1" applyBorder="1" applyAlignment="1">
      <alignment horizontal="center" vertical="center" textRotation="90" wrapText="1" shrinkToFit="1"/>
    </xf>
    <xf numFmtId="0" fontId="34" fillId="19" borderId="68" xfId="0" applyFont="1" applyFill="1" applyBorder="1" applyAlignment="1">
      <alignment horizontal="center" vertical="center" textRotation="90" wrapText="1" shrinkToFit="1"/>
    </xf>
    <xf numFmtId="0" fontId="15" fillId="19" borderId="69" xfId="0" applyFont="1" applyFill="1" applyBorder="1" applyAlignment="1">
      <alignment horizontal="center" vertical="center" textRotation="90" wrapText="1" shrinkToFit="1"/>
    </xf>
    <xf numFmtId="0" fontId="0" fillId="0" borderId="0" xfId="0" applyAlignment="1">
      <alignment horizontal="center"/>
    </xf>
    <xf numFmtId="0" fontId="0" fillId="0" borderId="71" xfId="9" applyFont="1" applyBorder="1"/>
    <xf numFmtId="0" fontId="0" fillId="0" borderId="63" xfId="9" applyFont="1" applyBorder="1"/>
    <xf numFmtId="0" fontId="0" fillId="0" borderId="63" xfId="9" applyFont="1" applyBorder="1" applyAlignment="1">
      <alignment wrapText="1"/>
    </xf>
    <xf numFmtId="0" fontId="0" fillId="0" borderId="64" xfId="9" applyFont="1" applyBorder="1"/>
    <xf numFmtId="0" fontId="15" fillId="0" borderId="0" xfId="0" quotePrefix="1" applyFont="1" applyAlignment="1">
      <alignment vertical="center" wrapText="1"/>
    </xf>
    <xf numFmtId="0" fontId="18" fillId="0" borderId="72" xfId="0" applyFont="1" applyBorder="1" applyAlignment="1">
      <alignment horizontal="center" vertical="center" wrapText="1"/>
    </xf>
    <xf numFmtId="0" fontId="18" fillId="0" borderId="42" xfId="0" applyFont="1" applyBorder="1" applyAlignment="1">
      <alignment horizontal="center" vertical="center" wrapText="1"/>
    </xf>
    <xf numFmtId="0" fontId="13" fillId="0" borderId="42" xfId="8" applyFont="1" applyBorder="1" applyAlignment="1">
      <alignment horizontal="center" vertical="center" wrapText="1"/>
    </xf>
    <xf numFmtId="0" fontId="15" fillId="0" borderId="42" xfId="8" applyFont="1" applyBorder="1" applyAlignment="1">
      <alignment horizontal="center" vertical="center" wrapText="1"/>
    </xf>
    <xf numFmtId="0" fontId="18" fillId="0" borderId="42" xfId="6" applyFont="1" applyBorder="1" applyAlignment="1">
      <alignment horizontal="center" vertical="center" wrapText="1"/>
    </xf>
    <xf numFmtId="1" fontId="18" fillId="0" borderId="42" xfId="0" applyNumberFormat="1" applyFont="1" applyBorder="1" applyAlignment="1">
      <alignment horizontal="center" vertical="center" wrapText="1"/>
    </xf>
    <xf numFmtId="0" fontId="18" fillId="0" borderId="42" xfId="8" applyFont="1" applyBorder="1" applyAlignment="1">
      <alignment horizontal="center" vertical="center" wrapText="1"/>
    </xf>
    <xf numFmtId="0" fontId="15" fillId="0" borderId="1" xfId="0" applyFont="1" applyBorder="1" applyAlignment="1">
      <alignment horizontal="center" vertical="center" wrapText="1"/>
    </xf>
    <xf numFmtId="0" fontId="15" fillId="0" borderId="31" xfId="6" applyFont="1" applyBorder="1" applyAlignment="1">
      <alignment horizontal="left"/>
    </xf>
    <xf numFmtId="0" fontId="15" fillId="0" borderId="41" xfId="6" applyFont="1" applyBorder="1" applyAlignment="1">
      <alignment horizontal="left"/>
    </xf>
    <xf numFmtId="0" fontId="15" fillId="0" borderId="29" xfId="6" applyFont="1" applyBorder="1" applyAlignment="1">
      <alignment horizontal="left"/>
    </xf>
    <xf numFmtId="0" fontId="18" fillId="0" borderId="29" xfId="6" applyFont="1" applyBorder="1" applyAlignment="1">
      <alignment horizontal="left" vertical="center"/>
    </xf>
    <xf numFmtId="0" fontId="18" fillId="0" borderId="33" xfId="6" applyFont="1" applyBorder="1" applyAlignment="1">
      <alignment horizontal="left" vertical="center"/>
    </xf>
    <xf numFmtId="0" fontId="15" fillId="9" borderId="8" xfId="0"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2" fillId="9" borderId="3" xfId="0" applyFont="1" applyFill="1" applyBorder="1" applyAlignment="1">
      <alignment horizontal="left" vertical="center" wrapText="1"/>
    </xf>
    <xf numFmtId="0" fontId="12" fillId="9" borderId="4" xfId="0" applyFont="1" applyFill="1" applyBorder="1" applyAlignment="1">
      <alignment horizontal="left" vertical="center" wrapText="1"/>
    </xf>
    <xf numFmtId="0" fontId="12" fillId="9" borderId="5" xfId="0" applyFont="1" applyFill="1" applyBorder="1" applyAlignment="1">
      <alignment horizontal="left" vertical="center" wrapText="1"/>
    </xf>
    <xf numFmtId="0" fontId="15" fillId="0" borderId="30" xfId="6" applyFont="1" applyBorder="1" applyAlignment="1">
      <alignment horizontal="left"/>
    </xf>
    <xf numFmtId="0" fontId="15" fillId="0" borderId="48" xfId="6" applyFont="1" applyBorder="1" applyAlignment="1">
      <alignment horizontal="left"/>
    </xf>
    <xf numFmtId="0" fontId="15" fillId="0" borderId="28" xfId="6" applyFont="1" applyBorder="1" applyAlignment="1">
      <alignment horizontal="left"/>
    </xf>
    <xf numFmtId="0" fontId="18" fillId="0" borderId="46" xfId="6" applyFont="1" applyBorder="1" applyAlignment="1">
      <alignment horizontal="left" vertical="center"/>
    </xf>
    <xf numFmtId="0" fontId="18" fillId="0" borderId="53" xfId="6" applyFont="1" applyBorder="1" applyAlignment="1">
      <alignment horizontal="left" vertical="center"/>
    </xf>
    <xf numFmtId="0" fontId="18" fillId="0" borderId="54" xfId="6" applyFont="1" applyBorder="1" applyAlignment="1">
      <alignment horizontal="left" vertical="center"/>
    </xf>
    <xf numFmtId="0" fontId="15" fillId="0" borderId="0" xfId="0" applyFont="1" applyAlignment="1">
      <alignment horizontal="center" vertical="center" wrapText="1"/>
    </xf>
    <xf numFmtId="0" fontId="19" fillId="0" borderId="0" xfId="0" applyFont="1" applyAlignment="1">
      <alignment horizontal="center" vertical="center" wrapText="1"/>
    </xf>
    <xf numFmtId="0" fontId="15" fillId="9" borderId="0" xfId="0" applyFont="1" applyFill="1" applyAlignment="1">
      <alignment horizontal="center" wrapText="1"/>
    </xf>
    <xf numFmtId="0" fontId="15" fillId="0" borderId="34" xfId="6" applyFont="1" applyBorder="1" applyAlignment="1">
      <alignment horizontal="left"/>
    </xf>
    <xf numFmtId="0" fontId="15" fillId="0" borderId="49" xfId="6" applyFont="1" applyBorder="1" applyAlignment="1">
      <alignment horizontal="left"/>
    </xf>
    <xf numFmtId="0" fontId="15" fillId="0" borderId="35" xfId="6" applyFont="1" applyBorder="1" applyAlignment="1">
      <alignment horizontal="left"/>
    </xf>
    <xf numFmtId="14" fontId="18" fillId="0" borderId="35" xfId="6" applyNumberFormat="1" applyFont="1" applyBorder="1" applyAlignment="1">
      <alignment horizontal="left" vertical="center"/>
    </xf>
    <xf numFmtId="0" fontId="18" fillId="0" borderId="35" xfId="6" applyFont="1" applyBorder="1" applyAlignment="1">
      <alignment horizontal="left" vertical="center"/>
    </xf>
    <xf numFmtId="0" fontId="18" fillId="0" borderId="36" xfId="6" applyFont="1" applyBorder="1" applyAlignment="1">
      <alignment horizontal="left" vertical="center"/>
    </xf>
    <xf numFmtId="0" fontId="15" fillId="0" borderId="0" xfId="6" applyFont="1" applyAlignment="1">
      <alignment horizontal="center" vertical="center" wrapText="1"/>
    </xf>
    <xf numFmtId="1" fontId="15" fillId="0" borderId="0" xfId="0" applyNumberFormat="1" applyFont="1" applyAlignment="1">
      <alignment horizontal="center" vertical="center" wrapText="1"/>
    </xf>
    <xf numFmtId="0" fontId="15" fillId="9" borderId="0" xfId="0" applyFont="1" applyFill="1" applyAlignment="1">
      <alignment horizontal="center" vertical="center" textRotation="90" wrapText="1"/>
    </xf>
    <xf numFmtId="0" fontId="6" fillId="2" borderId="9"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6" xfId="0" applyFont="1" applyFill="1" applyBorder="1" applyAlignment="1">
      <alignment horizontal="center" vertical="center" wrapText="1"/>
    </xf>
    <xf numFmtId="0" fontId="5" fillId="9" borderId="1" xfId="12" applyFont="1" applyFill="1" applyBorder="1" applyAlignment="1">
      <alignment horizontal="left" vertical="center" wrapText="1"/>
    </xf>
    <xf numFmtId="0" fontId="23" fillId="9" borderId="23" xfId="10" applyFont="1" applyFill="1" applyBorder="1" applyAlignment="1">
      <alignment horizontal="left" vertical="center" wrapText="1"/>
    </xf>
    <xf numFmtId="0" fontId="23" fillId="9" borderId="24" xfId="10" applyFont="1" applyFill="1" applyBorder="1" applyAlignment="1">
      <alignment horizontal="left" vertical="center" wrapText="1"/>
    </xf>
    <xf numFmtId="0" fontId="23" fillId="9" borderId="26" xfId="10" applyFont="1" applyFill="1" applyBorder="1" applyAlignment="1">
      <alignment horizontal="left" vertical="center" wrapText="1"/>
    </xf>
    <xf numFmtId="0" fontId="23" fillId="9" borderId="27" xfId="10" applyFont="1" applyFill="1" applyBorder="1" applyAlignment="1">
      <alignment horizontal="left" vertical="center" wrapText="1"/>
    </xf>
    <xf numFmtId="0" fontId="25" fillId="6" borderId="1" xfId="10" applyFont="1" applyFill="1" applyBorder="1" applyAlignment="1">
      <alignment horizontal="center" vertical="center" wrapText="1"/>
    </xf>
    <xf numFmtId="0" fontId="16" fillId="9" borderId="0" xfId="11" applyFont="1" applyFill="1" applyAlignment="1">
      <alignment horizontal="left" vertical="center" wrapText="1"/>
    </xf>
    <xf numFmtId="0" fontId="1" fillId="0" borderId="0" xfId="11" applyAlignment="1">
      <alignment horizontal="left" vertical="center" wrapText="1"/>
    </xf>
    <xf numFmtId="0" fontId="1" fillId="11" borderId="3" xfId="11" applyFill="1" applyBorder="1" applyAlignment="1">
      <alignment horizontal="center" vertical="top" wrapText="1"/>
    </xf>
    <xf numFmtId="0" fontId="1" fillId="11" borderId="5" xfId="11" applyFill="1" applyBorder="1" applyAlignment="1">
      <alignment horizontal="center" vertical="top" wrapText="1"/>
    </xf>
    <xf numFmtId="0" fontId="4" fillId="0" borderId="6" xfId="11" applyFont="1" applyBorder="1" applyAlignment="1">
      <alignment vertical="center" textRotation="90" wrapText="1"/>
    </xf>
    <xf numFmtId="0" fontId="4" fillId="9" borderId="9" xfId="11" applyFont="1" applyFill="1" applyBorder="1" applyAlignment="1">
      <alignment horizontal="center" wrapText="1"/>
    </xf>
    <xf numFmtId="0" fontId="22" fillId="9" borderId="14" xfId="10" applyFont="1" applyFill="1" applyBorder="1" applyAlignment="1">
      <alignment horizontal="center" vertical="center" wrapText="1"/>
    </xf>
    <xf numFmtId="0" fontId="22" fillId="9" borderId="22" xfId="10" applyFont="1" applyFill="1" applyBorder="1" applyAlignment="1">
      <alignment horizontal="center" vertical="center" wrapText="1"/>
    </xf>
    <xf numFmtId="0" fontId="22" fillId="9" borderId="19" xfId="10" applyFont="1" applyFill="1" applyBorder="1" applyAlignment="1">
      <alignment horizontal="center" vertical="center" wrapText="1"/>
    </xf>
    <xf numFmtId="0" fontId="22" fillId="9" borderId="25" xfId="10" applyFont="1" applyFill="1" applyBorder="1" applyAlignment="1">
      <alignment horizontal="center" vertical="center" wrapText="1"/>
    </xf>
    <xf numFmtId="0" fontId="22" fillId="9" borderId="15" xfId="10" applyFont="1" applyFill="1" applyBorder="1" applyAlignment="1">
      <alignment horizontal="center" vertical="center" wrapText="1"/>
    </xf>
    <xf numFmtId="0" fontId="22" fillId="9" borderId="16" xfId="10" applyFont="1" applyFill="1" applyBorder="1" applyAlignment="1">
      <alignment horizontal="center" vertical="center" wrapText="1"/>
    </xf>
    <xf numFmtId="0" fontId="22" fillId="9" borderId="20" xfId="10" applyFont="1" applyFill="1" applyBorder="1" applyAlignment="1">
      <alignment horizontal="center" vertical="center" wrapText="1"/>
    </xf>
    <xf numFmtId="0" fontId="22" fillId="9" borderId="21" xfId="10" applyFont="1" applyFill="1" applyBorder="1" applyAlignment="1">
      <alignment horizontal="center" vertical="center" wrapText="1"/>
    </xf>
    <xf numFmtId="0" fontId="1" fillId="0" borderId="3" xfId="11" applyBorder="1" applyAlignment="1">
      <alignment horizontal="left" vertical="top" wrapText="1"/>
    </xf>
    <xf numFmtId="0" fontId="1" fillId="0" borderId="5" xfId="11" applyBorder="1" applyAlignment="1">
      <alignment horizontal="left" vertical="top" wrapText="1"/>
    </xf>
    <xf numFmtId="0" fontId="3" fillId="0" borderId="28"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4" xfId="0" applyFont="1" applyBorder="1" applyAlignment="1">
      <alignment horizontal="center" vertical="center" wrapText="1"/>
    </xf>
    <xf numFmtId="14" fontId="18" fillId="0" borderId="36" xfId="6" applyNumberFormat="1" applyFont="1" applyBorder="1" applyAlignment="1">
      <alignment horizontal="left" vertical="center"/>
    </xf>
    <xf numFmtId="0" fontId="18" fillId="0" borderId="28" xfId="6" applyFont="1" applyBorder="1" applyAlignment="1">
      <alignment horizontal="left" vertical="center"/>
    </xf>
    <xf numFmtId="0" fontId="18" fillId="0" borderId="32" xfId="6" applyFont="1" applyBorder="1" applyAlignment="1">
      <alignment horizontal="left" vertical="center"/>
    </xf>
    <xf numFmtId="0" fontId="8" fillId="0" borderId="0" xfId="0" applyFont="1" applyAlignment="1">
      <alignment horizontal="left" wrapText="1"/>
    </xf>
    <xf numFmtId="0" fontId="42" fillId="2" borderId="0" xfId="4" applyFont="1" applyFill="1" applyAlignment="1">
      <alignment horizontal="center"/>
    </xf>
    <xf numFmtId="0" fontId="43" fillId="3" borderId="37" xfId="0" applyFont="1" applyFill="1" applyBorder="1" applyAlignment="1">
      <alignment horizontal="center" vertical="center"/>
    </xf>
    <xf numFmtId="0" fontId="43" fillId="3" borderId="23" xfId="0" applyFont="1" applyFill="1" applyBorder="1" applyAlignment="1">
      <alignment horizontal="center" vertical="center"/>
    </xf>
    <xf numFmtId="0" fontId="43" fillId="3" borderId="24" xfId="0" applyFont="1" applyFill="1" applyBorder="1" applyAlignment="1">
      <alignment horizontal="center" vertical="center"/>
    </xf>
    <xf numFmtId="0" fontId="43" fillId="3" borderId="38" xfId="0" applyFont="1" applyFill="1" applyBorder="1" applyAlignment="1">
      <alignment horizontal="center" vertical="center"/>
    </xf>
    <xf numFmtId="0" fontId="43" fillId="3" borderId="0" xfId="0" applyFont="1" applyFill="1" applyAlignment="1">
      <alignment horizontal="center" vertical="center"/>
    </xf>
    <xf numFmtId="0" fontId="43" fillId="3" borderId="39" xfId="0" applyFont="1" applyFill="1" applyBorder="1" applyAlignment="1">
      <alignment horizontal="center" vertical="center"/>
    </xf>
    <xf numFmtId="0" fontId="43" fillId="3" borderId="40" xfId="0" applyFont="1" applyFill="1" applyBorder="1" applyAlignment="1">
      <alignment horizontal="center" vertical="center"/>
    </xf>
    <xf numFmtId="0" fontId="43" fillId="3" borderId="26" xfId="0" applyFont="1" applyFill="1" applyBorder="1" applyAlignment="1">
      <alignment horizontal="center" vertical="center"/>
    </xf>
    <xf numFmtId="0" fontId="43" fillId="3" borderId="27" xfId="0" applyFont="1" applyFill="1" applyBorder="1" applyAlignment="1">
      <alignment horizontal="center" vertical="center"/>
    </xf>
    <xf numFmtId="0" fontId="43" fillId="18" borderId="37" xfId="0" applyFont="1" applyFill="1" applyBorder="1" applyAlignment="1">
      <alignment horizontal="center" vertical="center"/>
    </xf>
    <xf numFmtId="0" fontId="43" fillId="18" borderId="23" xfId="0" applyFont="1" applyFill="1" applyBorder="1" applyAlignment="1">
      <alignment horizontal="center" vertical="center"/>
    </xf>
    <xf numFmtId="0" fontId="43" fillId="18" borderId="24" xfId="0" applyFont="1" applyFill="1" applyBorder="1" applyAlignment="1">
      <alignment horizontal="center" vertical="center"/>
    </xf>
    <xf numFmtId="0" fontId="43" fillId="18" borderId="38" xfId="0" applyFont="1" applyFill="1" applyBorder="1" applyAlignment="1">
      <alignment horizontal="center" vertical="center"/>
    </xf>
    <xf numFmtId="0" fontId="43" fillId="18" borderId="0" xfId="0" applyFont="1" applyFill="1" applyAlignment="1">
      <alignment horizontal="center" vertical="center"/>
    </xf>
    <xf numFmtId="0" fontId="43" fillId="18" borderId="39" xfId="0" applyFont="1" applyFill="1" applyBorder="1" applyAlignment="1">
      <alignment horizontal="center" vertical="center"/>
    </xf>
    <xf numFmtId="0" fontId="43" fillId="18" borderId="40" xfId="0" applyFont="1" applyFill="1" applyBorder="1" applyAlignment="1">
      <alignment horizontal="center" vertical="center"/>
    </xf>
    <xf numFmtId="0" fontId="43" fillId="18" borderId="26" xfId="0" applyFont="1" applyFill="1" applyBorder="1" applyAlignment="1">
      <alignment horizontal="center" vertical="center"/>
    </xf>
    <xf numFmtId="0" fontId="43" fillId="18" borderId="27" xfId="0" applyFont="1" applyFill="1" applyBorder="1" applyAlignment="1">
      <alignment horizontal="center" vertical="center"/>
    </xf>
    <xf numFmtId="0" fontId="0" fillId="0" borderId="0" xfId="0" applyNumberFormat="1"/>
  </cellXfs>
  <cellStyles count="307">
    <cellStyle name="20% - Énfasis1 2" xfId="16" xr:uid="{75B7C66A-F99C-4EB4-9C2E-FD11CE2F2F4A}"/>
    <cellStyle name="20% - Énfasis2 2" xfId="17" xr:uid="{DCE216EC-B702-4158-8A80-73CD3A327637}"/>
    <cellStyle name="20% - Énfasis3 2" xfId="18" xr:uid="{573CA173-E8FF-4354-AE3F-246B04A5DE82}"/>
    <cellStyle name="20% - Énfasis4 2" xfId="19" xr:uid="{F09965C4-7AF7-46E7-9AAB-A03A473424F0}"/>
    <cellStyle name="20% - Énfasis5 2" xfId="20" xr:uid="{3C085A89-D66E-415C-A90C-39578690B5E3}"/>
    <cellStyle name="20% - Énfasis6 2" xfId="21" xr:uid="{3BD012E3-18FF-4BED-A6B4-8EA98D43DBEB}"/>
    <cellStyle name="40% - Énfasis1 2" xfId="22" xr:uid="{7B674BA6-2129-4108-A065-BB64E9BD159A}"/>
    <cellStyle name="40% - Énfasis2 2" xfId="23" xr:uid="{9A7F536A-0EE0-4A6A-A4CE-3E19C0B47A1D}"/>
    <cellStyle name="40% - Énfasis3 2" xfId="24" xr:uid="{136E2D27-ADA9-473B-AF64-270BA605F748}"/>
    <cellStyle name="40% - Énfasis4 2" xfId="25" xr:uid="{FB3B7BCD-1406-4B5E-B396-031CAC24F493}"/>
    <cellStyle name="40% - Énfasis5 2" xfId="26" xr:uid="{45DA9FC7-DBA7-4BBE-B291-B1137F0D0C85}"/>
    <cellStyle name="40% - Énfasis6 2" xfId="27" xr:uid="{3FBA5A5C-51D7-4EF7-9755-E6D8D8BA504E}"/>
    <cellStyle name="60% - Énfasis1 2" xfId="28" xr:uid="{EE5E6B47-4306-48B6-97C7-42F26E49C3BA}"/>
    <cellStyle name="60% - Énfasis2 2" xfId="29" xr:uid="{BA9A4902-1E83-409E-9163-8AF1819D42F8}"/>
    <cellStyle name="60% - Énfasis3 2" xfId="30" xr:uid="{7BB5B301-BD3A-4204-8CA4-B18950A9821D}"/>
    <cellStyle name="60% - Énfasis4 2" xfId="31" xr:uid="{F83C5742-4C9F-458D-A31E-8FE3BCF1165B}"/>
    <cellStyle name="60% - Énfasis5 2" xfId="32" xr:uid="{8B81EBFB-911E-4B78-9EE8-6B1505F4FD6B}"/>
    <cellStyle name="60% - Énfasis6 2" xfId="33" xr:uid="{59E87740-06BC-4D5D-BE71-9828C0C3FB4F}"/>
    <cellStyle name="Buena 2" xfId="34" xr:uid="{43E520BC-857F-4790-B926-8D5D6A9B39E3}"/>
    <cellStyle name="Cálculo 2" xfId="35" xr:uid="{FC8DBD1F-828C-40C1-9122-003DB5EE19A2}"/>
    <cellStyle name="Celda de comprobación 2" xfId="36" xr:uid="{7E810D10-C74B-4354-867D-8BF9DCDA2AC3}"/>
    <cellStyle name="Celda vinculada 2" xfId="37" xr:uid="{F4B7B084-6E42-4BD0-BFBF-67431782A67E}"/>
    <cellStyle name="Encabezado 4 2" xfId="38" xr:uid="{25FEB3C1-70EB-4DFF-BA21-BDFB61A04791}"/>
    <cellStyle name="Énfasis1 2" xfId="39" xr:uid="{8593CF25-A338-4EB7-829B-FD244AFE582C}"/>
    <cellStyle name="Énfasis2 2" xfId="40" xr:uid="{CCF521F5-FA57-4038-8F13-2933F322BE3D}"/>
    <cellStyle name="Énfasis3 2" xfId="41" xr:uid="{8FEDE7B5-54B4-4AD1-B8FA-852580BF15E9}"/>
    <cellStyle name="Énfasis4 2" xfId="42" xr:uid="{08BADF58-54D1-44E2-8AD9-2F05F6DB4859}"/>
    <cellStyle name="Énfasis5 2" xfId="43" xr:uid="{D99A263A-CA31-47BF-B65E-49B171A7C26D}"/>
    <cellStyle name="Énfasis6 2" xfId="44" xr:uid="{E881F5C7-F2A4-40E3-AB6B-AA0191DAAAC0}"/>
    <cellStyle name="Entrada 2" xfId="45" xr:uid="{C476622B-E4A7-4701-BF49-E1026DD1B98B}"/>
    <cellStyle name="Hipervínculo" xfId="3" builtinId="8"/>
    <cellStyle name="Hipervínculo 2" xfId="13" xr:uid="{16C86A1A-2984-4979-B4A7-07384C4B1FCF}"/>
    <cellStyle name="Hipervínculo 3" xfId="46" xr:uid="{1B451739-F84D-486E-827D-4CBD9598E591}"/>
    <cellStyle name="Hipervínculo 4" xfId="47" xr:uid="{2C204146-EFDD-4E7D-986A-4F4C9ECF6474}"/>
    <cellStyle name="Incorrecto 2" xfId="48" xr:uid="{1E164372-F88D-4A73-9999-9B81DC95FDC9}"/>
    <cellStyle name="Millares 2" xfId="49" xr:uid="{00CBFE79-9DC1-47DF-B082-DFCDD84A240F}"/>
    <cellStyle name="Millares 2 2" xfId="50" xr:uid="{69783A5F-E1EF-45EA-8FB9-37683CCB5ECE}"/>
    <cellStyle name="Millares 2 2 2" xfId="150" xr:uid="{B26984C2-F1BC-4806-B7AC-5EAE04911344}"/>
    <cellStyle name="Millares 2 3" xfId="51" xr:uid="{EB495DC4-0E32-471E-8CC8-928451C78FC6}"/>
    <cellStyle name="Millares 2 3 2" xfId="151" xr:uid="{73CA0D31-29EF-4A97-9DFD-A95E9FE7EA2B}"/>
    <cellStyle name="Millares 2 4" xfId="149" xr:uid="{2FF8F7F7-C217-4C0E-B5FD-08548C7A9D73}"/>
    <cellStyle name="Moneda 2" xfId="52" xr:uid="{E55601EB-42F6-4769-8AC4-F135DC0A453B}"/>
    <cellStyle name="Moneda 2 2" xfId="53" xr:uid="{7F27857D-83D4-432E-A06C-000319DDC26D}"/>
    <cellStyle name="Moneda 2 2 2" xfId="109" xr:uid="{1872F4D2-80D5-467E-880F-465997F6BBB9}"/>
    <cellStyle name="Moneda 2 3" xfId="54" xr:uid="{16870036-5815-4CFE-8A87-26FE53FD17AC}"/>
    <cellStyle name="Moneda 2 3 2" xfId="110" xr:uid="{A9D4EF44-08A9-4C91-820A-423158BF30C7}"/>
    <cellStyle name="Moneda 2 4" xfId="108" xr:uid="{282B57F0-03C5-427A-A7E6-AD865EC63BD8}"/>
    <cellStyle name="Neutral 2" xfId="55" xr:uid="{E2E3AA45-6BE2-4467-AF7D-EF9DBA7FC53B}"/>
    <cellStyle name="Normal" xfId="0" builtinId="0"/>
    <cellStyle name="Normal 10" xfId="56" xr:uid="{3C5300F8-7B32-4FF9-9563-9AEB6937ADE0}"/>
    <cellStyle name="Normal 10 2" xfId="111" xr:uid="{34C1E57A-7AFE-42BB-837B-B36A2D58A8AB}"/>
    <cellStyle name="Normal 10 2 2" xfId="190" xr:uid="{AB26DA7D-5DEE-4DFB-A325-5048B3AC1DAD}"/>
    <cellStyle name="Normal 10 2 3" xfId="268" xr:uid="{0144A459-846F-46A2-A235-49808AC7DD9B}"/>
    <cellStyle name="Normal 10 3" xfId="152" xr:uid="{A9372160-B3E8-4AD3-931E-EA16F157DF87}"/>
    <cellStyle name="Normal 10 4" xfId="230" xr:uid="{C6C921E6-67B6-4AE7-8C7F-AB75505A95BC}"/>
    <cellStyle name="Normal 11" xfId="57" xr:uid="{8D21D5C2-2279-439D-872E-4074E2075A24}"/>
    <cellStyle name="Normal 11 2" xfId="112" xr:uid="{991AF58F-723C-451B-8105-9CB73F53BF9E}"/>
    <cellStyle name="Normal 11 2 2" xfId="191" xr:uid="{E18CC3BE-DF0D-4A2C-A857-33560FAEFF75}"/>
    <cellStyle name="Normal 11 2 3" xfId="269" xr:uid="{598B0119-257F-4D8B-A3CC-D9F8CC129494}"/>
    <cellStyle name="Normal 11 3" xfId="153" xr:uid="{D11E712A-3647-4B36-83E6-45D4E3464847}"/>
    <cellStyle name="Normal 11 4" xfId="231" xr:uid="{B02EF4F6-2DEB-43EE-A3D3-392D13C5865E}"/>
    <cellStyle name="Normal 12" xfId="15" xr:uid="{AB59C3CE-42F5-4203-81E0-BA1198361629}"/>
    <cellStyle name="Normal 12 2" xfId="107" xr:uid="{828AD71D-98B3-4E18-9824-A9C1209B9931}"/>
    <cellStyle name="Normal 12 2 2" xfId="189" xr:uid="{64762372-0F74-46F0-8268-931A0D9F8712}"/>
    <cellStyle name="Normal 12 2 3" xfId="267" xr:uid="{8251E218-7757-42F0-AEAD-A3122840BE6A}"/>
    <cellStyle name="Normal 12 3" xfId="148" xr:uid="{C12E1583-D628-4FEC-9EDA-7216F2AB83E2}"/>
    <cellStyle name="Normal 12 4" xfId="229" xr:uid="{528F8C3E-BB96-4D6F-B47B-238505866C94}"/>
    <cellStyle name="Normal 13" xfId="9" xr:uid="{351D2306-A6C7-42D4-A7B5-137DB7DAC8FA}"/>
    <cellStyle name="Normal 13 2" xfId="147" xr:uid="{DE6F670C-AC4F-4CB5-8063-379C247B4C78}"/>
    <cellStyle name="Normal 13 2 2" xfId="226" xr:uid="{7FB57554-14DB-4572-B38D-661BD3E053B2}"/>
    <cellStyle name="Normal 13 2 3" xfId="304" xr:uid="{2AB21BD8-534F-4F40-8312-B6C675239910}"/>
    <cellStyle name="Normal 13 3" xfId="188" xr:uid="{BC408E9E-296C-435D-84D9-9ACD0C4C23AE}"/>
    <cellStyle name="Normal 13 4" xfId="266" xr:uid="{BAA8D009-5EF2-446E-A0B2-89D6273E7B9A}"/>
    <cellStyle name="Normal 2" xfId="1" xr:uid="{00000000-0005-0000-0000-000002000000}"/>
    <cellStyle name="Normal 2 2" xfId="4" xr:uid="{00000000-0005-0000-0000-000003000000}"/>
    <cellStyle name="Normal 2 2 2" xfId="6" xr:uid="{7E58D73F-3A9B-464F-ABB9-E921AE60B206}"/>
    <cellStyle name="Normal 2 2 2 2" xfId="105" xr:uid="{B73A5D30-0B7C-4DAC-ABBD-E4C80BAC4A9B}"/>
    <cellStyle name="Normal 2 2 2 2 2" xfId="146" xr:uid="{9BB52BB4-7FC2-4041-83FF-BCF5D9F349D8}"/>
    <cellStyle name="Normal 2 2 2 2 2 2" xfId="225" xr:uid="{F07005F3-9752-4021-9B63-EC28C931BADF}"/>
    <cellStyle name="Normal 2 2 2 2 2 3" xfId="303" xr:uid="{F0ABF7B9-168A-4432-BAF8-F0A933043434}"/>
    <cellStyle name="Normal 2 2 2 2 3" xfId="187" xr:uid="{E5B622A4-2744-43D7-A114-3EC2314F6F70}"/>
    <cellStyle name="Normal 2 2 2 2 4" xfId="265" xr:uid="{E0922634-F851-4C0D-82CF-8BDCF0594079}"/>
    <cellStyle name="Normal 2 2 2 3" xfId="11" xr:uid="{83BAB550-3E0D-4A2A-AAF3-BDFE3CF2BBAC}"/>
    <cellStyle name="Normal 2 2 2 3 2" xfId="227" xr:uid="{DF44996A-15A5-4A58-81EE-4BF2309C9537}"/>
    <cellStyle name="Normal 2 2 2 3 3" xfId="305" xr:uid="{BD3686AD-0457-47D5-A714-348B1992F5D5}"/>
    <cellStyle name="Normal 2 2 3" xfId="58" xr:uid="{E25F182A-8C35-47A4-B17F-D6A96ADCF4D5}"/>
    <cellStyle name="Normal 2 3" xfId="8" xr:uid="{92CD3764-0D0C-4FAB-B467-40D0909A8D7B}"/>
    <cellStyle name="Normal 2 4" xfId="59" xr:uid="{888B22F7-AE82-4000-9F3A-A51C968CB1D3}"/>
    <cellStyle name="Normal 2 4 2" xfId="60" xr:uid="{2D96E3C6-DCAB-47EC-9C2A-230E24B2A27A}"/>
    <cellStyle name="Normal 2 4 2 2" xfId="114" xr:uid="{4D31E1F4-054D-44E9-A660-E3D10B57F9FD}"/>
    <cellStyle name="Normal 2 4 2 2 2" xfId="193" xr:uid="{84127970-6EF8-4090-B2F9-50741A73465C}"/>
    <cellStyle name="Normal 2 4 2 2 3" xfId="271" xr:uid="{16BCB888-5B34-407F-A159-E4EB6D33EDDF}"/>
    <cellStyle name="Normal 2 4 2 3" xfId="155" xr:uid="{7A427027-5F4B-4FFB-8DA5-E6E15DBBD40C}"/>
    <cellStyle name="Normal 2 4 2 4" xfId="233" xr:uid="{C767B179-512C-492F-9FC1-ED4FBA5C2E86}"/>
    <cellStyle name="Normal 2 4 3" xfId="61" xr:uid="{DB9EC7A3-9755-4CAF-A81B-D5959A2AB817}"/>
    <cellStyle name="Normal 2 4 3 2" xfId="115" xr:uid="{2BAA8088-C46E-458C-A550-F41972947363}"/>
    <cellStyle name="Normal 2 4 3 2 2" xfId="194" xr:uid="{B5775062-14C5-4B9D-B7F6-6E148B8D3B0A}"/>
    <cellStyle name="Normal 2 4 3 2 3" xfId="272" xr:uid="{12C9019A-70D6-4096-B9B9-9FC0325692BC}"/>
    <cellStyle name="Normal 2 4 3 3" xfId="156" xr:uid="{C7DC4F2E-499B-47B6-A52B-53670FC559DC}"/>
    <cellStyle name="Normal 2 4 3 4" xfId="234" xr:uid="{63EF37FA-557B-40A6-97E9-08DB7DA0F942}"/>
    <cellStyle name="Normal 2 4 4" xfId="62" xr:uid="{A6A952B3-38B1-415D-8143-75C506FBAD22}"/>
    <cellStyle name="Normal 2 4 4 2" xfId="116" xr:uid="{99602F51-23A4-4C62-BF82-0D52809E9633}"/>
    <cellStyle name="Normal 2 4 4 2 2" xfId="195" xr:uid="{59140C1B-F849-4D0A-82F7-247A4026B9B2}"/>
    <cellStyle name="Normal 2 4 4 2 3" xfId="273" xr:uid="{53046B45-787A-4329-B431-CDCCCEF9CA27}"/>
    <cellStyle name="Normal 2 4 4 3" xfId="157" xr:uid="{9B275DFB-A099-4D54-B460-67807A7E4010}"/>
    <cellStyle name="Normal 2 4 4 4" xfId="235" xr:uid="{8A83C243-EFAA-4B80-ABCA-64E552DC90BF}"/>
    <cellStyle name="Normal 2 4 5" xfId="63" xr:uid="{18A6F186-5AE2-494D-BEA0-E8775DAA7DCE}"/>
    <cellStyle name="Normal 2 4 5 2" xfId="117" xr:uid="{78A8C471-D0CA-4A70-BFE3-6BDC070D8C7A}"/>
    <cellStyle name="Normal 2 4 5 2 2" xfId="196" xr:uid="{C2CFAB29-8E17-4A16-AAB0-7671BED7A68E}"/>
    <cellStyle name="Normal 2 4 5 2 3" xfId="274" xr:uid="{76A5AC1C-D130-4DF9-8A7C-C49BDA188545}"/>
    <cellStyle name="Normal 2 4 5 3" xfId="158" xr:uid="{D657BAF2-A6D8-4DCE-B812-D01FFCE33D1C}"/>
    <cellStyle name="Normal 2 4 5 4" xfId="236" xr:uid="{5394F803-84D3-44DB-AA1E-933F86036354}"/>
    <cellStyle name="Normal 2 4 6" xfId="64" xr:uid="{81C69EC7-3AFC-4203-876E-F51F28F93FE4}"/>
    <cellStyle name="Normal 2 4 6 2" xfId="118" xr:uid="{DD0E7A0E-224C-44F3-B4A4-95997832D53C}"/>
    <cellStyle name="Normal 2 4 6 2 2" xfId="197" xr:uid="{88BBA8BC-4BB7-4A10-BA97-4D0840E6F2C0}"/>
    <cellStyle name="Normal 2 4 6 2 3" xfId="275" xr:uid="{3BD23EEE-5302-4211-B33B-9C401A477A43}"/>
    <cellStyle name="Normal 2 4 6 3" xfId="159" xr:uid="{D8A9A813-30C1-4CB3-839B-5F3DC7293401}"/>
    <cellStyle name="Normal 2 4 6 4" xfId="237" xr:uid="{3A4689D6-8677-4DA6-98D9-1F549A242CAA}"/>
    <cellStyle name="Normal 2 4 7" xfId="113" xr:uid="{1473C64B-3F25-4EEB-A9DB-564F1C3C8369}"/>
    <cellStyle name="Normal 2 4 7 2" xfId="192" xr:uid="{3922745E-1F08-4023-83A5-0785575A28D8}"/>
    <cellStyle name="Normal 2 4 7 3" xfId="270" xr:uid="{9958B8CC-FB11-45DC-B6D3-4163881B1DDE}"/>
    <cellStyle name="Normal 2 4 8" xfId="154" xr:uid="{E6AE4697-210B-4212-AA7F-906B9023E79A}"/>
    <cellStyle name="Normal 2 4 9" xfId="232" xr:uid="{5B7A1204-E530-42CE-99BD-C71A851EB06A}"/>
    <cellStyle name="Normal 2 5" xfId="7" xr:uid="{2C77486C-A1BC-4E2B-92C1-96C8C5765462}"/>
    <cellStyle name="Normal 2 5 2" xfId="145" xr:uid="{12420E08-0EEE-4F53-AA39-83E1FD72B5BE}"/>
    <cellStyle name="Normal 2 5 2 2" xfId="224" xr:uid="{1F97CD74-7DE0-4C58-9B7F-C997A7144805}"/>
    <cellStyle name="Normal 2 5 2 3" xfId="302" xr:uid="{5CCB19F1-A16F-4EA1-A511-FFB698046356}"/>
    <cellStyle name="Normal 2 5 3" xfId="186" xr:uid="{DA1CC742-D335-49B1-9D26-2C6D645D5CD1}"/>
    <cellStyle name="Normal 2 5 4" xfId="264" xr:uid="{C3A9801E-334B-4B91-B237-73F285965C61}"/>
    <cellStyle name="Normal 2 6" xfId="10" xr:uid="{ADAA309C-195C-46E2-B046-B5CD35AA4CA8}"/>
    <cellStyle name="Normal 3" xfId="2" xr:uid="{00000000-0005-0000-0000-000004000000}"/>
    <cellStyle name="Normal 3 10" xfId="119" xr:uid="{5FDABB6E-C90B-44FB-BD6F-AD59F0EA0D0C}"/>
    <cellStyle name="Normal 3 10 2" xfId="198" xr:uid="{C79EC513-1A14-4C93-B938-8C299E3390BA}"/>
    <cellStyle name="Normal 3 10 3" xfId="276" xr:uid="{C181DC07-887B-445E-A4A9-FAB28F6F9D44}"/>
    <cellStyle name="Normal 3 11" xfId="12" xr:uid="{2E0066AC-942C-42EF-8081-DA70349C395A}"/>
    <cellStyle name="Normal 3 11 2" xfId="228" xr:uid="{402A95EE-6221-4BB8-83D0-EB7321D6A470}"/>
    <cellStyle name="Normal 3 11 3" xfId="306" xr:uid="{6E28C313-F9E1-43F2-A4B9-80552DAC6B32}"/>
    <cellStyle name="Normal 3 12" xfId="160" xr:uid="{0B8D6D70-81A5-4691-B5D7-D87025F95CFB}"/>
    <cellStyle name="Normal 3 13" xfId="238" xr:uid="{7B9C62AC-62AA-4B9D-8765-515397A6EEA9}"/>
    <cellStyle name="Normal 3 2" xfId="14" xr:uid="{97F046EE-8CAE-4A5F-9A2E-27116C5F5BE4}"/>
    <cellStyle name="Normal 3 2 2" xfId="65" xr:uid="{359F3171-3C1B-48BB-8187-642F1B7D1BDD}"/>
    <cellStyle name="Normal 3 2 3" xfId="66" xr:uid="{62AD0BF1-36CC-4C3D-981D-F7B78035A161}"/>
    <cellStyle name="Normal 3 3" xfId="67" xr:uid="{F7F1CC6D-AF60-4277-BB62-DA91547E3BFA}"/>
    <cellStyle name="Normal 3 3 2" xfId="68" xr:uid="{D6E79F5A-6798-47EE-A886-A68A9F93A012}"/>
    <cellStyle name="Normal 3 3 2 2" xfId="121" xr:uid="{6896FDAC-63FF-499C-8620-3D21AD3B385B}"/>
    <cellStyle name="Normal 3 3 2 2 2" xfId="200" xr:uid="{8B996149-D8FF-4902-AFBE-FBD7A14780BC}"/>
    <cellStyle name="Normal 3 3 2 2 3" xfId="278" xr:uid="{9D2EB95B-78FD-447E-B237-0138626DF8F0}"/>
    <cellStyle name="Normal 3 3 2 3" xfId="162" xr:uid="{B96C3E39-08CA-4204-B97A-F33F81D4145E}"/>
    <cellStyle name="Normal 3 3 2 4" xfId="240" xr:uid="{30ECCE6B-3A71-47D8-BA9C-68B0D6E1E578}"/>
    <cellStyle name="Normal 3 3 3" xfId="69" xr:uid="{138F787F-8564-4684-90B5-42B9FCE15F0B}"/>
    <cellStyle name="Normal 3 3 3 2" xfId="122" xr:uid="{393A8445-1E8D-4477-A1E4-F84E2533E502}"/>
    <cellStyle name="Normal 3 3 3 2 2" xfId="201" xr:uid="{ABA65C7F-93AB-4035-A777-FBB486AFC09F}"/>
    <cellStyle name="Normal 3 3 3 2 3" xfId="279" xr:uid="{23E34CD9-13B6-4ACF-9AD4-A382DC8529E1}"/>
    <cellStyle name="Normal 3 3 3 3" xfId="163" xr:uid="{A5DCEA38-F738-448D-AB2D-17EAB2D84DC3}"/>
    <cellStyle name="Normal 3 3 3 4" xfId="241" xr:uid="{9D8AE80A-9B56-4D69-838F-992FCDB63C14}"/>
    <cellStyle name="Normal 3 3 4" xfId="70" xr:uid="{188CB67D-F913-4E04-B07A-6EC39B98AEAE}"/>
    <cellStyle name="Normal 3 3 4 2" xfId="123" xr:uid="{7969D86A-DEA3-4CDF-8954-49796CA81B85}"/>
    <cellStyle name="Normal 3 3 4 2 2" xfId="202" xr:uid="{A73F7A0D-B536-4729-9801-8D7688A41682}"/>
    <cellStyle name="Normal 3 3 4 2 3" xfId="280" xr:uid="{379D8C0E-3877-4A9A-85BE-B0A5D3857AA5}"/>
    <cellStyle name="Normal 3 3 4 3" xfId="164" xr:uid="{16703CA6-7982-4BB4-829E-D11F7DC977EC}"/>
    <cellStyle name="Normal 3 3 4 4" xfId="242" xr:uid="{42FE26CA-F92B-4169-B5D8-794B8AD432A6}"/>
    <cellStyle name="Normal 3 3 5" xfId="71" xr:uid="{F0ECEFCD-AFD9-4F0C-AF41-E48A4F22E2E7}"/>
    <cellStyle name="Normal 3 3 5 2" xfId="124" xr:uid="{979879A9-4636-4E6A-B146-BC80CA45F2AC}"/>
    <cellStyle name="Normal 3 3 5 2 2" xfId="203" xr:uid="{97063562-06EF-47A4-A62D-1AF69CC51C3D}"/>
    <cellStyle name="Normal 3 3 5 2 3" xfId="281" xr:uid="{48706B93-2458-4CC3-8EF7-CA91EB781F77}"/>
    <cellStyle name="Normal 3 3 5 3" xfId="165" xr:uid="{2E15BDBC-66BA-4282-A5D3-B0DD41C1E7BE}"/>
    <cellStyle name="Normal 3 3 5 4" xfId="243" xr:uid="{86C9305F-7938-4197-9F00-64CCBC296FFB}"/>
    <cellStyle name="Normal 3 3 6" xfId="72" xr:uid="{9032B4E4-1D5E-4ED8-8B17-3F818C58EE25}"/>
    <cellStyle name="Normal 3 3 6 2" xfId="125" xr:uid="{ED46BD19-A350-4D51-AC2C-E6B465706808}"/>
    <cellStyle name="Normal 3 3 6 2 2" xfId="204" xr:uid="{1C2EB48B-2AB7-4869-9228-6DE2B94A966B}"/>
    <cellStyle name="Normal 3 3 6 2 3" xfId="282" xr:uid="{1E56FB06-DBFC-4131-BBEE-92EE8D204060}"/>
    <cellStyle name="Normal 3 3 6 3" xfId="166" xr:uid="{4F3E76A4-4D85-423B-86D5-FB5B76CA76C0}"/>
    <cellStyle name="Normal 3 3 6 4" xfId="244" xr:uid="{09FE3B53-2F5A-44DF-86E6-2E9E69AE93A1}"/>
    <cellStyle name="Normal 3 3 7" xfId="120" xr:uid="{307EF6A9-3973-4417-AF26-7C6639EEE6B1}"/>
    <cellStyle name="Normal 3 3 7 2" xfId="199" xr:uid="{78BECB9A-8BD7-41EC-BEE4-6B27463E1381}"/>
    <cellStyle name="Normal 3 3 7 3" xfId="277" xr:uid="{83E84D5A-3784-45B0-96A5-FD60C7DFA764}"/>
    <cellStyle name="Normal 3 3 8" xfId="161" xr:uid="{56C21D4C-E700-48F4-A13A-848DD2646DA2}"/>
    <cellStyle name="Normal 3 3 9" xfId="239" xr:uid="{AC5A62F9-ABCA-4BEA-A903-E4E62FEF1040}"/>
    <cellStyle name="Normal 3 4" xfId="73" xr:uid="{C5DBFD44-9226-4FB4-96CB-FC7EF356DB0D}"/>
    <cellStyle name="Normal 3 4 2" xfId="74" xr:uid="{00E7A062-7E9D-40AE-8E2B-28F3B59CBD6F}"/>
    <cellStyle name="Normal 3 4 2 2" xfId="127" xr:uid="{A0915CDB-DDFE-4F1B-9494-12719D93D887}"/>
    <cellStyle name="Normal 3 4 2 2 2" xfId="206" xr:uid="{EF94D6AF-AA59-4E9A-8D66-DA8E7A4ACF93}"/>
    <cellStyle name="Normal 3 4 2 2 3" xfId="284" xr:uid="{68996B28-659C-4E0A-BAE3-F222BF36DA7E}"/>
    <cellStyle name="Normal 3 4 2 3" xfId="168" xr:uid="{3F71A7E1-6E32-4D28-904A-7316218EA144}"/>
    <cellStyle name="Normal 3 4 2 4" xfId="246" xr:uid="{AA739F4D-DBFD-4A74-8CDB-DF8A8EAA5285}"/>
    <cellStyle name="Normal 3 4 3" xfId="75" xr:uid="{1AD1BA78-7D07-4E0D-9075-2CF4250B3DAD}"/>
    <cellStyle name="Normal 3 4 3 2" xfId="128" xr:uid="{F55A403C-F6B6-48BB-AE7F-F9AA3AA36DAE}"/>
    <cellStyle name="Normal 3 4 3 2 2" xfId="207" xr:uid="{592C054F-0071-4BA2-A84E-012FB2EF5F9D}"/>
    <cellStyle name="Normal 3 4 3 2 3" xfId="285" xr:uid="{38EB569D-507C-419C-8935-0F685F945EFF}"/>
    <cellStyle name="Normal 3 4 3 3" xfId="169" xr:uid="{E27D8B7C-811C-45CC-B50D-4CE2B6A10CA3}"/>
    <cellStyle name="Normal 3 4 3 4" xfId="247" xr:uid="{76608556-552E-4084-8EDD-611751A0C192}"/>
    <cellStyle name="Normal 3 4 4" xfId="76" xr:uid="{94655EB1-AEBF-418E-B85B-ABFDEA89C401}"/>
    <cellStyle name="Normal 3 4 4 2" xfId="129" xr:uid="{FA2683E1-2BBF-4384-B657-7BBF342D3FE3}"/>
    <cellStyle name="Normal 3 4 4 2 2" xfId="208" xr:uid="{FECA0532-A3BD-4E21-9777-8DBDCF829C8F}"/>
    <cellStyle name="Normal 3 4 4 2 3" xfId="286" xr:uid="{5705FD3A-44A3-4558-88C8-2D2C1A3B37A3}"/>
    <cellStyle name="Normal 3 4 4 3" xfId="170" xr:uid="{8D4DD94A-83C1-4EDB-93B8-6C2CB38E748C}"/>
    <cellStyle name="Normal 3 4 4 4" xfId="248" xr:uid="{D62DA3BD-0760-41DE-9486-DAC6AD894787}"/>
    <cellStyle name="Normal 3 4 5" xfId="77" xr:uid="{1F2E77C4-9306-4CFE-8CD7-D1F474ACAF84}"/>
    <cellStyle name="Normal 3 4 5 2" xfId="130" xr:uid="{0B093472-BB4F-4355-ACA8-0EE7453CD223}"/>
    <cellStyle name="Normal 3 4 5 2 2" xfId="209" xr:uid="{9EA7F07D-4B55-451A-ABE4-EF70713F5A2F}"/>
    <cellStyle name="Normal 3 4 5 2 3" xfId="287" xr:uid="{EF44E07C-BA8D-4E0F-9B2C-0EC27409952E}"/>
    <cellStyle name="Normal 3 4 5 3" xfId="171" xr:uid="{F61C88EC-CC46-4962-8AA7-38891438B1BD}"/>
    <cellStyle name="Normal 3 4 5 4" xfId="249" xr:uid="{207FF996-1078-40D4-B9C5-99170A629BED}"/>
    <cellStyle name="Normal 3 4 6" xfId="78" xr:uid="{64436243-1F0C-4DC2-9989-4E2236EBADC2}"/>
    <cellStyle name="Normal 3 4 6 2" xfId="131" xr:uid="{ACB4E401-28D1-4A82-9D75-EFDFA2EDB244}"/>
    <cellStyle name="Normal 3 4 6 2 2" xfId="210" xr:uid="{5580CEF8-2566-4201-9654-DD9582052515}"/>
    <cellStyle name="Normal 3 4 6 2 3" xfId="288" xr:uid="{B0AD6A3C-6C8D-48FA-838B-8696669DE3D0}"/>
    <cellStyle name="Normal 3 4 6 3" xfId="172" xr:uid="{0CABABCD-6D0D-466D-89CE-21A1D8F4C984}"/>
    <cellStyle name="Normal 3 4 6 4" xfId="250" xr:uid="{9578049A-36F0-4AC6-855D-643ADEBE4CA6}"/>
    <cellStyle name="Normal 3 4 7" xfId="126" xr:uid="{713845D6-1668-4C13-8410-82A177D14AA4}"/>
    <cellStyle name="Normal 3 4 7 2" xfId="205" xr:uid="{F4817682-0609-4B27-9D31-4BDAAA5638E6}"/>
    <cellStyle name="Normal 3 4 7 3" xfId="283" xr:uid="{0A5C27E6-4517-4A89-A282-C2EA4A659371}"/>
    <cellStyle name="Normal 3 4 8" xfId="167" xr:uid="{7EF09B5E-C014-4737-A171-4D6764713B83}"/>
    <cellStyle name="Normal 3 4 9" xfId="245" xr:uid="{4D322278-8FC1-48A6-A1F7-95994626BF31}"/>
    <cellStyle name="Normal 3 5" xfId="79" xr:uid="{3107AEB0-3835-4719-82FC-47E9A9A221C8}"/>
    <cellStyle name="Normal 3 5 2" xfId="132" xr:uid="{E9F3F5AD-EA70-4EED-9B16-693E887DA174}"/>
    <cellStyle name="Normal 3 5 2 2" xfId="211" xr:uid="{D19826E2-5535-4233-92DF-9BBF49AACE8C}"/>
    <cellStyle name="Normal 3 5 2 3" xfId="289" xr:uid="{18FD9CAE-111E-408C-B8EF-3704BA208FEB}"/>
    <cellStyle name="Normal 3 5 3" xfId="173" xr:uid="{7372D403-0D89-4A52-9D32-38C328637051}"/>
    <cellStyle name="Normal 3 5 4" xfId="251" xr:uid="{DEA27053-75B3-4270-8B22-57C8E0C91DA7}"/>
    <cellStyle name="Normal 3 6" xfId="80" xr:uid="{6789F19D-A570-49BC-B014-0891B7E4DCB0}"/>
    <cellStyle name="Normal 3 6 2" xfId="133" xr:uid="{D8ABE97D-9BFD-4786-99FA-3F20C6F464C3}"/>
    <cellStyle name="Normal 3 6 2 2" xfId="212" xr:uid="{C112EAFD-2325-4A13-985C-09D9523FB575}"/>
    <cellStyle name="Normal 3 6 2 3" xfId="290" xr:uid="{BFB4C40B-D3AE-4BC9-97AE-063DE51D36CB}"/>
    <cellStyle name="Normal 3 6 3" xfId="174" xr:uid="{DDEDBEDC-7ACB-4263-A33A-3A405188AC96}"/>
    <cellStyle name="Normal 3 6 4" xfId="252" xr:uid="{4267DEB3-4AAC-40D2-9148-34F1D23D487D}"/>
    <cellStyle name="Normal 3 7" xfId="81" xr:uid="{609A3A94-C843-4D7C-B830-156B928953E4}"/>
    <cellStyle name="Normal 3 7 2" xfId="134" xr:uid="{E79E8CAC-950D-4D58-87C1-80DEA583A402}"/>
    <cellStyle name="Normal 3 7 2 2" xfId="213" xr:uid="{D4CEFF91-854E-4430-BEE8-1187C55766EE}"/>
    <cellStyle name="Normal 3 7 2 3" xfId="291" xr:uid="{4484035A-8812-46A1-9B68-089C006500FF}"/>
    <cellStyle name="Normal 3 7 3" xfId="175" xr:uid="{5CE60EC7-4C77-4051-B60B-1B8B68C012DF}"/>
    <cellStyle name="Normal 3 7 4" xfId="253" xr:uid="{499C0315-167C-4472-A168-3ABFE9AB97AD}"/>
    <cellStyle name="Normal 3 8" xfId="82" xr:uid="{1D3ABBE4-FA2C-4BC4-9E42-18E2F4D6AF8C}"/>
    <cellStyle name="Normal 3 8 2" xfId="135" xr:uid="{B1D772A5-6C24-4F18-80F6-6AEA3087AA79}"/>
    <cellStyle name="Normal 3 8 2 2" xfId="214" xr:uid="{82EDDBC4-42FE-4253-81D3-CDF57216C2E7}"/>
    <cellStyle name="Normal 3 8 2 3" xfId="292" xr:uid="{16249582-5AE7-4D63-89F2-657A4E299D7A}"/>
    <cellStyle name="Normal 3 8 3" xfId="176" xr:uid="{27E9AD55-88F2-44E2-A8E7-86052C47630B}"/>
    <cellStyle name="Normal 3 8 4" xfId="254" xr:uid="{6550E35A-A072-4BED-98D0-1FB04EC34E86}"/>
    <cellStyle name="Normal 3 9" xfId="83" xr:uid="{FEB07B16-9E9C-4549-AEC5-6F2534B623F4}"/>
    <cellStyle name="Normal 3 9 2" xfId="136" xr:uid="{4DAAFD27-7194-497D-BFAD-2557E4390AA6}"/>
    <cellStyle name="Normal 3 9 2 2" xfId="215" xr:uid="{B383CFD6-714C-4052-8083-B7E29C8E939A}"/>
    <cellStyle name="Normal 3 9 2 3" xfId="293" xr:uid="{435290ED-81C4-450B-B237-45D783210F45}"/>
    <cellStyle name="Normal 3 9 3" xfId="177" xr:uid="{EC5B08A2-46B4-4CE5-B45C-9349CABFB078}"/>
    <cellStyle name="Normal 3 9 4" xfId="255" xr:uid="{04BD20A0-7C3D-4A65-B16D-3568C46F615C}"/>
    <cellStyle name="Normal 4" xfId="84" xr:uid="{72AC4973-DD17-4889-ACD9-4CD25BAE85A6}"/>
    <cellStyle name="Normal 4 2" xfId="106" xr:uid="{FCB68868-F29E-40BD-BFE6-CFE66B656194}"/>
    <cellStyle name="Normal 5" xfId="5" xr:uid="{BAF3367C-93A6-4CC7-BAF4-5C8CDCC33CC0}"/>
    <cellStyle name="Normal 6" xfId="85" xr:uid="{39963FC2-E2B0-4FED-BB4E-8DD1D561CB0E}"/>
    <cellStyle name="Normal 6 2" xfId="86" xr:uid="{AB486115-5FD5-4008-A453-CDE733DE9CC4}"/>
    <cellStyle name="Normal 6 2 2" xfId="138" xr:uid="{D3106474-C824-403A-A27F-EC560D7E38DA}"/>
    <cellStyle name="Normal 6 2 2 2" xfId="217" xr:uid="{BCB9F8C9-2442-46D2-B4AD-0F9479916B1B}"/>
    <cellStyle name="Normal 6 2 2 3" xfId="295" xr:uid="{3746125C-8A9B-4666-817E-C88D722E6594}"/>
    <cellStyle name="Normal 6 2 3" xfId="179" xr:uid="{834D037C-A630-4574-BFE9-09BA56DE7A28}"/>
    <cellStyle name="Normal 6 2 4" xfId="257" xr:uid="{AF84BEBF-77B5-4155-ABA9-0FECD2DC7A60}"/>
    <cellStyle name="Normal 6 3" xfId="87" xr:uid="{8C6E4428-55F0-404C-8223-67B7AFADE0DF}"/>
    <cellStyle name="Normal 6 3 2" xfId="139" xr:uid="{CE76506F-B998-45FD-8D5E-383A78C14CE0}"/>
    <cellStyle name="Normal 6 3 2 2" xfId="218" xr:uid="{35E6A06C-3876-43BD-A99F-2A4E364E1E03}"/>
    <cellStyle name="Normal 6 3 2 3" xfId="296" xr:uid="{F107282B-5B4F-448E-A0BC-05E0EAA4DA99}"/>
    <cellStyle name="Normal 6 3 3" xfId="180" xr:uid="{D3F5A6B5-DB78-493B-8E83-AC6661AD4205}"/>
    <cellStyle name="Normal 6 3 4" xfId="258" xr:uid="{81106974-1477-4108-9822-133A8C353B07}"/>
    <cellStyle name="Normal 6 4" xfId="88" xr:uid="{D2300260-93C2-405C-9188-FE2912050A1F}"/>
    <cellStyle name="Normal 6 4 2" xfId="140" xr:uid="{4A01A5CC-1069-48E8-BDCE-86003513BE71}"/>
    <cellStyle name="Normal 6 4 2 2" xfId="219" xr:uid="{4AFD81ED-BAC2-451A-A000-383A327E89C6}"/>
    <cellStyle name="Normal 6 4 2 3" xfId="297" xr:uid="{37509208-0E0B-4259-BB32-6896A9A216B8}"/>
    <cellStyle name="Normal 6 4 3" xfId="181" xr:uid="{658B7CE0-043F-48B1-BE15-F0D3D650FD39}"/>
    <cellStyle name="Normal 6 4 4" xfId="259" xr:uid="{BE8231FB-57EC-4203-A921-B4BF0AF2417A}"/>
    <cellStyle name="Normal 6 5" xfId="89" xr:uid="{3BC6E941-3EB0-4A31-84B4-8EABA24B8097}"/>
    <cellStyle name="Normal 6 5 2" xfId="141" xr:uid="{11A6F6BA-892E-4960-959E-78CBCF08564F}"/>
    <cellStyle name="Normal 6 5 2 2" xfId="220" xr:uid="{D0C70176-41C3-4F54-8A0E-3C66635295E1}"/>
    <cellStyle name="Normal 6 5 2 3" xfId="298" xr:uid="{4C8133E5-ACA5-421F-8969-0D2910609245}"/>
    <cellStyle name="Normal 6 5 3" xfId="182" xr:uid="{FFAD7D4B-E673-4D46-8D7B-870990E2FD84}"/>
    <cellStyle name="Normal 6 5 4" xfId="260" xr:uid="{3458BD7C-257A-4007-98F8-DA34FB35267E}"/>
    <cellStyle name="Normal 6 6" xfId="90" xr:uid="{3125CF03-1835-46D4-BF47-85CFF3A00124}"/>
    <cellStyle name="Normal 6 6 2" xfId="142" xr:uid="{C2D3BC44-B106-4487-BE0F-4CF8382F8520}"/>
    <cellStyle name="Normal 6 6 2 2" xfId="221" xr:uid="{2486F924-FF48-438B-8E42-56D8F44C52BA}"/>
    <cellStyle name="Normal 6 6 2 3" xfId="299" xr:uid="{7EE638A3-8306-40F4-92A0-52CF6E338F50}"/>
    <cellStyle name="Normal 6 6 3" xfId="183" xr:uid="{38386389-5FB9-4FFC-870A-7841C5588ECC}"/>
    <cellStyle name="Normal 6 6 4" xfId="261" xr:uid="{F444E2AE-50DC-4273-8298-507B155EE5DD}"/>
    <cellStyle name="Normal 6 7" xfId="137" xr:uid="{7B53BEEA-CE62-4715-9053-93CD6726A0BA}"/>
    <cellStyle name="Normal 6 7 2" xfId="216" xr:uid="{C3EF2D0D-6CB1-47D6-9335-72500BBFE604}"/>
    <cellStyle name="Normal 6 7 3" xfId="294" xr:uid="{4B4C9447-0F30-4C02-9625-6B3AD8BFCD08}"/>
    <cellStyle name="Normal 6 8" xfId="178" xr:uid="{71D371AA-337B-48BF-B484-AAC3ADFB273E}"/>
    <cellStyle name="Normal 6 9" xfId="256" xr:uid="{4F5D76EF-D5EE-4122-B099-6C57C793C8D3}"/>
    <cellStyle name="Normal 7" xfId="91" xr:uid="{D702FC21-C328-4F12-A36C-C3AD95B26242}"/>
    <cellStyle name="Normal 8" xfId="92" xr:uid="{CB416384-6D22-41D5-B5C2-1C62C7D6C175}"/>
    <cellStyle name="Normal 8 2" xfId="93" xr:uid="{801FC289-FCAF-4954-A0ED-EF323556F3F7}"/>
    <cellStyle name="Normal 8 3" xfId="94" xr:uid="{9BDEB711-4239-4602-A783-B61F7AC52ABE}"/>
    <cellStyle name="Normal 8 4" xfId="143" xr:uid="{5F06802B-0C5E-492A-84EA-78BBE18129D8}"/>
    <cellStyle name="Normal 8 4 2" xfId="222" xr:uid="{F5890B86-544F-4E10-B281-57994BB05B63}"/>
    <cellStyle name="Normal 8 4 3" xfId="300" xr:uid="{DAD94EE2-1FA5-4185-81BF-F0D0B0C954FD}"/>
    <cellStyle name="Normal 8 5" xfId="184" xr:uid="{5CC145A6-E536-4B99-BF7E-2B4B24DA1520}"/>
    <cellStyle name="Normal 8 6" xfId="262" xr:uid="{05C9295C-BCDE-42DE-A874-3840A636DD0F}"/>
    <cellStyle name="Normal 9" xfId="95" xr:uid="{A099937C-C3E6-4C5C-B0A3-30FE86E68894}"/>
    <cellStyle name="Normal 9 2" xfId="144" xr:uid="{0B361D54-FEC1-47E8-9FE1-E47A15B0D571}"/>
    <cellStyle name="Normal 9 2 2" xfId="223" xr:uid="{C292B6AD-58CE-4821-81F8-FD9F2F0EDB2F}"/>
    <cellStyle name="Normal 9 2 3" xfId="301" xr:uid="{2FDA2293-AD16-4E56-BD03-4ED76808CD2E}"/>
    <cellStyle name="Normal 9 3" xfId="185" xr:uid="{CEB17ABA-FFA1-4290-A919-46B0B5A3D448}"/>
    <cellStyle name="Normal 9 4" xfId="263" xr:uid="{ED9D5900-4B24-4E0F-B851-FBC0D22EAF6D}"/>
    <cellStyle name="Notas 2" xfId="96" xr:uid="{A163B147-9F2C-4CD3-AEF6-19E50EB6F637}"/>
    <cellStyle name="Porcentual 2" xfId="97" xr:uid="{4BE23850-A0F0-43BD-997C-08078E3B9939}"/>
    <cellStyle name="Salida 2" xfId="98" xr:uid="{29394179-295A-4E3D-BF0F-4F78DFB31400}"/>
    <cellStyle name="Texto de advertencia 2" xfId="99" xr:uid="{0890192A-FC00-450E-9FC5-F4756C37B484}"/>
    <cellStyle name="Texto explicativo 2" xfId="100" xr:uid="{55BD118F-4959-4487-82D5-F5A19DF47898}"/>
    <cellStyle name="Título 2 2" xfId="101" xr:uid="{1D593FD8-9AE2-41D3-8DBE-0FDAFE353F0E}"/>
    <cellStyle name="Título 3 2" xfId="102" xr:uid="{E0AC1F24-ECEF-482D-B683-C5A0DD3DFB4F}"/>
    <cellStyle name="Título 4" xfId="103" xr:uid="{BF98C855-33BD-406A-AB33-87CCD2076E59}"/>
    <cellStyle name="Total 2" xfId="104" xr:uid="{94DEED11-6BB2-4ACE-928D-DDC13C7EC39A}"/>
  </cellStyles>
  <dxfs count="685">
    <dxf>
      <font>
        <color theme="0"/>
      </font>
      <fill>
        <patternFill patternType="none">
          <bgColor indexed="65"/>
        </patternFill>
      </fill>
    </dxf>
    <dxf>
      <font>
        <color theme="0"/>
      </font>
      <fill>
        <patternFill>
          <bgColor rgb="FFC00000"/>
        </patternFill>
      </fill>
    </dxf>
    <dxf>
      <font>
        <color theme="0"/>
      </font>
      <fill>
        <patternFill>
          <bgColor rgb="FF00B050"/>
        </patternFill>
      </fill>
    </dxf>
    <dxf>
      <fill>
        <patternFill>
          <bgColor rgb="FFFFFF00"/>
        </patternFill>
      </fill>
    </dxf>
    <dxf>
      <fill>
        <patternFill>
          <bgColor rgb="FFFFC000"/>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9" tint="-0.24994659260841701"/>
        </patternFill>
      </fill>
    </dxf>
    <dxf>
      <fill>
        <patternFill>
          <bgColor rgb="FFFF0000"/>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theme="9" tint="-0.24994659260841701"/>
        </patternFill>
      </fill>
    </dxf>
    <dxf>
      <fill>
        <patternFill>
          <bgColor rgb="FF00B050"/>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FF0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rgb="FF00B050"/>
        </patternFill>
      </fill>
    </dxf>
    <dxf>
      <fill>
        <patternFill>
          <bgColor rgb="FFFFFF00"/>
        </patternFill>
      </fill>
    </dxf>
    <dxf>
      <fill>
        <patternFill>
          <bgColor theme="9" tint="-0.24994659260841701"/>
        </patternFill>
      </fill>
    </dxf>
    <dxf>
      <fill>
        <patternFill>
          <bgColor rgb="FFFFFF00"/>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theme="9" tint="-0.24994659260841701"/>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theme="9" tint="-0.24994659260841701"/>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theme="9" tint="-0.24994659260841701"/>
        </patternFill>
      </fill>
    </dxf>
    <dxf>
      <fill>
        <patternFill>
          <bgColor theme="9" tint="-0.24994659260841701"/>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0000"/>
        </patternFill>
      </fill>
    </dxf>
    <dxf>
      <font>
        <color theme="0"/>
      </font>
      <fill>
        <patternFill>
          <bgColor rgb="FFC00000"/>
        </patternFill>
      </fill>
    </dxf>
    <dxf>
      <font>
        <color theme="0"/>
      </font>
      <fill>
        <patternFill>
          <bgColor rgb="FF00B050"/>
        </patternFill>
      </fill>
    </dxf>
    <dxf>
      <fill>
        <patternFill>
          <bgColor rgb="FFFFFF00"/>
        </patternFill>
      </fill>
    </dxf>
    <dxf>
      <fill>
        <patternFill>
          <bgColor rgb="FFFFC000"/>
        </patternFill>
      </fill>
    </dxf>
    <dxf>
      <fill>
        <patternFill>
          <bgColor theme="9" tint="-0.24994659260841701"/>
        </patternFill>
      </fill>
    </dxf>
    <dxf>
      <fill>
        <patternFill>
          <bgColor theme="9" tint="-0.24994659260841701"/>
        </patternFill>
      </fill>
    </dxf>
    <dxf>
      <fill>
        <patternFill>
          <bgColor rgb="FFFFFF0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rgb="FF00B050"/>
        </patternFill>
      </fill>
    </dxf>
    <dxf>
      <fill>
        <patternFill>
          <bgColor rgb="FFFF0000"/>
        </patternFill>
      </fill>
    </dxf>
    <dxf>
      <fill>
        <patternFill>
          <bgColor rgb="FFFF0000"/>
        </patternFill>
      </fill>
    </dxf>
    <dxf>
      <fill>
        <patternFill>
          <bgColor theme="9" tint="-0.24994659260841701"/>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9" tint="-0.24994659260841701"/>
        </patternFill>
      </fill>
    </dxf>
    <dxf>
      <fill>
        <patternFill>
          <bgColor theme="9" tint="-0.24994659260841701"/>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theme="9" tint="-0.24994659260841701"/>
        </patternFill>
      </fill>
    </dxf>
    <dxf>
      <fill>
        <patternFill>
          <bgColor rgb="FFFFFF00"/>
        </patternFill>
      </fill>
    </dxf>
    <dxf>
      <fill>
        <patternFill>
          <bgColor rgb="FFFFFF00"/>
        </patternFill>
      </fill>
    </dxf>
    <dxf>
      <fill>
        <patternFill>
          <bgColor theme="9" tint="-0.24994659260841701"/>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rgb="FFFF0000"/>
        </patternFill>
      </fill>
    </dxf>
    <dxf>
      <fill>
        <patternFill>
          <bgColor rgb="FFFF0000"/>
        </patternFill>
      </fill>
    </dxf>
    <dxf>
      <fill>
        <patternFill>
          <bgColor theme="9" tint="-0.24994659260841701"/>
        </patternFill>
      </fill>
    </dxf>
    <dxf>
      <fill>
        <patternFill>
          <bgColor rgb="FFFFFF00"/>
        </patternFill>
      </fill>
    </dxf>
    <dxf>
      <fill>
        <patternFill>
          <bgColor rgb="FFFFFF00"/>
        </patternFill>
      </fill>
    </dxf>
    <dxf>
      <fill>
        <patternFill>
          <bgColor theme="9" tint="-0.24994659260841701"/>
        </patternFill>
      </fill>
    </dxf>
    <dxf>
      <fill>
        <patternFill>
          <bgColor rgb="FF00B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theme="9" tint="-0.24994659260841701"/>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theme="9" tint="-0.24994659260841701"/>
        </patternFill>
      </fill>
    </dxf>
    <dxf>
      <fill>
        <patternFill>
          <bgColor theme="9" tint="-0.24994659260841701"/>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theme="9" tint="-0.24994659260841701"/>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ont>
        <color theme="0"/>
      </font>
      <fill>
        <patternFill>
          <bgColor rgb="FF00B050"/>
        </patternFill>
      </fill>
    </dxf>
    <dxf>
      <fill>
        <patternFill>
          <bgColor rgb="FFFFFF00"/>
        </patternFill>
      </fill>
    </dxf>
    <dxf>
      <fill>
        <patternFill>
          <bgColor rgb="FFFFC000"/>
        </patternFill>
      </fill>
    </dxf>
    <dxf>
      <font>
        <color theme="0"/>
      </font>
      <fill>
        <patternFill>
          <bgColor rgb="FFC00000"/>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numFmt numFmtId="0" formatCode="General"/>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auto="1"/>
        </right>
        <top style="thin">
          <color auto="1"/>
        </top>
        <bottom style="thin">
          <color auto="1"/>
        </bottom>
        <vertical/>
        <horizontal/>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9"/>
        <color indexed="8"/>
        <name val="Arial Narrow"/>
        <family val="2"/>
        <scheme val="none"/>
      </font>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right style="thin">
          <color indexed="64"/>
        </right>
        <bottom style="thin">
          <color auto="1"/>
        </bottom>
      </border>
    </dxf>
    <dxf>
      <font>
        <b val="0"/>
        <i val="0"/>
        <strike val="0"/>
        <condense val="0"/>
        <extend val="0"/>
        <outline val="0"/>
        <shadow val="0"/>
        <u val="none"/>
        <vertAlign val="baseline"/>
        <sz val="9"/>
        <color indexed="8"/>
        <name val="Arial Narrow"/>
        <family val="2"/>
        <scheme val="none"/>
      </font>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ill>
        <patternFill patternType="none">
          <fgColor indexed="64"/>
          <bgColor auto="1"/>
        </patternFill>
      </fill>
      <alignment horizontal="center" vertical="center" textRotation="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19" formatCode="d/mm/yyyy"/>
      <fill>
        <patternFill patternType="none">
          <fgColor indexed="64"/>
          <bgColor auto="1"/>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ill>
        <patternFill patternType="none">
          <fgColor indexed="64"/>
          <bgColor auto="1"/>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border>
        <top style="hair">
          <color indexed="64"/>
        </top>
      </border>
    </dxf>
    <dxf>
      <border diagonalUp="0" diagonalDown="0">
        <left style="medium">
          <color indexed="64"/>
        </left>
        <right style="medium">
          <color indexed="64"/>
        </right>
        <top style="medium">
          <color indexed="64"/>
        </top>
        <bottom style="medium">
          <color indexed="64"/>
        </bottom>
      </border>
    </dxf>
    <dxf>
      <border>
        <bottom style="hair">
          <color indexed="64"/>
        </bottom>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0" indent="0" justifyLastLine="0" shrinkToFit="0" readingOrder="0"/>
      <border diagonalUp="0" diagonalDown="0">
        <left style="hair">
          <color indexed="64"/>
        </left>
        <right style="hair">
          <color indexed="64"/>
        </right>
        <top/>
        <bottom/>
        <vertical style="hair">
          <color indexed="64"/>
        </vertical>
        <horizontal style="hair">
          <color indexed="64"/>
        </horizontal>
      </border>
    </dxf>
    <dxf>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1" formatCode="0"/>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1" formatCode="0"/>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right style="hair">
          <color indexed="64"/>
        </right>
        <top style="hair">
          <color indexed="64"/>
        </top>
        <bottom style="hair">
          <color indexed="64"/>
        </bottom>
      </border>
    </dxf>
    <dxf>
      <border>
        <top style="hair">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1" indent="0" justifyLastLine="0" shrinkToFit="0" readingOrder="0"/>
    </dxf>
    <dxf>
      <border>
        <bottom style="hair">
          <color indexed="64"/>
        </bottom>
      </border>
    </dxf>
    <dxf>
      <alignment horizontal="center" vertical="center" wrapText="1" indent="0" justifyLastLine="0" readingOrder="0"/>
      <border diagonalUp="0" diagonalDown="0" outline="0">
        <left style="hair">
          <color indexed="64"/>
        </left>
        <right style="hair">
          <color indexed="64"/>
        </right>
        <top/>
        <bottom/>
      </border>
    </dxf>
    <dxf>
      <font>
        <sz val="8"/>
        <color auto="1"/>
      </font>
      <numFmt numFmtId="0" formatCode="Genera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theme="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theme="1"/>
        <name val="Calibri"/>
        <family val="2"/>
        <scheme val="minor"/>
      </font>
      <numFmt numFmtId="19" formatCode="d/mm/yyyy"/>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numFmt numFmtId="1" formatCode="0"/>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numFmt numFmtId="1" formatCode="0"/>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border>
        <top style="hair">
          <color indexed="64"/>
        </top>
      </border>
    </dxf>
    <dxf>
      <border diagonalUp="0" diagonalDown="0">
        <left style="medium">
          <color indexed="64"/>
        </left>
        <right style="medium">
          <color indexed="64"/>
        </right>
        <top style="medium">
          <color indexed="64"/>
        </top>
        <bottom style="medium">
          <color indexed="64"/>
        </bottom>
      </border>
    </dxf>
    <dxf>
      <border>
        <bottom style="hair">
          <color indexed="64"/>
        </bottom>
      </border>
    </dxf>
    <dxf>
      <alignment horizontal="center" vertical="center" wrapText="1" indent="0" justifyLastLine="0" readingOrder="0"/>
      <border diagonalUp="0" diagonalDown="0">
        <left style="hair">
          <color indexed="64"/>
        </left>
        <right style="hair">
          <color indexed="64"/>
        </right>
        <top/>
        <bottom/>
        <vertical style="hair">
          <color indexed="64"/>
        </vertical>
        <horizontal style="hair">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top style="hair">
          <color indexed="64"/>
        </top>
        <bottom/>
      </border>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auto="1"/>
        </patternFill>
      </fill>
      <alignment vertical="center" textRotation="0" wrapText="1" justifyLastLine="0" shrinkToFit="0" readingOrder="0"/>
      <border diagonalUp="0" diagonalDown="0">
        <left style="hair">
          <color indexed="64"/>
        </left>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auto="1"/>
        </patternFill>
      </fill>
      <alignment vertical="center" textRotation="0" wrapText="1"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ertAlign val="baseline"/>
        <sz val="11"/>
        <color auto="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ertAlign val="baseline"/>
        <sz val="11"/>
        <color auto="1"/>
        <name val="Arial"/>
        <family val="2"/>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ertAlign val="baseline"/>
        <sz val="11"/>
        <color auto="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style="hair">
          <color indexed="64"/>
        </top>
        <bottom/>
      </border>
    </dxf>
    <dxf>
      <font>
        <b val="0"/>
        <i val="0"/>
        <strike val="0"/>
        <condense val="0"/>
        <extend val="0"/>
        <outline val="0"/>
        <shadow val="0"/>
        <u/>
        <vertAlign val="baseline"/>
        <sz val="11"/>
        <color auto="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right style="hair">
          <color indexed="64"/>
        </right>
        <top style="hair">
          <color indexed="64"/>
        </top>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right style="hair">
          <color indexed="64"/>
        </right>
        <top style="hair">
          <color indexed="64"/>
        </top>
        <bottom style="hair">
          <color indexed="64"/>
        </bottom>
        <vertical style="hair">
          <color indexed="64"/>
        </vertical>
        <horizontal style="hair">
          <color indexed="64"/>
        </horizontal>
      </border>
    </dxf>
    <dxf>
      <border outline="0">
        <left style="thin">
          <color indexed="64"/>
        </left>
      </border>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vertical="center" textRotation="0" wrapText="1" justifyLastLine="0" shrinkToFit="0" readingOrder="0"/>
    </dxf>
    <dxf>
      <font>
        <b/>
        <i val="0"/>
        <strike val="0"/>
        <condense val="0"/>
        <extend val="0"/>
        <outline val="0"/>
        <shadow val="0"/>
        <u val="none"/>
        <vertAlign val="baseline"/>
        <sz val="12"/>
        <color theme="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hair">
          <color indexed="64"/>
        </left>
        <right style="hair">
          <color indexed="64"/>
        </right>
        <top/>
        <bottom/>
        <vertical style="hair">
          <color indexed="64"/>
        </vertical>
        <horizontal style="hair">
          <color indexed="64"/>
        </horizontal>
      </border>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alignment horizontal="center" vertical="center" textRotation="0" indent="0" justifyLastLine="0" shrinkToFit="0" readingOrder="0"/>
    </dxf>
    <dxf>
      <border outline="0">
        <bottom style="thick">
          <color theme="0"/>
        </bottom>
      </border>
    </dxf>
    <dxf>
      <font>
        <b/>
        <i val="0"/>
        <strike val="0"/>
        <condense val="0"/>
        <extend val="0"/>
        <outline val="0"/>
        <shadow val="0"/>
        <u val="none"/>
        <vertAlign val="baseline"/>
        <sz val="9"/>
        <color theme="0"/>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theme="0"/>
        </left>
        <right style="thin">
          <color theme="0"/>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9"/>
        <color theme="0"/>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border diagonalUp="0" diagonalDown="0">
        <left/>
        <right/>
        <top style="thin">
          <color auto="1"/>
        </top>
        <bottom style="thin">
          <color auto="1"/>
        </bottom>
        <vertical/>
        <horizontal/>
      </border>
    </dxf>
    <dxf>
      <border outline="0">
        <top style="thin">
          <color auto="1"/>
        </top>
      </border>
    </dxf>
    <dxf>
      <border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auto="1"/>
        </top>
        <bottom style="thin">
          <color auto="1"/>
        </bottom>
        <vertical/>
        <horizontal/>
      </border>
    </dxf>
    <dxf>
      <border outline="0">
        <top style="thin">
          <color auto="1"/>
        </top>
      </border>
    </dxf>
    <dxf>
      <border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auto="1"/>
        </top>
        <bottom style="thin">
          <color auto="1"/>
        </bottom>
        <vertical/>
        <horizontal/>
      </border>
    </dxf>
    <dxf>
      <border outline="0">
        <top style="thin">
          <color auto="1"/>
        </top>
      </border>
    </dxf>
    <dxf>
      <border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auto="1"/>
        </top>
        <bottom style="thin">
          <color auto="1"/>
        </bottom>
        <vertical/>
        <horizontal/>
      </border>
    </dxf>
    <dxf>
      <border outline="0">
        <top style="thin">
          <color auto="1"/>
        </top>
      </border>
    </dxf>
    <dxf>
      <border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auto="1"/>
        </top>
        <bottom style="thin">
          <color auto="1"/>
        </bottom>
        <vertical/>
        <horizontal/>
      </border>
    </dxf>
    <dxf>
      <border outline="0">
        <top style="thin">
          <color auto="1"/>
        </top>
      </border>
    </dxf>
    <dxf>
      <border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auto="1"/>
        </top>
        <bottom style="thin">
          <color auto="1"/>
        </bottom>
        <vertical/>
        <horizontal/>
      </border>
    </dxf>
    <dxf>
      <border outline="0">
        <top style="thin">
          <color auto="1"/>
        </top>
      </border>
    </dxf>
    <dxf>
      <border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auto="1"/>
        </top>
        <bottom style="thin">
          <color auto="1"/>
        </bottom>
        <vertical/>
        <horizontal/>
      </border>
    </dxf>
    <dxf>
      <border outline="0">
        <top style="thin">
          <color auto="1"/>
        </top>
      </border>
    </dxf>
    <dxf>
      <border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8"/>
        <color auto="1"/>
        <name val="Calibri"/>
        <family val="2"/>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1" formatCode="0"/>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1" formatCode="0"/>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none"/>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right style="hair">
          <color indexed="64"/>
        </right>
        <top style="hair">
          <color indexed="64"/>
        </top>
        <bottom style="hair">
          <color indexed="64"/>
        </bottom>
      </border>
    </dxf>
    <dxf>
      <border>
        <top style="hair">
          <color rgb="FF000000"/>
        </top>
      </border>
    </dxf>
    <dxf>
      <border diagonalUp="0" diagonalDown="0">
        <left style="medium">
          <color rgb="FF000000"/>
        </left>
        <right style="medium">
          <color rgb="FF000000"/>
        </right>
        <top style="medium">
          <color rgb="FF000000"/>
        </top>
        <bottom style="medium">
          <color rgb="FF000000"/>
        </bottom>
      </border>
    </dxf>
    <dxf>
      <font>
        <strike val="0"/>
        <outline val="0"/>
        <shadow val="0"/>
        <u val="none"/>
        <vertAlign val="baseline"/>
        <sz val="8"/>
        <color auto="1"/>
        <name val="Calibri"/>
        <family val="2"/>
      </font>
      <alignment horizontal="center" vertical="center" textRotation="0" wrapText="1" indent="0" justifyLastLine="0" shrinkToFit="0" readingOrder="0"/>
    </dxf>
    <dxf>
      <border>
        <bottom style="hair">
          <color rgb="FF000000"/>
        </bottom>
      </border>
    </dxf>
    <dxf>
      <alignment horizontal="center" vertical="center" wrapText="1" indent="0" justifyLastLine="0" readingOrder="0"/>
      <border diagonalUp="0" diagonalDown="0" outline="0">
        <left style="hair">
          <color indexed="64"/>
        </left>
        <right style="hair">
          <color indexed="64"/>
        </right>
        <top/>
        <bottom/>
      </border>
    </dxf>
  </dxfs>
  <tableStyles count="1" defaultTableStyle="TableStyleMedium2" defaultPivotStyle="PivotStyleLight16">
    <tableStyle name="Estilo de tabla 1" pivot="0" count="0" xr9:uid="{6A680E46-5370-4C61-9BDA-DBDF39FE0487}"/>
  </tableStyles>
  <colors>
    <mruColors>
      <color rgb="FFFF00FF"/>
      <color rgb="FF996600"/>
      <color rgb="FFFF66FF"/>
      <color rgb="FF66FF66"/>
      <color rgb="FFF0E5E0"/>
      <color rgb="FFFF9900"/>
      <color rgb="FF6EF2F6"/>
      <color rgb="FFFEE632"/>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7.xml"/><Relationship Id="rId21" Type="http://schemas.microsoft.com/office/2007/relationships/slicerCache" Target="slicerCaches/slicerCache2.xml"/><Relationship Id="rId34" Type="http://schemas.microsoft.com/office/2017/06/relationships/rdRichValue" Target="richData/rdrichvalue.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63"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onnections" Target="connections.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sheetMetadata" Target="metadata.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microsoft.com/office/2007/relationships/slicerCache" Target="slicerCaches/slicerCache8.xml"/><Relationship Id="rId30" Type="http://schemas.openxmlformats.org/officeDocument/2006/relationships/styles" Target="styles.xml"/><Relationship Id="rId35" Type="http://schemas.microsoft.com/office/2017/06/relationships/rdRichValueStructure" Target="richData/rdrichvaluestructure.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6.xml"/><Relationship Id="rId33" Type="http://schemas.microsoft.com/office/2022/10/relationships/richValueRel" Target="richData/richValueRel.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microsoft.com/office/2007/relationships/slicerCache" Target="slicerCaches/slicerCache1.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theme" Target="theme/theme1.xml"/><Relationship Id="rId36" Type="http://schemas.microsoft.com/office/2017/06/relationships/rdRichValueTypes" Target="richData/rdRichValueType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1"/>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4</c:v>
              </c:pt>
              <c:pt idx="1">
                <c:v>0</c:v>
              </c:pt>
              <c:pt idx="2">
                <c:v>0</c:v>
              </c:pt>
              <c:pt idx="3">
                <c:v>0</c:v>
              </c:pt>
              <c:pt idx="4">
                <c:v>0</c:v>
              </c:pt>
              <c:pt idx="5">
                <c:v>0</c:v>
              </c:pt>
              <c:pt idx="6">
                <c:v>0</c:v>
              </c:pt>
            </c:numLit>
          </c:val>
          <c:extLst>
            <c:ext xmlns:c16="http://schemas.microsoft.com/office/drawing/2014/chart" uri="{C3380CC4-5D6E-409C-BE32-E72D297353CC}">
              <c16:uniqueId val="{00000000-35F9-47C4-BF3E-D3DCA2B88193}"/>
            </c:ext>
          </c:extLst>
        </c:ser>
        <c:ser>
          <c:idx val="1"/>
          <c:order val="1"/>
          <c:tx>
            <c:v>Series2</c:v>
          </c:tx>
          <c:spPr>
            <a:solidFill>
              <a:schemeClr val="accent2"/>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5</c:v>
              </c:pt>
              <c:pt idx="1">
                <c:v>0</c:v>
              </c:pt>
              <c:pt idx="2">
                <c:v>0</c:v>
              </c:pt>
              <c:pt idx="3">
                <c:v>0</c:v>
              </c:pt>
              <c:pt idx="4">
                <c:v>0</c:v>
              </c:pt>
              <c:pt idx="5">
                <c:v>0</c:v>
              </c:pt>
              <c:pt idx="6">
                <c:v>0</c:v>
              </c:pt>
            </c:numLit>
          </c:val>
          <c:extLst>
            <c:ext xmlns:c16="http://schemas.microsoft.com/office/drawing/2014/chart" uri="{C3380CC4-5D6E-409C-BE32-E72D297353CC}">
              <c16:uniqueId val="{0000006A-4CCF-4EFB-854F-C5F9769813D3}"/>
            </c:ext>
          </c:extLst>
        </c:ser>
        <c:ser>
          <c:idx val="2"/>
          <c:order val="2"/>
          <c:tx>
            <c:v>Series3</c:v>
          </c:tx>
          <c:spPr>
            <a:solidFill>
              <a:schemeClr val="accent3"/>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2</c:v>
              </c:pt>
              <c:pt idx="1">
                <c:v>0</c:v>
              </c:pt>
              <c:pt idx="2">
                <c:v>0</c:v>
              </c:pt>
              <c:pt idx="3">
                <c:v>0</c:v>
              </c:pt>
              <c:pt idx="4">
                <c:v>0</c:v>
              </c:pt>
              <c:pt idx="5">
                <c:v>0</c:v>
              </c:pt>
              <c:pt idx="6">
                <c:v>0</c:v>
              </c:pt>
            </c:numLit>
          </c:val>
          <c:extLst>
            <c:ext xmlns:c16="http://schemas.microsoft.com/office/drawing/2014/chart" uri="{C3380CC4-5D6E-409C-BE32-E72D297353CC}">
              <c16:uniqueId val="{0000006B-4CCF-4EFB-854F-C5F9769813D3}"/>
            </c:ext>
          </c:extLst>
        </c:ser>
        <c:ser>
          <c:idx val="3"/>
          <c:order val="3"/>
          <c:tx>
            <c:v>Series4</c:v>
          </c:tx>
          <c:spPr>
            <a:solidFill>
              <a:schemeClr val="accent4"/>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1</c:v>
              </c:pt>
              <c:pt idx="1">
                <c:v>0</c:v>
              </c:pt>
              <c:pt idx="2">
                <c:v>0</c:v>
              </c:pt>
              <c:pt idx="3">
                <c:v>0</c:v>
              </c:pt>
              <c:pt idx="4">
                <c:v>0</c:v>
              </c:pt>
              <c:pt idx="5">
                <c:v>0</c:v>
              </c:pt>
              <c:pt idx="6">
                <c:v>0</c:v>
              </c:pt>
            </c:numLit>
          </c:val>
          <c:extLst>
            <c:ext xmlns:c16="http://schemas.microsoft.com/office/drawing/2014/chart" uri="{C3380CC4-5D6E-409C-BE32-E72D297353CC}">
              <c16:uniqueId val="{0000006C-4CCF-4EFB-854F-C5F9769813D3}"/>
            </c:ext>
          </c:extLst>
        </c:ser>
        <c:ser>
          <c:idx val="4"/>
          <c:order val="4"/>
          <c:tx>
            <c:v>Series5</c:v>
          </c:tx>
          <c:spPr>
            <a:solidFill>
              <a:schemeClr val="accent5"/>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50</c:v>
              </c:pt>
              <c:pt idx="2">
                <c:v>0</c:v>
              </c:pt>
              <c:pt idx="3">
                <c:v>0</c:v>
              </c:pt>
              <c:pt idx="4">
                <c:v>0</c:v>
              </c:pt>
              <c:pt idx="5">
                <c:v>0</c:v>
              </c:pt>
              <c:pt idx="6">
                <c:v>0</c:v>
              </c:pt>
            </c:numLit>
          </c:val>
          <c:extLst>
            <c:ext xmlns:c16="http://schemas.microsoft.com/office/drawing/2014/chart" uri="{C3380CC4-5D6E-409C-BE32-E72D297353CC}">
              <c16:uniqueId val="{0000006D-4CCF-4EFB-854F-C5F9769813D3}"/>
            </c:ext>
          </c:extLst>
        </c:ser>
        <c:ser>
          <c:idx val="5"/>
          <c:order val="5"/>
          <c:tx>
            <c:v>Series6</c:v>
          </c:tx>
          <c:spPr>
            <a:solidFill>
              <a:schemeClr val="accent6"/>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3</c:v>
              </c:pt>
              <c:pt idx="2">
                <c:v>0</c:v>
              </c:pt>
              <c:pt idx="3">
                <c:v>0</c:v>
              </c:pt>
              <c:pt idx="4">
                <c:v>0</c:v>
              </c:pt>
              <c:pt idx="5">
                <c:v>0</c:v>
              </c:pt>
              <c:pt idx="6">
                <c:v>0</c:v>
              </c:pt>
            </c:numLit>
          </c:val>
          <c:extLst>
            <c:ext xmlns:c16="http://schemas.microsoft.com/office/drawing/2014/chart" uri="{C3380CC4-5D6E-409C-BE32-E72D297353CC}">
              <c16:uniqueId val="{0000006E-4CCF-4EFB-854F-C5F9769813D3}"/>
            </c:ext>
          </c:extLst>
        </c:ser>
        <c:ser>
          <c:idx val="6"/>
          <c:order val="6"/>
          <c:tx>
            <c:v>Series7</c:v>
          </c:tx>
          <c:spPr>
            <a:solidFill>
              <a:schemeClr val="accent1">
                <a:lumMod val="6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1</c:v>
              </c:pt>
              <c:pt idx="2">
                <c:v>0</c:v>
              </c:pt>
              <c:pt idx="3">
                <c:v>0</c:v>
              </c:pt>
              <c:pt idx="4">
                <c:v>0</c:v>
              </c:pt>
              <c:pt idx="5">
                <c:v>0</c:v>
              </c:pt>
              <c:pt idx="6">
                <c:v>0</c:v>
              </c:pt>
            </c:numLit>
          </c:val>
          <c:extLst>
            <c:ext xmlns:c16="http://schemas.microsoft.com/office/drawing/2014/chart" uri="{C3380CC4-5D6E-409C-BE32-E72D297353CC}">
              <c16:uniqueId val="{0000006F-4CCF-4EFB-854F-C5F9769813D3}"/>
            </c:ext>
          </c:extLst>
        </c:ser>
        <c:ser>
          <c:idx val="7"/>
          <c:order val="7"/>
          <c:tx>
            <c:v>Series8</c:v>
          </c:tx>
          <c:spPr>
            <a:solidFill>
              <a:schemeClr val="accent2">
                <a:lumMod val="6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144</c:v>
              </c:pt>
              <c:pt idx="2">
                <c:v>0</c:v>
              </c:pt>
              <c:pt idx="3">
                <c:v>0</c:v>
              </c:pt>
              <c:pt idx="4">
                <c:v>0</c:v>
              </c:pt>
              <c:pt idx="5">
                <c:v>0</c:v>
              </c:pt>
              <c:pt idx="6">
                <c:v>0</c:v>
              </c:pt>
            </c:numLit>
          </c:val>
          <c:extLst>
            <c:ext xmlns:c16="http://schemas.microsoft.com/office/drawing/2014/chart" uri="{C3380CC4-5D6E-409C-BE32-E72D297353CC}">
              <c16:uniqueId val="{00000070-4CCF-4EFB-854F-C5F9769813D3}"/>
            </c:ext>
          </c:extLst>
        </c:ser>
        <c:ser>
          <c:idx val="8"/>
          <c:order val="8"/>
          <c:tx>
            <c:v>Series9</c:v>
          </c:tx>
          <c:spPr>
            <a:solidFill>
              <a:schemeClr val="accent3">
                <a:lumMod val="6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22</c:v>
              </c:pt>
              <c:pt idx="2">
                <c:v>0</c:v>
              </c:pt>
              <c:pt idx="3">
                <c:v>0</c:v>
              </c:pt>
              <c:pt idx="4">
                <c:v>0</c:v>
              </c:pt>
              <c:pt idx="5">
                <c:v>0</c:v>
              </c:pt>
              <c:pt idx="6">
                <c:v>0</c:v>
              </c:pt>
            </c:numLit>
          </c:val>
          <c:extLst>
            <c:ext xmlns:c16="http://schemas.microsoft.com/office/drawing/2014/chart" uri="{C3380CC4-5D6E-409C-BE32-E72D297353CC}">
              <c16:uniqueId val="{00000071-4CCF-4EFB-854F-C5F9769813D3}"/>
            </c:ext>
          </c:extLst>
        </c:ser>
        <c:ser>
          <c:idx val="9"/>
          <c:order val="9"/>
          <c:tx>
            <c:v>Series10</c:v>
          </c:tx>
          <c:spPr>
            <a:solidFill>
              <a:schemeClr val="accent4">
                <a:lumMod val="6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23</c:v>
              </c:pt>
              <c:pt idx="2">
                <c:v>0</c:v>
              </c:pt>
              <c:pt idx="3">
                <c:v>0</c:v>
              </c:pt>
              <c:pt idx="4">
                <c:v>0</c:v>
              </c:pt>
              <c:pt idx="5">
                <c:v>0</c:v>
              </c:pt>
              <c:pt idx="6">
                <c:v>0</c:v>
              </c:pt>
            </c:numLit>
          </c:val>
          <c:extLst>
            <c:ext xmlns:c16="http://schemas.microsoft.com/office/drawing/2014/chart" uri="{C3380CC4-5D6E-409C-BE32-E72D297353CC}">
              <c16:uniqueId val="{00000072-4CCF-4EFB-854F-C5F9769813D3}"/>
            </c:ext>
          </c:extLst>
        </c:ser>
        <c:ser>
          <c:idx val="10"/>
          <c:order val="10"/>
          <c:tx>
            <c:v>Series11</c:v>
          </c:tx>
          <c:spPr>
            <a:solidFill>
              <a:schemeClr val="accent5">
                <a:lumMod val="6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1</c:v>
              </c:pt>
              <c:pt idx="3">
                <c:v>0</c:v>
              </c:pt>
              <c:pt idx="4">
                <c:v>0</c:v>
              </c:pt>
              <c:pt idx="5">
                <c:v>0</c:v>
              </c:pt>
              <c:pt idx="6">
                <c:v>0</c:v>
              </c:pt>
            </c:numLit>
          </c:val>
          <c:extLst>
            <c:ext xmlns:c16="http://schemas.microsoft.com/office/drawing/2014/chart" uri="{C3380CC4-5D6E-409C-BE32-E72D297353CC}">
              <c16:uniqueId val="{00000073-4CCF-4EFB-854F-C5F9769813D3}"/>
            </c:ext>
          </c:extLst>
        </c:ser>
        <c:ser>
          <c:idx val="11"/>
          <c:order val="11"/>
          <c:tx>
            <c:v>Series12</c:v>
          </c:tx>
          <c:spPr>
            <a:solidFill>
              <a:schemeClr val="accent6">
                <a:lumMod val="6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61</c:v>
              </c:pt>
              <c:pt idx="3">
                <c:v>0</c:v>
              </c:pt>
              <c:pt idx="4">
                <c:v>0</c:v>
              </c:pt>
              <c:pt idx="5">
                <c:v>0</c:v>
              </c:pt>
              <c:pt idx="6">
                <c:v>0</c:v>
              </c:pt>
            </c:numLit>
          </c:val>
          <c:extLst>
            <c:ext xmlns:c16="http://schemas.microsoft.com/office/drawing/2014/chart" uri="{C3380CC4-5D6E-409C-BE32-E72D297353CC}">
              <c16:uniqueId val="{00000074-4CCF-4EFB-854F-C5F9769813D3}"/>
            </c:ext>
          </c:extLst>
        </c:ser>
        <c:ser>
          <c:idx val="12"/>
          <c:order val="12"/>
          <c:tx>
            <c:v>Series13</c:v>
          </c:tx>
          <c:spPr>
            <a:solidFill>
              <a:schemeClr val="accent1">
                <a:lumMod val="80000"/>
                <a:lumOff val="2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79</c:v>
              </c:pt>
              <c:pt idx="3">
                <c:v>0</c:v>
              </c:pt>
              <c:pt idx="4">
                <c:v>0</c:v>
              </c:pt>
              <c:pt idx="5">
                <c:v>0</c:v>
              </c:pt>
              <c:pt idx="6">
                <c:v>0</c:v>
              </c:pt>
            </c:numLit>
          </c:val>
          <c:extLst>
            <c:ext xmlns:c16="http://schemas.microsoft.com/office/drawing/2014/chart" uri="{C3380CC4-5D6E-409C-BE32-E72D297353CC}">
              <c16:uniqueId val="{00000075-4CCF-4EFB-854F-C5F9769813D3}"/>
            </c:ext>
          </c:extLst>
        </c:ser>
        <c:ser>
          <c:idx val="13"/>
          <c:order val="13"/>
          <c:tx>
            <c:v>Series14</c:v>
          </c:tx>
          <c:spPr>
            <a:solidFill>
              <a:schemeClr val="accent2">
                <a:lumMod val="80000"/>
                <a:lumOff val="2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2</c:v>
              </c:pt>
              <c:pt idx="3">
                <c:v>0</c:v>
              </c:pt>
              <c:pt idx="4">
                <c:v>0</c:v>
              </c:pt>
              <c:pt idx="5">
                <c:v>0</c:v>
              </c:pt>
              <c:pt idx="6">
                <c:v>0</c:v>
              </c:pt>
            </c:numLit>
          </c:val>
          <c:extLst>
            <c:ext xmlns:c16="http://schemas.microsoft.com/office/drawing/2014/chart" uri="{C3380CC4-5D6E-409C-BE32-E72D297353CC}">
              <c16:uniqueId val="{00000076-4CCF-4EFB-854F-C5F9769813D3}"/>
            </c:ext>
          </c:extLst>
        </c:ser>
        <c:ser>
          <c:idx val="14"/>
          <c:order val="14"/>
          <c:tx>
            <c:v>Series15</c:v>
          </c:tx>
          <c:spPr>
            <a:solidFill>
              <a:schemeClr val="accent3">
                <a:lumMod val="80000"/>
                <a:lumOff val="2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18</c:v>
              </c:pt>
              <c:pt idx="4">
                <c:v>0</c:v>
              </c:pt>
              <c:pt idx="5">
                <c:v>0</c:v>
              </c:pt>
              <c:pt idx="6">
                <c:v>0</c:v>
              </c:pt>
            </c:numLit>
          </c:val>
          <c:extLst>
            <c:ext xmlns:c16="http://schemas.microsoft.com/office/drawing/2014/chart" uri="{C3380CC4-5D6E-409C-BE32-E72D297353CC}">
              <c16:uniqueId val="{00000077-4CCF-4EFB-854F-C5F9769813D3}"/>
            </c:ext>
          </c:extLst>
        </c:ser>
        <c:ser>
          <c:idx val="15"/>
          <c:order val="15"/>
          <c:tx>
            <c:v>Series16</c:v>
          </c:tx>
          <c:spPr>
            <a:solidFill>
              <a:schemeClr val="accent4">
                <a:lumMod val="80000"/>
                <a:lumOff val="2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8</c:v>
              </c:pt>
              <c:pt idx="4">
                <c:v>0</c:v>
              </c:pt>
              <c:pt idx="5">
                <c:v>0</c:v>
              </c:pt>
              <c:pt idx="6">
                <c:v>0</c:v>
              </c:pt>
            </c:numLit>
          </c:val>
          <c:extLst>
            <c:ext xmlns:c16="http://schemas.microsoft.com/office/drawing/2014/chart" uri="{C3380CC4-5D6E-409C-BE32-E72D297353CC}">
              <c16:uniqueId val="{00000078-4CCF-4EFB-854F-C5F9769813D3}"/>
            </c:ext>
          </c:extLst>
        </c:ser>
        <c:ser>
          <c:idx val="16"/>
          <c:order val="16"/>
          <c:tx>
            <c:v>Series17</c:v>
          </c:tx>
          <c:spPr>
            <a:solidFill>
              <a:schemeClr val="accent5">
                <a:lumMod val="80000"/>
                <a:lumOff val="2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112</c:v>
              </c:pt>
              <c:pt idx="5">
                <c:v>0</c:v>
              </c:pt>
              <c:pt idx="6">
                <c:v>0</c:v>
              </c:pt>
            </c:numLit>
          </c:val>
          <c:extLst>
            <c:ext xmlns:c16="http://schemas.microsoft.com/office/drawing/2014/chart" uri="{C3380CC4-5D6E-409C-BE32-E72D297353CC}">
              <c16:uniqueId val="{00000079-4CCF-4EFB-854F-C5F9769813D3}"/>
            </c:ext>
          </c:extLst>
        </c:ser>
        <c:ser>
          <c:idx val="17"/>
          <c:order val="17"/>
          <c:tx>
            <c:v>Series18</c:v>
          </c:tx>
          <c:spPr>
            <a:solidFill>
              <a:schemeClr val="accent6">
                <a:lumMod val="80000"/>
                <a:lumOff val="2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74</c:v>
              </c:pt>
              <c:pt idx="5">
                <c:v>0</c:v>
              </c:pt>
              <c:pt idx="6">
                <c:v>0</c:v>
              </c:pt>
            </c:numLit>
          </c:val>
          <c:extLst>
            <c:ext xmlns:c16="http://schemas.microsoft.com/office/drawing/2014/chart" uri="{C3380CC4-5D6E-409C-BE32-E72D297353CC}">
              <c16:uniqueId val="{0000007A-4CCF-4EFB-854F-C5F9769813D3}"/>
            </c:ext>
          </c:extLst>
        </c:ser>
        <c:ser>
          <c:idx val="18"/>
          <c:order val="18"/>
          <c:tx>
            <c:v>Series19</c:v>
          </c:tx>
          <c:spPr>
            <a:solidFill>
              <a:schemeClr val="accent1">
                <a:lumMod val="8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53</c:v>
              </c:pt>
              <c:pt idx="5">
                <c:v>0</c:v>
              </c:pt>
              <c:pt idx="6">
                <c:v>0</c:v>
              </c:pt>
            </c:numLit>
          </c:val>
          <c:extLst>
            <c:ext xmlns:c16="http://schemas.microsoft.com/office/drawing/2014/chart" uri="{C3380CC4-5D6E-409C-BE32-E72D297353CC}">
              <c16:uniqueId val="{0000007B-4CCF-4EFB-854F-C5F9769813D3}"/>
            </c:ext>
          </c:extLst>
        </c:ser>
        <c:ser>
          <c:idx val="19"/>
          <c:order val="19"/>
          <c:tx>
            <c:v>Series20</c:v>
          </c:tx>
          <c:spPr>
            <a:solidFill>
              <a:schemeClr val="accent2">
                <a:lumMod val="8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168</c:v>
              </c:pt>
              <c:pt idx="6">
                <c:v>0</c:v>
              </c:pt>
            </c:numLit>
          </c:val>
          <c:extLst>
            <c:ext xmlns:c16="http://schemas.microsoft.com/office/drawing/2014/chart" uri="{C3380CC4-5D6E-409C-BE32-E72D297353CC}">
              <c16:uniqueId val="{0000007C-4CCF-4EFB-854F-C5F9769813D3}"/>
            </c:ext>
          </c:extLst>
        </c:ser>
        <c:ser>
          <c:idx val="20"/>
          <c:order val="20"/>
          <c:tx>
            <c:v>Series21</c:v>
          </c:tx>
          <c:spPr>
            <a:solidFill>
              <a:schemeClr val="accent3">
                <a:lumMod val="8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70</c:v>
              </c:pt>
              <c:pt idx="6">
                <c:v>0</c:v>
              </c:pt>
            </c:numLit>
          </c:val>
          <c:extLst>
            <c:ext xmlns:c16="http://schemas.microsoft.com/office/drawing/2014/chart" uri="{C3380CC4-5D6E-409C-BE32-E72D297353CC}">
              <c16:uniqueId val="{0000007D-4CCF-4EFB-854F-C5F9769813D3}"/>
            </c:ext>
          </c:extLst>
        </c:ser>
        <c:ser>
          <c:idx val="21"/>
          <c:order val="21"/>
          <c:tx>
            <c:v>Series22</c:v>
          </c:tx>
          <c:spPr>
            <a:solidFill>
              <a:schemeClr val="accent4">
                <a:lumMod val="8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129</c:v>
              </c:pt>
              <c:pt idx="6">
                <c:v>0</c:v>
              </c:pt>
            </c:numLit>
          </c:val>
          <c:extLst>
            <c:ext xmlns:c16="http://schemas.microsoft.com/office/drawing/2014/chart" uri="{C3380CC4-5D6E-409C-BE32-E72D297353CC}">
              <c16:uniqueId val="{0000007E-4CCF-4EFB-854F-C5F9769813D3}"/>
            </c:ext>
          </c:extLst>
        </c:ser>
        <c:ser>
          <c:idx val="22"/>
          <c:order val="22"/>
          <c:tx>
            <c:v>Series23</c:v>
          </c:tx>
          <c:spPr>
            <a:solidFill>
              <a:schemeClr val="accent5">
                <a:lumMod val="8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174</c:v>
              </c:pt>
              <c:pt idx="6">
                <c:v>0</c:v>
              </c:pt>
            </c:numLit>
          </c:val>
          <c:extLst>
            <c:ext xmlns:c16="http://schemas.microsoft.com/office/drawing/2014/chart" uri="{C3380CC4-5D6E-409C-BE32-E72D297353CC}">
              <c16:uniqueId val="{0000007F-4CCF-4EFB-854F-C5F9769813D3}"/>
            </c:ext>
          </c:extLst>
        </c:ser>
        <c:ser>
          <c:idx val="23"/>
          <c:order val="23"/>
          <c:tx>
            <c:v>Series24</c:v>
          </c:tx>
          <c:spPr>
            <a:solidFill>
              <a:schemeClr val="accent6">
                <a:lumMod val="8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12</c:v>
              </c:pt>
              <c:pt idx="6">
                <c:v>0</c:v>
              </c:pt>
            </c:numLit>
          </c:val>
          <c:extLst>
            <c:ext xmlns:c16="http://schemas.microsoft.com/office/drawing/2014/chart" uri="{C3380CC4-5D6E-409C-BE32-E72D297353CC}">
              <c16:uniqueId val="{00000080-4CCF-4EFB-854F-C5F9769813D3}"/>
            </c:ext>
          </c:extLst>
        </c:ser>
        <c:ser>
          <c:idx val="24"/>
          <c:order val="24"/>
          <c:tx>
            <c:v>Series25</c:v>
          </c:tx>
          <c:spPr>
            <a:solidFill>
              <a:schemeClr val="accent1">
                <a:lumMod val="60000"/>
                <a:lumOff val="4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3</c:v>
              </c:pt>
              <c:pt idx="6">
                <c:v>0</c:v>
              </c:pt>
            </c:numLit>
          </c:val>
          <c:extLst>
            <c:ext xmlns:c16="http://schemas.microsoft.com/office/drawing/2014/chart" uri="{C3380CC4-5D6E-409C-BE32-E72D297353CC}">
              <c16:uniqueId val="{00000081-4CCF-4EFB-854F-C5F9769813D3}"/>
            </c:ext>
          </c:extLst>
        </c:ser>
        <c:ser>
          <c:idx val="25"/>
          <c:order val="25"/>
          <c:tx>
            <c:v>Series26</c:v>
          </c:tx>
          <c:spPr>
            <a:solidFill>
              <a:schemeClr val="accent2">
                <a:lumMod val="60000"/>
                <a:lumOff val="4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30</c:v>
              </c:pt>
              <c:pt idx="6">
                <c:v>0</c:v>
              </c:pt>
            </c:numLit>
          </c:val>
          <c:extLst>
            <c:ext xmlns:c16="http://schemas.microsoft.com/office/drawing/2014/chart" uri="{C3380CC4-5D6E-409C-BE32-E72D297353CC}">
              <c16:uniqueId val="{00000082-4CCF-4EFB-854F-C5F9769813D3}"/>
            </c:ext>
          </c:extLst>
        </c:ser>
        <c:ser>
          <c:idx val="26"/>
          <c:order val="26"/>
          <c:tx>
            <c:v>Series27</c:v>
          </c:tx>
          <c:spPr>
            <a:solidFill>
              <a:schemeClr val="accent3">
                <a:lumMod val="60000"/>
                <a:lumOff val="4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4</c:v>
              </c:pt>
              <c:pt idx="6">
                <c:v>0</c:v>
              </c:pt>
            </c:numLit>
          </c:val>
          <c:extLst>
            <c:ext xmlns:c16="http://schemas.microsoft.com/office/drawing/2014/chart" uri="{C3380CC4-5D6E-409C-BE32-E72D297353CC}">
              <c16:uniqueId val="{00000083-4CCF-4EFB-854F-C5F9769813D3}"/>
            </c:ext>
          </c:extLst>
        </c:ser>
        <c:ser>
          <c:idx val="27"/>
          <c:order val="27"/>
          <c:tx>
            <c:v>Series28</c:v>
          </c:tx>
          <c:spPr>
            <a:solidFill>
              <a:schemeClr val="accent4">
                <a:lumMod val="60000"/>
                <a:lumOff val="4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0</c:v>
              </c:pt>
              <c:pt idx="6">
                <c:v>2</c:v>
              </c:pt>
            </c:numLit>
          </c:val>
          <c:extLst>
            <c:ext xmlns:c16="http://schemas.microsoft.com/office/drawing/2014/chart" uri="{C3380CC4-5D6E-409C-BE32-E72D297353CC}">
              <c16:uniqueId val="{00000084-4CCF-4EFB-854F-C5F9769813D3}"/>
            </c:ext>
          </c:extLst>
        </c:ser>
        <c:ser>
          <c:idx val="28"/>
          <c:order val="28"/>
          <c:tx>
            <c:v>Series29</c:v>
          </c:tx>
          <c:spPr>
            <a:solidFill>
              <a:schemeClr val="accent5">
                <a:lumMod val="60000"/>
                <a:lumOff val="4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0</c:v>
              </c:pt>
              <c:pt idx="6">
                <c:v>2</c:v>
              </c:pt>
            </c:numLit>
          </c:val>
          <c:extLst>
            <c:ext xmlns:c16="http://schemas.microsoft.com/office/drawing/2014/chart" uri="{C3380CC4-5D6E-409C-BE32-E72D297353CC}">
              <c16:uniqueId val="{00000085-4CCF-4EFB-854F-C5F9769813D3}"/>
            </c:ext>
          </c:extLst>
        </c:ser>
        <c:ser>
          <c:idx val="29"/>
          <c:order val="29"/>
          <c:tx>
            <c:v>Series30</c:v>
          </c:tx>
          <c:spPr>
            <a:solidFill>
              <a:schemeClr val="accent6">
                <a:lumMod val="60000"/>
                <a:lumOff val="4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0</c:v>
              </c:pt>
              <c:pt idx="6">
                <c:v>1</c:v>
              </c:pt>
            </c:numLit>
          </c:val>
          <c:extLst>
            <c:ext xmlns:c16="http://schemas.microsoft.com/office/drawing/2014/chart" uri="{C3380CC4-5D6E-409C-BE32-E72D297353CC}">
              <c16:uniqueId val="{00000086-4CCF-4EFB-854F-C5F9769813D3}"/>
            </c:ext>
          </c:extLst>
        </c:ser>
        <c:ser>
          <c:idx val="30"/>
          <c:order val="30"/>
          <c:tx>
            <c:v>Series31</c:v>
          </c:tx>
          <c:spPr>
            <a:solidFill>
              <a:schemeClr val="accent1">
                <a:lumMod val="5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0</c:v>
              </c:pt>
              <c:pt idx="6">
                <c:v>1</c:v>
              </c:pt>
            </c:numLit>
          </c:val>
          <c:extLst>
            <c:ext xmlns:c16="http://schemas.microsoft.com/office/drawing/2014/chart" uri="{C3380CC4-5D6E-409C-BE32-E72D297353CC}">
              <c16:uniqueId val="{00000087-4CCF-4EFB-854F-C5F9769813D3}"/>
            </c:ext>
          </c:extLst>
        </c:ser>
        <c:ser>
          <c:idx val="31"/>
          <c:order val="31"/>
          <c:tx>
            <c:v>Series32</c:v>
          </c:tx>
          <c:spPr>
            <a:solidFill>
              <a:schemeClr val="accent2">
                <a:lumMod val="50000"/>
              </a:schemeClr>
            </a:solidFill>
            <a:ln>
              <a:noFill/>
            </a:ln>
            <a:effectLst/>
          </c:spPr>
          <c:invertIfNegative val="0"/>
          <c:cat>
            <c:numLit>
              <c:formatCode>General</c:formatCode>
              <c:ptCount val="7"/>
              <c:pt idx="0">
                <c:v>1</c:v>
              </c:pt>
              <c:pt idx="1">
                <c:v>2</c:v>
              </c:pt>
              <c:pt idx="2">
                <c:v>3</c:v>
              </c:pt>
              <c:pt idx="3">
                <c:v>4</c:v>
              </c:pt>
              <c:pt idx="4">
                <c:v>5</c:v>
              </c:pt>
              <c:pt idx="5">
                <c:v>6</c:v>
              </c:pt>
              <c:pt idx="6">
                <c:v>7</c:v>
              </c:pt>
            </c:numLit>
          </c:cat>
          <c:val>
            <c:numLit>
              <c:formatCode>General</c:formatCode>
              <c:ptCount val="7"/>
              <c:pt idx="0">
                <c:v>0</c:v>
              </c:pt>
              <c:pt idx="1">
                <c:v>0</c:v>
              </c:pt>
              <c:pt idx="2">
                <c:v>0</c:v>
              </c:pt>
              <c:pt idx="3">
                <c:v>0</c:v>
              </c:pt>
              <c:pt idx="4">
                <c:v>0</c:v>
              </c:pt>
              <c:pt idx="5">
                <c:v>0</c:v>
              </c:pt>
              <c:pt idx="6">
                <c:v>2</c:v>
              </c:pt>
            </c:numLit>
          </c:val>
          <c:extLst>
            <c:ext xmlns:c16="http://schemas.microsoft.com/office/drawing/2014/chart" uri="{C3380CC4-5D6E-409C-BE32-E72D297353CC}">
              <c16:uniqueId val="{00000088-4CCF-4EFB-854F-C5F9769813D3}"/>
            </c:ext>
          </c:extLst>
        </c:ser>
        <c:dLbls>
          <c:showLegendKey val="0"/>
          <c:showVal val="0"/>
          <c:showCatName val="0"/>
          <c:showSerName val="0"/>
          <c:showPercent val="0"/>
          <c:showBubbleSize val="0"/>
        </c:dLbls>
        <c:gapWidth val="219"/>
        <c:overlap val="100"/>
        <c:axId val="1246105359"/>
        <c:axId val="1246106319"/>
      </c:barChart>
      <c:catAx>
        <c:axId val="12461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06319"/>
        <c:crosses val="autoZero"/>
        <c:auto val="1"/>
        <c:lblAlgn val="ctr"/>
        <c:lblOffset val="100"/>
        <c:noMultiLvlLbl val="0"/>
      </c:catAx>
      <c:valAx>
        <c:axId val="124610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4610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Final.xlsx]Hoja1!TablaDinámica10</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s>
    <c:plotArea>
      <c:layout/>
      <c:barChart>
        <c:barDir val="col"/>
        <c:grouping val="stacked"/>
        <c:varyColors val="0"/>
        <c:ser>
          <c:idx val="0"/>
          <c:order val="0"/>
          <c:tx>
            <c:strRef>
              <c:f>Hoja1!$B$814:$B$816</c:f>
              <c:strCache>
                <c:ptCount val="1"/>
                <c:pt idx="0">
                  <c:v>2024 - Bajo</c:v>
                </c:pt>
              </c:strCache>
            </c:strRef>
          </c:tx>
          <c:spPr>
            <a:solidFill>
              <a:schemeClr val="accent1"/>
            </a:solidFill>
            <a:ln>
              <a:noFill/>
            </a:ln>
            <a:effectLst/>
          </c:spPr>
          <c:invertIfNegative val="0"/>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Hoja1!$B$817:$B$919</c:f>
              <c:numCache>
                <c:formatCode>General</c:formatCode>
                <c:ptCount val="97"/>
                <c:pt idx="1">
                  <c:v>8</c:v>
                </c:pt>
                <c:pt idx="4">
                  <c:v>19</c:v>
                </c:pt>
                <c:pt idx="6">
                  <c:v>8</c:v>
                </c:pt>
                <c:pt idx="7">
                  <c:v>2</c:v>
                </c:pt>
                <c:pt idx="13">
                  <c:v>31</c:v>
                </c:pt>
                <c:pt idx="14">
                  <c:v>52</c:v>
                </c:pt>
                <c:pt idx="15">
                  <c:v>52</c:v>
                </c:pt>
                <c:pt idx="16">
                  <c:v>50</c:v>
                </c:pt>
                <c:pt idx="17">
                  <c:v>1</c:v>
                </c:pt>
                <c:pt idx="18">
                  <c:v>8</c:v>
                </c:pt>
                <c:pt idx="19">
                  <c:v>2</c:v>
                </c:pt>
                <c:pt idx="20">
                  <c:v>4</c:v>
                </c:pt>
                <c:pt idx="23">
                  <c:v>15</c:v>
                </c:pt>
                <c:pt idx="29">
                  <c:v>1</c:v>
                </c:pt>
                <c:pt idx="30">
                  <c:v>1</c:v>
                </c:pt>
                <c:pt idx="31">
                  <c:v>30</c:v>
                </c:pt>
              </c:numCache>
            </c:numRef>
          </c:val>
          <c:extLst>
            <c:ext xmlns:c16="http://schemas.microsoft.com/office/drawing/2014/chart" uri="{C3380CC4-5D6E-409C-BE32-E72D297353CC}">
              <c16:uniqueId val="{00000000-3B96-4FE4-8014-ADA3FF90331E}"/>
            </c:ext>
          </c:extLst>
        </c:ser>
        <c:ser>
          <c:idx val="1"/>
          <c:order val="1"/>
          <c:tx>
            <c:strRef>
              <c:f>Hoja1!$C$814:$C$816</c:f>
              <c:strCache>
                <c:ptCount val="1"/>
                <c:pt idx="0">
                  <c:v>2024 - Medio</c:v>
                </c:pt>
              </c:strCache>
            </c:strRef>
          </c:tx>
          <c:spPr>
            <a:solidFill>
              <a:schemeClr val="accent2"/>
            </a:solidFill>
            <a:ln>
              <a:noFill/>
            </a:ln>
            <a:effectLst/>
          </c:spPr>
          <c:invertIfNegative val="0"/>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Hoja1!$C$817:$C$919</c:f>
              <c:numCache>
                <c:formatCode>General</c:formatCode>
                <c:ptCount val="97"/>
                <c:pt idx="0">
                  <c:v>69</c:v>
                </c:pt>
                <c:pt idx="2">
                  <c:v>48</c:v>
                </c:pt>
                <c:pt idx="3">
                  <c:v>41</c:v>
                </c:pt>
                <c:pt idx="5">
                  <c:v>1</c:v>
                </c:pt>
                <c:pt idx="6">
                  <c:v>15</c:v>
                </c:pt>
                <c:pt idx="8">
                  <c:v>33</c:v>
                </c:pt>
                <c:pt idx="9">
                  <c:v>84</c:v>
                </c:pt>
                <c:pt idx="10">
                  <c:v>9</c:v>
                </c:pt>
                <c:pt idx="11">
                  <c:v>1</c:v>
                </c:pt>
                <c:pt idx="12">
                  <c:v>5</c:v>
                </c:pt>
                <c:pt idx="18">
                  <c:v>21</c:v>
                </c:pt>
                <c:pt idx="19">
                  <c:v>1</c:v>
                </c:pt>
                <c:pt idx="20">
                  <c:v>12</c:v>
                </c:pt>
                <c:pt idx="21">
                  <c:v>145</c:v>
                </c:pt>
                <c:pt idx="22">
                  <c:v>25</c:v>
                </c:pt>
                <c:pt idx="23">
                  <c:v>35</c:v>
                </c:pt>
                <c:pt idx="24">
                  <c:v>55</c:v>
                </c:pt>
                <c:pt idx="25">
                  <c:v>20</c:v>
                </c:pt>
                <c:pt idx="26">
                  <c:v>34</c:v>
                </c:pt>
                <c:pt idx="27">
                  <c:v>29</c:v>
                </c:pt>
                <c:pt idx="28">
                  <c:v>1</c:v>
                </c:pt>
              </c:numCache>
            </c:numRef>
          </c:val>
          <c:extLst>
            <c:ext xmlns:c16="http://schemas.microsoft.com/office/drawing/2014/chart" uri="{C3380CC4-5D6E-409C-BE32-E72D297353CC}">
              <c16:uniqueId val="{0000000A-DA5C-490A-AC9E-99A8C9E066F5}"/>
            </c:ext>
          </c:extLst>
        </c:ser>
        <c:ser>
          <c:idx val="2"/>
          <c:order val="2"/>
          <c:tx>
            <c:strRef>
              <c:f>Hoja1!$D$814:$D$816</c:f>
              <c:strCache>
                <c:ptCount val="1"/>
                <c:pt idx="0">
                  <c:v>2025 - Bajo</c:v>
                </c:pt>
              </c:strCache>
            </c:strRef>
          </c:tx>
          <c:spPr>
            <a:solidFill>
              <a:schemeClr val="accent3"/>
            </a:solidFill>
            <a:ln>
              <a:noFill/>
            </a:ln>
            <a:effectLst/>
          </c:spPr>
          <c:invertIfNegative val="0"/>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Hoja1!$D$817:$D$919</c:f>
              <c:numCache>
                <c:formatCode>General</c:formatCode>
                <c:ptCount val="97"/>
                <c:pt idx="67">
                  <c:v>5</c:v>
                </c:pt>
                <c:pt idx="68">
                  <c:v>5</c:v>
                </c:pt>
                <c:pt idx="69">
                  <c:v>2</c:v>
                </c:pt>
                <c:pt idx="70">
                  <c:v>5</c:v>
                </c:pt>
                <c:pt idx="71">
                  <c:v>3</c:v>
                </c:pt>
                <c:pt idx="72">
                  <c:v>5</c:v>
                </c:pt>
                <c:pt idx="73">
                  <c:v>8</c:v>
                </c:pt>
                <c:pt idx="74">
                  <c:v>3</c:v>
                </c:pt>
                <c:pt idx="75">
                  <c:v>7</c:v>
                </c:pt>
                <c:pt idx="76">
                  <c:v>1</c:v>
                </c:pt>
                <c:pt idx="77">
                  <c:v>5</c:v>
                </c:pt>
                <c:pt idx="79">
                  <c:v>4</c:v>
                </c:pt>
                <c:pt idx="80">
                  <c:v>5</c:v>
                </c:pt>
                <c:pt idx="81">
                  <c:v>3</c:v>
                </c:pt>
                <c:pt idx="82">
                  <c:v>3</c:v>
                </c:pt>
                <c:pt idx="83">
                  <c:v>1</c:v>
                </c:pt>
                <c:pt idx="86">
                  <c:v>1</c:v>
                </c:pt>
                <c:pt idx="87">
                  <c:v>7</c:v>
                </c:pt>
                <c:pt idx="88">
                  <c:v>1</c:v>
                </c:pt>
                <c:pt idx="89">
                  <c:v>6</c:v>
                </c:pt>
                <c:pt idx="90">
                  <c:v>5</c:v>
                </c:pt>
                <c:pt idx="92">
                  <c:v>4</c:v>
                </c:pt>
                <c:pt idx="93">
                  <c:v>6</c:v>
                </c:pt>
                <c:pt idx="94">
                  <c:v>2</c:v>
                </c:pt>
                <c:pt idx="95">
                  <c:v>5</c:v>
                </c:pt>
                <c:pt idx="96">
                  <c:v>2</c:v>
                </c:pt>
              </c:numCache>
            </c:numRef>
          </c:val>
          <c:extLst>
            <c:ext xmlns:c16="http://schemas.microsoft.com/office/drawing/2014/chart" uri="{C3380CC4-5D6E-409C-BE32-E72D297353CC}">
              <c16:uniqueId val="{0000000B-DA5C-490A-AC9E-99A8C9E066F5}"/>
            </c:ext>
          </c:extLst>
        </c:ser>
        <c:ser>
          <c:idx val="3"/>
          <c:order val="3"/>
          <c:tx>
            <c:strRef>
              <c:f>Hoja1!$E$814:$E$816</c:f>
              <c:strCache>
                <c:ptCount val="1"/>
                <c:pt idx="0">
                  <c:v>2025 - Medio</c:v>
                </c:pt>
              </c:strCache>
            </c:strRef>
          </c:tx>
          <c:spPr>
            <a:solidFill>
              <a:schemeClr val="accent4"/>
            </a:solidFill>
            <a:ln>
              <a:noFill/>
            </a:ln>
            <a:effectLst/>
          </c:spPr>
          <c:invertIfNegative val="0"/>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Hoja1!$E$817:$E$919</c:f>
              <c:numCache>
                <c:formatCode>General</c:formatCode>
                <c:ptCount val="97"/>
                <c:pt idx="78">
                  <c:v>1</c:v>
                </c:pt>
                <c:pt idx="79">
                  <c:v>1</c:v>
                </c:pt>
                <c:pt idx="83">
                  <c:v>7</c:v>
                </c:pt>
                <c:pt idx="84">
                  <c:v>2</c:v>
                </c:pt>
                <c:pt idx="85">
                  <c:v>3</c:v>
                </c:pt>
                <c:pt idx="91">
                  <c:v>3</c:v>
                </c:pt>
              </c:numCache>
            </c:numRef>
          </c:val>
          <c:extLst>
            <c:ext xmlns:c16="http://schemas.microsoft.com/office/drawing/2014/chart" uri="{C3380CC4-5D6E-409C-BE32-E72D297353CC}">
              <c16:uniqueId val="{0000000C-DA5C-490A-AC9E-99A8C9E066F5}"/>
            </c:ext>
          </c:extLst>
        </c:ser>
        <c:ser>
          <c:idx val="4"/>
          <c:order val="4"/>
          <c:tx>
            <c:strRef>
              <c:f>Hoja1!$F$814:$F$816</c:f>
              <c:strCache>
                <c:ptCount val="1"/>
                <c:pt idx="0">
                  <c:v>2026 - Bajo</c:v>
                </c:pt>
              </c:strCache>
            </c:strRef>
          </c:tx>
          <c:spPr>
            <a:solidFill>
              <a:schemeClr val="accent5"/>
            </a:solidFill>
            <a:ln>
              <a:noFill/>
            </a:ln>
            <a:effectLst/>
          </c:spPr>
          <c:invertIfNegative val="0"/>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Hoja1!$F$817:$F$919</c:f>
              <c:numCache>
                <c:formatCode>General</c:formatCode>
                <c:ptCount val="97"/>
                <c:pt idx="32">
                  <c:v>5</c:v>
                </c:pt>
                <c:pt idx="33">
                  <c:v>6</c:v>
                </c:pt>
                <c:pt idx="34">
                  <c:v>2</c:v>
                </c:pt>
                <c:pt idx="35">
                  <c:v>5</c:v>
                </c:pt>
                <c:pt idx="36">
                  <c:v>3</c:v>
                </c:pt>
                <c:pt idx="37">
                  <c:v>5</c:v>
                </c:pt>
                <c:pt idx="38">
                  <c:v>8</c:v>
                </c:pt>
                <c:pt idx="39">
                  <c:v>4</c:v>
                </c:pt>
                <c:pt idx="40">
                  <c:v>8</c:v>
                </c:pt>
                <c:pt idx="41">
                  <c:v>1</c:v>
                </c:pt>
                <c:pt idx="42">
                  <c:v>5</c:v>
                </c:pt>
                <c:pt idx="43">
                  <c:v>1</c:v>
                </c:pt>
                <c:pt idx="45">
                  <c:v>5</c:v>
                </c:pt>
                <c:pt idx="46">
                  <c:v>1</c:v>
                </c:pt>
                <c:pt idx="47">
                  <c:v>5</c:v>
                </c:pt>
                <c:pt idx="48">
                  <c:v>3</c:v>
                </c:pt>
                <c:pt idx="49">
                  <c:v>3</c:v>
                </c:pt>
                <c:pt idx="50">
                  <c:v>1</c:v>
                </c:pt>
                <c:pt idx="51">
                  <c:v>1</c:v>
                </c:pt>
                <c:pt idx="52">
                  <c:v>1</c:v>
                </c:pt>
                <c:pt idx="56">
                  <c:v>1</c:v>
                </c:pt>
                <c:pt idx="57">
                  <c:v>7</c:v>
                </c:pt>
                <c:pt idx="58">
                  <c:v>1</c:v>
                </c:pt>
                <c:pt idx="59">
                  <c:v>7</c:v>
                </c:pt>
                <c:pt idx="60">
                  <c:v>4</c:v>
                </c:pt>
                <c:pt idx="62">
                  <c:v>4</c:v>
                </c:pt>
                <c:pt idx="63">
                  <c:v>6</c:v>
                </c:pt>
                <c:pt idx="64">
                  <c:v>2</c:v>
                </c:pt>
                <c:pt idx="65">
                  <c:v>5</c:v>
                </c:pt>
                <c:pt idx="66">
                  <c:v>2</c:v>
                </c:pt>
              </c:numCache>
            </c:numRef>
          </c:val>
          <c:extLst>
            <c:ext xmlns:c16="http://schemas.microsoft.com/office/drawing/2014/chart" uri="{C3380CC4-5D6E-409C-BE32-E72D297353CC}">
              <c16:uniqueId val="{0000000D-DA5C-490A-AC9E-99A8C9E066F5}"/>
            </c:ext>
          </c:extLst>
        </c:ser>
        <c:ser>
          <c:idx val="5"/>
          <c:order val="5"/>
          <c:tx>
            <c:strRef>
              <c:f>Hoja1!$G$814:$G$816</c:f>
              <c:strCache>
                <c:ptCount val="1"/>
                <c:pt idx="0">
                  <c:v>2026 - Medio</c:v>
                </c:pt>
              </c:strCache>
            </c:strRef>
          </c:tx>
          <c:spPr>
            <a:solidFill>
              <a:schemeClr val="accent6"/>
            </a:solidFill>
            <a:ln>
              <a:noFill/>
            </a:ln>
            <a:effectLst/>
          </c:spPr>
          <c:invertIfNegative val="0"/>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Hoja1!$G$817:$G$919</c:f>
              <c:numCache>
                <c:formatCode>General</c:formatCode>
                <c:ptCount val="97"/>
                <c:pt idx="44">
                  <c:v>1</c:v>
                </c:pt>
                <c:pt idx="53">
                  <c:v>8</c:v>
                </c:pt>
                <c:pt idx="54">
                  <c:v>1</c:v>
                </c:pt>
                <c:pt idx="55">
                  <c:v>3</c:v>
                </c:pt>
                <c:pt idx="56">
                  <c:v>1</c:v>
                </c:pt>
                <c:pt idx="61">
                  <c:v>3</c:v>
                </c:pt>
              </c:numCache>
            </c:numRef>
          </c:val>
          <c:extLst>
            <c:ext xmlns:c16="http://schemas.microsoft.com/office/drawing/2014/chart" uri="{C3380CC4-5D6E-409C-BE32-E72D297353CC}">
              <c16:uniqueId val="{0000000E-DA5C-490A-AC9E-99A8C9E066F5}"/>
            </c:ext>
          </c:extLst>
        </c:ser>
        <c:dLbls>
          <c:showLegendKey val="0"/>
          <c:showVal val="0"/>
          <c:showCatName val="0"/>
          <c:showSerName val="0"/>
          <c:showPercent val="0"/>
          <c:showBubbleSize val="0"/>
        </c:dLbls>
        <c:gapWidth val="150"/>
        <c:overlap val="100"/>
        <c:axId val="1986852368"/>
        <c:axId val="1986852848"/>
      </c:barChart>
      <c:catAx>
        <c:axId val="198685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6852848"/>
        <c:crosses val="autoZero"/>
        <c:auto val="1"/>
        <c:lblAlgn val="ctr"/>
        <c:lblOffset val="100"/>
        <c:noMultiLvlLbl val="0"/>
      </c:catAx>
      <c:valAx>
        <c:axId val="198685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685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Final.xlsx]Hoja1!TablaDinámica7</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Hoja1!$I$136:$I$138</c:f>
              <c:strCache>
                <c:ptCount val="1"/>
                <c:pt idx="0">
                  <c:v>No - Recuento de Eficaz</c:v>
                </c:pt>
              </c:strCache>
            </c:strRef>
          </c:tx>
          <c:spPr>
            <a:solidFill>
              <a:schemeClr val="accent1"/>
            </a:solidFill>
            <a:ln>
              <a:noFill/>
            </a:ln>
            <a:effectLst/>
          </c:spPr>
          <c:invertIfNegative val="0"/>
          <c:cat>
            <c:strRef>
              <c:f>Hoja1!$H$139:$H$142</c:f>
              <c:strCache>
                <c:ptCount val="3"/>
                <c:pt idx="0">
                  <c:v>2024</c:v>
                </c:pt>
                <c:pt idx="1">
                  <c:v>2025</c:v>
                </c:pt>
                <c:pt idx="2">
                  <c:v>2026</c:v>
                </c:pt>
              </c:strCache>
            </c:strRef>
          </c:cat>
          <c:val>
            <c:numRef>
              <c:f>Hoja1!$I$139:$I$142</c:f>
              <c:numCache>
                <c:formatCode>General</c:formatCode>
                <c:ptCount val="3"/>
              </c:numCache>
            </c:numRef>
          </c:val>
          <c:extLst>
            <c:ext xmlns:c16="http://schemas.microsoft.com/office/drawing/2014/chart" uri="{C3380CC4-5D6E-409C-BE32-E72D297353CC}">
              <c16:uniqueId val="{00000000-111D-4AFE-ABC3-7AF52B636FD2}"/>
            </c:ext>
          </c:extLst>
        </c:ser>
        <c:ser>
          <c:idx val="1"/>
          <c:order val="1"/>
          <c:tx>
            <c:strRef>
              <c:f>Hoja1!$J$136:$J$138</c:f>
              <c:strCache>
                <c:ptCount val="1"/>
                <c:pt idx="0">
                  <c:v>No - Recuento de Eficaz</c:v>
                </c:pt>
              </c:strCache>
            </c:strRef>
          </c:tx>
          <c:spPr>
            <a:solidFill>
              <a:schemeClr val="accent2"/>
            </a:solidFill>
            <a:ln>
              <a:noFill/>
            </a:ln>
            <a:effectLst/>
          </c:spPr>
          <c:invertIfNegative val="0"/>
          <c:cat>
            <c:strRef>
              <c:f>Hoja1!$H$139:$H$142</c:f>
              <c:strCache>
                <c:ptCount val="3"/>
                <c:pt idx="0">
                  <c:v>2024</c:v>
                </c:pt>
                <c:pt idx="1">
                  <c:v>2025</c:v>
                </c:pt>
                <c:pt idx="2">
                  <c:v>2026</c:v>
                </c:pt>
              </c:strCache>
            </c:strRef>
          </c:cat>
          <c:val>
            <c:numRef>
              <c:f>Hoja1!$J$139:$J$142</c:f>
              <c:numCache>
                <c:formatCode>General</c:formatCode>
                <c:ptCount val="3"/>
              </c:numCache>
            </c:numRef>
          </c:val>
          <c:extLst>
            <c:ext xmlns:c16="http://schemas.microsoft.com/office/drawing/2014/chart" uri="{C3380CC4-5D6E-409C-BE32-E72D297353CC}">
              <c16:uniqueId val="{00000001-111D-4AFE-ABC3-7AF52B636FD2}"/>
            </c:ext>
          </c:extLst>
        </c:ser>
        <c:ser>
          <c:idx val="2"/>
          <c:order val="2"/>
          <c:tx>
            <c:strRef>
              <c:f>Hoja1!$K$136:$K$138</c:f>
              <c:strCache>
                <c:ptCount val="1"/>
                <c:pt idx="0">
                  <c:v>No - Recuento de Eficaz</c:v>
                </c:pt>
              </c:strCache>
            </c:strRef>
          </c:tx>
          <c:spPr>
            <a:solidFill>
              <a:schemeClr val="accent3"/>
            </a:solidFill>
            <a:ln>
              <a:noFill/>
            </a:ln>
            <a:effectLst/>
          </c:spPr>
          <c:invertIfNegative val="0"/>
          <c:cat>
            <c:strRef>
              <c:f>Hoja1!$H$139:$H$142</c:f>
              <c:strCache>
                <c:ptCount val="3"/>
                <c:pt idx="0">
                  <c:v>2024</c:v>
                </c:pt>
                <c:pt idx="1">
                  <c:v>2025</c:v>
                </c:pt>
                <c:pt idx="2">
                  <c:v>2026</c:v>
                </c:pt>
              </c:strCache>
            </c:strRef>
          </c:cat>
          <c:val>
            <c:numRef>
              <c:f>Hoja1!$K$139:$K$142</c:f>
              <c:numCache>
                <c:formatCode>General</c:formatCode>
                <c:ptCount val="3"/>
                <c:pt idx="2">
                  <c:v>1</c:v>
                </c:pt>
              </c:numCache>
            </c:numRef>
          </c:val>
          <c:extLst>
            <c:ext xmlns:c16="http://schemas.microsoft.com/office/drawing/2014/chart" uri="{C3380CC4-5D6E-409C-BE32-E72D297353CC}">
              <c16:uniqueId val="{0000000D-B170-49BB-9745-65C3E2082F19}"/>
            </c:ext>
          </c:extLst>
        </c:ser>
        <c:ser>
          <c:idx val="3"/>
          <c:order val="3"/>
          <c:tx>
            <c:strRef>
              <c:f>Hoja1!$L$136:$L$138</c:f>
              <c:strCache>
                <c:ptCount val="1"/>
                <c:pt idx="0">
                  <c:v>Si - Recuento de Eficaz</c:v>
                </c:pt>
              </c:strCache>
            </c:strRef>
          </c:tx>
          <c:spPr>
            <a:solidFill>
              <a:schemeClr val="accent4"/>
            </a:solidFill>
            <a:ln>
              <a:noFill/>
            </a:ln>
            <a:effectLst/>
          </c:spPr>
          <c:invertIfNegative val="0"/>
          <c:cat>
            <c:strRef>
              <c:f>Hoja1!$H$139:$H$142</c:f>
              <c:strCache>
                <c:ptCount val="3"/>
                <c:pt idx="0">
                  <c:v>2024</c:v>
                </c:pt>
                <c:pt idx="1">
                  <c:v>2025</c:v>
                </c:pt>
                <c:pt idx="2">
                  <c:v>2026</c:v>
                </c:pt>
              </c:strCache>
            </c:strRef>
          </c:cat>
          <c:val>
            <c:numRef>
              <c:f>Hoja1!$L$139:$L$142</c:f>
              <c:numCache>
                <c:formatCode>General</c:formatCode>
                <c:ptCount val="3"/>
                <c:pt idx="0">
                  <c:v>968</c:v>
                </c:pt>
              </c:numCache>
            </c:numRef>
          </c:val>
          <c:extLst>
            <c:ext xmlns:c16="http://schemas.microsoft.com/office/drawing/2014/chart" uri="{C3380CC4-5D6E-409C-BE32-E72D297353CC}">
              <c16:uniqueId val="{00000014-B170-49BB-9745-65C3E2082F19}"/>
            </c:ext>
          </c:extLst>
        </c:ser>
        <c:ser>
          <c:idx val="4"/>
          <c:order val="4"/>
          <c:tx>
            <c:strRef>
              <c:f>Hoja1!$M$136:$M$138</c:f>
              <c:strCache>
                <c:ptCount val="1"/>
                <c:pt idx="0">
                  <c:v>Si - Recuento de Eficaz</c:v>
                </c:pt>
              </c:strCache>
            </c:strRef>
          </c:tx>
          <c:spPr>
            <a:solidFill>
              <a:schemeClr val="accent5"/>
            </a:solidFill>
            <a:ln>
              <a:noFill/>
            </a:ln>
            <a:effectLst/>
          </c:spPr>
          <c:invertIfNegative val="0"/>
          <c:cat>
            <c:strRef>
              <c:f>Hoja1!$H$139:$H$142</c:f>
              <c:strCache>
                <c:ptCount val="3"/>
                <c:pt idx="0">
                  <c:v>2024</c:v>
                </c:pt>
                <c:pt idx="1">
                  <c:v>2025</c:v>
                </c:pt>
                <c:pt idx="2">
                  <c:v>2026</c:v>
                </c:pt>
              </c:strCache>
            </c:strRef>
          </c:cat>
          <c:val>
            <c:numRef>
              <c:f>Hoja1!$M$139:$M$142</c:f>
              <c:numCache>
                <c:formatCode>General</c:formatCode>
                <c:ptCount val="3"/>
                <c:pt idx="1">
                  <c:v>121</c:v>
                </c:pt>
              </c:numCache>
            </c:numRef>
          </c:val>
          <c:extLst>
            <c:ext xmlns:c16="http://schemas.microsoft.com/office/drawing/2014/chart" uri="{C3380CC4-5D6E-409C-BE32-E72D297353CC}">
              <c16:uniqueId val="{00000015-B170-49BB-9745-65C3E2082F19}"/>
            </c:ext>
          </c:extLst>
        </c:ser>
        <c:ser>
          <c:idx val="5"/>
          <c:order val="5"/>
          <c:tx>
            <c:strRef>
              <c:f>Hoja1!$N$136:$N$138</c:f>
              <c:strCache>
                <c:ptCount val="1"/>
                <c:pt idx="0">
                  <c:v>Si - Recuento de Eficaz</c:v>
                </c:pt>
              </c:strCache>
            </c:strRef>
          </c:tx>
          <c:spPr>
            <a:solidFill>
              <a:schemeClr val="accent6"/>
            </a:solidFill>
            <a:ln>
              <a:noFill/>
            </a:ln>
            <a:effectLst/>
          </c:spPr>
          <c:invertIfNegative val="0"/>
          <c:cat>
            <c:strRef>
              <c:f>Hoja1!$H$139:$H$142</c:f>
              <c:strCache>
                <c:ptCount val="3"/>
                <c:pt idx="0">
                  <c:v>2024</c:v>
                </c:pt>
                <c:pt idx="1">
                  <c:v>2025</c:v>
                </c:pt>
                <c:pt idx="2">
                  <c:v>2026</c:v>
                </c:pt>
              </c:strCache>
            </c:strRef>
          </c:cat>
          <c:val>
            <c:numRef>
              <c:f>Hoja1!$N$139:$N$142</c:f>
              <c:numCache>
                <c:formatCode>General</c:formatCode>
                <c:ptCount val="3"/>
                <c:pt idx="2">
                  <c:v>128</c:v>
                </c:pt>
              </c:numCache>
            </c:numRef>
          </c:val>
          <c:extLst>
            <c:ext xmlns:c16="http://schemas.microsoft.com/office/drawing/2014/chart" uri="{C3380CC4-5D6E-409C-BE32-E72D297353CC}">
              <c16:uniqueId val="{00000016-B170-49BB-9745-65C3E2082F19}"/>
            </c:ext>
          </c:extLst>
        </c:ser>
        <c:dLbls>
          <c:showLegendKey val="0"/>
          <c:showVal val="0"/>
          <c:showCatName val="0"/>
          <c:showSerName val="0"/>
          <c:showPercent val="0"/>
          <c:showBubbleSize val="0"/>
        </c:dLbls>
        <c:gapWidth val="219"/>
        <c:overlap val="-27"/>
        <c:axId val="913062383"/>
        <c:axId val="913058543"/>
      </c:barChart>
      <c:catAx>
        <c:axId val="91306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13058543"/>
        <c:crosses val="autoZero"/>
        <c:auto val="1"/>
        <c:lblAlgn val="ctr"/>
        <c:lblOffset val="100"/>
        <c:noMultiLvlLbl val="0"/>
      </c:catAx>
      <c:valAx>
        <c:axId val="91305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1306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Final.xlsx]Hoja1!TablaDinámica8</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Hoja1!$B$213:$B$216</c:f>
              <c:strCache>
                <c:ptCount val="1"/>
                <c:pt idx="0">
                  <c:v>Recuento de VALORACION DEL RIESGO RESULTANTE CON CONTROLES (Riesgo residual) - INTERPRETACIÓN DEL RIESGO - 2026 - Bajo</c:v>
                </c:pt>
              </c:strCache>
            </c:strRef>
          </c:tx>
          <c:spPr>
            <a:solidFill>
              <a:schemeClr val="accent1"/>
            </a:solidFill>
            <a:ln>
              <a:noFill/>
            </a:ln>
            <a:effectLst/>
          </c:spPr>
          <c:invertIfNegative val="0"/>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Hoja1!$B$217:$B$257</c:f>
              <c:numCache>
                <c:formatCode>General</c:formatCode>
                <c:ptCount val="40"/>
                <c:pt idx="0">
                  <c:v>5</c:v>
                </c:pt>
                <c:pt idx="1">
                  <c:v>6</c:v>
                </c:pt>
                <c:pt idx="2">
                  <c:v>2</c:v>
                </c:pt>
                <c:pt idx="3">
                  <c:v>5</c:v>
                </c:pt>
                <c:pt idx="4">
                  <c:v>3</c:v>
                </c:pt>
                <c:pt idx="5">
                  <c:v>5</c:v>
                </c:pt>
                <c:pt idx="6">
                  <c:v>8</c:v>
                </c:pt>
                <c:pt idx="7">
                  <c:v>4</c:v>
                </c:pt>
                <c:pt idx="8">
                  <c:v>8</c:v>
                </c:pt>
                <c:pt idx="9">
                  <c:v>1</c:v>
                </c:pt>
                <c:pt idx="11">
                  <c:v>5</c:v>
                </c:pt>
                <c:pt idx="12">
                  <c:v>1</c:v>
                </c:pt>
                <c:pt idx="15">
                  <c:v>5</c:v>
                </c:pt>
                <c:pt idx="17">
                  <c:v>1</c:v>
                </c:pt>
                <c:pt idx="18">
                  <c:v>5</c:v>
                </c:pt>
                <c:pt idx="19">
                  <c:v>3</c:v>
                </c:pt>
                <c:pt idx="20">
                  <c:v>3</c:v>
                </c:pt>
                <c:pt idx="21">
                  <c:v>1</c:v>
                </c:pt>
                <c:pt idx="22">
                  <c:v>1</c:v>
                </c:pt>
                <c:pt idx="23">
                  <c:v>1</c:v>
                </c:pt>
                <c:pt idx="27">
                  <c:v>1</c:v>
                </c:pt>
                <c:pt idx="28">
                  <c:v>7</c:v>
                </c:pt>
                <c:pt idx="29">
                  <c:v>1</c:v>
                </c:pt>
                <c:pt idx="30">
                  <c:v>7</c:v>
                </c:pt>
                <c:pt idx="31">
                  <c:v>4</c:v>
                </c:pt>
                <c:pt idx="33">
                  <c:v>4</c:v>
                </c:pt>
                <c:pt idx="36">
                  <c:v>6</c:v>
                </c:pt>
                <c:pt idx="37">
                  <c:v>2</c:v>
                </c:pt>
                <c:pt idx="38">
                  <c:v>5</c:v>
                </c:pt>
                <c:pt idx="39">
                  <c:v>2</c:v>
                </c:pt>
              </c:numCache>
            </c:numRef>
          </c:val>
          <c:extLst>
            <c:ext xmlns:c16="http://schemas.microsoft.com/office/drawing/2014/chart" uri="{C3380CC4-5D6E-409C-BE32-E72D297353CC}">
              <c16:uniqueId val="{00000000-BAF1-4ABF-82BE-F62D084EFF08}"/>
            </c:ext>
          </c:extLst>
        </c:ser>
        <c:ser>
          <c:idx val="1"/>
          <c:order val="1"/>
          <c:tx>
            <c:strRef>
              <c:f>Hoja1!$C$213:$C$216</c:f>
              <c:strCache>
                <c:ptCount val="1"/>
                <c:pt idx="0">
                  <c:v>Recuento de VALORACION DEL RIESGO RESULTANTE CON CONTROLES (Riesgo residual) - INTERPRETACIÓN DEL RIESGO - 2026 - Medio</c:v>
                </c:pt>
              </c:strCache>
            </c:strRef>
          </c:tx>
          <c:spPr>
            <a:solidFill>
              <a:schemeClr val="accent2"/>
            </a:solidFill>
            <a:ln>
              <a:noFill/>
            </a:ln>
            <a:effectLst/>
          </c:spPr>
          <c:invertIfNegative val="0"/>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Hoja1!$C$217:$C$257</c:f>
              <c:numCache>
                <c:formatCode>General</c:formatCode>
                <c:ptCount val="40"/>
                <c:pt idx="13">
                  <c:v>1</c:v>
                </c:pt>
                <c:pt idx="24">
                  <c:v>8</c:v>
                </c:pt>
                <c:pt idx="25">
                  <c:v>1</c:v>
                </c:pt>
                <c:pt idx="26">
                  <c:v>3</c:v>
                </c:pt>
                <c:pt idx="27">
                  <c:v>1</c:v>
                </c:pt>
                <c:pt idx="32">
                  <c:v>3</c:v>
                </c:pt>
              </c:numCache>
            </c:numRef>
          </c:val>
          <c:extLst>
            <c:ext xmlns:c16="http://schemas.microsoft.com/office/drawing/2014/chart" uri="{C3380CC4-5D6E-409C-BE32-E72D297353CC}">
              <c16:uniqueId val="{0000000B-28C5-4349-A0F5-301FB9450698}"/>
            </c:ext>
          </c:extLst>
        </c:ser>
        <c:ser>
          <c:idx val="2"/>
          <c:order val="2"/>
          <c:tx>
            <c:strRef>
              <c:f>Hoja1!$D$213:$D$216</c:f>
              <c:strCache>
                <c:ptCount val="1"/>
                <c:pt idx="0">
                  <c:v>Recuento de VALORACION DEL RIESGO RESULTANTE CON CONTROLES (Riesgo residual) - INTERPRETACIÓN DEL RIESGO - 2024 - Bajo</c:v>
                </c:pt>
              </c:strCache>
            </c:strRef>
          </c:tx>
          <c:spPr>
            <a:solidFill>
              <a:schemeClr val="accent3"/>
            </a:solidFill>
            <a:ln>
              <a:noFill/>
            </a:ln>
            <a:effectLst/>
          </c:spPr>
          <c:invertIfNegative val="0"/>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Hoja1!$D$217:$D$257</c:f>
              <c:numCache>
                <c:formatCode>General</c:formatCode>
                <c:ptCount val="40"/>
                <c:pt idx="1">
                  <c:v>8</c:v>
                </c:pt>
                <c:pt idx="6">
                  <c:v>19</c:v>
                </c:pt>
                <c:pt idx="8">
                  <c:v>8</c:v>
                </c:pt>
                <c:pt idx="10">
                  <c:v>2</c:v>
                </c:pt>
                <c:pt idx="16">
                  <c:v>31</c:v>
                </c:pt>
                <c:pt idx="17">
                  <c:v>52</c:v>
                </c:pt>
                <c:pt idx="18">
                  <c:v>52</c:v>
                </c:pt>
                <c:pt idx="19">
                  <c:v>50</c:v>
                </c:pt>
                <c:pt idx="20">
                  <c:v>1</c:v>
                </c:pt>
                <c:pt idx="24">
                  <c:v>8</c:v>
                </c:pt>
                <c:pt idx="26">
                  <c:v>2</c:v>
                </c:pt>
                <c:pt idx="27">
                  <c:v>4</c:v>
                </c:pt>
                <c:pt idx="30">
                  <c:v>15</c:v>
                </c:pt>
                <c:pt idx="36">
                  <c:v>1</c:v>
                </c:pt>
                <c:pt idx="37">
                  <c:v>1</c:v>
                </c:pt>
                <c:pt idx="38">
                  <c:v>30</c:v>
                </c:pt>
              </c:numCache>
            </c:numRef>
          </c:val>
          <c:extLst>
            <c:ext xmlns:c16="http://schemas.microsoft.com/office/drawing/2014/chart" uri="{C3380CC4-5D6E-409C-BE32-E72D297353CC}">
              <c16:uniqueId val="{0000000C-28C5-4349-A0F5-301FB9450698}"/>
            </c:ext>
          </c:extLst>
        </c:ser>
        <c:ser>
          <c:idx val="3"/>
          <c:order val="3"/>
          <c:tx>
            <c:strRef>
              <c:f>Hoja1!$E$213:$E$216</c:f>
              <c:strCache>
                <c:ptCount val="1"/>
                <c:pt idx="0">
                  <c:v>Recuento de VALORACION DEL RIESGO RESULTANTE CON CONTROLES (Riesgo residual) - INTERPRETACIÓN DEL RIESGO - 2024 - Medio</c:v>
                </c:pt>
              </c:strCache>
            </c:strRef>
          </c:tx>
          <c:spPr>
            <a:solidFill>
              <a:schemeClr val="accent4"/>
            </a:solidFill>
            <a:ln>
              <a:noFill/>
            </a:ln>
            <a:effectLst/>
          </c:spPr>
          <c:invertIfNegative val="0"/>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Hoja1!$E$217:$E$257</c:f>
              <c:numCache>
                <c:formatCode>General</c:formatCode>
                <c:ptCount val="40"/>
                <c:pt idx="0">
                  <c:v>69</c:v>
                </c:pt>
                <c:pt idx="3">
                  <c:v>48</c:v>
                </c:pt>
                <c:pt idx="5">
                  <c:v>41</c:v>
                </c:pt>
                <c:pt idx="7">
                  <c:v>1</c:v>
                </c:pt>
                <c:pt idx="8">
                  <c:v>15</c:v>
                </c:pt>
                <c:pt idx="11">
                  <c:v>33</c:v>
                </c:pt>
                <c:pt idx="12">
                  <c:v>84</c:v>
                </c:pt>
                <c:pt idx="13">
                  <c:v>9</c:v>
                </c:pt>
                <c:pt idx="14">
                  <c:v>1</c:v>
                </c:pt>
                <c:pt idx="15">
                  <c:v>5</c:v>
                </c:pt>
                <c:pt idx="24">
                  <c:v>21</c:v>
                </c:pt>
                <c:pt idx="26">
                  <c:v>1</c:v>
                </c:pt>
                <c:pt idx="27">
                  <c:v>12</c:v>
                </c:pt>
                <c:pt idx="28">
                  <c:v>145</c:v>
                </c:pt>
                <c:pt idx="29">
                  <c:v>25</c:v>
                </c:pt>
                <c:pt idx="30">
                  <c:v>35</c:v>
                </c:pt>
                <c:pt idx="31">
                  <c:v>55</c:v>
                </c:pt>
                <c:pt idx="32">
                  <c:v>20</c:v>
                </c:pt>
                <c:pt idx="33">
                  <c:v>34</c:v>
                </c:pt>
                <c:pt idx="34">
                  <c:v>29</c:v>
                </c:pt>
                <c:pt idx="35">
                  <c:v>1</c:v>
                </c:pt>
              </c:numCache>
            </c:numRef>
          </c:val>
          <c:extLst>
            <c:ext xmlns:c16="http://schemas.microsoft.com/office/drawing/2014/chart" uri="{C3380CC4-5D6E-409C-BE32-E72D297353CC}">
              <c16:uniqueId val="{0000000D-28C5-4349-A0F5-301FB9450698}"/>
            </c:ext>
          </c:extLst>
        </c:ser>
        <c:ser>
          <c:idx val="4"/>
          <c:order val="4"/>
          <c:tx>
            <c:strRef>
              <c:f>Hoja1!$F$213:$F$216</c:f>
              <c:strCache>
                <c:ptCount val="1"/>
                <c:pt idx="0">
                  <c:v>Recuento de VALORACION DEL RIESGO RESULTANTE CON CONTROLES (Riesgo residual) - INTERPRETACIÓN DEL RIESGO - 2025 - Bajo</c:v>
                </c:pt>
              </c:strCache>
            </c:strRef>
          </c:tx>
          <c:spPr>
            <a:solidFill>
              <a:schemeClr val="accent5"/>
            </a:solidFill>
            <a:ln>
              <a:noFill/>
            </a:ln>
            <a:effectLst/>
          </c:spPr>
          <c:invertIfNegative val="0"/>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Hoja1!$F$217:$F$257</c:f>
              <c:numCache>
                <c:formatCode>General</c:formatCode>
                <c:ptCount val="40"/>
                <c:pt idx="0">
                  <c:v>5</c:v>
                </c:pt>
                <c:pt idx="1">
                  <c:v>5</c:v>
                </c:pt>
                <c:pt idx="2">
                  <c:v>2</c:v>
                </c:pt>
                <c:pt idx="3">
                  <c:v>5</c:v>
                </c:pt>
                <c:pt idx="4">
                  <c:v>3</c:v>
                </c:pt>
                <c:pt idx="5">
                  <c:v>5</c:v>
                </c:pt>
                <c:pt idx="6">
                  <c:v>8</c:v>
                </c:pt>
                <c:pt idx="7">
                  <c:v>3</c:v>
                </c:pt>
                <c:pt idx="8">
                  <c:v>7</c:v>
                </c:pt>
                <c:pt idx="9">
                  <c:v>1</c:v>
                </c:pt>
                <c:pt idx="11">
                  <c:v>5</c:v>
                </c:pt>
                <c:pt idx="15">
                  <c:v>4</c:v>
                </c:pt>
                <c:pt idx="18">
                  <c:v>5</c:v>
                </c:pt>
                <c:pt idx="19">
                  <c:v>3</c:v>
                </c:pt>
                <c:pt idx="20">
                  <c:v>3</c:v>
                </c:pt>
                <c:pt idx="24">
                  <c:v>1</c:v>
                </c:pt>
                <c:pt idx="27">
                  <c:v>1</c:v>
                </c:pt>
                <c:pt idx="28">
                  <c:v>7</c:v>
                </c:pt>
                <c:pt idx="29">
                  <c:v>1</c:v>
                </c:pt>
                <c:pt idx="30">
                  <c:v>6</c:v>
                </c:pt>
                <c:pt idx="31">
                  <c:v>5</c:v>
                </c:pt>
                <c:pt idx="33">
                  <c:v>4</c:v>
                </c:pt>
                <c:pt idx="36">
                  <c:v>6</c:v>
                </c:pt>
                <c:pt idx="37">
                  <c:v>2</c:v>
                </c:pt>
                <c:pt idx="38">
                  <c:v>5</c:v>
                </c:pt>
                <c:pt idx="39">
                  <c:v>2</c:v>
                </c:pt>
              </c:numCache>
            </c:numRef>
          </c:val>
          <c:extLst>
            <c:ext xmlns:c16="http://schemas.microsoft.com/office/drawing/2014/chart" uri="{C3380CC4-5D6E-409C-BE32-E72D297353CC}">
              <c16:uniqueId val="{0000000E-28C5-4349-A0F5-301FB9450698}"/>
            </c:ext>
          </c:extLst>
        </c:ser>
        <c:ser>
          <c:idx val="5"/>
          <c:order val="5"/>
          <c:tx>
            <c:strRef>
              <c:f>Hoja1!$G$213:$G$216</c:f>
              <c:strCache>
                <c:ptCount val="1"/>
                <c:pt idx="0">
                  <c:v>Recuento de VALORACION DEL RIESGO RESULTANTE CON CONTROLES (Riesgo residual) - INTERPRETACIÓN DEL RIESGO - 2025 - Medio</c:v>
                </c:pt>
              </c:strCache>
            </c:strRef>
          </c:tx>
          <c:spPr>
            <a:solidFill>
              <a:schemeClr val="accent6"/>
            </a:solidFill>
            <a:ln>
              <a:noFill/>
            </a:ln>
            <a:effectLst/>
          </c:spPr>
          <c:invertIfNegative val="0"/>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Hoja1!$G$217:$G$257</c:f>
              <c:numCache>
                <c:formatCode>General</c:formatCode>
                <c:ptCount val="40"/>
                <c:pt idx="13">
                  <c:v>1</c:v>
                </c:pt>
                <c:pt idx="15">
                  <c:v>1</c:v>
                </c:pt>
                <c:pt idx="24">
                  <c:v>7</c:v>
                </c:pt>
                <c:pt idx="25">
                  <c:v>2</c:v>
                </c:pt>
                <c:pt idx="26">
                  <c:v>3</c:v>
                </c:pt>
                <c:pt idx="32">
                  <c:v>3</c:v>
                </c:pt>
              </c:numCache>
            </c:numRef>
          </c:val>
          <c:extLst>
            <c:ext xmlns:c16="http://schemas.microsoft.com/office/drawing/2014/chart" uri="{C3380CC4-5D6E-409C-BE32-E72D297353CC}">
              <c16:uniqueId val="{0000000F-28C5-4349-A0F5-301FB9450698}"/>
            </c:ext>
          </c:extLst>
        </c:ser>
        <c:dLbls>
          <c:showLegendKey val="0"/>
          <c:showVal val="0"/>
          <c:showCatName val="0"/>
          <c:showSerName val="0"/>
          <c:showPercent val="0"/>
          <c:showBubbleSize val="0"/>
        </c:dLbls>
        <c:gapWidth val="150"/>
        <c:overlap val="100"/>
        <c:axId val="87675071"/>
        <c:axId val="87667391"/>
      </c:barChart>
      <c:catAx>
        <c:axId val="8767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7667391"/>
        <c:crosses val="autoZero"/>
        <c:auto val="1"/>
        <c:lblAlgn val="ctr"/>
        <c:lblOffset val="100"/>
        <c:noMultiLvlLbl val="0"/>
      </c:catAx>
      <c:valAx>
        <c:axId val="87667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767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Final.xlsx]Hoja1!TablaDinámica9</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Hoja1!$K$327:$K$329</c:f>
              <c:strCache>
                <c:ptCount val="1"/>
                <c:pt idx="0">
                  <c:v>2024 - Biológico</c:v>
                </c:pt>
              </c:strCache>
            </c:strRef>
          </c:tx>
          <c:spPr>
            <a:solidFill>
              <a:schemeClr val="accent1"/>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Hoja1!$K$330:$K$344</c:f>
              <c:numCache>
                <c:formatCode>General</c:formatCode>
                <c:ptCount val="9"/>
                <c:pt idx="6">
                  <c:v>48</c:v>
                </c:pt>
                <c:pt idx="8">
                  <c:v>77</c:v>
                </c:pt>
              </c:numCache>
            </c:numRef>
          </c:val>
          <c:extLst>
            <c:ext xmlns:c16="http://schemas.microsoft.com/office/drawing/2014/chart" uri="{C3380CC4-5D6E-409C-BE32-E72D297353CC}">
              <c16:uniqueId val="{00000000-7B92-4CAD-9789-9CF9A033ACAD}"/>
            </c:ext>
          </c:extLst>
        </c:ser>
        <c:ser>
          <c:idx val="1"/>
          <c:order val="1"/>
          <c:tx>
            <c:strRef>
              <c:f>Hoja1!$L$327:$L$329</c:f>
              <c:strCache>
                <c:ptCount val="1"/>
                <c:pt idx="0">
                  <c:v>2024 - Biomecánicas</c:v>
                </c:pt>
              </c:strCache>
            </c:strRef>
          </c:tx>
          <c:spPr>
            <a:solidFill>
              <a:schemeClr val="accent2"/>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Hoja1!$L$330:$L$344</c:f>
              <c:numCache>
                <c:formatCode>General</c:formatCode>
                <c:ptCount val="9"/>
                <c:pt idx="8">
                  <c:v>48</c:v>
                </c:pt>
              </c:numCache>
            </c:numRef>
          </c:val>
          <c:extLst>
            <c:ext xmlns:c16="http://schemas.microsoft.com/office/drawing/2014/chart" uri="{C3380CC4-5D6E-409C-BE32-E72D297353CC}">
              <c16:uniqueId val="{00000024-8767-4952-88DD-0E82860B8A24}"/>
            </c:ext>
          </c:extLst>
        </c:ser>
        <c:ser>
          <c:idx val="2"/>
          <c:order val="2"/>
          <c:tx>
            <c:strRef>
              <c:f>Hoja1!$M$327:$M$329</c:f>
              <c:strCache>
                <c:ptCount val="1"/>
                <c:pt idx="0">
                  <c:v>2024 - Condiciones_de_seguridad</c:v>
                </c:pt>
              </c:strCache>
            </c:strRef>
          </c:tx>
          <c:spPr>
            <a:solidFill>
              <a:schemeClr val="accent3"/>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Hoja1!$M$330:$M$344</c:f>
              <c:numCache>
                <c:formatCode>General</c:formatCode>
                <c:ptCount val="9"/>
                <c:pt idx="6">
                  <c:v>343</c:v>
                </c:pt>
                <c:pt idx="7">
                  <c:v>16</c:v>
                </c:pt>
              </c:numCache>
            </c:numRef>
          </c:val>
          <c:extLst>
            <c:ext xmlns:c16="http://schemas.microsoft.com/office/drawing/2014/chart" uri="{C3380CC4-5D6E-409C-BE32-E72D297353CC}">
              <c16:uniqueId val="{00000025-8767-4952-88DD-0E82860B8A24}"/>
            </c:ext>
          </c:extLst>
        </c:ser>
        <c:ser>
          <c:idx val="3"/>
          <c:order val="3"/>
          <c:tx>
            <c:strRef>
              <c:f>Hoja1!$N$327:$N$329</c:f>
              <c:strCache>
                <c:ptCount val="1"/>
                <c:pt idx="0">
                  <c:v>2024 - Fenómenos_naturales</c:v>
                </c:pt>
              </c:strCache>
            </c:strRef>
          </c:tx>
          <c:spPr>
            <a:solidFill>
              <a:schemeClr val="accent4"/>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Hoja1!$N$330:$N$344</c:f>
              <c:numCache>
                <c:formatCode>General</c:formatCode>
                <c:ptCount val="9"/>
                <c:pt idx="6">
                  <c:v>32</c:v>
                </c:pt>
              </c:numCache>
            </c:numRef>
          </c:val>
          <c:extLst>
            <c:ext xmlns:c16="http://schemas.microsoft.com/office/drawing/2014/chart" uri="{C3380CC4-5D6E-409C-BE32-E72D297353CC}">
              <c16:uniqueId val="{00000026-8767-4952-88DD-0E82860B8A24}"/>
            </c:ext>
          </c:extLst>
        </c:ser>
        <c:ser>
          <c:idx val="4"/>
          <c:order val="4"/>
          <c:tx>
            <c:strRef>
              <c:f>Hoja1!$O$327:$O$329</c:f>
              <c:strCache>
                <c:ptCount val="1"/>
                <c:pt idx="0">
                  <c:v>2024 - Físico</c:v>
                </c:pt>
              </c:strCache>
            </c:strRef>
          </c:tx>
          <c:spPr>
            <a:solidFill>
              <a:schemeClr val="accent5"/>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Hoja1!$O$330:$O$344</c:f>
              <c:numCache>
                <c:formatCode>General</c:formatCode>
                <c:ptCount val="9"/>
                <c:pt idx="6">
                  <c:v>15</c:v>
                </c:pt>
                <c:pt idx="7">
                  <c:v>22</c:v>
                </c:pt>
                <c:pt idx="8">
                  <c:v>82</c:v>
                </c:pt>
              </c:numCache>
            </c:numRef>
          </c:val>
          <c:extLst>
            <c:ext xmlns:c16="http://schemas.microsoft.com/office/drawing/2014/chart" uri="{C3380CC4-5D6E-409C-BE32-E72D297353CC}">
              <c16:uniqueId val="{00000027-8767-4952-88DD-0E82860B8A24}"/>
            </c:ext>
          </c:extLst>
        </c:ser>
        <c:ser>
          <c:idx val="5"/>
          <c:order val="5"/>
          <c:tx>
            <c:strRef>
              <c:f>Hoja1!$P$327:$P$329</c:f>
              <c:strCache>
                <c:ptCount val="1"/>
                <c:pt idx="0">
                  <c:v>2024 - Psicosocial</c:v>
                </c:pt>
              </c:strCache>
            </c:strRef>
          </c:tx>
          <c:spPr>
            <a:solidFill>
              <a:schemeClr val="accent6"/>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Hoja1!$P$330:$P$344</c:f>
              <c:numCache>
                <c:formatCode>General</c:formatCode>
                <c:ptCount val="9"/>
                <c:pt idx="8">
                  <c:v>186</c:v>
                </c:pt>
              </c:numCache>
            </c:numRef>
          </c:val>
          <c:extLst>
            <c:ext xmlns:c16="http://schemas.microsoft.com/office/drawing/2014/chart" uri="{C3380CC4-5D6E-409C-BE32-E72D297353CC}">
              <c16:uniqueId val="{00000028-8767-4952-88DD-0E82860B8A24}"/>
            </c:ext>
          </c:extLst>
        </c:ser>
        <c:ser>
          <c:idx val="6"/>
          <c:order val="6"/>
          <c:tx>
            <c:strRef>
              <c:f>Hoja1!$Q$327:$Q$329</c:f>
              <c:strCache>
                <c:ptCount val="1"/>
                <c:pt idx="0">
                  <c:v>2024 - Químico</c:v>
                </c:pt>
              </c:strCache>
            </c:strRef>
          </c:tx>
          <c:spPr>
            <a:solidFill>
              <a:schemeClr val="accent1">
                <a:lumMod val="6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Hoja1!$Q$330:$Q$344</c:f>
              <c:numCache>
                <c:formatCode>General</c:formatCode>
                <c:ptCount val="9"/>
                <c:pt idx="7">
                  <c:v>99</c:v>
                </c:pt>
              </c:numCache>
            </c:numRef>
          </c:val>
          <c:extLst>
            <c:ext xmlns:c16="http://schemas.microsoft.com/office/drawing/2014/chart" uri="{C3380CC4-5D6E-409C-BE32-E72D297353CC}">
              <c16:uniqueId val="{00000029-8767-4952-88DD-0E82860B8A24}"/>
            </c:ext>
          </c:extLst>
        </c:ser>
        <c:ser>
          <c:idx val="7"/>
          <c:order val="7"/>
          <c:tx>
            <c:strRef>
              <c:f>Hoja1!$R$327:$R$329</c:f>
              <c:strCache>
                <c:ptCount val="1"/>
                <c:pt idx="0">
                  <c:v>2025 - Biológico</c:v>
                </c:pt>
              </c:strCache>
            </c:strRef>
          </c:tx>
          <c:spPr>
            <a:solidFill>
              <a:schemeClr val="accent2">
                <a:lumMod val="6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Hoja1!$R$330:$R$344</c:f>
              <c:numCache>
                <c:formatCode>General</c:formatCode>
                <c:ptCount val="9"/>
                <c:pt idx="0">
                  <c:v>15</c:v>
                </c:pt>
                <c:pt idx="2">
                  <c:v>5</c:v>
                </c:pt>
              </c:numCache>
            </c:numRef>
          </c:val>
          <c:extLst>
            <c:ext xmlns:c16="http://schemas.microsoft.com/office/drawing/2014/chart" uri="{C3380CC4-5D6E-409C-BE32-E72D297353CC}">
              <c16:uniqueId val="{0000002A-8767-4952-88DD-0E82860B8A24}"/>
            </c:ext>
          </c:extLst>
        </c:ser>
        <c:ser>
          <c:idx val="8"/>
          <c:order val="8"/>
          <c:tx>
            <c:strRef>
              <c:f>Hoja1!$S$327:$S$329</c:f>
              <c:strCache>
                <c:ptCount val="1"/>
                <c:pt idx="0">
                  <c:v>2025 - Biomecánicas</c:v>
                </c:pt>
              </c:strCache>
            </c:strRef>
          </c:tx>
          <c:spPr>
            <a:solidFill>
              <a:schemeClr val="accent3">
                <a:lumMod val="6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Hoja1!$S$330:$S$344</c:f>
              <c:numCache>
                <c:formatCode>General</c:formatCode>
                <c:ptCount val="9"/>
                <c:pt idx="0">
                  <c:v>1</c:v>
                </c:pt>
                <c:pt idx="1">
                  <c:v>1</c:v>
                </c:pt>
                <c:pt idx="2">
                  <c:v>12</c:v>
                </c:pt>
              </c:numCache>
            </c:numRef>
          </c:val>
          <c:extLst>
            <c:ext xmlns:c16="http://schemas.microsoft.com/office/drawing/2014/chart" uri="{C3380CC4-5D6E-409C-BE32-E72D297353CC}">
              <c16:uniqueId val="{0000002B-8767-4952-88DD-0E82860B8A24}"/>
            </c:ext>
          </c:extLst>
        </c:ser>
        <c:ser>
          <c:idx val="9"/>
          <c:order val="9"/>
          <c:tx>
            <c:strRef>
              <c:f>Hoja1!$T$327:$T$329</c:f>
              <c:strCache>
                <c:ptCount val="1"/>
                <c:pt idx="0">
                  <c:v>2025 - Condiciones_de_seguridad</c:v>
                </c:pt>
              </c:strCache>
            </c:strRef>
          </c:tx>
          <c:spPr>
            <a:solidFill>
              <a:schemeClr val="accent4">
                <a:lumMod val="6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Hoja1!$T$330:$T$344</c:f>
              <c:numCache>
                <c:formatCode>General</c:formatCode>
                <c:ptCount val="9"/>
                <c:pt idx="0">
                  <c:v>27</c:v>
                </c:pt>
                <c:pt idx="2">
                  <c:v>1</c:v>
                </c:pt>
              </c:numCache>
            </c:numRef>
          </c:val>
          <c:extLst>
            <c:ext xmlns:c16="http://schemas.microsoft.com/office/drawing/2014/chart" uri="{C3380CC4-5D6E-409C-BE32-E72D297353CC}">
              <c16:uniqueId val="{0000002C-8767-4952-88DD-0E82860B8A24}"/>
            </c:ext>
          </c:extLst>
        </c:ser>
        <c:ser>
          <c:idx val="10"/>
          <c:order val="10"/>
          <c:tx>
            <c:strRef>
              <c:f>Hoja1!$U$327:$U$329</c:f>
              <c:strCache>
                <c:ptCount val="1"/>
                <c:pt idx="0">
                  <c:v>2025 - Fenómenos_naturales</c:v>
                </c:pt>
              </c:strCache>
            </c:strRef>
          </c:tx>
          <c:spPr>
            <a:solidFill>
              <a:schemeClr val="accent5">
                <a:lumMod val="6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Hoja1!$U$330:$U$344</c:f>
              <c:numCache>
                <c:formatCode>General</c:formatCode>
                <c:ptCount val="9"/>
                <c:pt idx="0">
                  <c:v>13</c:v>
                </c:pt>
              </c:numCache>
            </c:numRef>
          </c:val>
          <c:extLst>
            <c:ext xmlns:c16="http://schemas.microsoft.com/office/drawing/2014/chart" uri="{C3380CC4-5D6E-409C-BE32-E72D297353CC}">
              <c16:uniqueId val="{0000002D-8767-4952-88DD-0E82860B8A24}"/>
            </c:ext>
          </c:extLst>
        </c:ser>
        <c:ser>
          <c:idx val="11"/>
          <c:order val="11"/>
          <c:tx>
            <c:strRef>
              <c:f>Hoja1!$V$327:$V$329</c:f>
              <c:strCache>
                <c:ptCount val="1"/>
                <c:pt idx="0">
                  <c:v>2025 - Físico</c:v>
                </c:pt>
              </c:strCache>
            </c:strRef>
          </c:tx>
          <c:spPr>
            <a:solidFill>
              <a:schemeClr val="accent6">
                <a:lumMod val="6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Hoja1!$V$330:$V$344</c:f>
              <c:numCache>
                <c:formatCode>General</c:formatCode>
                <c:ptCount val="9"/>
                <c:pt idx="0">
                  <c:v>1</c:v>
                </c:pt>
                <c:pt idx="2">
                  <c:v>28</c:v>
                </c:pt>
              </c:numCache>
            </c:numRef>
          </c:val>
          <c:extLst>
            <c:ext xmlns:c16="http://schemas.microsoft.com/office/drawing/2014/chart" uri="{C3380CC4-5D6E-409C-BE32-E72D297353CC}">
              <c16:uniqueId val="{0000002E-8767-4952-88DD-0E82860B8A24}"/>
            </c:ext>
          </c:extLst>
        </c:ser>
        <c:ser>
          <c:idx val="12"/>
          <c:order val="12"/>
          <c:tx>
            <c:strRef>
              <c:f>Hoja1!$W$327:$W$329</c:f>
              <c:strCache>
                <c:ptCount val="1"/>
                <c:pt idx="0">
                  <c:v>2025 - Psicosocial</c:v>
                </c:pt>
              </c:strCache>
            </c:strRef>
          </c:tx>
          <c:spPr>
            <a:solidFill>
              <a:schemeClr val="accent1">
                <a:lumMod val="80000"/>
                <a:lumOff val="2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Hoja1!$W$330:$W$344</c:f>
              <c:numCache>
                <c:formatCode>General</c:formatCode>
                <c:ptCount val="9"/>
                <c:pt idx="2">
                  <c:v>11</c:v>
                </c:pt>
              </c:numCache>
            </c:numRef>
          </c:val>
          <c:extLst>
            <c:ext xmlns:c16="http://schemas.microsoft.com/office/drawing/2014/chart" uri="{C3380CC4-5D6E-409C-BE32-E72D297353CC}">
              <c16:uniqueId val="{0000002F-8767-4952-88DD-0E82860B8A24}"/>
            </c:ext>
          </c:extLst>
        </c:ser>
        <c:ser>
          <c:idx val="13"/>
          <c:order val="13"/>
          <c:tx>
            <c:strRef>
              <c:f>Hoja1!$X$327:$X$329</c:f>
              <c:strCache>
                <c:ptCount val="1"/>
                <c:pt idx="0">
                  <c:v>2025 - Químico</c:v>
                </c:pt>
              </c:strCache>
            </c:strRef>
          </c:tx>
          <c:spPr>
            <a:solidFill>
              <a:schemeClr val="accent2">
                <a:lumMod val="80000"/>
                <a:lumOff val="2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Hoja1!$X$330:$X$344</c:f>
              <c:numCache>
                <c:formatCode>General</c:formatCode>
                <c:ptCount val="9"/>
                <c:pt idx="1">
                  <c:v>5</c:v>
                </c:pt>
                <c:pt idx="2">
                  <c:v>1</c:v>
                </c:pt>
              </c:numCache>
            </c:numRef>
          </c:val>
          <c:extLst>
            <c:ext xmlns:c16="http://schemas.microsoft.com/office/drawing/2014/chart" uri="{C3380CC4-5D6E-409C-BE32-E72D297353CC}">
              <c16:uniqueId val="{00000030-8767-4952-88DD-0E82860B8A24}"/>
            </c:ext>
          </c:extLst>
        </c:ser>
        <c:ser>
          <c:idx val="14"/>
          <c:order val="14"/>
          <c:tx>
            <c:strRef>
              <c:f>Hoja1!$Y$327:$Y$329</c:f>
              <c:strCache>
                <c:ptCount val="1"/>
                <c:pt idx="0">
                  <c:v>2026 - Biológico</c:v>
                </c:pt>
              </c:strCache>
            </c:strRef>
          </c:tx>
          <c:spPr>
            <a:solidFill>
              <a:schemeClr val="accent3">
                <a:lumMod val="80000"/>
                <a:lumOff val="2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Hoja1!$Y$330:$Y$344</c:f>
              <c:numCache>
                <c:formatCode>General</c:formatCode>
                <c:ptCount val="9"/>
                <c:pt idx="3">
                  <c:v>16</c:v>
                </c:pt>
                <c:pt idx="5">
                  <c:v>5</c:v>
                </c:pt>
              </c:numCache>
            </c:numRef>
          </c:val>
          <c:extLst>
            <c:ext xmlns:c16="http://schemas.microsoft.com/office/drawing/2014/chart" uri="{C3380CC4-5D6E-409C-BE32-E72D297353CC}">
              <c16:uniqueId val="{00000031-8767-4952-88DD-0E82860B8A24}"/>
            </c:ext>
          </c:extLst>
        </c:ser>
        <c:ser>
          <c:idx val="15"/>
          <c:order val="15"/>
          <c:tx>
            <c:strRef>
              <c:f>Hoja1!$Z$327:$Z$329</c:f>
              <c:strCache>
                <c:ptCount val="1"/>
                <c:pt idx="0">
                  <c:v>2026 - Biomecánicas</c:v>
                </c:pt>
              </c:strCache>
            </c:strRef>
          </c:tx>
          <c:spPr>
            <a:solidFill>
              <a:schemeClr val="accent4">
                <a:lumMod val="80000"/>
                <a:lumOff val="2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Hoja1!$Z$330:$Z$344</c:f>
              <c:numCache>
                <c:formatCode>General</c:formatCode>
                <c:ptCount val="9"/>
                <c:pt idx="3">
                  <c:v>1</c:v>
                </c:pt>
                <c:pt idx="5">
                  <c:v>13</c:v>
                </c:pt>
              </c:numCache>
            </c:numRef>
          </c:val>
          <c:extLst>
            <c:ext xmlns:c16="http://schemas.microsoft.com/office/drawing/2014/chart" uri="{C3380CC4-5D6E-409C-BE32-E72D297353CC}">
              <c16:uniqueId val="{00000032-8767-4952-88DD-0E82860B8A24}"/>
            </c:ext>
          </c:extLst>
        </c:ser>
        <c:ser>
          <c:idx val="16"/>
          <c:order val="16"/>
          <c:tx>
            <c:strRef>
              <c:f>Hoja1!$AA$327:$AA$329</c:f>
              <c:strCache>
                <c:ptCount val="1"/>
                <c:pt idx="0">
                  <c:v>2026 - Condiciones_de_seguridad</c:v>
                </c:pt>
              </c:strCache>
            </c:strRef>
          </c:tx>
          <c:spPr>
            <a:solidFill>
              <a:schemeClr val="accent5">
                <a:lumMod val="80000"/>
                <a:lumOff val="2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Hoja1!$AA$330:$AA$344</c:f>
              <c:numCache>
                <c:formatCode>General</c:formatCode>
                <c:ptCount val="9"/>
                <c:pt idx="3">
                  <c:v>27</c:v>
                </c:pt>
                <c:pt idx="5">
                  <c:v>1</c:v>
                </c:pt>
              </c:numCache>
            </c:numRef>
          </c:val>
          <c:extLst>
            <c:ext xmlns:c16="http://schemas.microsoft.com/office/drawing/2014/chart" uri="{C3380CC4-5D6E-409C-BE32-E72D297353CC}">
              <c16:uniqueId val="{00000033-8767-4952-88DD-0E82860B8A24}"/>
            </c:ext>
          </c:extLst>
        </c:ser>
        <c:ser>
          <c:idx val="17"/>
          <c:order val="17"/>
          <c:tx>
            <c:strRef>
              <c:f>Hoja1!$AB$327:$AB$329</c:f>
              <c:strCache>
                <c:ptCount val="1"/>
                <c:pt idx="0">
                  <c:v>2026 - Fenómenos_naturales</c:v>
                </c:pt>
              </c:strCache>
            </c:strRef>
          </c:tx>
          <c:spPr>
            <a:solidFill>
              <a:schemeClr val="accent6">
                <a:lumMod val="80000"/>
                <a:lumOff val="2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Hoja1!$AB$330:$AB$344</c:f>
              <c:numCache>
                <c:formatCode>General</c:formatCode>
                <c:ptCount val="9"/>
                <c:pt idx="3">
                  <c:v>13</c:v>
                </c:pt>
              </c:numCache>
            </c:numRef>
          </c:val>
          <c:extLst>
            <c:ext xmlns:c16="http://schemas.microsoft.com/office/drawing/2014/chart" uri="{C3380CC4-5D6E-409C-BE32-E72D297353CC}">
              <c16:uniqueId val="{00000034-8767-4952-88DD-0E82860B8A24}"/>
            </c:ext>
          </c:extLst>
        </c:ser>
        <c:ser>
          <c:idx val="18"/>
          <c:order val="18"/>
          <c:tx>
            <c:strRef>
              <c:f>Hoja1!$AC$327:$AC$329</c:f>
              <c:strCache>
                <c:ptCount val="1"/>
                <c:pt idx="0">
                  <c:v>2026 - Físico</c:v>
                </c:pt>
              </c:strCache>
            </c:strRef>
          </c:tx>
          <c:spPr>
            <a:solidFill>
              <a:schemeClr val="accent1">
                <a:lumMod val="8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Hoja1!$AC$330:$AC$344</c:f>
              <c:numCache>
                <c:formatCode>General</c:formatCode>
                <c:ptCount val="9"/>
                <c:pt idx="3">
                  <c:v>1</c:v>
                </c:pt>
                <c:pt idx="5">
                  <c:v>30</c:v>
                </c:pt>
              </c:numCache>
            </c:numRef>
          </c:val>
          <c:extLst>
            <c:ext xmlns:c16="http://schemas.microsoft.com/office/drawing/2014/chart" uri="{C3380CC4-5D6E-409C-BE32-E72D297353CC}">
              <c16:uniqueId val="{00000035-8767-4952-88DD-0E82860B8A24}"/>
            </c:ext>
          </c:extLst>
        </c:ser>
        <c:ser>
          <c:idx val="19"/>
          <c:order val="19"/>
          <c:tx>
            <c:strRef>
              <c:f>Hoja1!$AD$327:$AD$329</c:f>
              <c:strCache>
                <c:ptCount val="1"/>
                <c:pt idx="0">
                  <c:v>2026 - Psicosocial</c:v>
                </c:pt>
              </c:strCache>
            </c:strRef>
          </c:tx>
          <c:spPr>
            <a:solidFill>
              <a:schemeClr val="accent2">
                <a:lumMod val="8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Hoja1!$AD$330:$AD$344</c:f>
              <c:numCache>
                <c:formatCode>General</c:formatCode>
                <c:ptCount val="9"/>
                <c:pt idx="5">
                  <c:v>15</c:v>
                </c:pt>
              </c:numCache>
            </c:numRef>
          </c:val>
          <c:extLst>
            <c:ext xmlns:c16="http://schemas.microsoft.com/office/drawing/2014/chart" uri="{C3380CC4-5D6E-409C-BE32-E72D297353CC}">
              <c16:uniqueId val="{00000036-8767-4952-88DD-0E82860B8A24}"/>
            </c:ext>
          </c:extLst>
        </c:ser>
        <c:ser>
          <c:idx val="20"/>
          <c:order val="20"/>
          <c:tx>
            <c:strRef>
              <c:f>Hoja1!$AE$327:$AE$329</c:f>
              <c:strCache>
                <c:ptCount val="1"/>
                <c:pt idx="0">
                  <c:v>2026 - Químico</c:v>
                </c:pt>
              </c:strCache>
            </c:strRef>
          </c:tx>
          <c:spPr>
            <a:solidFill>
              <a:schemeClr val="accent3">
                <a:lumMod val="80000"/>
              </a:schemeClr>
            </a:solidFill>
            <a:ln>
              <a:noFill/>
            </a:ln>
            <a:effectLst/>
          </c:spPr>
          <c:invertIfNegative val="0"/>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Hoja1!$AE$330:$AE$344</c:f>
              <c:numCache>
                <c:formatCode>General</c:formatCode>
                <c:ptCount val="9"/>
                <c:pt idx="3">
                  <c:v>1</c:v>
                </c:pt>
                <c:pt idx="4">
                  <c:v>6</c:v>
                </c:pt>
              </c:numCache>
            </c:numRef>
          </c:val>
          <c:extLst>
            <c:ext xmlns:c16="http://schemas.microsoft.com/office/drawing/2014/chart" uri="{C3380CC4-5D6E-409C-BE32-E72D297353CC}">
              <c16:uniqueId val="{00000037-8767-4952-88DD-0E82860B8A24}"/>
            </c:ext>
          </c:extLst>
        </c:ser>
        <c:dLbls>
          <c:showLegendKey val="0"/>
          <c:showVal val="0"/>
          <c:showCatName val="0"/>
          <c:showSerName val="0"/>
          <c:showPercent val="0"/>
          <c:showBubbleSize val="0"/>
        </c:dLbls>
        <c:gapWidth val="150"/>
        <c:overlap val="100"/>
        <c:axId val="913024943"/>
        <c:axId val="913048943"/>
      </c:barChart>
      <c:catAx>
        <c:axId val="91302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13048943"/>
        <c:crosses val="autoZero"/>
        <c:auto val="1"/>
        <c:lblAlgn val="ctr"/>
        <c:lblOffset val="100"/>
        <c:noMultiLvlLbl val="0"/>
      </c:catAx>
      <c:valAx>
        <c:axId val="91304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130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s>
    <c:plotArea>
      <c:layout/>
      <c:doughnutChart>
        <c:varyColors val="1"/>
        <c:ser>
          <c:idx val="0"/>
          <c:order val="0"/>
          <c:tx>
            <c:strRef>
              <c:f>Hoja1!$I$398:$I$399</c:f>
              <c:strCache>
                <c:ptCount val="1"/>
                <c:pt idx="0">
                  <c:v>2024</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494-4A6C-9C46-8E12910155D0}"/>
              </c:ext>
            </c:extLst>
          </c:dPt>
          <c:cat>
            <c:strRef>
              <c:f>Hoja1!$H$400:$H$401</c:f>
              <c:strCache>
                <c:ptCount val="1"/>
                <c:pt idx="0">
                  <c:v>Si</c:v>
                </c:pt>
              </c:strCache>
            </c:strRef>
          </c:cat>
          <c:val>
            <c:numRef>
              <c:f>Hoja1!$I$400:$I$401</c:f>
              <c:numCache>
                <c:formatCode>General</c:formatCode>
                <c:ptCount val="1"/>
                <c:pt idx="0">
                  <c:v>968</c:v>
                </c:pt>
              </c:numCache>
            </c:numRef>
          </c:val>
          <c:extLst>
            <c:ext xmlns:c16="http://schemas.microsoft.com/office/drawing/2014/chart" uri="{C3380CC4-5D6E-409C-BE32-E72D297353CC}">
              <c16:uniqueId val="{00000005-6DF4-4DA5-B327-DC057E0455B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Hoja1!$P$398:$P$399</c:f>
              <c:strCache>
                <c:ptCount val="1"/>
                <c:pt idx="0">
                  <c:v>2025</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941-4547-B9DC-751A21E768AF}"/>
              </c:ext>
            </c:extLst>
          </c:dPt>
          <c:cat>
            <c:strRef>
              <c:f>Hoja1!$O$400:$O$401</c:f>
              <c:strCache>
                <c:ptCount val="1"/>
                <c:pt idx="0">
                  <c:v>Si</c:v>
                </c:pt>
              </c:strCache>
            </c:strRef>
          </c:cat>
          <c:val>
            <c:numRef>
              <c:f>Hoja1!$P$400:$P$401</c:f>
              <c:numCache>
                <c:formatCode>General</c:formatCode>
                <c:ptCount val="1"/>
                <c:pt idx="0">
                  <c:v>121</c:v>
                </c:pt>
              </c:numCache>
            </c:numRef>
          </c:val>
          <c:extLst>
            <c:ext xmlns:c16="http://schemas.microsoft.com/office/drawing/2014/chart" uri="{C3380CC4-5D6E-409C-BE32-E72D297353CC}">
              <c16:uniqueId val="{00000007-09DB-4842-97D0-ED78EA86D1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Final.xlsx]Hoja1!TablaDinámica1</c:name>
    <c:fmtId val="1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Hoja1!$AD$166:$AD$167</c:f>
              <c:strCache>
                <c:ptCount val="1"/>
                <c:pt idx="0">
                  <c:v>2026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C7-4DF3-9F9A-C265300F68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C7-4DF3-9F9A-C265300F68F6}"/>
              </c:ext>
            </c:extLst>
          </c:dPt>
          <c:cat>
            <c:strRef>
              <c:f>Hoja1!$AC$168:$AC$170</c:f>
              <c:strCache>
                <c:ptCount val="2"/>
                <c:pt idx="0">
                  <c:v>NO</c:v>
                </c:pt>
                <c:pt idx="1">
                  <c:v>SI</c:v>
                </c:pt>
              </c:strCache>
            </c:strRef>
          </c:cat>
          <c:val>
            <c:numRef>
              <c:f>Hoja1!$AD$168:$AD$170</c:f>
              <c:numCache>
                <c:formatCode>General</c:formatCode>
                <c:ptCount val="2"/>
                <c:pt idx="0">
                  <c:v>1</c:v>
                </c:pt>
                <c:pt idx="1">
                  <c:v>128</c:v>
                </c:pt>
              </c:numCache>
            </c:numRef>
          </c:val>
          <c:extLst>
            <c:ext xmlns:c16="http://schemas.microsoft.com/office/drawing/2014/chart" uri="{C3380CC4-5D6E-409C-BE32-E72D297353CC}">
              <c16:uniqueId val="{00000003-B712-4A23-AE42-F4ED35C7F4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Final.xlsx]Hoja1!TablaDinámica10</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Nivel de Riesgo vs sub tipo de Peligro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Hoja1!$B$814:$B$816</c:f>
              <c:strCache>
                <c:ptCount val="1"/>
                <c:pt idx="0">
                  <c:v>2024 - Bajo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Hoja1!$B$817:$B$919</c:f>
              <c:numCache>
                <c:formatCode>General</c:formatCode>
                <c:ptCount val="97"/>
                <c:pt idx="1">
                  <c:v>8</c:v>
                </c:pt>
                <c:pt idx="4">
                  <c:v>19</c:v>
                </c:pt>
                <c:pt idx="6">
                  <c:v>8</c:v>
                </c:pt>
                <c:pt idx="7">
                  <c:v>2</c:v>
                </c:pt>
                <c:pt idx="13">
                  <c:v>31</c:v>
                </c:pt>
                <c:pt idx="14">
                  <c:v>52</c:v>
                </c:pt>
                <c:pt idx="15">
                  <c:v>52</c:v>
                </c:pt>
                <c:pt idx="16">
                  <c:v>50</c:v>
                </c:pt>
                <c:pt idx="17">
                  <c:v>1</c:v>
                </c:pt>
                <c:pt idx="18">
                  <c:v>8</c:v>
                </c:pt>
                <c:pt idx="19">
                  <c:v>2</c:v>
                </c:pt>
                <c:pt idx="20">
                  <c:v>4</c:v>
                </c:pt>
                <c:pt idx="23">
                  <c:v>15</c:v>
                </c:pt>
                <c:pt idx="29">
                  <c:v>1</c:v>
                </c:pt>
                <c:pt idx="30">
                  <c:v>1</c:v>
                </c:pt>
                <c:pt idx="31">
                  <c:v>30</c:v>
                </c:pt>
              </c:numCache>
            </c:numRef>
          </c:val>
          <c:extLst>
            <c:ext xmlns:c16="http://schemas.microsoft.com/office/drawing/2014/chart" uri="{C3380CC4-5D6E-409C-BE32-E72D297353CC}">
              <c16:uniqueId val="{00000000-022D-4787-8B0D-4E6B8E14224D}"/>
            </c:ext>
          </c:extLst>
        </c:ser>
        <c:ser>
          <c:idx val="1"/>
          <c:order val="1"/>
          <c:tx>
            <c:strRef>
              <c:f>Hoja1!$C$814:$C$816</c:f>
              <c:strCache>
                <c:ptCount val="1"/>
                <c:pt idx="0">
                  <c:v>2024 - Medio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Hoja1!$C$817:$C$919</c:f>
              <c:numCache>
                <c:formatCode>General</c:formatCode>
                <c:ptCount val="97"/>
                <c:pt idx="0">
                  <c:v>69</c:v>
                </c:pt>
                <c:pt idx="2">
                  <c:v>48</c:v>
                </c:pt>
                <c:pt idx="3">
                  <c:v>41</c:v>
                </c:pt>
                <c:pt idx="5">
                  <c:v>1</c:v>
                </c:pt>
                <c:pt idx="6">
                  <c:v>15</c:v>
                </c:pt>
                <c:pt idx="8">
                  <c:v>33</c:v>
                </c:pt>
                <c:pt idx="9">
                  <c:v>84</c:v>
                </c:pt>
                <c:pt idx="10">
                  <c:v>9</c:v>
                </c:pt>
                <c:pt idx="11">
                  <c:v>1</c:v>
                </c:pt>
                <c:pt idx="12">
                  <c:v>5</c:v>
                </c:pt>
                <c:pt idx="18">
                  <c:v>21</c:v>
                </c:pt>
                <c:pt idx="19">
                  <c:v>1</c:v>
                </c:pt>
                <c:pt idx="20">
                  <c:v>12</c:v>
                </c:pt>
                <c:pt idx="21">
                  <c:v>145</c:v>
                </c:pt>
                <c:pt idx="22">
                  <c:v>25</c:v>
                </c:pt>
                <c:pt idx="23">
                  <c:v>35</c:v>
                </c:pt>
                <c:pt idx="24">
                  <c:v>55</c:v>
                </c:pt>
                <c:pt idx="25">
                  <c:v>20</c:v>
                </c:pt>
                <c:pt idx="26">
                  <c:v>34</c:v>
                </c:pt>
                <c:pt idx="27">
                  <c:v>29</c:v>
                </c:pt>
                <c:pt idx="28">
                  <c:v>1</c:v>
                </c:pt>
              </c:numCache>
            </c:numRef>
          </c:val>
          <c:extLst>
            <c:ext xmlns:c16="http://schemas.microsoft.com/office/drawing/2014/chart" uri="{C3380CC4-5D6E-409C-BE32-E72D297353CC}">
              <c16:uniqueId val="{0000000B-7285-4F60-8B00-9D0C64A1EC91}"/>
            </c:ext>
          </c:extLst>
        </c:ser>
        <c:ser>
          <c:idx val="2"/>
          <c:order val="2"/>
          <c:tx>
            <c:strRef>
              <c:f>Hoja1!$D$814:$D$816</c:f>
              <c:strCache>
                <c:ptCount val="1"/>
                <c:pt idx="0">
                  <c:v>2025 - Bajo</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Hoja1!$D$817:$D$919</c:f>
              <c:numCache>
                <c:formatCode>General</c:formatCode>
                <c:ptCount val="97"/>
                <c:pt idx="67">
                  <c:v>5</c:v>
                </c:pt>
                <c:pt idx="68">
                  <c:v>5</c:v>
                </c:pt>
                <c:pt idx="69">
                  <c:v>2</c:v>
                </c:pt>
                <c:pt idx="70">
                  <c:v>5</c:v>
                </c:pt>
                <c:pt idx="71">
                  <c:v>3</c:v>
                </c:pt>
                <c:pt idx="72">
                  <c:v>5</c:v>
                </c:pt>
                <c:pt idx="73">
                  <c:v>8</c:v>
                </c:pt>
                <c:pt idx="74">
                  <c:v>3</c:v>
                </c:pt>
                <c:pt idx="75">
                  <c:v>7</c:v>
                </c:pt>
                <c:pt idx="76">
                  <c:v>1</c:v>
                </c:pt>
                <c:pt idx="77">
                  <c:v>5</c:v>
                </c:pt>
                <c:pt idx="79">
                  <c:v>4</c:v>
                </c:pt>
                <c:pt idx="80">
                  <c:v>5</c:v>
                </c:pt>
                <c:pt idx="81">
                  <c:v>3</c:v>
                </c:pt>
                <c:pt idx="82">
                  <c:v>3</c:v>
                </c:pt>
                <c:pt idx="83">
                  <c:v>1</c:v>
                </c:pt>
                <c:pt idx="86">
                  <c:v>1</c:v>
                </c:pt>
                <c:pt idx="87">
                  <c:v>7</c:v>
                </c:pt>
                <c:pt idx="88">
                  <c:v>1</c:v>
                </c:pt>
                <c:pt idx="89">
                  <c:v>6</c:v>
                </c:pt>
                <c:pt idx="90">
                  <c:v>5</c:v>
                </c:pt>
                <c:pt idx="92">
                  <c:v>4</c:v>
                </c:pt>
                <c:pt idx="93">
                  <c:v>6</c:v>
                </c:pt>
                <c:pt idx="94">
                  <c:v>2</c:v>
                </c:pt>
                <c:pt idx="95">
                  <c:v>5</c:v>
                </c:pt>
                <c:pt idx="96">
                  <c:v>2</c:v>
                </c:pt>
              </c:numCache>
            </c:numRef>
          </c:val>
          <c:extLst>
            <c:ext xmlns:c16="http://schemas.microsoft.com/office/drawing/2014/chart" uri="{C3380CC4-5D6E-409C-BE32-E72D297353CC}">
              <c16:uniqueId val="{0000000C-7285-4F60-8B00-9D0C64A1EC91}"/>
            </c:ext>
          </c:extLst>
        </c:ser>
        <c:ser>
          <c:idx val="3"/>
          <c:order val="3"/>
          <c:tx>
            <c:strRef>
              <c:f>Hoja1!$E$814:$E$816</c:f>
              <c:strCache>
                <c:ptCount val="1"/>
                <c:pt idx="0">
                  <c:v>2025 - Medio</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Hoja1!$E$817:$E$919</c:f>
              <c:numCache>
                <c:formatCode>General</c:formatCode>
                <c:ptCount val="97"/>
                <c:pt idx="78">
                  <c:v>1</c:v>
                </c:pt>
                <c:pt idx="79">
                  <c:v>1</c:v>
                </c:pt>
                <c:pt idx="83">
                  <c:v>7</c:v>
                </c:pt>
                <c:pt idx="84">
                  <c:v>2</c:v>
                </c:pt>
                <c:pt idx="85">
                  <c:v>3</c:v>
                </c:pt>
                <c:pt idx="91">
                  <c:v>3</c:v>
                </c:pt>
              </c:numCache>
            </c:numRef>
          </c:val>
          <c:extLst>
            <c:ext xmlns:c16="http://schemas.microsoft.com/office/drawing/2014/chart" uri="{C3380CC4-5D6E-409C-BE32-E72D297353CC}">
              <c16:uniqueId val="{0000000D-7285-4F60-8B00-9D0C64A1EC91}"/>
            </c:ext>
          </c:extLst>
        </c:ser>
        <c:ser>
          <c:idx val="4"/>
          <c:order val="4"/>
          <c:tx>
            <c:strRef>
              <c:f>Hoja1!$F$814:$F$816</c:f>
              <c:strCache>
                <c:ptCount val="1"/>
                <c:pt idx="0">
                  <c:v>2026 - Bajo</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Hoja1!$F$817:$F$919</c:f>
              <c:numCache>
                <c:formatCode>General</c:formatCode>
                <c:ptCount val="97"/>
                <c:pt idx="32">
                  <c:v>5</c:v>
                </c:pt>
                <c:pt idx="33">
                  <c:v>6</c:v>
                </c:pt>
                <c:pt idx="34">
                  <c:v>2</c:v>
                </c:pt>
                <c:pt idx="35">
                  <c:v>5</c:v>
                </c:pt>
                <c:pt idx="36">
                  <c:v>3</c:v>
                </c:pt>
                <c:pt idx="37">
                  <c:v>5</c:v>
                </c:pt>
                <c:pt idx="38">
                  <c:v>8</c:v>
                </c:pt>
                <c:pt idx="39">
                  <c:v>4</c:v>
                </c:pt>
                <c:pt idx="40">
                  <c:v>8</c:v>
                </c:pt>
                <c:pt idx="41">
                  <c:v>1</c:v>
                </c:pt>
                <c:pt idx="42">
                  <c:v>5</c:v>
                </c:pt>
                <c:pt idx="43">
                  <c:v>1</c:v>
                </c:pt>
                <c:pt idx="45">
                  <c:v>5</c:v>
                </c:pt>
                <c:pt idx="46">
                  <c:v>1</c:v>
                </c:pt>
                <c:pt idx="47">
                  <c:v>5</c:v>
                </c:pt>
                <c:pt idx="48">
                  <c:v>3</c:v>
                </c:pt>
                <c:pt idx="49">
                  <c:v>3</c:v>
                </c:pt>
                <c:pt idx="50">
                  <c:v>1</c:v>
                </c:pt>
                <c:pt idx="51">
                  <c:v>1</c:v>
                </c:pt>
                <c:pt idx="52">
                  <c:v>1</c:v>
                </c:pt>
                <c:pt idx="56">
                  <c:v>1</c:v>
                </c:pt>
                <c:pt idx="57">
                  <c:v>7</c:v>
                </c:pt>
                <c:pt idx="58">
                  <c:v>1</c:v>
                </c:pt>
                <c:pt idx="59">
                  <c:v>7</c:v>
                </c:pt>
                <c:pt idx="60">
                  <c:v>4</c:v>
                </c:pt>
                <c:pt idx="62">
                  <c:v>4</c:v>
                </c:pt>
                <c:pt idx="63">
                  <c:v>6</c:v>
                </c:pt>
                <c:pt idx="64">
                  <c:v>2</c:v>
                </c:pt>
                <c:pt idx="65">
                  <c:v>5</c:v>
                </c:pt>
                <c:pt idx="66">
                  <c:v>2</c:v>
                </c:pt>
              </c:numCache>
            </c:numRef>
          </c:val>
          <c:extLst>
            <c:ext xmlns:c16="http://schemas.microsoft.com/office/drawing/2014/chart" uri="{C3380CC4-5D6E-409C-BE32-E72D297353CC}">
              <c16:uniqueId val="{0000000E-7285-4F60-8B00-9D0C64A1EC91}"/>
            </c:ext>
          </c:extLst>
        </c:ser>
        <c:ser>
          <c:idx val="5"/>
          <c:order val="5"/>
          <c:tx>
            <c:strRef>
              <c:f>Hoja1!$G$814:$G$816</c:f>
              <c:strCache>
                <c:ptCount val="1"/>
                <c:pt idx="0">
                  <c:v>2026 - Medio</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Hoja1!$A$817:$A$919</c:f>
              <c:multiLvlStrCache>
                <c:ptCount val="97"/>
                <c:lvl>
                  <c:pt idx="0">
                    <c:v>1.1 Virus</c:v>
                  </c:pt>
                  <c:pt idx="1">
                    <c:v>1.2 Bacterias</c:v>
                  </c:pt>
                  <c:pt idx="2">
                    <c:v>1.6  Picaduras</c:v>
                  </c:pt>
                  <c:pt idx="3">
                    <c:v>2.1 Ruido</c:v>
                  </c:pt>
                  <c:pt idx="4">
                    <c:v>2.2 Iluminación</c:v>
                  </c:pt>
                  <c:pt idx="5">
                    <c:v>2.3 Vibración</c:v>
                  </c:pt>
                  <c:pt idx="6">
                    <c:v>2.4 Temperaturas extremas</c:v>
                  </c:pt>
                  <c:pt idx="7">
                    <c:v>2.6 Radiaciones ionizantes</c:v>
                  </c:pt>
                  <c:pt idx="8">
                    <c:v>2.7 Radiaciones No ionizantes</c:v>
                  </c:pt>
                  <c:pt idx="9">
                    <c:v>3.4 Líquidos, rocíos</c:v>
                  </c:pt>
                  <c:pt idx="10">
                    <c:v>3.5 Gases y vapores</c:v>
                  </c:pt>
                  <c:pt idx="11">
                    <c:v>3.6 Humos metálicos y NO metálicos</c:v>
                  </c:pt>
                  <c:pt idx="12">
                    <c:v>3.7 Material particulado</c:v>
                  </c:pt>
                  <c:pt idx="13">
                    <c:v>4.1 Gestión organizacional</c:v>
                  </c:pt>
                  <c:pt idx="14">
                    <c:v>4.2 Características de la organización del trabajo</c:v>
                  </c:pt>
                  <c:pt idx="15">
                    <c:v>4.3 Condiciones de la tarea</c:v>
                  </c:pt>
                  <c:pt idx="16">
                    <c:v>4.4 Características del grupo social de trabajo</c:v>
                  </c:pt>
                  <c:pt idx="17">
                    <c:v>4.6 Jornada de trabajo</c:v>
                  </c:pt>
                  <c:pt idx="18">
                    <c:v>5.1 Postura</c:v>
                  </c:pt>
                  <c:pt idx="19">
                    <c:v>5.3 Movimientos repetitivos</c:v>
                  </c:pt>
                  <c:pt idx="20">
                    <c:v>5.4 Manipulación manual de cargas</c:v>
                  </c:pt>
                  <c:pt idx="21">
                    <c:v>6.1 Mecánico</c:v>
                  </c:pt>
                  <c:pt idx="22">
                    <c:v>6.2 Eléctrico</c:v>
                  </c:pt>
                  <c:pt idx="23">
                    <c:v>6.3 Locativos</c:v>
                  </c:pt>
                  <c:pt idx="24">
                    <c:v>6.4 Tecnológico</c:v>
                  </c:pt>
                  <c:pt idx="25">
                    <c:v>6.5 Accidentes de transito</c:v>
                  </c:pt>
                  <c:pt idx="26">
                    <c:v>6.6 Públicos</c:v>
                  </c:pt>
                  <c:pt idx="27">
                    <c:v>6.7 Trabajo en alturas</c:v>
                  </c:pt>
                  <c:pt idx="28">
                    <c:v>6.8 Espacios confinados</c:v>
                  </c:pt>
                  <c:pt idx="29">
                    <c:v>7.1 Sismo</c:v>
                  </c:pt>
                  <c:pt idx="30">
                    <c:v>7.3 Vendaval</c:v>
                  </c:pt>
                  <c:pt idx="31">
                    <c:v>7.6 Precipitaciones</c:v>
                  </c:pt>
                  <c:pt idx="32">
                    <c:v>1.1 Virus</c:v>
                  </c:pt>
                  <c:pt idx="33">
                    <c:v>1.2 Bacterias</c:v>
                  </c:pt>
                  <c:pt idx="34">
                    <c:v>1.3 Hongos</c:v>
                  </c:pt>
                  <c:pt idx="35">
                    <c:v>1.6  Picaduras</c:v>
                  </c:pt>
                  <c:pt idx="36">
                    <c:v>1.7 Mordeduras</c:v>
                  </c:pt>
                  <c:pt idx="37">
                    <c:v>2.1 Ruido</c:v>
                  </c:pt>
                  <c:pt idx="38">
                    <c:v>2.2 Iluminación</c:v>
                  </c:pt>
                  <c:pt idx="39">
                    <c:v>2.3 Vibración</c:v>
                  </c:pt>
                  <c:pt idx="40">
                    <c:v>2.4 Temperaturas extremas</c:v>
                  </c:pt>
                  <c:pt idx="41">
                    <c:v>2.5 Presión</c:v>
                  </c:pt>
                  <c:pt idx="42">
                    <c:v>2.7 Radiaciones No ionizantes</c:v>
                  </c:pt>
                  <c:pt idx="43">
                    <c:v>3.4 Líquidos, rocíos</c:v>
                  </c:pt>
                  <c:pt idx="44">
                    <c:v>3.5 Gases y vapores</c:v>
                  </c:pt>
                  <c:pt idx="45">
                    <c:v>3.7 Material particulado</c:v>
                  </c:pt>
                  <c:pt idx="46">
                    <c:v>4.2 Características de la organización del trabajo</c:v>
                  </c:pt>
                  <c:pt idx="47">
                    <c:v>4.3 Condiciones de la tarea</c:v>
                  </c:pt>
                  <c:pt idx="48">
                    <c:v>4.4 Características del grupo social de trabajo</c:v>
                  </c:pt>
                  <c:pt idx="49">
                    <c:v>4.6 Jornada de trabajo</c:v>
                  </c:pt>
                  <c:pt idx="50">
                    <c:v>4.7. Carga de Trabajo</c:v>
                  </c:pt>
                  <c:pt idx="51">
                    <c:v>4.8 Victimización y acoso (bullying) e intimidación</c:v>
                  </c:pt>
                  <c:pt idx="52">
                    <c:v>4.9 Liderazgo y la cultura de la organización</c:v>
                  </c:pt>
                  <c:pt idx="53">
                    <c:v>5.1 Postura</c:v>
                  </c:pt>
                  <c:pt idx="54">
                    <c:v>5.2 Esfuerzos</c:v>
                  </c:pt>
                  <c:pt idx="55">
                    <c:v>5.3 Movimientos repetitivos</c:v>
                  </c:pt>
                  <c:pt idx="56">
                    <c:v>5.4 Manipulación manual de cargas</c:v>
                  </c:pt>
                  <c:pt idx="57">
                    <c:v>6.1 Mecánico</c:v>
                  </c:pt>
                  <c:pt idx="58">
                    <c:v>6.2 Eléctrico</c:v>
                  </c:pt>
                  <c:pt idx="59">
                    <c:v>6.3 Locativos</c:v>
                  </c:pt>
                  <c:pt idx="60">
                    <c:v>6.4 Tecnológico</c:v>
                  </c:pt>
                  <c:pt idx="61">
                    <c:v>6.5 Accidentes de transito</c:v>
                  </c:pt>
                  <c:pt idx="62">
                    <c:v>6.6 Públicos</c:v>
                  </c:pt>
                  <c:pt idx="63">
                    <c:v>7.1 Sismo</c:v>
                  </c:pt>
                  <c:pt idx="64">
                    <c:v>7.3 Vendaval</c:v>
                  </c:pt>
                  <c:pt idx="65">
                    <c:v>7.6 Precipitaciones</c:v>
                  </c:pt>
                  <c:pt idx="66">
                    <c:v>(en blanco)</c:v>
                  </c:pt>
                  <c:pt idx="67">
                    <c:v>1.1 Virus</c:v>
                  </c:pt>
                  <c:pt idx="68">
                    <c:v>1.2 Bacterias</c:v>
                  </c:pt>
                  <c:pt idx="69">
                    <c:v>1.3 Hongos</c:v>
                  </c:pt>
                  <c:pt idx="70">
                    <c:v>1.6  Picaduras</c:v>
                  </c:pt>
                  <c:pt idx="71">
                    <c:v>1.7 Mordeduras</c:v>
                  </c:pt>
                  <c:pt idx="72">
                    <c:v>2.1 Ruido</c:v>
                  </c:pt>
                  <c:pt idx="73">
                    <c:v>2.2 Iluminación</c:v>
                  </c:pt>
                  <c:pt idx="74">
                    <c:v>2.3 Vibración</c:v>
                  </c:pt>
                  <c:pt idx="75">
                    <c:v>2.4 Temperaturas extremas</c:v>
                  </c:pt>
                  <c:pt idx="76">
                    <c:v>2.5 Presión</c:v>
                  </c:pt>
                  <c:pt idx="77">
                    <c:v>2.7 Radiaciones No ionizantes</c:v>
                  </c:pt>
                  <c:pt idx="78">
                    <c:v>3.5 Gases y vapores</c:v>
                  </c:pt>
                  <c:pt idx="79">
                    <c:v>3.7 Material particulado</c:v>
                  </c:pt>
                  <c:pt idx="80">
                    <c:v>4.3 Condiciones de la tarea</c:v>
                  </c:pt>
                  <c:pt idx="81">
                    <c:v>4.4 Características del grupo social de trabajo</c:v>
                  </c:pt>
                  <c:pt idx="82">
                    <c:v>4.6 Jornada de trabajo</c:v>
                  </c:pt>
                  <c:pt idx="83">
                    <c:v>5.1 Postura</c:v>
                  </c:pt>
                  <c:pt idx="84">
                    <c:v>5.2 Esfuerzos</c:v>
                  </c:pt>
                  <c:pt idx="85">
                    <c:v>5.3 Movimientos repetitivos</c:v>
                  </c:pt>
                  <c:pt idx="86">
                    <c:v>5.4 Manipulación manual de cargas</c:v>
                  </c:pt>
                  <c:pt idx="87">
                    <c:v>6.1 Mecánico</c:v>
                  </c:pt>
                  <c:pt idx="88">
                    <c:v>6.2 Eléctrico</c:v>
                  </c:pt>
                  <c:pt idx="89">
                    <c:v>6.3 Locativos</c:v>
                  </c:pt>
                  <c:pt idx="90">
                    <c:v>6.4 Tecnológico</c:v>
                  </c:pt>
                  <c:pt idx="91">
                    <c:v>6.5 Accidentes de transito</c:v>
                  </c:pt>
                  <c:pt idx="92">
                    <c:v>6.6 Públicos</c:v>
                  </c:pt>
                  <c:pt idx="93">
                    <c:v>7.1 Sismo</c:v>
                  </c:pt>
                  <c:pt idx="94">
                    <c:v>7.3 Vendaval</c:v>
                  </c:pt>
                  <c:pt idx="95">
                    <c:v>7.6 Precipitaciones</c:v>
                  </c:pt>
                  <c:pt idx="96">
                    <c:v>(en blanco)</c:v>
                  </c:pt>
                </c:lvl>
                <c:lvl>
                  <c:pt idx="0">
                    <c:v>Recuento de VALORACION DEL RIESGO RESULTANTE CON CONTROLES (Riesgo residual) - INTERPRETACIÓN DEL RIESGO</c:v>
                  </c:pt>
                  <c:pt idx="32">
                    <c:v>Recuento de VALORACION DEL RIESGO RESULTANTE CON CONTROLES (Riesgo residual) - INTERPRETACIÓN DEL RIESGO</c:v>
                  </c:pt>
                  <c:pt idx="67">
                    <c:v>Recuento de VALORACION DEL RIESGO RESULTANTE CON CONTROLES (Riesgo residual) - INTERPRETACIÓN DEL RIESGO</c:v>
                  </c:pt>
                </c:lvl>
              </c:multiLvlStrCache>
            </c:multiLvlStrRef>
          </c:cat>
          <c:val>
            <c:numRef>
              <c:f>Hoja1!$G$817:$G$919</c:f>
              <c:numCache>
                <c:formatCode>General</c:formatCode>
                <c:ptCount val="97"/>
                <c:pt idx="44">
                  <c:v>1</c:v>
                </c:pt>
                <c:pt idx="53">
                  <c:v>8</c:v>
                </c:pt>
                <c:pt idx="54">
                  <c:v>1</c:v>
                </c:pt>
                <c:pt idx="55">
                  <c:v>3</c:v>
                </c:pt>
                <c:pt idx="56">
                  <c:v>1</c:v>
                </c:pt>
                <c:pt idx="61">
                  <c:v>3</c:v>
                </c:pt>
              </c:numCache>
            </c:numRef>
          </c:val>
          <c:extLst>
            <c:ext xmlns:c16="http://schemas.microsoft.com/office/drawing/2014/chart" uri="{C3380CC4-5D6E-409C-BE32-E72D297353CC}">
              <c16:uniqueId val="{0000000F-7285-4F60-8B00-9D0C64A1EC91}"/>
            </c:ext>
          </c:extLst>
        </c:ser>
        <c:dLbls>
          <c:dLblPos val="ctr"/>
          <c:showLegendKey val="0"/>
          <c:showVal val="1"/>
          <c:showCatName val="0"/>
          <c:showSerName val="0"/>
          <c:showPercent val="0"/>
          <c:showBubbleSize val="0"/>
        </c:dLbls>
        <c:gapWidth val="150"/>
        <c:overlap val="100"/>
        <c:axId val="1986852368"/>
        <c:axId val="1986852848"/>
      </c:barChart>
      <c:catAx>
        <c:axId val="19868523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986852848"/>
        <c:crosses val="autoZero"/>
        <c:auto val="1"/>
        <c:lblAlgn val="ctr"/>
        <c:lblOffset val="100"/>
        <c:noMultiLvlLbl val="0"/>
      </c:catAx>
      <c:valAx>
        <c:axId val="1986852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868523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Final.xlsx]Hoja1!TablaDinámica7</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Eficacia Vs Año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round/>
          </a:ln>
          <a:effectLst/>
        </c:spPr>
        <c:marker>
          <c:symbol val="none"/>
        </c:marker>
      </c:pivotFmt>
      <c:pivotFmt>
        <c:idx val="26"/>
        <c:spPr>
          <a:solidFill>
            <a:schemeClr val="accent1">
              <a:alpha val="85000"/>
            </a:schemeClr>
          </a:solidFill>
          <a:ln w="9525" cap="flat" cmpd="sng" algn="ctr">
            <a:solidFill>
              <a:schemeClr val="lt1">
                <a:alpha val="50000"/>
              </a:schemeClr>
            </a:solidFill>
            <a:round/>
          </a:ln>
          <a:effectLst/>
        </c:spPr>
        <c:marker>
          <c:symbol val="none"/>
        </c:marker>
      </c:pivotFmt>
      <c:pivotFmt>
        <c:idx val="27"/>
        <c:spPr>
          <a:solidFill>
            <a:schemeClr val="accent1">
              <a:alpha val="85000"/>
            </a:schemeClr>
          </a:solidFill>
          <a:ln w="9525" cap="flat" cmpd="sng" algn="ctr">
            <a:solidFill>
              <a:schemeClr val="lt1">
                <a:alpha val="50000"/>
              </a:schemeClr>
            </a:solidFill>
            <a:round/>
          </a:ln>
          <a:effectLst/>
        </c:spPr>
        <c:marker>
          <c:symbol val="none"/>
        </c:marker>
      </c:pivotFmt>
      <c:pivotFmt>
        <c:idx val="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Hoja1!$I$136:$I$138</c:f>
              <c:strCache>
                <c:ptCount val="1"/>
                <c:pt idx="0">
                  <c:v>No - Recuento de Eficaz</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Hoja1!$H$139:$H$142</c:f>
              <c:strCache>
                <c:ptCount val="3"/>
                <c:pt idx="0">
                  <c:v>2024</c:v>
                </c:pt>
                <c:pt idx="1">
                  <c:v>2025</c:v>
                </c:pt>
                <c:pt idx="2">
                  <c:v>2026</c:v>
                </c:pt>
              </c:strCache>
            </c:strRef>
          </c:cat>
          <c:val>
            <c:numRef>
              <c:f>Hoja1!$I$139:$I$142</c:f>
              <c:numCache>
                <c:formatCode>General</c:formatCode>
                <c:ptCount val="3"/>
              </c:numCache>
            </c:numRef>
          </c:val>
          <c:extLst>
            <c:ext xmlns:c16="http://schemas.microsoft.com/office/drawing/2014/chart" uri="{C3380CC4-5D6E-409C-BE32-E72D297353CC}">
              <c16:uniqueId val="{00000000-653F-4410-9594-6CE055EDE1A5}"/>
            </c:ext>
          </c:extLst>
        </c:ser>
        <c:ser>
          <c:idx val="1"/>
          <c:order val="1"/>
          <c:tx>
            <c:strRef>
              <c:f>Hoja1!$J$136:$J$138</c:f>
              <c:strCache>
                <c:ptCount val="1"/>
                <c:pt idx="0">
                  <c:v>No - Recuento de Eficaz</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Hoja1!$H$139:$H$142</c:f>
              <c:strCache>
                <c:ptCount val="3"/>
                <c:pt idx="0">
                  <c:v>2024</c:v>
                </c:pt>
                <c:pt idx="1">
                  <c:v>2025</c:v>
                </c:pt>
                <c:pt idx="2">
                  <c:v>2026</c:v>
                </c:pt>
              </c:strCache>
            </c:strRef>
          </c:cat>
          <c:val>
            <c:numRef>
              <c:f>Hoja1!$J$139:$J$142</c:f>
              <c:numCache>
                <c:formatCode>General</c:formatCode>
                <c:ptCount val="3"/>
              </c:numCache>
            </c:numRef>
          </c:val>
          <c:extLst>
            <c:ext xmlns:c16="http://schemas.microsoft.com/office/drawing/2014/chart" uri="{C3380CC4-5D6E-409C-BE32-E72D297353CC}">
              <c16:uniqueId val="{00000001-653F-4410-9594-6CE055EDE1A5}"/>
            </c:ext>
          </c:extLst>
        </c:ser>
        <c:ser>
          <c:idx val="2"/>
          <c:order val="2"/>
          <c:tx>
            <c:strRef>
              <c:f>Hoja1!$K$136:$K$138</c:f>
              <c:strCache>
                <c:ptCount val="1"/>
                <c:pt idx="0">
                  <c:v>No - Recuento de Eficaz</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Hoja1!$H$139:$H$142</c:f>
              <c:strCache>
                <c:ptCount val="3"/>
                <c:pt idx="0">
                  <c:v>2024</c:v>
                </c:pt>
                <c:pt idx="1">
                  <c:v>2025</c:v>
                </c:pt>
                <c:pt idx="2">
                  <c:v>2026</c:v>
                </c:pt>
              </c:strCache>
            </c:strRef>
          </c:cat>
          <c:val>
            <c:numRef>
              <c:f>Hoja1!$K$139:$K$142</c:f>
              <c:numCache>
                <c:formatCode>General</c:formatCode>
                <c:ptCount val="3"/>
                <c:pt idx="2">
                  <c:v>1</c:v>
                </c:pt>
              </c:numCache>
            </c:numRef>
          </c:val>
          <c:extLst>
            <c:ext xmlns:c16="http://schemas.microsoft.com/office/drawing/2014/chart" uri="{C3380CC4-5D6E-409C-BE32-E72D297353CC}">
              <c16:uniqueId val="{0000000D-4D72-42CD-9C46-CAF3BBB27F0D}"/>
            </c:ext>
          </c:extLst>
        </c:ser>
        <c:ser>
          <c:idx val="3"/>
          <c:order val="3"/>
          <c:tx>
            <c:strRef>
              <c:f>Hoja1!$L$136:$L$138</c:f>
              <c:strCache>
                <c:ptCount val="1"/>
                <c:pt idx="0">
                  <c:v>Si - Recuento de Eficaz</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Hoja1!$H$139:$H$142</c:f>
              <c:strCache>
                <c:ptCount val="3"/>
                <c:pt idx="0">
                  <c:v>2024</c:v>
                </c:pt>
                <c:pt idx="1">
                  <c:v>2025</c:v>
                </c:pt>
                <c:pt idx="2">
                  <c:v>2026</c:v>
                </c:pt>
              </c:strCache>
            </c:strRef>
          </c:cat>
          <c:val>
            <c:numRef>
              <c:f>Hoja1!$L$139:$L$142</c:f>
              <c:numCache>
                <c:formatCode>General</c:formatCode>
                <c:ptCount val="3"/>
                <c:pt idx="0">
                  <c:v>968</c:v>
                </c:pt>
              </c:numCache>
            </c:numRef>
          </c:val>
          <c:extLst>
            <c:ext xmlns:c16="http://schemas.microsoft.com/office/drawing/2014/chart" uri="{C3380CC4-5D6E-409C-BE32-E72D297353CC}">
              <c16:uniqueId val="{00000014-4D72-42CD-9C46-CAF3BBB27F0D}"/>
            </c:ext>
          </c:extLst>
        </c:ser>
        <c:ser>
          <c:idx val="4"/>
          <c:order val="4"/>
          <c:tx>
            <c:strRef>
              <c:f>Hoja1!$M$136:$M$138</c:f>
              <c:strCache>
                <c:ptCount val="1"/>
                <c:pt idx="0">
                  <c:v>Si - Recuento de Eficaz</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Hoja1!$H$139:$H$142</c:f>
              <c:strCache>
                <c:ptCount val="3"/>
                <c:pt idx="0">
                  <c:v>2024</c:v>
                </c:pt>
                <c:pt idx="1">
                  <c:v>2025</c:v>
                </c:pt>
                <c:pt idx="2">
                  <c:v>2026</c:v>
                </c:pt>
              </c:strCache>
            </c:strRef>
          </c:cat>
          <c:val>
            <c:numRef>
              <c:f>Hoja1!$M$139:$M$142</c:f>
              <c:numCache>
                <c:formatCode>General</c:formatCode>
                <c:ptCount val="3"/>
                <c:pt idx="1">
                  <c:v>121</c:v>
                </c:pt>
              </c:numCache>
            </c:numRef>
          </c:val>
          <c:extLst>
            <c:ext xmlns:c16="http://schemas.microsoft.com/office/drawing/2014/chart" uri="{C3380CC4-5D6E-409C-BE32-E72D297353CC}">
              <c16:uniqueId val="{00000015-4D72-42CD-9C46-CAF3BBB27F0D}"/>
            </c:ext>
          </c:extLst>
        </c:ser>
        <c:ser>
          <c:idx val="5"/>
          <c:order val="5"/>
          <c:tx>
            <c:strRef>
              <c:f>Hoja1!$N$136:$N$138</c:f>
              <c:strCache>
                <c:ptCount val="1"/>
                <c:pt idx="0">
                  <c:v>Si - Recuento de Eficaz</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Hoja1!$H$139:$H$142</c:f>
              <c:strCache>
                <c:ptCount val="3"/>
                <c:pt idx="0">
                  <c:v>2024</c:v>
                </c:pt>
                <c:pt idx="1">
                  <c:v>2025</c:v>
                </c:pt>
                <c:pt idx="2">
                  <c:v>2026</c:v>
                </c:pt>
              </c:strCache>
            </c:strRef>
          </c:cat>
          <c:val>
            <c:numRef>
              <c:f>Hoja1!$N$139:$N$142</c:f>
              <c:numCache>
                <c:formatCode>General</c:formatCode>
                <c:ptCount val="3"/>
                <c:pt idx="2">
                  <c:v>128</c:v>
                </c:pt>
              </c:numCache>
            </c:numRef>
          </c:val>
          <c:extLst>
            <c:ext xmlns:c16="http://schemas.microsoft.com/office/drawing/2014/chart" uri="{C3380CC4-5D6E-409C-BE32-E72D297353CC}">
              <c16:uniqueId val="{00000016-4D72-42CD-9C46-CAF3BBB27F0D}"/>
            </c:ext>
          </c:extLst>
        </c:ser>
        <c:dLbls>
          <c:dLblPos val="inEnd"/>
          <c:showLegendKey val="0"/>
          <c:showVal val="1"/>
          <c:showCatName val="0"/>
          <c:showSerName val="0"/>
          <c:showPercent val="0"/>
          <c:showBubbleSize val="0"/>
        </c:dLbls>
        <c:gapWidth val="65"/>
        <c:axId val="913062383"/>
        <c:axId val="913058543"/>
      </c:barChart>
      <c:catAx>
        <c:axId val="9130623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913058543"/>
        <c:crosses val="autoZero"/>
        <c:auto val="1"/>
        <c:lblAlgn val="ctr"/>
        <c:lblOffset val="100"/>
        <c:noMultiLvlLbl val="0"/>
      </c:catAx>
      <c:valAx>
        <c:axId val="9130585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30623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Final.xlsx]Hoja1!TablaDinámica8</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Nivel de Riesgo Vs Sub Tipo de Peligro</a:t>
            </a:r>
          </a:p>
        </c:rich>
      </c:tx>
      <c:layout>
        <c:manualLayout>
          <c:xMode val="edge"/>
          <c:yMode val="edge"/>
          <c:x val="0.45288201336328804"/>
          <c:y val="2.36650651075045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alpha val="85000"/>
            </a:schemeClr>
          </a:solidFill>
          <a:ln w="9525" cap="flat" cmpd="sng" algn="ctr">
            <a:solidFill>
              <a:schemeClr val="lt1">
                <a:alpha val="50000"/>
              </a:schemeClr>
            </a:solidFill>
            <a:round/>
          </a:ln>
          <a:effectLst/>
        </c:spPr>
        <c:marker>
          <c:symbol val="none"/>
        </c:marker>
      </c:pivotFmt>
      <c:pivotFmt>
        <c:idx val="10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Hoja1!$B$213:$B$216</c:f>
              <c:strCache>
                <c:ptCount val="1"/>
                <c:pt idx="0">
                  <c:v>Recuento de VALORACION DEL RIESGO RESULTANTE CON CONTROLES (Riesgo residual) - INTERPRETACIÓN DEL RIESGO - 2026 - Bajo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Hoja1!$B$217:$B$257</c:f>
              <c:numCache>
                <c:formatCode>General</c:formatCode>
                <c:ptCount val="40"/>
                <c:pt idx="0">
                  <c:v>5</c:v>
                </c:pt>
                <c:pt idx="1">
                  <c:v>6</c:v>
                </c:pt>
                <c:pt idx="2">
                  <c:v>2</c:v>
                </c:pt>
                <c:pt idx="3">
                  <c:v>5</c:v>
                </c:pt>
                <c:pt idx="4">
                  <c:v>3</c:v>
                </c:pt>
                <c:pt idx="5">
                  <c:v>5</c:v>
                </c:pt>
                <c:pt idx="6">
                  <c:v>8</c:v>
                </c:pt>
                <c:pt idx="7">
                  <c:v>4</c:v>
                </c:pt>
                <c:pt idx="8">
                  <c:v>8</c:v>
                </c:pt>
                <c:pt idx="9">
                  <c:v>1</c:v>
                </c:pt>
                <c:pt idx="11">
                  <c:v>5</c:v>
                </c:pt>
                <c:pt idx="12">
                  <c:v>1</c:v>
                </c:pt>
                <c:pt idx="15">
                  <c:v>5</c:v>
                </c:pt>
                <c:pt idx="17">
                  <c:v>1</c:v>
                </c:pt>
                <c:pt idx="18">
                  <c:v>5</c:v>
                </c:pt>
                <c:pt idx="19">
                  <c:v>3</c:v>
                </c:pt>
                <c:pt idx="20">
                  <c:v>3</c:v>
                </c:pt>
                <c:pt idx="21">
                  <c:v>1</c:v>
                </c:pt>
                <c:pt idx="22">
                  <c:v>1</c:v>
                </c:pt>
                <c:pt idx="23">
                  <c:v>1</c:v>
                </c:pt>
                <c:pt idx="27">
                  <c:v>1</c:v>
                </c:pt>
                <c:pt idx="28">
                  <c:v>7</c:v>
                </c:pt>
                <c:pt idx="29">
                  <c:v>1</c:v>
                </c:pt>
                <c:pt idx="30">
                  <c:v>7</c:v>
                </c:pt>
                <c:pt idx="31">
                  <c:v>4</c:v>
                </c:pt>
                <c:pt idx="33">
                  <c:v>4</c:v>
                </c:pt>
                <c:pt idx="36">
                  <c:v>6</c:v>
                </c:pt>
                <c:pt idx="37">
                  <c:v>2</c:v>
                </c:pt>
                <c:pt idx="38">
                  <c:v>5</c:v>
                </c:pt>
                <c:pt idx="39">
                  <c:v>2</c:v>
                </c:pt>
              </c:numCache>
            </c:numRef>
          </c:val>
          <c:extLst>
            <c:ext xmlns:c16="http://schemas.microsoft.com/office/drawing/2014/chart" uri="{C3380CC4-5D6E-409C-BE32-E72D297353CC}">
              <c16:uniqueId val="{00000000-729E-4BA5-ABEE-EBA37FAAB99E}"/>
            </c:ext>
          </c:extLst>
        </c:ser>
        <c:ser>
          <c:idx val="1"/>
          <c:order val="1"/>
          <c:tx>
            <c:strRef>
              <c:f>Hoja1!$C$213:$C$216</c:f>
              <c:strCache>
                <c:ptCount val="1"/>
                <c:pt idx="0">
                  <c:v>Recuento de VALORACION DEL RIESGO RESULTANTE CON CONTROLES (Riesgo residual) - INTERPRETACIÓN DEL RIESGO - 2026 - Medio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Hoja1!$C$217:$C$257</c:f>
              <c:numCache>
                <c:formatCode>General</c:formatCode>
                <c:ptCount val="40"/>
                <c:pt idx="13">
                  <c:v>1</c:v>
                </c:pt>
                <c:pt idx="24">
                  <c:v>8</c:v>
                </c:pt>
                <c:pt idx="25">
                  <c:v>1</c:v>
                </c:pt>
                <c:pt idx="26">
                  <c:v>3</c:v>
                </c:pt>
                <c:pt idx="27">
                  <c:v>1</c:v>
                </c:pt>
                <c:pt idx="32">
                  <c:v>3</c:v>
                </c:pt>
              </c:numCache>
            </c:numRef>
          </c:val>
          <c:extLst>
            <c:ext xmlns:c16="http://schemas.microsoft.com/office/drawing/2014/chart" uri="{C3380CC4-5D6E-409C-BE32-E72D297353CC}">
              <c16:uniqueId val="{0000000B-AE47-4469-9F4A-51E7B1538BA9}"/>
            </c:ext>
          </c:extLst>
        </c:ser>
        <c:ser>
          <c:idx val="2"/>
          <c:order val="2"/>
          <c:tx>
            <c:strRef>
              <c:f>Hoja1!$D$213:$D$216</c:f>
              <c:strCache>
                <c:ptCount val="1"/>
                <c:pt idx="0">
                  <c:v>Recuento de VALORACION DEL RIESGO RESULTANTE CON CONTROLES (Riesgo residual) - INTERPRETACIÓN DEL RIESGO - 2024 - Bajo</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Hoja1!$D$217:$D$257</c:f>
              <c:numCache>
                <c:formatCode>General</c:formatCode>
                <c:ptCount val="40"/>
                <c:pt idx="1">
                  <c:v>8</c:v>
                </c:pt>
                <c:pt idx="6">
                  <c:v>19</c:v>
                </c:pt>
                <c:pt idx="8">
                  <c:v>8</c:v>
                </c:pt>
                <c:pt idx="10">
                  <c:v>2</c:v>
                </c:pt>
                <c:pt idx="16">
                  <c:v>31</c:v>
                </c:pt>
                <c:pt idx="17">
                  <c:v>52</c:v>
                </c:pt>
                <c:pt idx="18">
                  <c:v>52</c:v>
                </c:pt>
                <c:pt idx="19">
                  <c:v>50</c:v>
                </c:pt>
                <c:pt idx="20">
                  <c:v>1</c:v>
                </c:pt>
                <c:pt idx="24">
                  <c:v>8</c:v>
                </c:pt>
                <c:pt idx="26">
                  <c:v>2</c:v>
                </c:pt>
                <c:pt idx="27">
                  <c:v>4</c:v>
                </c:pt>
                <c:pt idx="30">
                  <c:v>15</c:v>
                </c:pt>
                <c:pt idx="36">
                  <c:v>1</c:v>
                </c:pt>
                <c:pt idx="37">
                  <c:v>1</c:v>
                </c:pt>
                <c:pt idx="38">
                  <c:v>30</c:v>
                </c:pt>
              </c:numCache>
            </c:numRef>
          </c:val>
          <c:extLst>
            <c:ext xmlns:c16="http://schemas.microsoft.com/office/drawing/2014/chart" uri="{C3380CC4-5D6E-409C-BE32-E72D297353CC}">
              <c16:uniqueId val="{0000000C-AE47-4469-9F4A-51E7B1538BA9}"/>
            </c:ext>
          </c:extLst>
        </c:ser>
        <c:ser>
          <c:idx val="3"/>
          <c:order val="3"/>
          <c:tx>
            <c:strRef>
              <c:f>Hoja1!$E$213:$E$216</c:f>
              <c:strCache>
                <c:ptCount val="1"/>
                <c:pt idx="0">
                  <c:v>Recuento de VALORACION DEL RIESGO RESULTANTE CON CONTROLES (Riesgo residual) - INTERPRETACIÓN DEL RIESGO - 2024 - Medio</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Hoja1!$E$217:$E$257</c:f>
              <c:numCache>
                <c:formatCode>General</c:formatCode>
                <c:ptCount val="40"/>
                <c:pt idx="0">
                  <c:v>69</c:v>
                </c:pt>
                <c:pt idx="3">
                  <c:v>48</c:v>
                </c:pt>
                <c:pt idx="5">
                  <c:v>41</c:v>
                </c:pt>
                <c:pt idx="7">
                  <c:v>1</c:v>
                </c:pt>
                <c:pt idx="8">
                  <c:v>15</c:v>
                </c:pt>
                <c:pt idx="11">
                  <c:v>33</c:v>
                </c:pt>
                <c:pt idx="12">
                  <c:v>84</c:v>
                </c:pt>
                <c:pt idx="13">
                  <c:v>9</c:v>
                </c:pt>
                <c:pt idx="14">
                  <c:v>1</c:v>
                </c:pt>
                <c:pt idx="15">
                  <c:v>5</c:v>
                </c:pt>
                <c:pt idx="24">
                  <c:v>21</c:v>
                </c:pt>
                <c:pt idx="26">
                  <c:v>1</c:v>
                </c:pt>
                <c:pt idx="27">
                  <c:v>12</c:v>
                </c:pt>
                <c:pt idx="28">
                  <c:v>145</c:v>
                </c:pt>
                <c:pt idx="29">
                  <c:v>25</c:v>
                </c:pt>
                <c:pt idx="30">
                  <c:v>35</c:v>
                </c:pt>
                <c:pt idx="31">
                  <c:v>55</c:v>
                </c:pt>
                <c:pt idx="32">
                  <c:v>20</c:v>
                </c:pt>
                <c:pt idx="33">
                  <c:v>34</c:v>
                </c:pt>
                <c:pt idx="34">
                  <c:v>29</c:v>
                </c:pt>
                <c:pt idx="35">
                  <c:v>1</c:v>
                </c:pt>
              </c:numCache>
            </c:numRef>
          </c:val>
          <c:extLst>
            <c:ext xmlns:c16="http://schemas.microsoft.com/office/drawing/2014/chart" uri="{C3380CC4-5D6E-409C-BE32-E72D297353CC}">
              <c16:uniqueId val="{0000000D-AE47-4469-9F4A-51E7B1538BA9}"/>
            </c:ext>
          </c:extLst>
        </c:ser>
        <c:ser>
          <c:idx val="4"/>
          <c:order val="4"/>
          <c:tx>
            <c:strRef>
              <c:f>Hoja1!$F$213:$F$216</c:f>
              <c:strCache>
                <c:ptCount val="1"/>
                <c:pt idx="0">
                  <c:v>Recuento de VALORACION DEL RIESGO RESULTANTE CON CONTROLES (Riesgo residual) - INTERPRETACIÓN DEL RIESGO - 2025 - Bajo</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Hoja1!$F$217:$F$257</c:f>
              <c:numCache>
                <c:formatCode>General</c:formatCode>
                <c:ptCount val="40"/>
                <c:pt idx="0">
                  <c:v>5</c:v>
                </c:pt>
                <c:pt idx="1">
                  <c:v>5</c:v>
                </c:pt>
                <c:pt idx="2">
                  <c:v>2</c:v>
                </c:pt>
                <c:pt idx="3">
                  <c:v>5</c:v>
                </c:pt>
                <c:pt idx="4">
                  <c:v>3</c:v>
                </c:pt>
                <c:pt idx="5">
                  <c:v>5</c:v>
                </c:pt>
                <c:pt idx="6">
                  <c:v>8</c:v>
                </c:pt>
                <c:pt idx="7">
                  <c:v>3</c:v>
                </c:pt>
                <c:pt idx="8">
                  <c:v>7</c:v>
                </c:pt>
                <c:pt idx="9">
                  <c:v>1</c:v>
                </c:pt>
                <c:pt idx="11">
                  <c:v>5</c:v>
                </c:pt>
                <c:pt idx="15">
                  <c:v>4</c:v>
                </c:pt>
                <c:pt idx="18">
                  <c:v>5</c:v>
                </c:pt>
                <c:pt idx="19">
                  <c:v>3</c:v>
                </c:pt>
                <c:pt idx="20">
                  <c:v>3</c:v>
                </c:pt>
                <c:pt idx="24">
                  <c:v>1</c:v>
                </c:pt>
                <c:pt idx="27">
                  <c:v>1</c:v>
                </c:pt>
                <c:pt idx="28">
                  <c:v>7</c:v>
                </c:pt>
                <c:pt idx="29">
                  <c:v>1</c:v>
                </c:pt>
                <c:pt idx="30">
                  <c:v>6</c:v>
                </c:pt>
                <c:pt idx="31">
                  <c:v>5</c:v>
                </c:pt>
                <c:pt idx="33">
                  <c:v>4</c:v>
                </c:pt>
                <c:pt idx="36">
                  <c:v>6</c:v>
                </c:pt>
                <c:pt idx="37">
                  <c:v>2</c:v>
                </c:pt>
                <c:pt idx="38">
                  <c:v>5</c:v>
                </c:pt>
                <c:pt idx="39">
                  <c:v>2</c:v>
                </c:pt>
              </c:numCache>
            </c:numRef>
          </c:val>
          <c:extLst>
            <c:ext xmlns:c16="http://schemas.microsoft.com/office/drawing/2014/chart" uri="{C3380CC4-5D6E-409C-BE32-E72D297353CC}">
              <c16:uniqueId val="{0000000E-AE47-4469-9F4A-51E7B1538BA9}"/>
            </c:ext>
          </c:extLst>
        </c:ser>
        <c:ser>
          <c:idx val="5"/>
          <c:order val="5"/>
          <c:tx>
            <c:strRef>
              <c:f>Hoja1!$G$213:$G$216</c:f>
              <c:strCache>
                <c:ptCount val="1"/>
                <c:pt idx="0">
                  <c:v>Recuento de VALORACION DEL RIESGO RESULTANTE CON CONTROLES (Riesgo residual) - INTERPRETACIÓN DEL RIESGO - 2025 - Medio</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Hoja1!$A$217:$A$257</c:f>
              <c:strCache>
                <c:ptCount val="40"/>
                <c:pt idx="0">
                  <c:v>1.1 Virus</c:v>
                </c:pt>
                <c:pt idx="1">
                  <c:v>1.2 Bacterias</c:v>
                </c:pt>
                <c:pt idx="2">
                  <c:v>1.3 Hongos</c:v>
                </c:pt>
                <c:pt idx="3">
                  <c:v>1.6  Picaduras</c:v>
                </c:pt>
                <c:pt idx="4">
                  <c:v>1.7 Mordeduras</c:v>
                </c:pt>
                <c:pt idx="5">
                  <c:v>2.1 Ruido</c:v>
                </c:pt>
                <c:pt idx="6">
                  <c:v>2.2 Iluminación</c:v>
                </c:pt>
                <c:pt idx="7">
                  <c:v>2.3 Vibración</c:v>
                </c:pt>
                <c:pt idx="8">
                  <c:v>2.4 Temperaturas extremas</c:v>
                </c:pt>
                <c:pt idx="9">
                  <c:v>2.5 Presión</c:v>
                </c:pt>
                <c:pt idx="10">
                  <c:v>2.6 Radiaciones ionizantes</c:v>
                </c:pt>
                <c:pt idx="11">
                  <c:v>2.7 Radiaciones No ionizantes</c:v>
                </c:pt>
                <c:pt idx="12">
                  <c:v>3.4 Líquidos, rocíos</c:v>
                </c:pt>
                <c:pt idx="13">
                  <c:v>3.5 Gases y vapores</c:v>
                </c:pt>
                <c:pt idx="14">
                  <c:v>3.6 Humos metálicos y NO metálicos</c:v>
                </c:pt>
                <c:pt idx="15">
                  <c:v>3.7 Material particulado</c:v>
                </c:pt>
                <c:pt idx="16">
                  <c:v>4.1 Gestión organizacional</c:v>
                </c:pt>
                <c:pt idx="17">
                  <c:v>4.2 Características de la organización del trabajo</c:v>
                </c:pt>
                <c:pt idx="18">
                  <c:v>4.3 Condiciones de la tarea</c:v>
                </c:pt>
                <c:pt idx="19">
                  <c:v>4.4 Características del grupo social de trabajo</c:v>
                </c:pt>
                <c:pt idx="20">
                  <c:v>4.6 Jornada de trabajo</c:v>
                </c:pt>
                <c:pt idx="21">
                  <c:v>4.7. Carga de Trabajo</c:v>
                </c:pt>
                <c:pt idx="22">
                  <c:v>4.8 Victimización y acoso (bullying) e intimidación</c:v>
                </c:pt>
                <c:pt idx="23">
                  <c:v>4.9 Liderazgo y la cultura de la organización</c:v>
                </c:pt>
                <c:pt idx="24">
                  <c:v>5.1 Postura</c:v>
                </c:pt>
                <c:pt idx="25">
                  <c:v>5.2 Esfuerzos</c:v>
                </c:pt>
                <c:pt idx="26">
                  <c:v>5.3 Movimientos repetitivos</c:v>
                </c:pt>
                <c:pt idx="27">
                  <c:v>5.4 Manipulación manual de cargas</c:v>
                </c:pt>
                <c:pt idx="28">
                  <c:v>6.1 Mecánico</c:v>
                </c:pt>
                <c:pt idx="29">
                  <c:v>6.2 Eléctrico</c:v>
                </c:pt>
                <c:pt idx="30">
                  <c:v>6.3 Locativos</c:v>
                </c:pt>
                <c:pt idx="31">
                  <c:v>6.4 Tecnológico</c:v>
                </c:pt>
                <c:pt idx="32">
                  <c:v>6.5 Accidentes de transito</c:v>
                </c:pt>
                <c:pt idx="33">
                  <c:v>6.6 Públicos</c:v>
                </c:pt>
                <c:pt idx="34">
                  <c:v>6.7 Trabajo en alturas</c:v>
                </c:pt>
                <c:pt idx="35">
                  <c:v>6.8 Espacios confinados</c:v>
                </c:pt>
                <c:pt idx="36">
                  <c:v>7.1 Sismo</c:v>
                </c:pt>
                <c:pt idx="37">
                  <c:v>7.3 Vendaval</c:v>
                </c:pt>
                <c:pt idx="38">
                  <c:v>7.6 Precipitaciones</c:v>
                </c:pt>
                <c:pt idx="39">
                  <c:v>(en blanco)</c:v>
                </c:pt>
              </c:strCache>
            </c:strRef>
          </c:cat>
          <c:val>
            <c:numRef>
              <c:f>Hoja1!$G$217:$G$257</c:f>
              <c:numCache>
                <c:formatCode>General</c:formatCode>
                <c:ptCount val="40"/>
                <c:pt idx="13">
                  <c:v>1</c:v>
                </c:pt>
                <c:pt idx="15">
                  <c:v>1</c:v>
                </c:pt>
                <c:pt idx="24">
                  <c:v>7</c:v>
                </c:pt>
                <c:pt idx="25">
                  <c:v>2</c:v>
                </c:pt>
                <c:pt idx="26">
                  <c:v>3</c:v>
                </c:pt>
                <c:pt idx="32">
                  <c:v>3</c:v>
                </c:pt>
              </c:numCache>
            </c:numRef>
          </c:val>
          <c:extLst>
            <c:ext xmlns:c16="http://schemas.microsoft.com/office/drawing/2014/chart" uri="{C3380CC4-5D6E-409C-BE32-E72D297353CC}">
              <c16:uniqueId val="{0000000F-AE47-4469-9F4A-51E7B1538BA9}"/>
            </c:ext>
          </c:extLst>
        </c:ser>
        <c:dLbls>
          <c:dLblPos val="ctr"/>
          <c:showLegendKey val="0"/>
          <c:showVal val="1"/>
          <c:showCatName val="0"/>
          <c:showSerName val="0"/>
          <c:showPercent val="0"/>
          <c:showBubbleSize val="0"/>
        </c:dLbls>
        <c:gapWidth val="150"/>
        <c:overlap val="100"/>
        <c:axId val="87675071"/>
        <c:axId val="87667391"/>
      </c:barChart>
      <c:catAx>
        <c:axId val="876750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87667391"/>
        <c:crosses val="autoZero"/>
        <c:auto val="1"/>
        <c:lblAlgn val="ctr"/>
        <c:lblOffset val="100"/>
        <c:noMultiLvlLbl val="0"/>
      </c:catAx>
      <c:valAx>
        <c:axId val="87667391"/>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76750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Final.xlsx]Hoja1!TablaDinámica9</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AFECTACIÓN POR TIPO DE PELIGRO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Hoja1!$K$327:$K$329</c:f>
              <c:strCache>
                <c:ptCount val="1"/>
                <c:pt idx="0">
                  <c:v>2024 - Biológico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Hoja1!$K$330:$K$344</c:f>
              <c:numCache>
                <c:formatCode>General</c:formatCode>
                <c:ptCount val="9"/>
                <c:pt idx="6">
                  <c:v>48</c:v>
                </c:pt>
                <c:pt idx="8">
                  <c:v>77</c:v>
                </c:pt>
              </c:numCache>
            </c:numRef>
          </c:val>
          <c:extLst>
            <c:ext xmlns:c16="http://schemas.microsoft.com/office/drawing/2014/chart" uri="{C3380CC4-5D6E-409C-BE32-E72D297353CC}">
              <c16:uniqueId val="{00000000-D63E-4353-9036-763FFED7BBD3}"/>
            </c:ext>
          </c:extLst>
        </c:ser>
        <c:ser>
          <c:idx val="1"/>
          <c:order val="1"/>
          <c:tx>
            <c:strRef>
              <c:f>Hoja1!$L$327:$L$329</c:f>
              <c:strCache>
                <c:ptCount val="1"/>
                <c:pt idx="0">
                  <c:v>2024 - Biomecánicas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Hoja1!$L$330:$L$344</c:f>
              <c:numCache>
                <c:formatCode>General</c:formatCode>
                <c:ptCount val="9"/>
                <c:pt idx="8">
                  <c:v>48</c:v>
                </c:pt>
              </c:numCache>
            </c:numRef>
          </c:val>
          <c:extLst>
            <c:ext xmlns:c16="http://schemas.microsoft.com/office/drawing/2014/chart" uri="{C3380CC4-5D6E-409C-BE32-E72D297353CC}">
              <c16:uniqueId val="{00000024-88C3-4CE2-A94F-F40620BE7723}"/>
            </c:ext>
          </c:extLst>
        </c:ser>
        <c:ser>
          <c:idx val="2"/>
          <c:order val="2"/>
          <c:tx>
            <c:strRef>
              <c:f>Hoja1!$M$327:$M$329</c:f>
              <c:strCache>
                <c:ptCount val="1"/>
                <c:pt idx="0">
                  <c:v>2024 - Condiciones_de_seguridad</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Hoja1!$M$330:$M$344</c:f>
              <c:numCache>
                <c:formatCode>General</c:formatCode>
                <c:ptCount val="9"/>
                <c:pt idx="6">
                  <c:v>343</c:v>
                </c:pt>
                <c:pt idx="7">
                  <c:v>16</c:v>
                </c:pt>
              </c:numCache>
            </c:numRef>
          </c:val>
          <c:extLst>
            <c:ext xmlns:c16="http://schemas.microsoft.com/office/drawing/2014/chart" uri="{C3380CC4-5D6E-409C-BE32-E72D297353CC}">
              <c16:uniqueId val="{00000025-88C3-4CE2-A94F-F40620BE7723}"/>
            </c:ext>
          </c:extLst>
        </c:ser>
        <c:ser>
          <c:idx val="3"/>
          <c:order val="3"/>
          <c:tx>
            <c:strRef>
              <c:f>Hoja1!$N$327:$N$329</c:f>
              <c:strCache>
                <c:ptCount val="1"/>
                <c:pt idx="0">
                  <c:v>2024 - Fenómenos_naturales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Hoja1!$N$330:$N$344</c:f>
              <c:numCache>
                <c:formatCode>General</c:formatCode>
                <c:ptCount val="9"/>
                <c:pt idx="6">
                  <c:v>32</c:v>
                </c:pt>
              </c:numCache>
            </c:numRef>
          </c:val>
          <c:extLst>
            <c:ext xmlns:c16="http://schemas.microsoft.com/office/drawing/2014/chart" uri="{C3380CC4-5D6E-409C-BE32-E72D297353CC}">
              <c16:uniqueId val="{00000026-88C3-4CE2-A94F-F40620BE7723}"/>
            </c:ext>
          </c:extLst>
        </c:ser>
        <c:ser>
          <c:idx val="4"/>
          <c:order val="4"/>
          <c:tx>
            <c:strRef>
              <c:f>Hoja1!$O$327:$O$329</c:f>
              <c:strCache>
                <c:ptCount val="1"/>
                <c:pt idx="0">
                  <c:v>2024 - Físico</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Hoja1!$O$330:$O$344</c:f>
              <c:numCache>
                <c:formatCode>General</c:formatCode>
                <c:ptCount val="9"/>
                <c:pt idx="6">
                  <c:v>15</c:v>
                </c:pt>
                <c:pt idx="7">
                  <c:v>22</c:v>
                </c:pt>
                <c:pt idx="8">
                  <c:v>82</c:v>
                </c:pt>
              </c:numCache>
            </c:numRef>
          </c:val>
          <c:extLst>
            <c:ext xmlns:c16="http://schemas.microsoft.com/office/drawing/2014/chart" uri="{C3380CC4-5D6E-409C-BE32-E72D297353CC}">
              <c16:uniqueId val="{00000027-88C3-4CE2-A94F-F40620BE7723}"/>
            </c:ext>
          </c:extLst>
        </c:ser>
        <c:ser>
          <c:idx val="5"/>
          <c:order val="5"/>
          <c:tx>
            <c:strRef>
              <c:f>Hoja1!$P$327:$P$329</c:f>
              <c:strCache>
                <c:ptCount val="1"/>
                <c:pt idx="0">
                  <c:v>2024 - Psicosocial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Hoja1!$P$330:$P$344</c:f>
              <c:numCache>
                <c:formatCode>General</c:formatCode>
                <c:ptCount val="9"/>
                <c:pt idx="8">
                  <c:v>186</c:v>
                </c:pt>
              </c:numCache>
            </c:numRef>
          </c:val>
          <c:extLst>
            <c:ext xmlns:c16="http://schemas.microsoft.com/office/drawing/2014/chart" uri="{C3380CC4-5D6E-409C-BE32-E72D297353CC}">
              <c16:uniqueId val="{00000028-88C3-4CE2-A94F-F40620BE7723}"/>
            </c:ext>
          </c:extLst>
        </c:ser>
        <c:ser>
          <c:idx val="6"/>
          <c:order val="6"/>
          <c:tx>
            <c:strRef>
              <c:f>Hoja1!$Q$327:$Q$329</c:f>
              <c:strCache>
                <c:ptCount val="1"/>
                <c:pt idx="0">
                  <c:v>2024 - Químico</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Hoja1!$Q$330:$Q$344</c:f>
              <c:numCache>
                <c:formatCode>General</c:formatCode>
                <c:ptCount val="9"/>
                <c:pt idx="7">
                  <c:v>99</c:v>
                </c:pt>
              </c:numCache>
            </c:numRef>
          </c:val>
          <c:extLst>
            <c:ext xmlns:c16="http://schemas.microsoft.com/office/drawing/2014/chart" uri="{C3380CC4-5D6E-409C-BE32-E72D297353CC}">
              <c16:uniqueId val="{00000029-88C3-4CE2-A94F-F40620BE7723}"/>
            </c:ext>
          </c:extLst>
        </c:ser>
        <c:ser>
          <c:idx val="7"/>
          <c:order val="7"/>
          <c:tx>
            <c:strRef>
              <c:f>Hoja1!$R$327:$R$329</c:f>
              <c:strCache>
                <c:ptCount val="1"/>
                <c:pt idx="0">
                  <c:v>2025 - Biológico</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Hoja1!$R$330:$R$344</c:f>
              <c:numCache>
                <c:formatCode>General</c:formatCode>
                <c:ptCount val="9"/>
                <c:pt idx="0">
                  <c:v>15</c:v>
                </c:pt>
                <c:pt idx="2">
                  <c:v>5</c:v>
                </c:pt>
              </c:numCache>
            </c:numRef>
          </c:val>
          <c:extLst>
            <c:ext xmlns:c16="http://schemas.microsoft.com/office/drawing/2014/chart" uri="{C3380CC4-5D6E-409C-BE32-E72D297353CC}">
              <c16:uniqueId val="{0000002A-88C3-4CE2-A94F-F40620BE7723}"/>
            </c:ext>
          </c:extLst>
        </c:ser>
        <c:ser>
          <c:idx val="8"/>
          <c:order val="8"/>
          <c:tx>
            <c:strRef>
              <c:f>Hoja1!$S$327:$S$329</c:f>
              <c:strCache>
                <c:ptCount val="1"/>
                <c:pt idx="0">
                  <c:v>2025 - Biomecánicas</c:v>
                </c:pt>
              </c:strCache>
            </c:strRef>
          </c:tx>
          <c:spPr>
            <a:solidFill>
              <a:schemeClr val="accent3">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Hoja1!$S$330:$S$344</c:f>
              <c:numCache>
                <c:formatCode>General</c:formatCode>
                <c:ptCount val="9"/>
                <c:pt idx="0">
                  <c:v>1</c:v>
                </c:pt>
                <c:pt idx="1">
                  <c:v>1</c:v>
                </c:pt>
                <c:pt idx="2">
                  <c:v>12</c:v>
                </c:pt>
              </c:numCache>
            </c:numRef>
          </c:val>
          <c:extLst>
            <c:ext xmlns:c16="http://schemas.microsoft.com/office/drawing/2014/chart" uri="{C3380CC4-5D6E-409C-BE32-E72D297353CC}">
              <c16:uniqueId val="{0000002B-88C3-4CE2-A94F-F40620BE7723}"/>
            </c:ext>
          </c:extLst>
        </c:ser>
        <c:ser>
          <c:idx val="9"/>
          <c:order val="9"/>
          <c:tx>
            <c:strRef>
              <c:f>Hoja1!$T$327:$T$329</c:f>
              <c:strCache>
                <c:ptCount val="1"/>
                <c:pt idx="0">
                  <c:v>2025 - Condiciones_de_seguridad</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Hoja1!$T$330:$T$344</c:f>
              <c:numCache>
                <c:formatCode>General</c:formatCode>
                <c:ptCount val="9"/>
                <c:pt idx="0">
                  <c:v>27</c:v>
                </c:pt>
                <c:pt idx="2">
                  <c:v>1</c:v>
                </c:pt>
              </c:numCache>
            </c:numRef>
          </c:val>
          <c:extLst>
            <c:ext xmlns:c16="http://schemas.microsoft.com/office/drawing/2014/chart" uri="{C3380CC4-5D6E-409C-BE32-E72D297353CC}">
              <c16:uniqueId val="{0000002C-88C3-4CE2-A94F-F40620BE7723}"/>
            </c:ext>
          </c:extLst>
        </c:ser>
        <c:ser>
          <c:idx val="10"/>
          <c:order val="10"/>
          <c:tx>
            <c:strRef>
              <c:f>Hoja1!$U$327:$U$329</c:f>
              <c:strCache>
                <c:ptCount val="1"/>
                <c:pt idx="0">
                  <c:v>2025 - Fenómenos_naturales</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Hoja1!$U$330:$U$344</c:f>
              <c:numCache>
                <c:formatCode>General</c:formatCode>
                <c:ptCount val="9"/>
                <c:pt idx="0">
                  <c:v>13</c:v>
                </c:pt>
              </c:numCache>
            </c:numRef>
          </c:val>
          <c:extLst>
            <c:ext xmlns:c16="http://schemas.microsoft.com/office/drawing/2014/chart" uri="{C3380CC4-5D6E-409C-BE32-E72D297353CC}">
              <c16:uniqueId val="{0000002D-88C3-4CE2-A94F-F40620BE7723}"/>
            </c:ext>
          </c:extLst>
        </c:ser>
        <c:ser>
          <c:idx val="11"/>
          <c:order val="11"/>
          <c:tx>
            <c:strRef>
              <c:f>Hoja1!$V$327:$V$329</c:f>
              <c:strCache>
                <c:ptCount val="1"/>
                <c:pt idx="0">
                  <c:v>2025 - Físico</c:v>
                </c:pt>
              </c:strCache>
            </c:strRef>
          </c:tx>
          <c:spPr>
            <a:solidFill>
              <a:schemeClr val="accent6">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Hoja1!$V$330:$V$344</c:f>
              <c:numCache>
                <c:formatCode>General</c:formatCode>
                <c:ptCount val="9"/>
                <c:pt idx="0">
                  <c:v>1</c:v>
                </c:pt>
                <c:pt idx="2">
                  <c:v>28</c:v>
                </c:pt>
              </c:numCache>
            </c:numRef>
          </c:val>
          <c:extLst>
            <c:ext xmlns:c16="http://schemas.microsoft.com/office/drawing/2014/chart" uri="{C3380CC4-5D6E-409C-BE32-E72D297353CC}">
              <c16:uniqueId val="{0000002E-88C3-4CE2-A94F-F40620BE7723}"/>
            </c:ext>
          </c:extLst>
        </c:ser>
        <c:ser>
          <c:idx val="12"/>
          <c:order val="12"/>
          <c:tx>
            <c:strRef>
              <c:f>Hoja1!$W$327:$W$329</c:f>
              <c:strCache>
                <c:ptCount val="1"/>
                <c:pt idx="0">
                  <c:v>2025 - Psicosocial</c:v>
                </c:pt>
              </c:strCache>
            </c:strRef>
          </c:tx>
          <c:spPr>
            <a:solidFill>
              <a:schemeClr val="accent1">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Hoja1!$W$330:$W$344</c:f>
              <c:numCache>
                <c:formatCode>General</c:formatCode>
                <c:ptCount val="9"/>
                <c:pt idx="2">
                  <c:v>11</c:v>
                </c:pt>
              </c:numCache>
            </c:numRef>
          </c:val>
          <c:extLst>
            <c:ext xmlns:c16="http://schemas.microsoft.com/office/drawing/2014/chart" uri="{C3380CC4-5D6E-409C-BE32-E72D297353CC}">
              <c16:uniqueId val="{0000002F-88C3-4CE2-A94F-F40620BE7723}"/>
            </c:ext>
          </c:extLst>
        </c:ser>
        <c:ser>
          <c:idx val="13"/>
          <c:order val="13"/>
          <c:tx>
            <c:strRef>
              <c:f>Hoja1!$X$327:$X$329</c:f>
              <c:strCache>
                <c:ptCount val="1"/>
                <c:pt idx="0">
                  <c:v>2025 - Químico</c:v>
                </c:pt>
              </c:strCache>
            </c:strRef>
          </c:tx>
          <c:spPr>
            <a:solidFill>
              <a:schemeClr val="accent2">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Hoja1!$X$330:$X$344</c:f>
              <c:numCache>
                <c:formatCode>General</c:formatCode>
                <c:ptCount val="9"/>
                <c:pt idx="1">
                  <c:v>5</c:v>
                </c:pt>
                <c:pt idx="2">
                  <c:v>1</c:v>
                </c:pt>
              </c:numCache>
            </c:numRef>
          </c:val>
          <c:extLst>
            <c:ext xmlns:c16="http://schemas.microsoft.com/office/drawing/2014/chart" uri="{C3380CC4-5D6E-409C-BE32-E72D297353CC}">
              <c16:uniqueId val="{00000030-88C3-4CE2-A94F-F40620BE7723}"/>
            </c:ext>
          </c:extLst>
        </c:ser>
        <c:ser>
          <c:idx val="14"/>
          <c:order val="14"/>
          <c:tx>
            <c:strRef>
              <c:f>Hoja1!$Y$327:$Y$329</c:f>
              <c:strCache>
                <c:ptCount val="1"/>
                <c:pt idx="0">
                  <c:v>2026 - Biológico</c:v>
                </c:pt>
              </c:strCache>
            </c:strRef>
          </c:tx>
          <c:spPr>
            <a:solidFill>
              <a:schemeClr val="accent3">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Hoja1!$Y$330:$Y$344</c:f>
              <c:numCache>
                <c:formatCode>General</c:formatCode>
                <c:ptCount val="9"/>
                <c:pt idx="3">
                  <c:v>16</c:v>
                </c:pt>
                <c:pt idx="5">
                  <c:v>5</c:v>
                </c:pt>
              </c:numCache>
            </c:numRef>
          </c:val>
          <c:extLst>
            <c:ext xmlns:c16="http://schemas.microsoft.com/office/drawing/2014/chart" uri="{C3380CC4-5D6E-409C-BE32-E72D297353CC}">
              <c16:uniqueId val="{00000031-88C3-4CE2-A94F-F40620BE7723}"/>
            </c:ext>
          </c:extLst>
        </c:ser>
        <c:ser>
          <c:idx val="15"/>
          <c:order val="15"/>
          <c:tx>
            <c:strRef>
              <c:f>Hoja1!$Z$327:$Z$329</c:f>
              <c:strCache>
                <c:ptCount val="1"/>
                <c:pt idx="0">
                  <c:v>2026 - Biomecánicas</c:v>
                </c:pt>
              </c:strCache>
            </c:strRef>
          </c:tx>
          <c:spPr>
            <a:solidFill>
              <a:schemeClr val="accent4">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Hoja1!$Z$330:$Z$344</c:f>
              <c:numCache>
                <c:formatCode>General</c:formatCode>
                <c:ptCount val="9"/>
                <c:pt idx="3">
                  <c:v>1</c:v>
                </c:pt>
                <c:pt idx="5">
                  <c:v>13</c:v>
                </c:pt>
              </c:numCache>
            </c:numRef>
          </c:val>
          <c:extLst>
            <c:ext xmlns:c16="http://schemas.microsoft.com/office/drawing/2014/chart" uri="{C3380CC4-5D6E-409C-BE32-E72D297353CC}">
              <c16:uniqueId val="{00000032-88C3-4CE2-A94F-F40620BE7723}"/>
            </c:ext>
          </c:extLst>
        </c:ser>
        <c:ser>
          <c:idx val="16"/>
          <c:order val="16"/>
          <c:tx>
            <c:strRef>
              <c:f>Hoja1!$AA$327:$AA$329</c:f>
              <c:strCache>
                <c:ptCount val="1"/>
                <c:pt idx="0">
                  <c:v>2026 - Condiciones_de_seguridad</c:v>
                </c:pt>
              </c:strCache>
            </c:strRef>
          </c:tx>
          <c:spPr>
            <a:solidFill>
              <a:schemeClr val="accent5">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Hoja1!$AA$330:$AA$344</c:f>
              <c:numCache>
                <c:formatCode>General</c:formatCode>
                <c:ptCount val="9"/>
                <c:pt idx="3">
                  <c:v>27</c:v>
                </c:pt>
                <c:pt idx="5">
                  <c:v>1</c:v>
                </c:pt>
              </c:numCache>
            </c:numRef>
          </c:val>
          <c:extLst>
            <c:ext xmlns:c16="http://schemas.microsoft.com/office/drawing/2014/chart" uri="{C3380CC4-5D6E-409C-BE32-E72D297353CC}">
              <c16:uniqueId val="{00000033-88C3-4CE2-A94F-F40620BE7723}"/>
            </c:ext>
          </c:extLst>
        </c:ser>
        <c:ser>
          <c:idx val="17"/>
          <c:order val="17"/>
          <c:tx>
            <c:strRef>
              <c:f>Hoja1!$AB$327:$AB$329</c:f>
              <c:strCache>
                <c:ptCount val="1"/>
                <c:pt idx="0">
                  <c:v>2026 - Fenómenos_naturales</c:v>
                </c:pt>
              </c:strCache>
            </c:strRef>
          </c:tx>
          <c:spPr>
            <a:solidFill>
              <a:schemeClr val="accent6">
                <a:lumMod val="80000"/>
                <a:lumOff val="2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Hoja1!$AB$330:$AB$344</c:f>
              <c:numCache>
                <c:formatCode>General</c:formatCode>
                <c:ptCount val="9"/>
                <c:pt idx="3">
                  <c:v>13</c:v>
                </c:pt>
              </c:numCache>
            </c:numRef>
          </c:val>
          <c:extLst>
            <c:ext xmlns:c16="http://schemas.microsoft.com/office/drawing/2014/chart" uri="{C3380CC4-5D6E-409C-BE32-E72D297353CC}">
              <c16:uniqueId val="{00000034-88C3-4CE2-A94F-F40620BE7723}"/>
            </c:ext>
          </c:extLst>
        </c:ser>
        <c:ser>
          <c:idx val="18"/>
          <c:order val="18"/>
          <c:tx>
            <c:strRef>
              <c:f>Hoja1!$AC$327:$AC$329</c:f>
              <c:strCache>
                <c:ptCount val="1"/>
                <c:pt idx="0">
                  <c:v>2026 - Físico</c:v>
                </c:pt>
              </c:strCache>
            </c:strRef>
          </c:tx>
          <c:spPr>
            <a:solidFill>
              <a:schemeClr val="accent1">
                <a:lumMod val="8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Hoja1!$AC$330:$AC$344</c:f>
              <c:numCache>
                <c:formatCode>General</c:formatCode>
                <c:ptCount val="9"/>
                <c:pt idx="3">
                  <c:v>1</c:v>
                </c:pt>
                <c:pt idx="5">
                  <c:v>30</c:v>
                </c:pt>
              </c:numCache>
            </c:numRef>
          </c:val>
          <c:extLst>
            <c:ext xmlns:c16="http://schemas.microsoft.com/office/drawing/2014/chart" uri="{C3380CC4-5D6E-409C-BE32-E72D297353CC}">
              <c16:uniqueId val="{00000035-88C3-4CE2-A94F-F40620BE7723}"/>
            </c:ext>
          </c:extLst>
        </c:ser>
        <c:ser>
          <c:idx val="19"/>
          <c:order val="19"/>
          <c:tx>
            <c:strRef>
              <c:f>Hoja1!$AD$327:$AD$329</c:f>
              <c:strCache>
                <c:ptCount val="1"/>
                <c:pt idx="0">
                  <c:v>2026 - Psicosocial</c:v>
                </c:pt>
              </c:strCache>
            </c:strRef>
          </c:tx>
          <c:spPr>
            <a:solidFill>
              <a:schemeClr val="accent2">
                <a:lumMod val="8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Hoja1!$AD$330:$AD$344</c:f>
              <c:numCache>
                <c:formatCode>General</c:formatCode>
                <c:ptCount val="9"/>
                <c:pt idx="5">
                  <c:v>15</c:v>
                </c:pt>
              </c:numCache>
            </c:numRef>
          </c:val>
          <c:extLst>
            <c:ext xmlns:c16="http://schemas.microsoft.com/office/drawing/2014/chart" uri="{C3380CC4-5D6E-409C-BE32-E72D297353CC}">
              <c16:uniqueId val="{00000036-88C3-4CE2-A94F-F40620BE7723}"/>
            </c:ext>
          </c:extLst>
        </c:ser>
        <c:ser>
          <c:idx val="20"/>
          <c:order val="20"/>
          <c:tx>
            <c:strRef>
              <c:f>Hoja1!$AE$327:$AE$329</c:f>
              <c:strCache>
                <c:ptCount val="1"/>
                <c:pt idx="0">
                  <c:v>2026 - Químico</c:v>
                </c:pt>
              </c:strCache>
            </c:strRef>
          </c:tx>
          <c:spPr>
            <a:solidFill>
              <a:schemeClr val="accent3">
                <a:lumMod val="8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Hoja1!$J$330:$J$344</c:f>
              <c:multiLvlStrCache>
                <c:ptCount val="9"/>
                <c:lvl>
                  <c:pt idx="0">
                    <c:v>AT</c:v>
                  </c:pt>
                  <c:pt idx="1">
                    <c:v>AT/EL</c:v>
                  </c:pt>
                  <c:pt idx="2">
                    <c:v>EL</c:v>
                  </c:pt>
                  <c:pt idx="3">
                    <c:v>AT</c:v>
                  </c:pt>
                  <c:pt idx="4">
                    <c:v>AT/EL</c:v>
                  </c:pt>
                  <c:pt idx="5">
                    <c:v>EL</c:v>
                  </c:pt>
                  <c:pt idx="6">
                    <c:v>AT</c:v>
                  </c:pt>
                  <c:pt idx="7">
                    <c:v>AT/EL</c:v>
                  </c:pt>
                  <c:pt idx="8">
                    <c:v>EL</c:v>
                  </c:pt>
                </c:lvl>
                <c:lvl>
                  <c:pt idx="0">
                    <c:v>Recuento de VALORACION DEL RIESGO RESULTANTE CON CONTROLES (Riesgo residual) - INTERPRETACIÓN DEL RIESGO</c:v>
                  </c:pt>
                  <c:pt idx="3">
                    <c:v>Recuento de VALORACION DEL RIESGO RESULTANTE CON CONTROLES (Riesgo residual) - INTERPRETACIÓN DEL RIESGO</c:v>
                  </c:pt>
                  <c:pt idx="6">
                    <c:v>Recuento de VALORACION DEL RIESGO RESULTANTE CON CONTROLES (Riesgo residual) - INTERPRETACIÓN DEL RIESGO</c:v>
                  </c:pt>
                </c:lvl>
              </c:multiLvlStrCache>
            </c:multiLvlStrRef>
          </c:cat>
          <c:val>
            <c:numRef>
              <c:f>Hoja1!$AE$330:$AE$344</c:f>
              <c:numCache>
                <c:formatCode>General</c:formatCode>
                <c:ptCount val="9"/>
                <c:pt idx="3">
                  <c:v>1</c:v>
                </c:pt>
                <c:pt idx="4">
                  <c:v>6</c:v>
                </c:pt>
              </c:numCache>
            </c:numRef>
          </c:val>
          <c:extLst>
            <c:ext xmlns:c16="http://schemas.microsoft.com/office/drawing/2014/chart" uri="{C3380CC4-5D6E-409C-BE32-E72D297353CC}">
              <c16:uniqueId val="{00000037-88C3-4CE2-A94F-F40620BE7723}"/>
            </c:ext>
          </c:extLst>
        </c:ser>
        <c:dLbls>
          <c:dLblPos val="ctr"/>
          <c:showLegendKey val="0"/>
          <c:showVal val="1"/>
          <c:showCatName val="0"/>
          <c:showSerName val="0"/>
          <c:showPercent val="0"/>
          <c:showBubbleSize val="0"/>
        </c:dLbls>
        <c:gapWidth val="150"/>
        <c:overlap val="100"/>
        <c:axId val="913024943"/>
        <c:axId val="913048943"/>
      </c:barChart>
      <c:catAx>
        <c:axId val="9130249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913048943"/>
        <c:crosses val="autoZero"/>
        <c:auto val="1"/>
        <c:lblAlgn val="ctr"/>
        <c:lblOffset val="100"/>
        <c:noMultiLvlLbl val="0"/>
      </c:catAx>
      <c:valAx>
        <c:axId val="9130489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30249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Final.xlsx]Hoja1!TablaDinámica3</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Eficacia 2024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Hoja1!$I$398:$I$399</c:f>
              <c:strCache>
                <c:ptCount val="1"/>
                <c:pt idx="0">
                  <c:v>2024</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38-4366-B189-6953BFC6AF4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Hoja1!$H$400:$H$401</c:f>
              <c:strCache>
                <c:ptCount val="1"/>
                <c:pt idx="0">
                  <c:v>Si</c:v>
                </c:pt>
              </c:strCache>
            </c:strRef>
          </c:cat>
          <c:val>
            <c:numRef>
              <c:f>Hoja1!$I$400:$I$401</c:f>
              <c:numCache>
                <c:formatCode>General</c:formatCode>
                <c:ptCount val="1"/>
                <c:pt idx="0">
                  <c:v>968</c:v>
                </c:pt>
              </c:numCache>
            </c:numRef>
          </c:val>
          <c:extLst>
            <c:ext xmlns:c16="http://schemas.microsoft.com/office/drawing/2014/chart" uri="{C3380CC4-5D6E-409C-BE32-E72D297353CC}">
              <c16:uniqueId val="{00000005-8F87-4CFC-BB36-09C4BA5203F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Final.xlsx]Hoja1!TablaDinámica4</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Eficacia 2025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Hoja1!$P$398:$P$399</c:f>
              <c:strCache>
                <c:ptCount val="1"/>
                <c:pt idx="0">
                  <c:v>2025</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D3-40CC-9851-2C6C870449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Hoja1!$O$400:$O$401</c:f>
              <c:strCache>
                <c:ptCount val="1"/>
                <c:pt idx="0">
                  <c:v>Si</c:v>
                </c:pt>
              </c:strCache>
            </c:strRef>
          </c:cat>
          <c:val>
            <c:numRef>
              <c:f>Hoja1!$P$400:$P$401</c:f>
              <c:numCache>
                <c:formatCode>General</c:formatCode>
                <c:ptCount val="1"/>
                <c:pt idx="0">
                  <c:v>121</c:v>
                </c:pt>
              </c:numCache>
            </c:numRef>
          </c:val>
          <c:extLst>
            <c:ext xmlns:c16="http://schemas.microsoft.com/office/drawing/2014/chart" uri="{C3380CC4-5D6E-409C-BE32-E72D297353CC}">
              <c16:uniqueId val="{00000007-3003-44C5-BEE8-EE67E1E9AC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 MIPER Exploración 2026 Final.xlsx]Hoja1!TablaDinámica1</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Eficacia 2026</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5">
              <a:lumMod val="7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Hoja1!$AD$166:$AD$167</c:f>
              <c:strCache>
                <c:ptCount val="1"/>
                <c:pt idx="0">
                  <c:v>2026</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41-4ADA-9D3A-404206AC8DE6}"/>
              </c:ext>
            </c:extLst>
          </c:dPt>
          <c:dPt>
            <c:idx val="1"/>
            <c:bubble3D val="0"/>
            <c:spPr>
              <a:solidFill>
                <a:schemeClr val="accent5">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41-4ADA-9D3A-404206AC8D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Hoja1!$AC$168:$AC$170</c:f>
              <c:strCache>
                <c:ptCount val="2"/>
                <c:pt idx="0">
                  <c:v>NO</c:v>
                </c:pt>
                <c:pt idx="1">
                  <c:v>SI</c:v>
                </c:pt>
              </c:strCache>
            </c:strRef>
          </c:cat>
          <c:val>
            <c:numRef>
              <c:f>Hoja1!$AD$168:$AD$170</c:f>
              <c:numCache>
                <c:formatCode>General</c:formatCode>
                <c:ptCount val="2"/>
                <c:pt idx="0">
                  <c:v>1</c:v>
                </c:pt>
                <c:pt idx="1">
                  <c:v>128</c:v>
                </c:pt>
              </c:numCache>
            </c:numRef>
          </c:val>
          <c:extLst>
            <c:ext xmlns:c16="http://schemas.microsoft.com/office/drawing/2014/chart" uri="{C3380CC4-5D6E-409C-BE32-E72D297353CC}">
              <c16:uniqueId val="{00000005-C11C-405D-BF77-1355B0ECCBD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Parametros!A1"/><Relationship Id="rId7" Type="http://schemas.openxmlformats.org/officeDocument/2006/relationships/image" Target="../media/image13.png"/><Relationship Id="rId2" Type="http://schemas.openxmlformats.org/officeDocument/2006/relationships/hyperlink" Target="#RAM!A1"/><Relationship Id="rId1" Type="http://schemas.openxmlformats.org/officeDocument/2006/relationships/hyperlink" Target="#'Matriz IPEVR'!A1"/><Relationship Id="rId6" Type="http://schemas.openxmlformats.org/officeDocument/2006/relationships/hyperlink" Target="#'TIPO VS NIVEL RIESGO'!A1"/><Relationship Id="rId5" Type="http://schemas.openxmlformats.org/officeDocument/2006/relationships/hyperlink" Target="#'L. DE MATRICES'!A1"/><Relationship Id="rId4" Type="http://schemas.openxmlformats.org/officeDocument/2006/relationships/hyperlink" Target="#'PRI. RIESGO '!A1"/></Relationships>
</file>

<file path=xl/drawings/_rels/drawing2.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13.png"/><Relationship Id="rId1" Type="http://schemas.openxmlformats.org/officeDocument/2006/relationships/image" Target="../media/image14.emf"/></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3.png"/><Relationship Id="rId1" Type="http://schemas.openxmlformats.org/officeDocument/2006/relationships/hyperlink" Target="#HOME!A1"/><Relationship Id="rId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3.png"/><Relationship Id="rId1" Type="http://schemas.openxmlformats.org/officeDocument/2006/relationships/hyperlink" Target="#HOME!A1"/><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hyperlink" Target="#HOME!A1"/></Relationships>
</file>

<file path=xl/drawings/_rels/drawing8.xml.rels><?xml version="1.0" encoding="UTF-8" standalone="yes"?>
<Relationships xmlns="http://schemas.openxmlformats.org/package/2006/relationships"><Relationship Id="rId1" Type="http://schemas.openxmlformats.org/officeDocument/2006/relationships/hyperlink" Target="#HOME!A1"/></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340074</xdr:colOff>
      <xdr:row>13</xdr:row>
      <xdr:rowOff>36196</xdr:rowOff>
    </xdr:from>
    <xdr:to>
      <xdr:col>6</xdr:col>
      <xdr:colOff>321024</xdr:colOff>
      <xdr:row>16</xdr:row>
      <xdr:rowOff>156275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bwMode="auto">
        <a:xfrm>
          <a:off x="3371687" y="2565954"/>
          <a:ext cx="1496756" cy="703869"/>
        </a:xfrm>
        <a:prstGeom prst="roundRect">
          <a:avLst/>
        </a:prstGeom>
        <a:solidFill>
          <a:srgbClr val="92D05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r>
            <a:rPr lang="es-CO" sz="1100">
              <a:latin typeface="Arial" panose="020B0604020202020204" pitchFamily="34" charset="0"/>
              <a:ea typeface="+mn-ea"/>
              <a:cs typeface="Arial" panose="020B0604020202020204" pitchFamily="34" charset="0"/>
            </a:rPr>
            <a:t>Matriz de peligros</a:t>
          </a:r>
        </a:p>
      </xdr:txBody>
    </xdr:sp>
    <xdr:clientData/>
  </xdr:twoCellAnchor>
  <xdr:twoCellAnchor>
    <xdr:from>
      <xdr:col>0</xdr:col>
      <xdr:colOff>704850</xdr:colOff>
      <xdr:row>8</xdr:row>
      <xdr:rowOff>95250</xdr:rowOff>
    </xdr:from>
    <xdr:to>
      <xdr:col>2</xdr:col>
      <xdr:colOff>685800</xdr:colOff>
      <xdr:row>12</xdr:row>
      <xdr:rowOff>9525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bwMode="auto">
        <a:xfrm>
          <a:off x="704850" y="1619250"/>
          <a:ext cx="1504950" cy="676275"/>
        </a:xfrm>
        <a:prstGeom prst="roundRect">
          <a:avLst/>
        </a:prstGeom>
        <a:solidFill>
          <a:schemeClr val="accent1"/>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Metodología de evaluación del riesgo RAM</a:t>
          </a:r>
        </a:p>
      </xdr:txBody>
    </xdr:sp>
    <xdr:clientData/>
  </xdr:twoCellAnchor>
  <xdr:twoCellAnchor>
    <xdr:from>
      <xdr:col>0</xdr:col>
      <xdr:colOff>695325</xdr:colOff>
      <xdr:row>13</xdr:row>
      <xdr:rowOff>35232</xdr:rowOff>
    </xdr:from>
    <xdr:to>
      <xdr:col>2</xdr:col>
      <xdr:colOff>676275</xdr:colOff>
      <xdr:row>16</xdr:row>
      <xdr:rowOff>140007</xdr:rowOff>
    </xdr:to>
    <xdr:sp macro="" textlink="">
      <xdr:nvSpPr>
        <xdr:cNvPr id="4" name="Rectángulo: esquinas redondeadas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bwMode="auto">
        <a:xfrm>
          <a:off x="695325" y="2564990"/>
          <a:ext cx="1496756" cy="688565"/>
        </a:xfrm>
        <a:prstGeom prst="roundRect">
          <a:avLst/>
        </a:prstGeom>
        <a:solidFill>
          <a:schemeClr val="accent1"/>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r>
            <a:rPr lang="es-CO" sz="1100">
              <a:latin typeface="Arial" panose="020B0604020202020204" pitchFamily="34" charset="0"/>
              <a:ea typeface="+mn-ea"/>
              <a:cs typeface="Arial" panose="020B0604020202020204" pitchFamily="34" charset="0"/>
            </a:rPr>
            <a:t>Clasificación factores de riesgo PARAMETROS</a:t>
          </a:r>
        </a:p>
      </xdr:txBody>
    </xdr:sp>
    <xdr:clientData/>
  </xdr:twoCellAnchor>
  <xdr:twoCellAnchor>
    <xdr:from>
      <xdr:col>8</xdr:col>
      <xdr:colOff>66675</xdr:colOff>
      <xdr:row>8</xdr:row>
      <xdr:rowOff>47625</xdr:rowOff>
    </xdr:from>
    <xdr:to>
      <xdr:col>10</xdr:col>
      <xdr:colOff>47625</xdr:colOff>
      <xdr:row>11</xdr:row>
      <xdr:rowOff>152400</xdr:rowOff>
    </xdr:to>
    <xdr:sp macro="" textlink="">
      <xdr:nvSpPr>
        <xdr:cNvPr id="6" name="Rectángulo: esquinas redondeadas 5">
          <a:hlinkClick xmlns:r="http://schemas.openxmlformats.org/officeDocument/2006/relationships" r:id="rId4"/>
          <a:extLst>
            <a:ext uri="{FF2B5EF4-FFF2-40B4-BE49-F238E27FC236}">
              <a16:creationId xmlns:a16="http://schemas.microsoft.com/office/drawing/2014/main" id="{00000000-0008-0000-0000-000006000000}"/>
            </a:ext>
          </a:extLst>
        </xdr:cNvPr>
        <xdr:cNvSpPr/>
      </xdr:nvSpPr>
      <xdr:spPr bwMode="auto">
        <a:xfrm>
          <a:off x="6162675" y="1571625"/>
          <a:ext cx="1504950" cy="676275"/>
        </a:xfrm>
        <a:prstGeom prst="roundRect">
          <a:avLst/>
        </a:prstGeom>
        <a:solidFill>
          <a:srgbClr val="99660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r>
            <a:rPr lang="es-CO" sz="1100">
              <a:latin typeface="Arial" panose="020B0604020202020204" pitchFamily="34" charset="0"/>
              <a:ea typeface="+mn-ea"/>
              <a:cs typeface="Arial" panose="020B0604020202020204" pitchFamily="34" charset="0"/>
            </a:rPr>
            <a:t>Priorización de Riesgos</a:t>
          </a:r>
        </a:p>
      </xdr:txBody>
    </xdr:sp>
    <xdr:clientData/>
  </xdr:twoCellAnchor>
  <xdr:twoCellAnchor>
    <xdr:from>
      <xdr:col>1</xdr:col>
      <xdr:colOff>57150</xdr:colOff>
      <xdr:row>5</xdr:row>
      <xdr:rowOff>85725</xdr:rowOff>
    </xdr:from>
    <xdr:to>
      <xdr:col>2</xdr:col>
      <xdr:colOff>628650</xdr:colOff>
      <xdr:row>7</xdr:row>
      <xdr:rowOff>0</xdr:rowOff>
    </xdr:to>
    <xdr:sp macro="" textlink="">
      <xdr:nvSpPr>
        <xdr:cNvPr id="9" name="CuadroTexto 8">
          <a:extLst>
            <a:ext uri="{FF2B5EF4-FFF2-40B4-BE49-F238E27FC236}">
              <a16:creationId xmlns:a16="http://schemas.microsoft.com/office/drawing/2014/main" id="{00000000-0008-0000-0000-000009000000}"/>
            </a:ext>
          </a:extLst>
        </xdr:cNvPr>
        <xdr:cNvSpPr txBox="1"/>
      </xdr:nvSpPr>
      <xdr:spPr>
        <a:xfrm>
          <a:off x="819150" y="1038225"/>
          <a:ext cx="1333500" cy="295275"/>
        </a:xfrm>
        <a:prstGeom prst="rect">
          <a:avLst/>
        </a:prstGeom>
        <a:solidFill>
          <a:schemeClr val="accent1"/>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r>
            <a:rPr lang="es-CO" sz="1100">
              <a:latin typeface="Arial" panose="020B0604020202020204" pitchFamily="34" charset="0"/>
              <a:ea typeface="+mn-ea"/>
              <a:cs typeface="Arial" panose="020B0604020202020204" pitchFamily="34" charset="0"/>
            </a:rPr>
            <a:t>Metodología</a:t>
          </a:r>
        </a:p>
      </xdr:txBody>
    </xdr:sp>
    <xdr:clientData/>
  </xdr:twoCellAnchor>
  <xdr:twoCellAnchor>
    <xdr:from>
      <xdr:col>4</xdr:col>
      <xdr:colOff>333375</xdr:colOff>
      <xdr:row>5</xdr:row>
      <xdr:rowOff>76200</xdr:rowOff>
    </xdr:from>
    <xdr:to>
      <xdr:col>6</xdr:col>
      <xdr:colOff>235565</xdr:colOff>
      <xdr:row>7</xdr:row>
      <xdr:rowOff>10243</xdr:rowOff>
    </xdr:to>
    <xdr:sp macro="" textlink="">
      <xdr:nvSpPr>
        <xdr:cNvPr id="10" name="CuadroTexto 9">
          <a:extLst>
            <a:ext uri="{FF2B5EF4-FFF2-40B4-BE49-F238E27FC236}">
              <a16:creationId xmlns:a16="http://schemas.microsoft.com/office/drawing/2014/main" id="{00000000-0008-0000-0000-00000A000000}"/>
            </a:ext>
          </a:extLst>
        </xdr:cNvPr>
        <xdr:cNvSpPr txBox="1"/>
      </xdr:nvSpPr>
      <xdr:spPr>
        <a:xfrm>
          <a:off x="3364988" y="1049184"/>
          <a:ext cx="1417996" cy="323236"/>
        </a:xfrm>
        <a:prstGeom prst="rect">
          <a:avLst/>
        </a:prstGeom>
        <a:solidFill>
          <a:srgbClr val="92D05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r>
            <a:rPr lang="es-CO" sz="1100">
              <a:latin typeface="Arial" panose="020B0604020202020204" pitchFamily="34" charset="0"/>
              <a:ea typeface="+mn-ea"/>
              <a:cs typeface="Arial" panose="020B0604020202020204" pitchFamily="34" charset="0"/>
            </a:rPr>
            <a:t>Matriz</a:t>
          </a:r>
        </a:p>
      </xdr:txBody>
    </xdr:sp>
    <xdr:clientData/>
  </xdr:twoCellAnchor>
  <xdr:twoCellAnchor>
    <xdr:from>
      <xdr:col>8</xdr:col>
      <xdr:colOff>152400</xdr:colOff>
      <xdr:row>5</xdr:row>
      <xdr:rowOff>76200</xdr:rowOff>
    </xdr:from>
    <xdr:to>
      <xdr:col>9</xdr:col>
      <xdr:colOff>723900</xdr:colOff>
      <xdr:row>7</xdr:row>
      <xdr:rowOff>19050</xdr:rowOff>
    </xdr:to>
    <xdr:sp macro="" textlink="">
      <xdr:nvSpPr>
        <xdr:cNvPr id="11" name="CuadroTexto 10">
          <a:extLst>
            <a:ext uri="{FF2B5EF4-FFF2-40B4-BE49-F238E27FC236}">
              <a16:creationId xmlns:a16="http://schemas.microsoft.com/office/drawing/2014/main" id="{00000000-0008-0000-0000-00000B000000}"/>
            </a:ext>
          </a:extLst>
        </xdr:cNvPr>
        <xdr:cNvSpPr txBox="1"/>
      </xdr:nvSpPr>
      <xdr:spPr>
        <a:xfrm>
          <a:off x="6248400" y="1028700"/>
          <a:ext cx="1333500" cy="323850"/>
        </a:xfrm>
        <a:prstGeom prst="rect">
          <a:avLst/>
        </a:prstGeom>
        <a:solidFill>
          <a:srgbClr val="99660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r>
            <a:rPr lang="es-CO" sz="1100">
              <a:latin typeface="Arial" panose="020B0604020202020204" pitchFamily="34" charset="0"/>
              <a:ea typeface="+mn-ea"/>
              <a:cs typeface="Arial" panose="020B0604020202020204" pitchFamily="34" charset="0"/>
            </a:rPr>
            <a:t>Priorización</a:t>
          </a:r>
        </a:p>
      </xdr:txBody>
    </xdr:sp>
    <xdr:clientData/>
  </xdr:twoCellAnchor>
  <xdr:twoCellAnchor>
    <xdr:from>
      <xdr:col>4</xdr:col>
      <xdr:colOff>324777</xdr:colOff>
      <xdr:row>8</xdr:row>
      <xdr:rowOff>115240</xdr:rowOff>
    </xdr:from>
    <xdr:to>
      <xdr:col>6</xdr:col>
      <xdr:colOff>305727</xdr:colOff>
      <xdr:row>12</xdr:row>
      <xdr:rowOff>25418</xdr:rowOff>
    </xdr:to>
    <xdr:sp macro="" textlink="">
      <xdr:nvSpPr>
        <xdr:cNvPr id="12" name="Rectángulo: esquinas redondeadas 11">
          <a:hlinkClick xmlns:r="http://schemas.openxmlformats.org/officeDocument/2006/relationships" r:id="rId5"/>
          <a:extLst>
            <a:ext uri="{FF2B5EF4-FFF2-40B4-BE49-F238E27FC236}">
              <a16:creationId xmlns:a16="http://schemas.microsoft.com/office/drawing/2014/main" id="{00000000-0008-0000-0000-00000C000000}"/>
            </a:ext>
          </a:extLst>
        </xdr:cNvPr>
        <xdr:cNvSpPr/>
      </xdr:nvSpPr>
      <xdr:spPr bwMode="auto">
        <a:xfrm>
          <a:off x="3356390" y="1672014"/>
          <a:ext cx="1496756" cy="688565"/>
        </a:xfrm>
        <a:prstGeom prst="roundRect">
          <a:avLst/>
        </a:prstGeom>
        <a:solidFill>
          <a:srgbClr val="92D05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Listado de matrices de peligro</a:t>
          </a:r>
          <a:r>
            <a:rPr lang="es-CO" sz="1100" baseline="0">
              <a:latin typeface="Arial" panose="020B0604020202020204" pitchFamily="34" charset="0"/>
              <a:cs typeface="Arial" panose="020B0604020202020204" pitchFamily="34" charset="0"/>
            </a:rPr>
            <a:t> por centro de trabajo</a:t>
          </a:r>
          <a:endParaRPr lang="es-CO" sz="1100">
            <a:latin typeface="Arial" panose="020B0604020202020204" pitchFamily="34" charset="0"/>
            <a:cs typeface="Arial" panose="020B0604020202020204" pitchFamily="34" charset="0"/>
          </a:endParaRPr>
        </a:p>
      </xdr:txBody>
    </xdr:sp>
    <xdr:clientData/>
  </xdr:twoCellAnchor>
  <xdr:twoCellAnchor>
    <xdr:from>
      <xdr:col>8</xdr:col>
      <xdr:colOff>92178</xdr:colOff>
      <xdr:row>13</xdr:row>
      <xdr:rowOff>10242</xdr:rowOff>
    </xdr:from>
    <xdr:to>
      <xdr:col>10</xdr:col>
      <xdr:colOff>70117</xdr:colOff>
      <xdr:row>16</xdr:row>
      <xdr:rowOff>119536</xdr:rowOff>
    </xdr:to>
    <xdr:sp macro="" textlink="">
      <xdr:nvSpPr>
        <xdr:cNvPr id="14" name="Rectángulo: esquinas redondeadas 13">
          <a:hlinkClick xmlns:r="http://schemas.openxmlformats.org/officeDocument/2006/relationships" r:id="rId6"/>
          <a:extLst>
            <a:ext uri="{FF2B5EF4-FFF2-40B4-BE49-F238E27FC236}">
              <a16:creationId xmlns:a16="http://schemas.microsoft.com/office/drawing/2014/main" id="{86E481F0-A4F1-4A9C-8020-C392C6D48734}"/>
            </a:ext>
          </a:extLst>
        </xdr:cNvPr>
        <xdr:cNvSpPr/>
      </xdr:nvSpPr>
      <xdr:spPr bwMode="auto">
        <a:xfrm>
          <a:off x="6155404" y="2540000"/>
          <a:ext cx="1493745" cy="693084"/>
        </a:xfrm>
        <a:prstGeom prst="roundRect">
          <a:avLst/>
        </a:prstGeom>
        <a:solidFill>
          <a:srgbClr val="99660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r>
            <a:rPr lang="es-CO" sz="1100">
              <a:latin typeface="Arial" panose="020B0604020202020204" pitchFamily="34" charset="0"/>
              <a:ea typeface="+mn-ea"/>
              <a:cs typeface="Arial" panose="020B0604020202020204" pitchFamily="34" charset="0"/>
            </a:rPr>
            <a:t>Resumen tipo de riesgo vs nivel de riesgo</a:t>
          </a:r>
        </a:p>
      </xdr:txBody>
    </xdr:sp>
    <xdr:clientData/>
  </xdr:twoCellAnchor>
  <xdr:twoCellAnchor>
    <xdr:from>
      <xdr:col>3</xdr:col>
      <xdr:colOff>20483</xdr:colOff>
      <xdr:row>11</xdr:row>
      <xdr:rowOff>40967</xdr:rowOff>
    </xdr:from>
    <xdr:to>
      <xdr:col>4</xdr:col>
      <xdr:colOff>240988</xdr:colOff>
      <xdr:row>13</xdr:row>
      <xdr:rowOff>136406</xdr:rowOff>
    </xdr:to>
    <xdr:sp macro="" textlink="">
      <xdr:nvSpPr>
        <xdr:cNvPr id="5" name="Flecha: a la derecha 4">
          <a:extLst>
            <a:ext uri="{FF2B5EF4-FFF2-40B4-BE49-F238E27FC236}">
              <a16:creationId xmlns:a16="http://schemas.microsoft.com/office/drawing/2014/main" id="{691F4A77-6D05-444D-9C6C-159BB7873BE2}"/>
            </a:ext>
          </a:extLst>
        </xdr:cNvPr>
        <xdr:cNvSpPr/>
      </xdr:nvSpPr>
      <xdr:spPr>
        <a:xfrm>
          <a:off x="2294193" y="2181532"/>
          <a:ext cx="978408" cy="484632"/>
        </a:xfrm>
        <a:prstGeom prst="rightArrow">
          <a:avLst/>
        </a:prstGeom>
        <a:solidFill>
          <a:schemeClr val="accent1"/>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endParaRPr lang="es-CO" sz="1100">
            <a:latin typeface="Arial" panose="020B0604020202020204" pitchFamily="34" charset="0"/>
            <a:ea typeface="+mn-ea"/>
            <a:cs typeface="Arial" panose="020B0604020202020204" pitchFamily="34" charset="0"/>
          </a:endParaRPr>
        </a:p>
      </xdr:txBody>
    </xdr:sp>
    <xdr:clientData/>
  </xdr:twoCellAnchor>
  <xdr:twoCellAnchor>
    <xdr:from>
      <xdr:col>6</xdr:col>
      <xdr:colOff>469900</xdr:colOff>
      <xdr:row>11</xdr:row>
      <xdr:rowOff>70464</xdr:rowOff>
    </xdr:from>
    <xdr:to>
      <xdr:col>7</xdr:col>
      <xdr:colOff>690404</xdr:colOff>
      <xdr:row>13</xdr:row>
      <xdr:rowOff>165903</xdr:rowOff>
    </xdr:to>
    <xdr:sp macro="" textlink="">
      <xdr:nvSpPr>
        <xdr:cNvPr id="15" name="Flecha: a la derecha 14">
          <a:extLst>
            <a:ext uri="{FF2B5EF4-FFF2-40B4-BE49-F238E27FC236}">
              <a16:creationId xmlns:a16="http://schemas.microsoft.com/office/drawing/2014/main" id="{93FB3D44-99C0-4928-9783-40A6819B0747}"/>
            </a:ext>
          </a:extLst>
        </xdr:cNvPr>
        <xdr:cNvSpPr/>
      </xdr:nvSpPr>
      <xdr:spPr>
        <a:xfrm>
          <a:off x="5017319" y="2211029"/>
          <a:ext cx="978408" cy="484632"/>
        </a:xfrm>
        <a:prstGeom prst="rightArrow">
          <a:avLst/>
        </a:prstGeom>
        <a:solidFill>
          <a:srgbClr val="92D05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marL="0" indent="0" algn="ctr"/>
          <a:endParaRPr lang="es-CO" sz="1100">
            <a:latin typeface="Arial" panose="020B0604020202020204" pitchFamily="34" charset="0"/>
            <a:ea typeface="+mn-ea"/>
            <a:cs typeface="Arial" panose="020B0604020202020204" pitchFamily="34" charset="0"/>
          </a:endParaRPr>
        </a:p>
      </xdr:txBody>
    </xdr:sp>
    <xdr:clientData/>
  </xdr:twoCellAnchor>
  <xdr:twoCellAnchor editAs="oneCell">
    <xdr:from>
      <xdr:col>0</xdr:col>
      <xdr:colOff>0</xdr:colOff>
      <xdr:row>0</xdr:row>
      <xdr:rowOff>0</xdr:rowOff>
    </xdr:from>
    <xdr:to>
      <xdr:col>4</xdr:col>
      <xdr:colOff>327909</xdr:colOff>
      <xdr:row>5</xdr:row>
      <xdr:rowOff>18268</xdr:rowOff>
    </xdr:to>
    <xdr:pic>
      <xdr:nvPicPr>
        <xdr:cNvPr id="13" name="Picture 1" descr="Screen Clipping">
          <a:extLst>
            <a:ext uri="{FF2B5EF4-FFF2-40B4-BE49-F238E27FC236}">
              <a16:creationId xmlns:a16="http://schemas.microsoft.com/office/drawing/2014/main" id="{68FBA6DE-6557-492F-89A8-A7FB5B2F0F2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0" y="0"/>
          <a:ext cx="3359522" cy="9912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5</xdr:col>
      <xdr:colOff>1588770</xdr:colOff>
      <xdr:row>175</xdr:row>
      <xdr:rowOff>22860</xdr:rowOff>
    </xdr:to>
    <xdr:pic>
      <xdr:nvPicPr>
        <xdr:cNvPr id="4" name="Imagen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8620" y="50794920"/>
          <a:ext cx="10546080" cy="4632960"/>
        </a:xfrm>
        <a:prstGeom prst="rect">
          <a:avLst/>
        </a:prstGeom>
        <a:noFill/>
        <a:ln>
          <a:noFill/>
        </a:ln>
      </xdr:spPr>
    </xdr:pic>
    <xdr:clientData/>
  </xdr:twoCellAnchor>
  <xdr:twoCellAnchor editAs="oneCell">
    <xdr:from>
      <xdr:col>0</xdr:col>
      <xdr:colOff>309940</xdr:colOff>
      <xdr:row>0</xdr:row>
      <xdr:rowOff>55940</xdr:rowOff>
    </xdr:from>
    <xdr:to>
      <xdr:col>1</xdr:col>
      <xdr:colOff>657225</xdr:colOff>
      <xdr:row>1</xdr:row>
      <xdr:rowOff>892443</xdr:rowOff>
    </xdr:to>
    <xdr:pic>
      <xdr:nvPicPr>
        <xdr:cNvPr id="5" name="Picture 1" descr="Screen Clipping">
          <a:extLst>
            <a:ext uri="{FF2B5EF4-FFF2-40B4-BE49-F238E27FC236}">
              <a16:creationId xmlns:a16="http://schemas.microsoft.com/office/drawing/2014/main" id="{C20E32D7-1C0E-407C-BA27-B5C44A950E6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9940" y="55940"/>
          <a:ext cx="994985" cy="11317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0</xdr:colOff>
      <xdr:row>1</xdr:row>
      <xdr:rowOff>0</xdr:rowOff>
    </xdr:from>
    <xdr:to>
      <xdr:col>11</xdr:col>
      <xdr:colOff>615868</xdr:colOff>
      <xdr:row>1</xdr:row>
      <xdr:rowOff>628347</xdr:rowOff>
    </xdr:to>
    <xdr:sp macro="" textlink="">
      <xdr:nvSpPr>
        <xdr:cNvPr id="6" name="Rectángulo: esquinas redondeadas 5">
          <a:hlinkClick xmlns:r="http://schemas.openxmlformats.org/officeDocument/2006/relationships" r:id="rId3"/>
          <a:extLst>
            <a:ext uri="{FF2B5EF4-FFF2-40B4-BE49-F238E27FC236}">
              <a16:creationId xmlns:a16="http://schemas.microsoft.com/office/drawing/2014/main" id="{E13F3F22-422F-4188-A4E9-F1C7A368047D}"/>
            </a:ext>
          </a:extLst>
        </xdr:cNvPr>
        <xdr:cNvSpPr/>
      </xdr:nvSpPr>
      <xdr:spPr bwMode="auto">
        <a:xfrm>
          <a:off x="17078325" y="295275"/>
          <a:ext cx="1501693" cy="628347"/>
        </a:xfrm>
        <a:prstGeom prst="roundRect">
          <a:avLst/>
        </a:prstGeom>
        <a:solidFill>
          <a:srgbClr val="92D05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Volver</a:t>
          </a:r>
          <a:r>
            <a:rPr lang="es-CO" sz="1100" baseline="0">
              <a:latin typeface="Arial" panose="020B0604020202020204" pitchFamily="34" charset="0"/>
              <a:cs typeface="Arial" panose="020B0604020202020204" pitchFamily="34" charset="0"/>
            </a:rPr>
            <a:t> al menú</a:t>
          </a:r>
          <a:endParaRPr lang="es-CO" sz="11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390525</xdr:colOff>
      <xdr:row>0</xdr:row>
      <xdr:rowOff>266700</xdr:rowOff>
    </xdr:from>
    <xdr:to>
      <xdr:col>12</xdr:col>
      <xdr:colOff>368218</xdr:colOff>
      <xdr:row>3</xdr:row>
      <xdr:rowOff>180672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CC11BF5F-941F-49B4-A06A-524BCEFD628F}"/>
            </a:ext>
          </a:extLst>
        </xdr:cNvPr>
        <xdr:cNvSpPr/>
      </xdr:nvSpPr>
      <xdr:spPr bwMode="auto">
        <a:xfrm>
          <a:off x="18383250" y="266700"/>
          <a:ext cx="1501693" cy="628347"/>
        </a:xfrm>
        <a:prstGeom prst="roundRect">
          <a:avLst/>
        </a:prstGeom>
        <a:solidFill>
          <a:srgbClr val="92D05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Volver</a:t>
          </a:r>
          <a:r>
            <a:rPr lang="es-CO" sz="1100" baseline="0">
              <a:latin typeface="Arial" panose="020B0604020202020204" pitchFamily="34" charset="0"/>
              <a:cs typeface="Arial" panose="020B0604020202020204" pitchFamily="34" charset="0"/>
            </a:rPr>
            <a:t> al menú</a:t>
          </a:r>
          <a:endParaRPr lang="es-CO" sz="110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2611506</xdr:colOff>
      <xdr:row>4</xdr:row>
      <xdr:rowOff>73136</xdr:rowOff>
    </xdr:from>
    <xdr:to>
      <xdr:col>5</xdr:col>
      <xdr:colOff>3288030</xdr:colOff>
      <xdr:row>6</xdr:row>
      <xdr:rowOff>57151</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bwMode="auto">
        <a:xfrm>
          <a:off x="10822056" y="777986"/>
          <a:ext cx="676524" cy="507890"/>
        </a:xfrm>
        <a:prstGeom prst="roundRect">
          <a:avLst/>
        </a:prstGeom>
        <a:solidFill>
          <a:srgbClr val="92D05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Volver</a:t>
          </a:r>
          <a:r>
            <a:rPr lang="es-CO" sz="1100" baseline="0">
              <a:latin typeface="Arial" panose="020B0604020202020204" pitchFamily="34" charset="0"/>
              <a:cs typeface="Arial" panose="020B0604020202020204" pitchFamily="34" charset="0"/>
            </a:rPr>
            <a:t> al menú</a:t>
          </a:r>
          <a:endParaRPr lang="es-CO" sz="1100">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39</xdr:col>
      <xdr:colOff>495822</xdr:colOff>
      <xdr:row>1</xdr:row>
      <xdr:rowOff>195720</xdr:rowOff>
    </xdr:from>
    <xdr:to>
      <xdr:col>41</xdr:col>
      <xdr:colOff>503707</xdr:colOff>
      <xdr:row>1</xdr:row>
      <xdr:rowOff>794674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07885AC-B4A0-4DA9-B808-03C8A25C847D}"/>
            </a:ext>
          </a:extLst>
        </xdr:cNvPr>
        <xdr:cNvSpPr/>
      </xdr:nvSpPr>
      <xdr:spPr bwMode="auto">
        <a:xfrm>
          <a:off x="44150802" y="325260"/>
          <a:ext cx="2476765" cy="598954"/>
        </a:xfrm>
        <a:prstGeom prst="roundRect">
          <a:avLst/>
        </a:prstGeom>
        <a:solidFill>
          <a:schemeClr val="accent2"/>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Volver</a:t>
          </a:r>
          <a:r>
            <a:rPr lang="es-CO" sz="1100" baseline="0">
              <a:latin typeface="Arial" panose="020B0604020202020204" pitchFamily="34" charset="0"/>
              <a:cs typeface="Arial" panose="020B0604020202020204" pitchFamily="34" charset="0"/>
            </a:rPr>
            <a:t> al menú</a:t>
          </a:r>
          <a:endParaRPr lang="es-CO" sz="1100">
            <a:latin typeface="Arial" panose="020B0604020202020204" pitchFamily="34" charset="0"/>
            <a:cs typeface="Arial" panose="020B0604020202020204" pitchFamily="34" charset="0"/>
          </a:endParaRPr>
        </a:p>
      </xdr:txBody>
    </xdr:sp>
    <xdr:clientData/>
  </xdr:twoCellAnchor>
  <xdr:twoCellAnchor editAs="oneCell">
    <xdr:from>
      <xdr:col>3</xdr:col>
      <xdr:colOff>421503</xdr:colOff>
      <xdr:row>1</xdr:row>
      <xdr:rowOff>104775</xdr:rowOff>
    </xdr:from>
    <xdr:to>
      <xdr:col>6</xdr:col>
      <xdr:colOff>649519</xdr:colOff>
      <xdr:row>1</xdr:row>
      <xdr:rowOff>1101107</xdr:rowOff>
    </xdr:to>
    <xdr:pic>
      <xdr:nvPicPr>
        <xdr:cNvPr id="3" name="Picture 1" descr="Screen Clipping">
          <a:extLst>
            <a:ext uri="{FF2B5EF4-FFF2-40B4-BE49-F238E27FC236}">
              <a16:creationId xmlns:a16="http://schemas.microsoft.com/office/drawing/2014/main" id="{1562B52F-DF54-49A1-8694-16BFFED06A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79943" y="234315"/>
          <a:ext cx="3443656" cy="9963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xdr:colOff>
      <xdr:row>145</xdr:row>
      <xdr:rowOff>15240</xdr:rowOff>
    </xdr:from>
    <xdr:to>
      <xdr:col>7</xdr:col>
      <xdr:colOff>225217</xdr:colOff>
      <xdr:row>146</xdr:row>
      <xdr:rowOff>818926</xdr:rowOff>
    </xdr:to>
    <xdr:pic>
      <xdr:nvPicPr>
        <xdr:cNvPr id="4" name="Imagen 3">
          <a:extLst>
            <a:ext uri="{FF2B5EF4-FFF2-40B4-BE49-F238E27FC236}">
              <a16:creationId xmlns:a16="http://schemas.microsoft.com/office/drawing/2014/main" id="{25EA71A1-CA84-4F4A-9991-AF16C57582C8}"/>
            </a:ext>
          </a:extLst>
        </xdr:cNvPr>
        <xdr:cNvPicPr>
          <a:picLocks noChangeAspect="1"/>
        </xdr:cNvPicPr>
      </xdr:nvPicPr>
      <xdr:blipFill>
        <a:blip xmlns:r="http://schemas.openxmlformats.org/officeDocument/2006/relationships" r:embed="rId3"/>
        <a:stretch>
          <a:fillRect/>
        </a:stretch>
      </xdr:blipFill>
      <xdr:spPr>
        <a:xfrm>
          <a:off x="3550920" y="134355840"/>
          <a:ext cx="4077127" cy="1994946"/>
        </a:xfrm>
        <a:prstGeom prst="rect">
          <a:avLst/>
        </a:prstGeom>
      </xdr:spPr>
    </xdr:pic>
    <xdr:clientData/>
  </xdr:twoCellAnchor>
  <xdr:twoCellAnchor editAs="oneCell">
    <xdr:from>
      <xdr:col>7</xdr:col>
      <xdr:colOff>592160</xdr:colOff>
      <xdr:row>145</xdr:row>
      <xdr:rowOff>60960</xdr:rowOff>
    </xdr:from>
    <xdr:to>
      <xdr:col>18</xdr:col>
      <xdr:colOff>56592</xdr:colOff>
      <xdr:row>147</xdr:row>
      <xdr:rowOff>688814</xdr:rowOff>
    </xdr:to>
    <xdr:pic>
      <xdr:nvPicPr>
        <xdr:cNvPr id="5" name="Imagen 4">
          <a:extLst>
            <a:ext uri="{FF2B5EF4-FFF2-40B4-BE49-F238E27FC236}">
              <a16:creationId xmlns:a16="http://schemas.microsoft.com/office/drawing/2014/main" id="{C5777798-05C8-4E32-9153-E9E2EEA208ED}"/>
            </a:ext>
          </a:extLst>
        </xdr:cNvPr>
        <xdr:cNvPicPr>
          <a:picLocks noChangeAspect="1"/>
        </xdr:cNvPicPr>
      </xdr:nvPicPr>
      <xdr:blipFill>
        <a:blip xmlns:r="http://schemas.openxmlformats.org/officeDocument/2006/relationships" r:embed="rId4"/>
        <a:stretch>
          <a:fillRect/>
        </a:stretch>
      </xdr:blipFill>
      <xdr:spPr>
        <a:xfrm>
          <a:off x="7998800" y="134401560"/>
          <a:ext cx="7727052" cy="292528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39</xdr:col>
      <xdr:colOff>495822</xdr:colOff>
      <xdr:row>1</xdr:row>
      <xdr:rowOff>195720</xdr:rowOff>
    </xdr:from>
    <xdr:to>
      <xdr:col>41</xdr:col>
      <xdr:colOff>503707</xdr:colOff>
      <xdr:row>1</xdr:row>
      <xdr:rowOff>794674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bwMode="auto">
        <a:xfrm>
          <a:off x="33833322" y="195720"/>
          <a:ext cx="1495351" cy="598954"/>
        </a:xfrm>
        <a:prstGeom prst="roundRect">
          <a:avLst/>
        </a:prstGeom>
        <a:solidFill>
          <a:schemeClr val="accent2"/>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Volver</a:t>
          </a:r>
          <a:r>
            <a:rPr lang="es-CO" sz="1100" baseline="0">
              <a:latin typeface="Arial" panose="020B0604020202020204" pitchFamily="34" charset="0"/>
              <a:cs typeface="Arial" panose="020B0604020202020204" pitchFamily="34" charset="0"/>
            </a:rPr>
            <a:t> al menú</a:t>
          </a:r>
          <a:endParaRPr lang="es-CO" sz="1100">
            <a:latin typeface="Arial" panose="020B0604020202020204" pitchFamily="34" charset="0"/>
            <a:cs typeface="Arial" panose="020B0604020202020204" pitchFamily="34" charset="0"/>
          </a:endParaRPr>
        </a:p>
      </xdr:txBody>
    </xdr:sp>
    <xdr:clientData/>
  </xdr:twoCellAnchor>
  <xdr:twoCellAnchor editAs="oneCell">
    <xdr:from>
      <xdr:col>3</xdr:col>
      <xdr:colOff>421503</xdr:colOff>
      <xdr:row>1</xdr:row>
      <xdr:rowOff>104775</xdr:rowOff>
    </xdr:from>
    <xdr:to>
      <xdr:col>6</xdr:col>
      <xdr:colOff>661815</xdr:colOff>
      <xdr:row>1</xdr:row>
      <xdr:rowOff>1101107</xdr:rowOff>
    </xdr:to>
    <xdr:pic>
      <xdr:nvPicPr>
        <xdr:cNvPr id="7" name="Picture 1" descr="Screen Clipping">
          <a:extLst>
            <a:ext uri="{FF2B5EF4-FFF2-40B4-BE49-F238E27FC236}">
              <a16:creationId xmlns:a16="http://schemas.microsoft.com/office/drawing/2014/main" id="{A63C9D1B-DE0E-4ADF-A591-8E3B153DD9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69619" y="104775"/>
          <a:ext cx="3359522" cy="9912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131</xdr:row>
      <xdr:rowOff>0</xdr:rowOff>
    </xdr:from>
    <xdr:to>
      <xdr:col>7</xdr:col>
      <xdr:colOff>208071</xdr:colOff>
      <xdr:row>146</xdr:row>
      <xdr:rowOff>17408</xdr:rowOff>
    </xdr:to>
    <xdr:pic>
      <xdr:nvPicPr>
        <xdr:cNvPr id="6" name="Imagen 5">
          <a:extLst>
            <a:ext uri="{FF2B5EF4-FFF2-40B4-BE49-F238E27FC236}">
              <a16:creationId xmlns:a16="http://schemas.microsoft.com/office/drawing/2014/main" id="{F831592B-6D6F-4B55-86A8-638E36E0DA35}"/>
            </a:ext>
          </a:extLst>
        </xdr:cNvPr>
        <xdr:cNvPicPr>
          <a:picLocks noChangeAspect="1"/>
        </xdr:cNvPicPr>
      </xdr:nvPicPr>
      <xdr:blipFill>
        <a:blip xmlns:r="http://schemas.openxmlformats.org/officeDocument/2006/relationships" r:embed="rId3"/>
        <a:stretch>
          <a:fillRect/>
        </a:stretch>
      </xdr:blipFill>
      <xdr:spPr>
        <a:xfrm>
          <a:off x="2632364" y="1178841709"/>
          <a:ext cx="4071584" cy="1885867"/>
        </a:xfrm>
        <a:prstGeom prst="rect">
          <a:avLst/>
        </a:prstGeom>
      </xdr:spPr>
    </xdr:pic>
    <xdr:clientData/>
  </xdr:twoCellAnchor>
  <xdr:twoCellAnchor editAs="oneCell">
    <xdr:from>
      <xdr:col>7</xdr:col>
      <xdr:colOff>515960</xdr:colOff>
      <xdr:row>131</xdr:row>
      <xdr:rowOff>317</xdr:rowOff>
    </xdr:from>
    <xdr:to>
      <xdr:col>18</xdr:col>
      <xdr:colOff>3433</xdr:colOff>
      <xdr:row>153</xdr:row>
      <xdr:rowOff>20473</xdr:rowOff>
    </xdr:to>
    <xdr:pic>
      <xdr:nvPicPr>
        <xdr:cNvPr id="10" name="Imagen 9">
          <a:extLst>
            <a:ext uri="{FF2B5EF4-FFF2-40B4-BE49-F238E27FC236}">
              <a16:creationId xmlns:a16="http://schemas.microsoft.com/office/drawing/2014/main" id="{549289C7-7122-4D48-AB3D-25AFC9F7179E}"/>
            </a:ext>
          </a:extLst>
        </xdr:cNvPr>
        <xdr:cNvPicPr>
          <a:picLocks noChangeAspect="1"/>
        </xdr:cNvPicPr>
      </xdr:nvPicPr>
      <xdr:blipFill>
        <a:blip xmlns:r="http://schemas.openxmlformats.org/officeDocument/2006/relationships" r:embed="rId4"/>
        <a:stretch>
          <a:fillRect/>
        </a:stretch>
      </xdr:blipFill>
      <xdr:spPr>
        <a:xfrm>
          <a:off x="7013742" y="1178842026"/>
          <a:ext cx="7618652" cy="27652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40</xdr:col>
      <xdr:colOff>495822</xdr:colOff>
      <xdr:row>1</xdr:row>
      <xdr:rowOff>195720</xdr:rowOff>
    </xdr:from>
    <xdr:to>
      <xdr:col>42</xdr:col>
      <xdr:colOff>503707</xdr:colOff>
      <xdr:row>1</xdr:row>
      <xdr:rowOff>794674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50CD643D-36EE-4045-99A1-57E49C92A9B3}"/>
            </a:ext>
          </a:extLst>
        </xdr:cNvPr>
        <xdr:cNvSpPr/>
      </xdr:nvSpPr>
      <xdr:spPr bwMode="auto">
        <a:xfrm>
          <a:off x="44129847" y="330975"/>
          <a:ext cx="2486290" cy="595144"/>
        </a:xfrm>
        <a:prstGeom prst="roundRect">
          <a:avLst/>
        </a:prstGeom>
        <a:solidFill>
          <a:schemeClr val="accent2"/>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Volver</a:t>
          </a:r>
          <a:r>
            <a:rPr lang="es-CO" sz="1100" baseline="0">
              <a:latin typeface="Arial" panose="020B0604020202020204" pitchFamily="34" charset="0"/>
              <a:cs typeface="Arial" panose="020B0604020202020204" pitchFamily="34" charset="0"/>
            </a:rPr>
            <a:t> al menú</a:t>
          </a:r>
          <a:endParaRPr lang="es-CO" sz="1100">
            <a:latin typeface="Arial" panose="020B0604020202020204" pitchFamily="34" charset="0"/>
            <a:cs typeface="Arial" panose="020B0604020202020204" pitchFamily="34" charset="0"/>
          </a:endParaRPr>
        </a:p>
      </xdr:txBody>
    </xdr:sp>
    <xdr:clientData/>
  </xdr:twoCellAnchor>
  <xdr:twoCellAnchor editAs="oneCell">
    <xdr:from>
      <xdr:col>3</xdr:col>
      <xdr:colOff>421503</xdr:colOff>
      <xdr:row>1</xdr:row>
      <xdr:rowOff>104775</xdr:rowOff>
    </xdr:from>
    <xdr:to>
      <xdr:col>6</xdr:col>
      <xdr:colOff>475760</xdr:colOff>
      <xdr:row>1</xdr:row>
      <xdr:rowOff>1101107</xdr:rowOff>
    </xdr:to>
    <xdr:pic>
      <xdr:nvPicPr>
        <xdr:cNvPr id="3" name="Picture 1" descr="Screen Clipping">
          <a:extLst>
            <a:ext uri="{FF2B5EF4-FFF2-40B4-BE49-F238E27FC236}">
              <a16:creationId xmlns:a16="http://schemas.microsoft.com/office/drawing/2014/main" id="{DDDFD14F-03B2-4D04-BF82-C81C16A4A87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64703" y="236220"/>
          <a:ext cx="3461667" cy="998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796176</xdr:colOff>
      <xdr:row>1</xdr:row>
      <xdr:rowOff>112619</xdr:rowOff>
    </xdr:from>
    <xdr:to>
      <xdr:col>6</xdr:col>
      <xdr:colOff>2106705</xdr:colOff>
      <xdr:row>4</xdr:row>
      <xdr:rowOff>77321</xdr:rowOff>
    </xdr:to>
    <xdr:sp macro="" textlink="">
      <xdr:nvSpPr>
        <xdr:cNvPr id="2" name="Flecha: a la derecha 1">
          <a:extLst>
            <a:ext uri="{FF2B5EF4-FFF2-40B4-BE49-F238E27FC236}">
              <a16:creationId xmlns:a16="http://schemas.microsoft.com/office/drawing/2014/main" id="{00000000-0008-0000-0600-000002000000}"/>
            </a:ext>
          </a:extLst>
        </xdr:cNvPr>
        <xdr:cNvSpPr/>
      </xdr:nvSpPr>
      <xdr:spPr bwMode="auto">
        <a:xfrm flipH="1">
          <a:off x="9978276" y="303119"/>
          <a:ext cx="1310529" cy="841002"/>
        </a:xfrm>
        <a:prstGeom prst="rightArrow">
          <a:avLst/>
        </a:prstGeom>
        <a:solidFill>
          <a:srgbClr val="FFFFFF"/>
        </a:solidFill>
        <a:ln w="19050" cap="flat" cmpd="sng" algn="ctr">
          <a:solidFill>
            <a:srgbClr val="FF0000"/>
          </a:solidFill>
          <a:prstDash val="sysDash"/>
          <a:round/>
          <a:headEnd type="none" w="med" len="med"/>
          <a:tailEnd type="none" w="med" len="med"/>
        </a:ln>
        <a:effec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s-CO" sz="1100" b="1">
              <a:effectLst/>
              <a:latin typeface="+mn-lt"/>
              <a:ea typeface="+mn-ea"/>
              <a:cs typeface="+mn-cs"/>
            </a:rPr>
            <a:t>Seleccione</a:t>
          </a:r>
          <a:r>
            <a:rPr lang="es-CO" sz="1100" b="1" baseline="0">
              <a:effectLst/>
              <a:latin typeface="+mn-lt"/>
              <a:ea typeface="+mn-ea"/>
              <a:cs typeface="+mn-cs"/>
            </a:rPr>
            <a:t> el lugar y  nivel de riesgo</a:t>
          </a:r>
        </a:p>
        <a:p>
          <a:pPr marL="0" marR="0" lvl="0" indent="0" algn="l" defTabSz="914400" eaLnBrk="1" fontAlgn="auto" latinLnBrk="0" hangingPunct="1">
            <a:lnSpc>
              <a:spcPct val="100000"/>
            </a:lnSpc>
            <a:spcBef>
              <a:spcPts val="0"/>
            </a:spcBef>
            <a:spcAft>
              <a:spcPts val="0"/>
            </a:spcAft>
            <a:buClrTx/>
            <a:buSzTx/>
            <a:buFontTx/>
            <a:buNone/>
            <a:tabLst/>
            <a:defRPr/>
          </a:pPr>
          <a:endParaRPr lang="es-CO" sz="1100"/>
        </a:p>
      </xdr:txBody>
    </xdr:sp>
    <xdr:clientData/>
  </xdr:twoCellAnchor>
  <xdr:twoCellAnchor>
    <xdr:from>
      <xdr:col>7</xdr:col>
      <xdr:colOff>268941</xdr:colOff>
      <xdr:row>1</xdr:row>
      <xdr:rowOff>123264</xdr:rowOff>
    </xdr:from>
    <xdr:to>
      <xdr:col>7</xdr:col>
      <xdr:colOff>1773890</xdr:colOff>
      <xdr:row>3</xdr:row>
      <xdr:rowOff>169768</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600-000004000000}"/>
            </a:ext>
          </a:extLst>
        </xdr:cNvPr>
        <xdr:cNvSpPr/>
      </xdr:nvSpPr>
      <xdr:spPr bwMode="auto">
        <a:xfrm>
          <a:off x="14583655" y="313764"/>
          <a:ext cx="1504949" cy="604397"/>
        </a:xfrm>
        <a:prstGeom prst="roundRect">
          <a:avLst/>
        </a:prstGeom>
        <a:solidFill>
          <a:srgbClr val="92D050"/>
        </a:solidFill>
        <a:ln w="9525" cap="flat" cmpd="sng" algn="ctr">
          <a:solidFill>
            <a:srgbClr val="000000"/>
          </a:solidFill>
          <a:prstDash val="solid"/>
          <a:round/>
          <a:headEnd type="none" w="med" len="med"/>
          <a:tailEnd type="none" w="med" len="med"/>
        </a:ln>
        <a:effectLst/>
        <a:scene3d>
          <a:camera prst="orthographicFront"/>
          <a:lightRig rig="threePt" dir="t"/>
        </a:scene3d>
        <a:sp3d>
          <a:bevelT w="165100" prst="coolSlant"/>
        </a:sp3d>
      </xdr:spPr>
      <xdr:txBody>
        <a:bodyPr vertOverflow="clip" horzOverflow="clip" wrap="square" lIns="18288" tIns="0" rIns="0" bIns="0" rtlCol="0" anchor="ctr" upright="1"/>
        <a:lstStyle/>
        <a:p>
          <a:pPr algn="ctr"/>
          <a:r>
            <a:rPr lang="es-CO" sz="1100">
              <a:latin typeface="Arial" panose="020B0604020202020204" pitchFamily="34" charset="0"/>
              <a:cs typeface="Arial" panose="020B0604020202020204" pitchFamily="34" charset="0"/>
            </a:rPr>
            <a:t>Volver</a:t>
          </a:r>
          <a:r>
            <a:rPr lang="es-CO" sz="1100" baseline="0">
              <a:latin typeface="Arial" panose="020B0604020202020204" pitchFamily="34" charset="0"/>
              <a:cs typeface="Arial" panose="020B0604020202020204" pitchFamily="34" charset="0"/>
            </a:rPr>
            <a:t> al menú</a:t>
          </a:r>
          <a:endParaRPr lang="es-CO" sz="11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81</xdr:col>
      <xdr:colOff>26893</xdr:colOff>
      <xdr:row>8</xdr:row>
      <xdr:rowOff>44824</xdr:rowOff>
    </xdr:from>
    <xdr:to>
      <xdr:col>88</xdr:col>
      <xdr:colOff>493058</xdr:colOff>
      <xdr:row>30</xdr:row>
      <xdr:rowOff>44824</xdr:rowOff>
    </xdr:to>
    <xdr:graphicFrame macro="">
      <xdr:nvGraphicFramePr>
        <xdr:cNvPr id="3" name="Gráfico 2">
          <a:extLst>
            <a:ext uri="{FF2B5EF4-FFF2-40B4-BE49-F238E27FC236}">
              <a16:creationId xmlns:a16="http://schemas.microsoft.com/office/drawing/2014/main" id="{9926CA82-24B6-75A9-0F14-C6853AE2C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1266824</xdr:colOff>
      <xdr:row>813</xdr:row>
      <xdr:rowOff>95250</xdr:rowOff>
    </xdr:from>
    <xdr:to>
      <xdr:col>18</xdr:col>
      <xdr:colOff>952500</xdr:colOff>
      <xdr:row>855</xdr:row>
      <xdr:rowOff>114300</xdr:rowOff>
    </xdr:to>
    <xdr:graphicFrame macro="">
      <xdr:nvGraphicFramePr>
        <xdr:cNvPr id="2" name="Gráfico 1">
          <a:extLst>
            <a:ext uri="{FF2B5EF4-FFF2-40B4-BE49-F238E27FC236}">
              <a16:creationId xmlns:a16="http://schemas.microsoft.com/office/drawing/2014/main" id="{3A533F8D-EECF-AB7E-55EB-D5F162298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771525</xdr:colOff>
      <xdr:row>193</xdr:row>
      <xdr:rowOff>95250</xdr:rowOff>
    </xdr:from>
    <xdr:to>
      <xdr:col>12</xdr:col>
      <xdr:colOff>85725</xdr:colOff>
      <xdr:row>207</xdr:row>
      <xdr:rowOff>171450</xdr:rowOff>
    </xdr:to>
    <xdr:graphicFrame macro="">
      <xdr:nvGraphicFramePr>
        <xdr:cNvPr id="4" name="Gráfico 3">
          <a:extLst>
            <a:ext uri="{FF2B5EF4-FFF2-40B4-BE49-F238E27FC236}">
              <a16:creationId xmlns:a16="http://schemas.microsoft.com/office/drawing/2014/main" id="{9C19AEAC-86D3-0EC0-B072-6AC82CEF1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333374</xdr:colOff>
      <xdr:row>228</xdr:row>
      <xdr:rowOff>76200</xdr:rowOff>
    </xdr:from>
    <xdr:to>
      <xdr:col>11</xdr:col>
      <xdr:colOff>647699</xdr:colOff>
      <xdr:row>248</xdr:row>
      <xdr:rowOff>76200</xdr:rowOff>
    </xdr:to>
    <xdr:graphicFrame macro="">
      <xdr:nvGraphicFramePr>
        <xdr:cNvPr id="5" name="Gráfico 4">
          <a:extLst>
            <a:ext uri="{FF2B5EF4-FFF2-40B4-BE49-F238E27FC236}">
              <a16:creationId xmlns:a16="http://schemas.microsoft.com/office/drawing/2014/main" id="{70DBE61F-060D-5AC3-8CCE-96DEF148D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7781924</xdr:colOff>
      <xdr:row>346</xdr:row>
      <xdr:rowOff>95250</xdr:rowOff>
    </xdr:from>
    <xdr:to>
      <xdr:col>9</xdr:col>
      <xdr:colOff>6191249</xdr:colOff>
      <xdr:row>370</xdr:row>
      <xdr:rowOff>171450</xdr:rowOff>
    </xdr:to>
    <xdr:graphicFrame macro="">
      <xdr:nvGraphicFramePr>
        <xdr:cNvPr id="7" name="Gráfico 6">
          <a:extLst>
            <a:ext uri="{FF2B5EF4-FFF2-40B4-BE49-F238E27FC236}">
              <a16:creationId xmlns:a16="http://schemas.microsoft.com/office/drawing/2014/main" id="{0E6849DE-C71E-0282-F276-023728FD9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1004454</xdr:colOff>
      <xdr:row>404</xdr:row>
      <xdr:rowOff>13854</xdr:rowOff>
    </xdr:from>
    <xdr:to>
      <xdr:col>11</xdr:col>
      <xdr:colOff>374073</xdr:colOff>
      <xdr:row>425</xdr:row>
      <xdr:rowOff>-1</xdr:rowOff>
    </xdr:to>
    <xdr:graphicFrame macro="">
      <xdr:nvGraphicFramePr>
        <xdr:cNvPr id="15" name="Gráfico 14">
          <a:extLst>
            <a:ext uri="{FF2B5EF4-FFF2-40B4-BE49-F238E27FC236}">
              <a16:creationId xmlns:a16="http://schemas.microsoft.com/office/drawing/2014/main" id="{A810453D-6D8F-57A3-4C31-03F01896E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1738747</xdr:colOff>
      <xdr:row>404</xdr:row>
      <xdr:rowOff>41561</xdr:rowOff>
    </xdr:from>
    <xdr:to>
      <xdr:col>14</xdr:col>
      <xdr:colOff>1052945</xdr:colOff>
      <xdr:row>425</xdr:row>
      <xdr:rowOff>-1</xdr:rowOff>
    </xdr:to>
    <xdr:graphicFrame macro="">
      <xdr:nvGraphicFramePr>
        <xdr:cNvPr id="16" name="Gráfico 15">
          <a:extLst>
            <a:ext uri="{FF2B5EF4-FFF2-40B4-BE49-F238E27FC236}">
              <a16:creationId xmlns:a16="http://schemas.microsoft.com/office/drawing/2014/main" id="{61AA5397-8DBF-B677-C2D3-6BDB5AE1F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3967</xdr:colOff>
      <xdr:row>163</xdr:row>
      <xdr:rowOff>124618</xdr:rowOff>
    </xdr:from>
    <xdr:to>
      <xdr:col>27</xdr:col>
      <xdr:colOff>1504155</xdr:colOff>
      <xdr:row>178</xdr:row>
      <xdr:rowOff>129380</xdr:rowOff>
    </xdr:to>
    <xdr:graphicFrame macro="">
      <xdr:nvGraphicFramePr>
        <xdr:cNvPr id="6" name="Gráfico 5">
          <a:extLst>
            <a:ext uri="{FF2B5EF4-FFF2-40B4-BE49-F238E27FC236}">
              <a16:creationId xmlns:a16="http://schemas.microsoft.com/office/drawing/2014/main" id="{94FF839E-41C2-CB9F-04BD-82F84F40F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647700</xdr:colOff>
      <xdr:row>137</xdr:row>
      <xdr:rowOff>38100</xdr:rowOff>
    </xdr:from>
    <xdr:to>
      <xdr:col>36</xdr:col>
      <xdr:colOff>514350</xdr:colOff>
      <xdr:row>180</xdr:row>
      <xdr:rowOff>171450</xdr:rowOff>
    </xdr:to>
    <xdr:graphicFrame macro="">
      <xdr:nvGraphicFramePr>
        <xdr:cNvPr id="2" name="Gráfico 1">
          <a:extLst>
            <a:ext uri="{FF2B5EF4-FFF2-40B4-BE49-F238E27FC236}">
              <a16:creationId xmlns:a16="http://schemas.microsoft.com/office/drawing/2014/main" id="{DFD4C5CA-BDC7-49F5-B696-FD22E963F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731518</xdr:colOff>
      <xdr:row>43</xdr:row>
      <xdr:rowOff>60959</xdr:rowOff>
    </xdr:from>
    <xdr:to>
      <xdr:col>12</xdr:col>
      <xdr:colOff>761999</xdr:colOff>
      <xdr:row>60</xdr:row>
      <xdr:rowOff>60960</xdr:rowOff>
    </xdr:to>
    <xdr:graphicFrame macro="">
      <xdr:nvGraphicFramePr>
        <xdr:cNvPr id="3" name="Gráfico 2">
          <a:extLst>
            <a:ext uri="{FF2B5EF4-FFF2-40B4-BE49-F238E27FC236}">
              <a16:creationId xmlns:a16="http://schemas.microsoft.com/office/drawing/2014/main" id="{02368B82-DD53-4A51-AEA9-1C406ACB5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731520</xdr:colOff>
      <xdr:row>62</xdr:row>
      <xdr:rowOff>27709</xdr:rowOff>
    </xdr:from>
    <xdr:to>
      <xdr:col>36</xdr:col>
      <xdr:colOff>457200</xdr:colOff>
      <xdr:row>135</xdr:row>
      <xdr:rowOff>0</xdr:rowOff>
    </xdr:to>
    <xdr:graphicFrame macro="">
      <xdr:nvGraphicFramePr>
        <xdr:cNvPr id="4" name="Gráfico 3">
          <a:extLst>
            <a:ext uri="{FF2B5EF4-FFF2-40B4-BE49-F238E27FC236}">
              <a16:creationId xmlns:a16="http://schemas.microsoft.com/office/drawing/2014/main" id="{DE2EA387-8815-4422-8F1C-FB39A6915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511810</xdr:colOff>
      <xdr:row>43</xdr:row>
      <xdr:rowOff>78740</xdr:rowOff>
    </xdr:from>
    <xdr:to>
      <xdr:col>20</xdr:col>
      <xdr:colOff>520700</xdr:colOff>
      <xdr:row>61</xdr:row>
      <xdr:rowOff>12700</xdr:rowOff>
    </xdr:to>
    <xdr:graphicFrame macro="">
      <xdr:nvGraphicFramePr>
        <xdr:cNvPr id="5" name="Gráfico 4">
          <a:extLst>
            <a:ext uri="{FF2B5EF4-FFF2-40B4-BE49-F238E27FC236}">
              <a16:creationId xmlns:a16="http://schemas.microsoft.com/office/drawing/2014/main" id="{15154A10-E1C9-46B5-A40D-459037E14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590115</xdr:colOff>
      <xdr:row>6</xdr:row>
      <xdr:rowOff>51751</xdr:rowOff>
    </xdr:from>
    <xdr:to>
      <xdr:col>35</xdr:col>
      <xdr:colOff>323416</xdr:colOff>
      <xdr:row>31</xdr:row>
      <xdr:rowOff>26755</xdr:rowOff>
    </xdr:to>
    <mc:AlternateContent xmlns:mc="http://schemas.openxmlformats.org/markup-compatibility/2006" xmlns:a14="http://schemas.microsoft.com/office/drawing/2010/main">
      <mc:Choice Requires="a14">
        <xdr:graphicFrame macro="">
          <xdr:nvGraphicFramePr>
            <xdr:cNvPr id="6" name="Actividades">
              <a:extLst>
                <a:ext uri="{FF2B5EF4-FFF2-40B4-BE49-F238E27FC236}">
                  <a16:creationId xmlns:a16="http://schemas.microsoft.com/office/drawing/2014/main" id="{E0D50B7A-902C-4EB6-9B49-E92EC88AFB88}"/>
                </a:ext>
              </a:extLst>
            </xdr:cNvPr>
            <xdr:cNvGraphicFramePr/>
          </xdr:nvGraphicFramePr>
          <xdr:xfrm>
            <a:off x="0" y="0"/>
            <a:ext cx="0" cy="0"/>
          </xdr:xfrm>
          <a:graphic>
            <a:graphicData uri="http://schemas.microsoft.com/office/drawing/2010/slicer">
              <sle:slicer xmlns:sle="http://schemas.microsoft.com/office/drawing/2010/slicer" name="Actividades"/>
            </a:graphicData>
          </a:graphic>
        </xdr:graphicFrame>
      </mc:Choice>
      <mc:Fallback xmlns="">
        <xdr:sp macro="" textlink="">
          <xdr:nvSpPr>
            <xdr:cNvPr id="0" name=""/>
            <xdr:cNvSpPr>
              <a:spLocks noTextEdit="1"/>
            </xdr:cNvSpPr>
          </xdr:nvSpPr>
          <xdr:spPr>
            <a:xfrm>
              <a:off x="20434500" y="1163636"/>
              <a:ext cx="7670801" cy="4539702"/>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527165</xdr:colOff>
      <xdr:row>6</xdr:row>
      <xdr:rowOff>144780</xdr:rowOff>
    </xdr:from>
    <xdr:to>
      <xdr:col>3</xdr:col>
      <xdr:colOff>764655</xdr:colOff>
      <xdr:row>12</xdr:row>
      <xdr:rowOff>73083</xdr:rowOff>
    </xdr:to>
    <mc:AlternateContent xmlns:mc="http://schemas.openxmlformats.org/markup-compatibility/2006" xmlns:a14="http://schemas.microsoft.com/office/drawing/2010/main">
      <mc:Choice Requires="a14">
        <xdr:graphicFrame macro="">
          <xdr:nvGraphicFramePr>
            <xdr:cNvPr id="7" name="AÑO">
              <a:extLst>
                <a:ext uri="{FF2B5EF4-FFF2-40B4-BE49-F238E27FC236}">
                  <a16:creationId xmlns:a16="http://schemas.microsoft.com/office/drawing/2014/main" id="{954B0908-CA29-4889-8353-98DF83D7F80B}"/>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1316874" y="1253144"/>
              <a:ext cx="1823258" cy="1005147"/>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555568</xdr:colOff>
      <xdr:row>13</xdr:row>
      <xdr:rowOff>145474</xdr:rowOff>
    </xdr:from>
    <xdr:to>
      <xdr:col>4</xdr:col>
      <xdr:colOff>3118</xdr:colOff>
      <xdr:row>21</xdr:row>
      <xdr:rowOff>41564</xdr:rowOff>
    </xdr:to>
    <mc:AlternateContent xmlns:mc="http://schemas.openxmlformats.org/markup-compatibility/2006" xmlns:a14="http://schemas.microsoft.com/office/drawing/2010/main">
      <mc:Choice Requires="a14">
        <xdr:graphicFrame macro="">
          <xdr:nvGraphicFramePr>
            <xdr:cNvPr id="8" name="Consecuencia">
              <a:extLst>
                <a:ext uri="{FF2B5EF4-FFF2-40B4-BE49-F238E27FC236}">
                  <a16:creationId xmlns:a16="http://schemas.microsoft.com/office/drawing/2014/main" id="{358818A3-D831-4014-A259-96643791E21E}"/>
                </a:ext>
              </a:extLst>
            </xdr:cNvPr>
            <xdr:cNvGraphicFramePr/>
          </xdr:nvGraphicFramePr>
          <xdr:xfrm>
            <a:off x="0" y="0"/>
            <a:ext cx="0" cy="0"/>
          </xdr:xfrm>
          <a:graphic>
            <a:graphicData uri="http://schemas.microsoft.com/office/drawing/2010/slicer">
              <sle:slicer xmlns:sle="http://schemas.microsoft.com/office/drawing/2010/slicer" name="Consecuencia"/>
            </a:graphicData>
          </a:graphic>
        </xdr:graphicFrame>
      </mc:Choice>
      <mc:Fallback xmlns="">
        <xdr:sp macro="" textlink="">
          <xdr:nvSpPr>
            <xdr:cNvPr id="0" name=""/>
            <xdr:cNvSpPr>
              <a:spLocks noTextEdit="1"/>
            </xdr:cNvSpPr>
          </xdr:nvSpPr>
          <xdr:spPr>
            <a:xfrm>
              <a:off x="1345277" y="2514601"/>
              <a:ext cx="1820487" cy="1336963"/>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592281</xdr:colOff>
      <xdr:row>22</xdr:row>
      <xdr:rowOff>51954</xdr:rowOff>
    </xdr:from>
    <xdr:to>
      <xdr:col>4</xdr:col>
      <xdr:colOff>41332</xdr:colOff>
      <xdr:row>27</xdr:row>
      <xdr:rowOff>152399</xdr:rowOff>
    </xdr:to>
    <mc:AlternateContent xmlns:mc="http://schemas.openxmlformats.org/markup-compatibility/2006" xmlns:a14="http://schemas.microsoft.com/office/drawing/2010/main">
      <mc:Choice Requires="a14">
        <xdr:graphicFrame macro="">
          <xdr:nvGraphicFramePr>
            <xdr:cNvPr id="9" name="Eficacia">
              <a:extLst>
                <a:ext uri="{FF2B5EF4-FFF2-40B4-BE49-F238E27FC236}">
                  <a16:creationId xmlns:a16="http://schemas.microsoft.com/office/drawing/2014/main" id="{698505D0-E16E-43E0-A769-542286D3E98A}"/>
                </a:ext>
              </a:extLst>
            </xdr:cNvPr>
            <xdr:cNvGraphicFramePr/>
          </xdr:nvGraphicFramePr>
          <xdr:xfrm>
            <a:off x="0" y="0"/>
            <a:ext cx="0" cy="0"/>
          </xdr:xfrm>
          <a:graphic>
            <a:graphicData uri="http://schemas.microsoft.com/office/drawing/2010/slicer">
              <sle:slicer xmlns:sle="http://schemas.microsoft.com/office/drawing/2010/slicer" name="Eficacia"/>
            </a:graphicData>
          </a:graphic>
        </xdr:graphicFrame>
      </mc:Choice>
      <mc:Fallback xmlns="">
        <xdr:sp macro="" textlink="">
          <xdr:nvSpPr>
            <xdr:cNvPr id="0" name=""/>
            <xdr:cNvSpPr>
              <a:spLocks noTextEdit="1"/>
            </xdr:cNvSpPr>
          </xdr:nvSpPr>
          <xdr:spPr>
            <a:xfrm>
              <a:off x="1381990" y="4042063"/>
              <a:ext cx="1823258" cy="1000991"/>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15</xdr:col>
      <xdr:colOff>750596</xdr:colOff>
      <xdr:row>5</xdr:row>
      <xdr:rowOff>181666</xdr:rowOff>
    </xdr:from>
    <xdr:to>
      <xdr:col>24</xdr:col>
      <xdr:colOff>170381</xdr:colOff>
      <xdr:row>30</xdr:row>
      <xdr:rowOff>178203</xdr:rowOff>
    </xdr:to>
    <mc:AlternateContent xmlns:mc="http://schemas.openxmlformats.org/markup-compatibility/2006" xmlns:a14="http://schemas.microsoft.com/office/drawing/2010/main">
      <mc:Choice Requires="a14">
        <xdr:graphicFrame macro="">
          <xdr:nvGraphicFramePr>
            <xdr:cNvPr id="10" name="Subclasificación">
              <a:extLst>
                <a:ext uri="{FF2B5EF4-FFF2-40B4-BE49-F238E27FC236}">
                  <a16:creationId xmlns:a16="http://schemas.microsoft.com/office/drawing/2014/main" id="{8D5228E0-BB3A-4CB6-AE4F-381677C960B1}"/>
                </a:ext>
              </a:extLst>
            </xdr:cNvPr>
            <xdr:cNvGraphicFramePr/>
          </xdr:nvGraphicFramePr>
          <xdr:xfrm>
            <a:off x="0" y="0"/>
            <a:ext cx="0" cy="0"/>
          </xdr:xfrm>
          <a:graphic>
            <a:graphicData uri="http://schemas.microsoft.com/office/drawing/2010/slicer">
              <sle:slicer xmlns:sle="http://schemas.microsoft.com/office/drawing/2010/slicer" name="Subclasificación"/>
            </a:graphicData>
          </a:graphic>
        </xdr:graphicFrame>
      </mc:Choice>
      <mc:Fallback xmlns="">
        <xdr:sp macro="" textlink="">
          <xdr:nvSpPr>
            <xdr:cNvPr id="0" name=""/>
            <xdr:cNvSpPr>
              <a:spLocks noTextEdit="1"/>
            </xdr:cNvSpPr>
          </xdr:nvSpPr>
          <xdr:spPr>
            <a:xfrm>
              <a:off x="12658116" y="1111624"/>
              <a:ext cx="6562900" cy="4558694"/>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9</xdr:col>
      <xdr:colOff>160655</xdr:colOff>
      <xdr:row>7</xdr:row>
      <xdr:rowOff>40986</xdr:rowOff>
    </xdr:from>
    <xdr:to>
      <xdr:col>14</xdr:col>
      <xdr:colOff>436562</xdr:colOff>
      <xdr:row>30</xdr:row>
      <xdr:rowOff>15875</xdr:rowOff>
    </xdr:to>
    <mc:AlternateContent xmlns:mc="http://schemas.openxmlformats.org/markup-compatibility/2006" xmlns:a14="http://schemas.microsoft.com/office/drawing/2010/main">
      <mc:Choice Requires="a14">
        <xdr:graphicFrame macro="">
          <xdr:nvGraphicFramePr>
            <xdr:cNvPr id="11" name="Tipo de peligro">
              <a:extLst>
                <a:ext uri="{FF2B5EF4-FFF2-40B4-BE49-F238E27FC236}">
                  <a16:creationId xmlns:a16="http://schemas.microsoft.com/office/drawing/2014/main" id="{D5327561-EAF3-4838-89FB-12806A7A9607}"/>
                </a:ext>
              </a:extLst>
            </xdr:cNvPr>
            <xdr:cNvGraphicFramePr/>
          </xdr:nvGraphicFramePr>
          <xdr:xfrm>
            <a:off x="0" y="0"/>
            <a:ext cx="0" cy="0"/>
          </xdr:xfrm>
          <a:graphic>
            <a:graphicData uri="http://schemas.microsoft.com/office/drawing/2010/slicer">
              <sle:slicer xmlns:sle="http://schemas.microsoft.com/office/drawing/2010/slicer" name="Tipo de peligro"/>
            </a:graphicData>
          </a:graphic>
        </xdr:graphicFrame>
      </mc:Choice>
      <mc:Fallback xmlns="">
        <xdr:sp macro="" textlink="">
          <xdr:nvSpPr>
            <xdr:cNvPr id="0" name=""/>
            <xdr:cNvSpPr>
              <a:spLocks noTextEdit="1"/>
            </xdr:cNvSpPr>
          </xdr:nvSpPr>
          <xdr:spPr>
            <a:xfrm>
              <a:off x="7303135" y="1334799"/>
              <a:ext cx="4246562" cy="4174461"/>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5</xdr:col>
      <xdr:colOff>469669</xdr:colOff>
      <xdr:row>6</xdr:row>
      <xdr:rowOff>123306</xdr:rowOff>
    </xdr:from>
    <xdr:to>
      <xdr:col>7</xdr:col>
      <xdr:colOff>704388</xdr:colOff>
      <xdr:row>14</xdr:row>
      <xdr:rowOff>152400</xdr:rowOff>
    </xdr:to>
    <mc:AlternateContent xmlns:mc="http://schemas.openxmlformats.org/markup-compatibility/2006" xmlns:a14="http://schemas.microsoft.com/office/drawing/2010/main">
      <mc:Choice Requires="a14">
        <xdr:graphicFrame macro="">
          <xdr:nvGraphicFramePr>
            <xdr:cNvPr id="12" name="Nivel cualitativo de riesgo">
              <a:extLst>
                <a:ext uri="{FF2B5EF4-FFF2-40B4-BE49-F238E27FC236}">
                  <a16:creationId xmlns:a16="http://schemas.microsoft.com/office/drawing/2014/main" id="{AB9728F7-C552-45CA-BC63-12DC7F20D669}"/>
                </a:ext>
              </a:extLst>
            </xdr:cNvPr>
            <xdr:cNvGraphicFramePr/>
          </xdr:nvGraphicFramePr>
          <xdr:xfrm>
            <a:off x="0" y="0"/>
            <a:ext cx="0" cy="0"/>
          </xdr:xfrm>
          <a:graphic>
            <a:graphicData uri="http://schemas.microsoft.com/office/drawing/2010/slicer">
              <sle:slicer xmlns:sle="http://schemas.microsoft.com/office/drawing/2010/slicer" name="Nivel cualitativo de riesgo"/>
            </a:graphicData>
          </a:graphic>
        </xdr:graphicFrame>
      </mc:Choice>
      <mc:Fallback xmlns="">
        <xdr:sp macro="" textlink="">
          <xdr:nvSpPr>
            <xdr:cNvPr id="0" name=""/>
            <xdr:cNvSpPr>
              <a:spLocks noTextEdit="1"/>
            </xdr:cNvSpPr>
          </xdr:nvSpPr>
          <xdr:spPr>
            <a:xfrm>
              <a:off x="4418214" y="1231670"/>
              <a:ext cx="1820488" cy="1469966"/>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21</xdr:col>
      <xdr:colOff>434564</xdr:colOff>
      <xdr:row>43</xdr:row>
      <xdr:rowOff>120015</xdr:rowOff>
    </xdr:from>
    <xdr:to>
      <xdr:col>27</xdr:col>
      <xdr:colOff>53564</xdr:colOff>
      <xdr:row>61</xdr:row>
      <xdr:rowOff>25400</xdr:rowOff>
    </xdr:to>
    <xdr:graphicFrame macro="">
      <xdr:nvGraphicFramePr>
        <xdr:cNvPr id="13" name="Gráfico 12">
          <a:extLst>
            <a:ext uri="{FF2B5EF4-FFF2-40B4-BE49-F238E27FC236}">
              <a16:creationId xmlns:a16="http://schemas.microsoft.com/office/drawing/2014/main" id="{0AC50328-EBFF-4C7C-96F5-B448E94E5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262967</xdr:colOff>
      <xdr:row>43</xdr:row>
      <xdr:rowOff>187429</xdr:rowOff>
    </xdr:from>
    <xdr:to>
      <xdr:col>31</xdr:col>
      <xdr:colOff>779220</xdr:colOff>
      <xdr:row>61</xdr:row>
      <xdr:rowOff>94541</xdr:rowOff>
    </xdr:to>
    <xdr:graphicFrame macro="">
      <xdr:nvGraphicFramePr>
        <xdr:cNvPr id="14" name="Gráfico 13">
          <a:extLst>
            <a:ext uri="{FF2B5EF4-FFF2-40B4-BE49-F238E27FC236}">
              <a16:creationId xmlns:a16="http://schemas.microsoft.com/office/drawing/2014/main" id="{8E0627FC-AD18-46AE-A274-26F31A059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114300</xdr:colOff>
      <xdr:row>43</xdr:row>
      <xdr:rowOff>127000</xdr:rowOff>
    </xdr:from>
    <xdr:to>
      <xdr:col>37</xdr:col>
      <xdr:colOff>573405</xdr:colOff>
      <xdr:row>61</xdr:row>
      <xdr:rowOff>51435</xdr:rowOff>
    </xdr:to>
    <xdr:graphicFrame macro="">
      <xdr:nvGraphicFramePr>
        <xdr:cNvPr id="15" name="Gráfico 14">
          <a:extLst>
            <a:ext uri="{FF2B5EF4-FFF2-40B4-BE49-F238E27FC236}">
              <a16:creationId xmlns:a16="http://schemas.microsoft.com/office/drawing/2014/main" id="{2A062A86-F82A-4CDF-970E-53F52506C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535622</xdr:colOff>
      <xdr:row>15</xdr:row>
      <xdr:rowOff>138429</xdr:rowOff>
    </xdr:from>
    <xdr:to>
      <xdr:col>7</xdr:col>
      <xdr:colOff>777557</xdr:colOff>
      <xdr:row>29</xdr:row>
      <xdr:rowOff>50164</xdr:rowOff>
    </xdr:to>
    <mc:AlternateContent xmlns:mc="http://schemas.openxmlformats.org/markup-compatibility/2006" xmlns:a14="http://schemas.microsoft.com/office/drawing/2010/main">
      <mc:Choice Requires="a14">
        <xdr:graphicFrame macro="">
          <xdr:nvGraphicFramePr>
            <xdr:cNvPr id="18" name="Nivel del riesgo">
              <a:extLst>
                <a:ext uri="{FF2B5EF4-FFF2-40B4-BE49-F238E27FC236}">
                  <a16:creationId xmlns:a16="http://schemas.microsoft.com/office/drawing/2014/main" id="{A076D9EA-CFCE-D0EF-4677-4704B1C50695}"/>
                </a:ext>
              </a:extLst>
            </xdr:cNvPr>
            <xdr:cNvGraphicFramePr/>
          </xdr:nvGraphicFramePr>
          <xdr:xfrm>
            <a:off x="0" y="0"/>
            <a:ext cx="0" cy="0"/>
          </xdr:xfrm>
          <a:graphic>
            <a:graphicData uri="http://schemas.microsoft.com/office/drawing/2010/slicer">
              <sle:slicer xmlns:sle="http://schemas.microsoft.com/office/drawing/2010/slicer" name="Nivel del riesgo"/>
            </a:graphicData>
          </a:graphic>
        </xdr:graphicFrame>
      </mc:Choice>
      <mc:Fallback xmlns="">
        <xdr:sp macro="" textlink="">
          <xdr:nvSpPr>
            <xdr:cNvPr id="0" name=""/>
            <xdr:cNvSpPr>
              <a:spLocks noTextEdit="1"/>
            </xdr:cNvSpPr>
          </xdr:nvSpPr>
          <xdr:spPr>
            <a:xfrm>
              <a:off x="4504372" y="2892107"/>
              <a:ext cx="1830070" cy="246888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CARLOS MARROQUIN CADENA" refreshedDate="46270.813153240742" createdVersion="5" refreshedVersion="8" minRefreshableVersion="3" recordCount="0" supportSubquery="1" supportAdvancedDrill="1" xr:uid="{0097AF2F-F99A-43D9-999B-A8C3EC223091}">
  <cacheSource type="external" connectionId="1"/>
  <cacheFields count="11">
    <cacheField name="[Año].[AÑO].[AÑO]" caption="AÑO" numFmtId="0" hierarchy="1"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Año].[AÑO].&amp;[2024]"/>
            <x15:cachedUniqueName index="1" name="[Año].[AÑO].&amp;[2025]"/>
            <x15:cachedUniqueName index="2" name="[Año].[AÑO].&amp;[2026]"/>
          </x15:cachedUniqueNames>
        </ext>
      </extLst>
    </cacheField>
    <cacheField name="[Consecuencia].[Consecuencia].[Consecuencia]" caption="Consecuencia" numFmtId="0" hierarchy="129" level="1">
      <sharedItems count="3">
        <s v="AT"/>
        <s v="AT/EL"/>
        <s v="EL"/>
      </sharedItems>
    </cacheField>
    <cacheField name="[Measures].[Recuento de VALORACION DEL RIESGO RESULTANTE CON CONTROLES (Riesgo residual) - INTERPRETACIÓN DEL R]" caption="Recuento de VALORACION DEL RIESGO RESULTANTE CON CONTROLES (Riesgo residual) - INTERPRETACIÓN DEL R" numFmtId="0" hierarchy="154" level="32767"/>
    <cacheField name="[Measures].[Recuento de VALORACION DEL RIESGO RESULTANTE CON CONTROLES (Riesgo residual) - INTERPRETACIÓN DEL RI]" caption="Recuento de VALORACION DEL RIESGO RESULTANTE CON CONTROLES (Riesgo residual) - INTERPRETACIÓN DEL RI" numFmtId="0" hierarchy="153" level="32767"/>
    <cacheField name="[Tipopeligro].[Tipo de peligro].[Tipo de peligro]" caption="Tipo de peligro" numFmtId="0" hierarchy="136" level="1">
      <sharedItems count="7">
        <s v="Biológico"/>
        <s v="Biomecánicas"/>
        <s v="Condiciones_de_seguridad"/>
        <s v="Fenómenos_naturales"/>
        <s v="Físico"/>
        <s v="Psicosocial"/>
        <s v="Químico"/>
      </sharedItems>
    </cacheField>
    <cacheField name="[Measures].[Recuento de VALORACION DEL RIESGO RESULTANTE CON CONTROLES (Riesgo residual) - INTERPRETACIÓN DEL ]" caption="Recuento de VALORACION DEL RIESGO RESULTANTE CON CONTROLES (Riesgo residual) - INTERPRETACIÓN DEL " numFmtId="0" hierarchy="158" level="32767"/>
    <cacheField name="[valornivelriesgo].[Nivel del riesgo].[Nivel del riesgo]" caption="Nivel del riesgo" numFmtId="0" hierarchy="138" level="1">
      <sharedItems containsSemiMixedTypes="0" containsNonDate="0" containsString="0"/>
    </cacheField>
    <cacheField name="[Actividadesdelamatriz].[Actividades].[Actividades]" caption="Actividades" numFmtId="0" level="1">
      <sharedItems containsSemiMixedTypes="0" containsNonDate="0" containsString="0"/>
    </cacheField>
    <cacheField name="[eficacia].[Eficacia].[Eficacia]" caption="Eficacia" numFmtId="0" hierarchy="130" level="1">
      <sharedItems containsSemiMixedTypes="0" containsNonDate="0" containsString="0"/>
    </cacheField>
    <cacheField name="[subclasificacion].[Subclasificación].[Subclasificación]" caption="Subclasificación" numFmtId="0" hierarchy="131" level="1">
      <sharedItems containsSemiMixedTypes="0" containsNonDate="0" containsString="0"/>
    </cacheField>
    <cacheField name="[Valorcualitativoriesgo].[Nivel cualitativo de riesgo].[Nivel cualitativo de riesgo]" caption="Nivel cualitativo de riesgo" numFmtId="0" hierarchy="137" level="1">
      <sharedItems containsSemiMixedTypes="0" containsNonDate="0" containsString="0"/>
    </cacheField>
  </cacheFields>
  <cacheHierarchies count="159">
    <cacheHierarchy uniqueName="[Actividadesdelamatriz].[Actividades]" caption="Actividades" attribute="1" defaultMemberUniqueName="[Actividadesdelamatriz].[Actividades].[All]" allUniqueName="[Actividadesdelamatriz].[Actividades].[All]" dimensionUniqueName="[Actividadesdelamatriz]" displayFolder="" count="2" memberValueDatatype="130" unbalanced="0">
      <fieldsUsage count="2">
        <fieldUsage x="-1"/>
        <fieldUsage x="7"/>
      </fieldsUsage>
    </cacheHierarchy>
    <cacheHierarchy uniqueName="[Año].[AÑO]" caption="AÑO" attribute="1" defaultMemberUniqueName="[Año].[AÑO].[All]" allUniqueName="[Año].[AÑO].[All]" dimensionUniqueName="[Año]" displayFolder="" count="2" memberValueDatatype="20" unbalanced="0">
      <fieldsUsage count="2">
        <fieldUsage x="-1"/>
        <fieldUsage x="0"/>
      </fieldsUsage>
    </cacheHierarchy>
    <cacheHierarchy uniqueName="[año24].[No.]" caption="No." attribute="1" defaultMemberUniqueName="[año24].[No.].[All]" allUniqueName="[año24].[No.].[All]" dimensionUniqueName="[año24]" displayFolder="" count="0" memberValueDatatype="20" unbalanced="0"/>
    <cacheHierarchy uniqueName="[año24].[AÑO]" caption="AÑO" attribute="1" defaultMemberUniqueName="[año24].[AÑO].[All]" allUniqueName="[año24].[AÑO].[All]" dimensionUniqueName="[año24]" displayFolder="" count="0" memberValueDatatype="20" unbalanced="0"/>
    <cacheHierarchy uniqueName="[año24].[Estación]" caption="Estación" attribute="1" defaultMemberUniqueName="[año24].[Estación].[All]" allUniqueName="[año24].[Estación].[All]" dimensionUniqueName="[año24]" displayFolder="" count="0" memberValueDatatype="130" unbalanced="0"/>
    <cacheHierarchy uniqueName="[año24].[Actividad]" caption="Actividad" attribute="1" defaultMemberUniqueName="[año24].[Actividad].[All]" allUniqueName="[año24].[Actividad].[All]" dimensionUniqueName="[año24]" displayFolder="" count="0" memberValueDatatype="130" unbalanced="0"/>
    <cacheHierarchy uniqueName="[año24].[Tárea]" caption="Tárea" attribute="1" defaultMemberUniqueName="[año24].[Tárea].[All]" allUniqueName="[año24].[Tárea].[All]" dimensionUniqueName="[año24]" displayFolder="" count="0" memberValueDatatype="130" unbalanced="0"/>
    <cacheHierarchy uniqueName="[año24].[Área / Equipo]" caption="Área / Equipo" attribute="1" defaultMemberUniqueName="[año24].[Área / Equipo].[All]" allUniqueName="[año24].[Área / Equipo].[All]" dimensionUniqueName="[año24]" displayFolder="" count="0" memberValueDatatype="130" unbalanced="0"/>
    <cacheHierarchy uniqueName="[año24].[PELIGRO - Descripción]" caption="PELIGRO - Descripción" attribute="1" defaultMemberUniqueName="[año24].[PELIGRO - Descripción].[All]" allUniqueName="[año24].[PELIGRO - Descripción].[All]" dimensionUniqueName="[año24]" displayFolder="" count="0" memberValueDatatype="130" unbalanced="0"/>
    <cacheHierarchy uniqueName="[año24].[PELIGRO -Tipo]" caption="PELIGRO -Tipo" attribute="1" defaultMemberUniqueName="[año24].[PELIGRO -Tipo].[All]" allUniqueName="[año24].[PELIGRO -Tipo].[All]" dimensionUniqueName="[año24]" displayFolder="" count="0" memberValueDatatype="130" unbalanced="0"/>
    <cacheHierarchy uniqueName="[año24].[PELIGRO -Iconografia]" caption="PELIGRO -Iconografia" attribute="1" defaultMemberUniqueName="[año24].[PELIGRO -Iconografia].[All]" allUniqueName="[año24].[PELIGRO -Iconografia].[All]" dimensionUniqueName="[año24]" displayFolder="" count="0" memberValueDatatype="130" unbalanced="0"/>
    <cacheHierarchy uniqueName="[año24].[PELIGRO - Clasificación]" caption="PELIGRO - Clasificación" attribute="1" defaultMemberUniqueName="[año24].[PELIGRO - Clasificación].[All]" allUniqueName="[año24].[PELIGRO - Clasificación].[All]" dimensionUniqueName="[año24]" displayFolder="" count="0" memberValueDatatype="130" unbalanced="0"/>
    <cacheHierarchy uniqueName="[año24].[Consecuencias (AT/EL)]" caption="Consecuencias (AT/EL)" attribute="1" defaultMemberUniqueName="[año24].[Consecuencias (AT/EL)].[All]" allUniqueName="[año24].[Consecuencias (AT/EL)].[All]" dimensionUniqueName="[año24]" displayFolder="" count="0" memberValueDatatype="130" unbalanced="0"/>
    <cacheHierarchy uniqueName="[año24].[TAREA - Rutinaria]" caption="TAREA - Rutinaria" attribute="1" defaultMemberUniqueName="[año24].[TAREA - Rutinaria].[All]" allUniqueName="[año24].[TAREA - Rutinaria].[All]" dimensionUniqueName="[año24]" displayFolder="" count="0" memberValueDatatype="130" unbalanced="0"/>
    <cacheHierarchy uniqueName="[año24].[TAREA (Interna - ERutinariaterna)]" caption="TAREA (Interna - ERutinariaterna)" attribute="1" defaultMemberUniqueName="[año24].[TAREA (Interna - ERutinariaterna)].[All]" allUniqueName="[año24].[TAREA (Interna - ERutinariaterna)].[All]" dimensionUniqueName="[año24]" displayFolder="" count="0" memberValueDatatype="130" unbalanced="0"/>
    <cacheHierarchy uniqueName="[año24].[Numero de personas expuestas - Directos]" caption="Numero de personas expuestas - Directos" attribute="1" defaultMemberUniqueName="[año24].[Numero de personas expuestas - Directos].[All]" allUniqueName="[año24].[Numero de personas expuestas - Directos].[All]" dimensionUniqueName="[año24]" displayFolder="" count="0" memberValueDatatype="20" unbalanced="0"/>
    <cacheHierarchy uniqueName="[año24].[Numero de personas expuestas - Contratistas]" caption="Numero de personas expuestas - Contratistas" attribute="1" defaultMemberUniqueName="[año24].[Numero de personas expuestas - Contratistas].[All]" allUniqueName="[año24].[Numero de personas expuestas - Contratistas].[All]" dimensionUniqueName="[año24]" displayFolder="" count="0" memberValueDatatype="20" unbalanced="0"/>
    <cacheHierarchy uniqueName="[año24].[Numero de personas expuestas - Visitantes, Clientes, autoridades]" caption="Numero de personas expuestas - Visitantes, Clientes, autoridades" attribute="1" defaultMemberUniqueName="[año24].[Numero de personas expuestas - Visitantes, Clientes, autoridades].[All]" allUniqueName="[año24].[Numero de personas expuestas - Visitantes, Clientes, autoridades].[All]" dimensionUniqueName="[año24]" displayFolder="" count="0" memberValueDatatype="20" unbalanced="0"/>
    <cacheHierarchy uniqueName="[año24].[Horas de exposición (En relación con las 24 horas al día)]" caption="Horas de exposición (En relación con las 24 horas al día)" attribute="1" defaultMemberUniqueName="[año24].[Horas de exposición (En relación con las 24 horas al día)].[All]" allUniqueName="[año24].[Horas de exposición (En relación con las 24 horas al día)].[All]" dimensionUniqueName="[año24]" displayFolder="" count="0" memberValueDatatype="5" unbalanced="0"/>
    <cacheHierarchy uniqueName="[año24].[CARGOS O PARTES INTERESADAS APLICABLES]" caption="CARGOS O PARTES INTERESADAS APLICABLES" attribute="1" defaultMemberUniqueName="[año24].[CARGOS O PARTES INTERESADAS APLICABLES].[All]" allUniqueName="[año24].[CARGOS O PARTES INTERESADAS APLICABLES].[All]" dimensionUniqueName="[año24]" displayFolder="" count="0" memberValueDatatype="130" unbalanced="0"/>
    <cacheHierarchy uniqueName="[año24].[CONTROLES EXISTENTES - Fuente]" caption="CONTROLES EXISTENTES - Fuente" attribute="1" defaultMemberUniqueName="[año24].[CONTROLES EXISTENTES - Fuente].[All]" allUniqueName="[año24].[CONTROLES EXISTENTES - Fuente].[All]" dimensionUniqueName="[año24]" displayFolder="" count="0" memberValueDatatype="130" unbalanced="0"/>
    <cacheHierarchy uniqueName="[año24].[CONTROLES EXISTENTES - Medio]" caption="CONTROLES EXISTENTES - Medio" attribute="1" defaultMemberUniqueName="[año24].[CONTROLES EXISTENTES - Medio].[All]" allUniqueName="[año24].[CONTROLES EXISTENTES - Medio].[All]" dimensionUniqueName="[año24]" displayFolder="" count="0" memberValueDatatype="130" unbalanced="0"/>
    <cacheHierarchy uniqueName="[año24].[CONTROLES EXISTENTES - Individuo]" caption="CONTROLES EXISTENTES - Individuo" attribute="1" defaultMemberUniqueName="[año24].[CONTROLES EXISTENTES - Individuo].[All]" allUniqueName="[año24].[CONTROLES EXISTENTES - Individuo].[All]" dimensionUniqueName="[año24]" displayFolder="" count="0" memberValueDatatype="130" unbalanced="0"/>
    <cacheHierarchy uniqueName="[año24].[VALORACION DE RIESGO  - C]" caption="VALORACION DE RIESGO  - C" attribute="1" defaultMemberUniqueName="[año24].[VALORACION DE RIESGO  - C].[All]" allUniqueName="[año24].[VALORACION DE RIESGO  - C].[All]" dimensionUniqueName="[año24]" displayFolder="" count="0" memberValueDatatype="130" unbalanced="0"/>
    <cacheHierarchy uniqueName="[año24].[VALORACION DE RIESGO  - Categoría]" caption="VALORACION DE RIESGO  - Categoría" attribute="1" defaultMemberUniqueName="[año24].[VALORACION DE RIESGO  - Categoría].[All]" allUniqueName="[año24].[VALORACION DE RIESGO  - Categoría].[All]" dimensionUniqueName="[año24]" displayFolder="" count="0" memberValueDatatype="130" unbalanced="0"/>
    <cacheHierarchy uniqueName="[año24].[VALORACION DE RIESGO -p]" caption="VALORACION DE RIESGO -p" attribute="1" defaultMemberUniqueName="[año24].[VALORACION DE RIESGO -p].[All]" allUniqueName="[año24].[VALORACION DE RIESGO -p].[All]" dimensionUniqueName="[año24]" displayFolder="" count="0" memberValueDatatype="130" unbalanced="0"/>
    <cacheHierarchy uniqueName="[año24].[Nivel de riesgo]" caption="Nivel de riesgo" attribute="1" defaultMemberUniqueName="[año24].[Nivel de riesgo].[All]" allUniqueName="[año24].[Nivel de riesgo].[All]" dimensionUniqueName="[año24]" displayFolder="" count="0" memberValueDatatype="20" unbalanced="0"/>
    <cacheHierarchy uniqueName="[año24].[ERutinariaistencia de requisitos legales]" caption="ERutinariaistencia de requisitos legales" attribute="1" defaultMemberUniqueName="[año24].[ERutinariaistencia de requisitos legales].[All]" allUniqueName="[año24].[ERutinariaistencia de requisitos legales].[All]" dimensionUniqueName="[año24]" displayFolder="" count="0" memberValueDatatype="130" unbalanced="0"/>
    <cacheHierarchy uniqueName="[año24].[CONTROLES (TRATAMIENTO DEL RIESGO Y PLANES ATENUANTES) - ELIMINACIÓN]" caption="CONTROLES (TRATAMIENTO DEL RIESGO Y PLANES ATENUANTES) - ELIMINACIÓN" attribute="1" defaultMemberUniqueName="[año24].[CONTROLES (TRATAMIENTO DEL RIESGO Y PLANES ATENUANTES) - ELIMINACIÓN].[All]" allUniqueName="[año24].[CONTROLES (TRATAMIENTO DEL RIESGO Y PLANES ATENUANTES) - ELIMINACIÓN].[All]" dimensionUniqueName="[año24]" displayFolder="" count="0" memberValueDatatype="130" unbalanced="0"/>
    <cacheHierarchy uniqueName="[año24].[CONTROLES (TRATAMIENTO DEL RIESGO Y PLANES ATENUANTES) - SUSTITUCIÓN]" caption="CONTROLES (TRATAMIENTO DEL RIESGO Y PLANES ATENUANTES) - SUSTITUCIÓN" attribute="1" defaultMemberUniqueName="[año24].[CONTROLES (TRATAMIENTO DEL RIESGO Y PLANES ATENUANTES) - SUSTITUCIÓN].[All]" allUniqueName="[año24].[CONTROLES (TRATAMIENTO DEL RIESGO Y PLANES ATENUANTES) - SUSTITUCIÓN].[All]" dimensionUniqueName="[año24]" displayFolder="" count="0" memberValueDatatype="130" unbalanced="0"/>
    <cacheHierarchy uniqueName="[año24].[CONTROLES (TRATAMIENTO DEL RIESGO Y PLANES ATENUANTES) - CONTROLES DE INGENIERIA]" caption="CONTROLES (TRATAMIENTO DEL RIESGO Y PLANES ATENUANTES) - CONTROLES DE INGENIERIA" attribute="1" defaultMemberUniqueName="[año24].[CONTROLES (TRATAMIENTO DEL RIESGO Y PLANES ATENUANTES) - CONTROLES DE INGENIERIA].[All]" allUniqueName="[año24].[CONTROLES (TRATAMIENTO DEL RIESGO Y PLANES ATENUANTES) - CONTROLES DE INGENIERIA].[All]" dimensionUniqueName="[año24]" displayFolder="" count="0" memberValueDatatype="130" unbalanced="0"/>
    <cacheHierarchy uniqueName="[año24].[CONTROLES (TRATAMIENTO DEL RIESGO Y PLANES ATENUANTES) - CONTROLES ADMINISTRATIVOS / SEÑALIZACIÓN]" caption="CONTROLES (TRATAMIENTO DEL RIESGO Y PLANES ATENUANTES) - CONTROLES ADMINISTRATIVOS / SEÑALIZACIÓN" attribute="1" defaultMemberUniqueName="[año24].[CONTROLES (TRATAMIENTO DEL RIESGO Y PLANES ATENUANTES) - CONTROLES ADMINISTRATIVOS / SEÑALIZACIÓN].[All]" allUniqueName="[año24].[CONTROLES (TRATAMIENTO DEL RIESGO Y PLANES ATENUANTES) - CONTROLES ADMINISTRATIVOS / SEÑALIZACIÓN].[All]" dimensionUniqueName="[año24]" displayFolder="" count="0" memberValueDatatype="130" unbalanced="0"/>
    <cacheHierarchy uniqueName="[año24].[CONTROLES (TRATAMIENTO DEL RIESGO Y PLANES ATENUANTES) - ELEMENTOS DE PROTECCIÓN PERSONAL]" caption="CONTROLES (TRATAMIENTO DEL RIESGO Y PLANES ATENUANTES) - ELEMENTOS DE PROTECCIÓN PERSONAL" attribute="1" defaultMemberUniqueName="[año24].[CONTROLES (TRATAMIENTO DEL RIESGO Y PLANES ATENUANTES) - ELEMENTOS DE PROTECCIÓN PERSONAL].[All]" allUniqueName="[año24].[CONTROLES (TRATAMIENTO DEL RIESGO Y PLANES ATENUANTES) - ELEMENTOS DE PROTECCIÓN PERSONAL].[All]" dimensionUniqueName="[año24]" displayFolder="" count="0" memberValueDatatype="130" unbalanced="0"/>
    <cacheHierarchy uniqueName="[año24].[Compilado de controles]" caption="Compilado de controles" attribute="1" defaultMemberUniqueName="[año24].[Compilado de controles].[All]" allUniqueName="[año24].[Compilado de controles].[All]" dimensionUniqueName="[año24]" displayFolder="" count="0" memberValueDatatype="130" unbalanced="0"/>
    <cacheHierarchy uniqueName="[año24].[RESPONSABLE DE EJECUTAR LA ACCION]" caption="RESPONSABLE DE EJECUTAR LA ACCION" attribute="1" defaultMemberUniqueName="[año24].[RESPONSABLE DE EJECUTAR LA ACCION].[All]" allUniqueName="[año24].[RESPONSABLE DE EJECUTAR LA ACCION].[All]" dimensionUniqueName="[año24]" displayFolder="" count="0" memberValueDatatype="130" unbalanced="0"/>
    <cacheHierarchy uniqueName="[año24].[VALORACION DEL RIESGO RESULTANTE CON CONTROLES (Riesgo residual) - C]" caption="VALORACION DEL RIESGO RESULTANTE CON CONTROLES (Riesgo residual) - C" attribute="1" defaultMemberUniqueName="[año24].[VALORACION DEL RIESGO RESULTANTE CON CONTROLES (Riesgo residual) - C].[All]" allUniqueName="[año24].[VALORACION DEL RIESGO RESULTANTE CON CONTROLES (Riesgo residual) - C].[All]" dimensionUniqueName="[año24]" displayFolder="" count="0" memberValueDatatype="130" unbalanced="0"/>
    <cacheHierarchy uniqueName="[año24].[VALORACION DEL RIESGO RESULTANTE CON CONTROLES (Riesgo residual) - Categoría]" caption="VALORACION DEL RIESGO RESULTANTE CON CONTROLES (Riesgo residual) - Categoría" attribute="1" defaultMemberUniqueName="[año24].[VALORACION DEL RIESGO RESULTANTE CON CONTROLES (Riesgo residual) - Categoría].[All]" allUniqueName="[año24].[VALORACION DEL RIESGO RESULTANTE CON CONTROLES (Riesgo residual) - Categoría].[All]" dimensionUniqueName="[año24]" displayFolder="" count="0" memberValueDatatype="130" unbalanced="0"/>
    <cacheHierarchy uniqueName="[año24].[VALORACION DEL RIESGO RESULTANTE CON CONTROLES (Riesgo residual) - p]" caption="VALORACION DEL RIESGO RESULTANTE CON CONTROLES (Riesgo residual) - p" attribute="1" defaultMemberUniqueName="[año24].[VALORACION DEL RIESGO RESULTANTE CON CONTROLES (Riesgo residual) - p].[All]" allUniqueName="[año24].[VALORACION DEL RIESGO RESULTANTE CON CONTROLES (Riesgo residual) - p].[All]" dimensionUniqueName="[año24]" displayFolder="" count="0" memberValueDatatype="130" unbalanced="0"/>
    <cacheHierarchy uniqueName="[año24].[VALORACION DEL RIESGO RESULTANTE CON CONTROLES (Riesgo residual) - Nivel de riesgo]" caption="VALORACION DEL RIESGO RESULTANTE CON CONTROLES (Riesgo residual) - Nivel de riesgo" attribute="1" defaultMemberUniqueName="[año24].[VALORACION DEL RIESGO RESULTANTE CON CONTROLES (Riesgo residual) - Nivel de riesgo].[All]" allUniqueName="[año24].[VALORACION DEL RIESGO RESULTANTE CON CONTROLES (Riesgo residual) - Nivel de riesgo].[All]" dimensionUniqueName="[año24]" displayFolder="" count="0" memberValueDatatype="20" unbalanced="0"/>
    <cacheHierarchy uniqueName="[año24].[VALORACION DEL RIESGO RESULTANTE CON CONTROLES (Riesgo residual) - INTERPRETACIÓN DEL RIESGO]" caption="VALORACION DEL RIESGO RESULTANTE CON CONTROLES (Riesgo residual) - INTERPRETACIÓN DEL RIESGO" attribute="1" defaultMemberUniqueName="[año24].[VALORACION DEL RIESGO RESULTANTE CON CONTROLES (Riesgo residual) - INTERPRETACIÓN DEL RIESGO].[All]" allUniqueName="[año24].[VALORACION DEL RIESGO RESULTANTE CON CONTROLES (Riesgo residual) - INTERPRETACIÓN DEL RIESGO].[All]" dimensionUniqueName="[año24]" displayFolder="" count="0" memberValueDatatype="130" unbalanced="0"/>
    <cacheHierarchy uniqueName="[año24].[EFICACIA DE LAS MEDIDAS DE CONTROL Registro de accidentes, casi accidentes o enfermedades generados]" caption="EFICACIA DE LAS MEDIDAS DE CONTROL Registro de accidentes, casi accidentes o enfermedades generados" attribute="1" defaultMemberUniqueName="[año24].[EFICACIA DE LAS MEDIDAS DE CONTROL Registro de accidentes, casi accidentes o enfermedades generados].[All]" allUniqueName="[año24].[EFICACIA DE LAS MEDIDAS DE CONTROL Registro de accidentes, casi accidentes o enfermedades generados].[All]" dimensionUniqueName="[año24]" displayFolder="" count="0" memberValueDatatype="130" unbalanced="0"/>
    <cacheHierarchy uniqueName="[año24].[Eficaz]" caption="Eficaz" attribute="1" defaultMemberUniqueName="[año24].[Eficaz].[All]" allUniqueName="[año24].[Eficaz].[All]" dimensionUniqueName="[año24]" displayFolder="" count="0" memberValueDatatype="130" unbalanced="0"/>
    <cacheHierarchy uniqueName="[año24].[Comprensión Riesgo]" caption="Comprensión Riesgo" attribute="1" defaultMemberUniqueName="[año24].[Comprensión Riesgo].[All]" allUniqueName="[año24].[Comprensión Riesgo].[All]" dimensionUniqueName="[año24]" displayFolder="" count="0" memberValueDatatype="130" unbalanced="0"/>
    <cacheHierarchy uniqueName="[año24].[Nivel del Riesgo]" caption="Nivel del Riesgo" attribute="1" defaultMemberUniqueName="[año24].[Nivel del Riesgo].[All]" allUniqueName="[año24].[Nivel del Riesgo].[All]" dimensionUniqueName="[año24]" displayFolder="" count="0" memberValueDatatype="130" unbalanced="0"/>
    <cacheHierarchy uniqueName="[año25].[No.]" caption="No." attribute="1" defaultMemberUniqueName="[año25].[No.].[All]" allUniqueName="[año25].[No.].[All]" dimensionUniqueName="[año25]" displayFolder="" count="0" memberValueDatatype="20" unbalanced="0"/>
    <cacheHierarchy uniqueName="[año25].[AÑO]" caption="AÑO" attribute="1" defaultMemberUniqueName="[año25].[AÑO].[All]" allUniqueName="[año25].[AÑO].[All]" dimensionUniqueName="[año25]" displayFolder="" count="0" memberValueDatatype="20" unbalanced="0"/>
    <cacheHierarchy uniqueName="[año25].[Estación]" caption="Estación" attribute="1" defaultMemberUniqueName="[año25].[Estación].[All]" allUniqueName="[año25].[Estación].[All]" dimensionUniqueName="[año25]" displayFolder="" count="0" memberValueDatatype="130" unbalanced="0"/>
    <cacheHierarchy uniqueName="[año25].[Actividad]" caption="Actividad" attribute="1" defaultMemberUniqueName="[año25].[Actividad].[All]" allUniqueName="[año25].[Actividad].[All]" dimensionUniqueName="[año25]" displayFolder="" count="0" memberValueDatatype="130" unbalanced="0"/>
    <cacheHierarchy uniqueName="[año25].[Tárea]" caption="Tárea" attribute="1" defaultMemberUniqueName="[año25].[Tárea].[All]" allUniqueName="[año25].[Tárea].[All]" dimensionUniqueName="[año25]" displayFolder="" count="0" memberValueDatatype="130" unbalanced="0"/>
    <cacheHierarchy uniqueName="[año25].[Área / Equipo]" caption="Área / Equipo" attribute="1" defaultMemberUniqueName="[año25].[Área / Equipo].[All]" allUniqueName="[año25].[Área / Equipo].[All]" dimensionUniqueName="[año25]" displayFolder="" count="0" memberValueDatatype="130" unbalanced="0"/>
    <cacheHierarchy uniqueName="[año25].[PELIGRO - Descripción]" caption="PELIGRO - Descripción" attribute="1" defaultMemberUniqueName="[año25].[PELIGRO - Descripción].[All]" allUniqueName="[año25].[PELIGRO - Descripción].[All]" dimensionUniqueName="[año25]" displayFolder="" count="0" memberValueDatatype="130" unbalanced="0"/>
    <cacheHierarchy uniqueName="[año25].[PELIGRO -Tipo]" caption="PELIGRO -Tipo" attribute="1" defaultMemberUniqueName="[año25].[PELIGRO -Tipo].[All]" allUniqueName="[año25].[PELIGRO -Tipo].[All]" dimensionUniqueName="[año25]" displayFolder="" count="0" memberValueDatatype="130" unbalanced="0"/>
    <cacheHierarchy uniqueName="[año25].[PELIGRO -Iconografia]" caption="PELIGRO -Iconografia" attribute="1" defaultMemberUniqueName="[año25].[PELIGRO -Iconografia].[All]" allUniqueName="[año25].[PELIGRO -Iconografia].[All]" dimensionUniqueName="[año25]" displayFolder="" count="0" memberValueDatatype="130" unbalanced="0"/>
    <cacheHierarchy uniqueName="[año25].[PELIGRO - Clasificación]" caption="PELIGRO - Clasificación" attribute="1" defaultMemberUniqueName="[año25].[PELIGRO - Clasificación].[All]" allUniqueName="[año25].[PELIGRO - Clasificación].[All]" dimensionUniqueName="[año25]" displayFolder="" count="0" memberValueDatatype="130" unbalanced="0"/>
    <cacheHierarchy uniqueName="[año25].[Consecuencias (AT/EL)]" caption="Consecuencias (AT/EL)" attribute="1" defaultMemberUniqueName="[año25].[Consecuencias (AT/EL)].[All]" allUniqueName="[año25].[Consecuencias (AT/EL)].[All]" dimensionUniqueName="[año25]" displayFolder="" count="0" memberValueDatatype="130" unbalanced="0"/>
    <cacheHierarchy uniqueName="[año25].[TAREA - Rutinaria]" caption="TAREA - Rutinaria" attribute="1" defaultMemberUniqueName="[año25].[TAREA - Rutinaria].[All]" allUniqueName="[año25].[TAREA - Rutinaria].[All]" dimensionUniqueName="[año25]" displayFolder="" count="0" memberValueDatatype="130" unbalanced="0"/>
    <cacheHierarchy uniqueName="[año25].[TAREA (Interna - Externa)]" caption="TAREA (Interna - Externa)" attribute="1" defaultMemberUniqueName="[año25].[TAREA (Interna - Externa)].[All]" allUniqueName="[año25].[TAREA (Interna - Externa)].[All]" dimensionUniqueName="[año25]" displayFolder="" count="0" memberValueDatatype="130" unbalanced="0"/>
    <cacheHierarchy uniqueName="[año25].[Numero de personas expuestas - Directos]" caption="Numero de personas expuestas - Directos" attribute="1" defaultMemberUniqueName="[año25].[Numero de personas expuestas - Directos].[All]" allUniqueName="[año25].[Numero de personas expuestas - Directos].[All]" dimensionUniqueName="[año25]" displayFolder="" count="0" memberValueDatatype="20" unbalanced="0"/>
    <cacheHierarchy uniqueName="[año25].[Numero de personas expuestas - Contratistas]" caption="Numero de personas expuestas - Contratistas" attribute="1" defaultMemberUniqueName="[año25].[Numero de personas expuestas - Contratistas].[All]" allUniqueName="[año25].[Numero de personas expuestas - Contratistas].[All]" dimensionUniqueName="[año25]" displayFolder="" count="0" memberValueDatatype="20" unbalanced="0"/>
    <cacheHierarchy uniqueName="[año25].[Numero de personas expuestas - Visitantes, Clientes, autoridades]" caption="Numero de personas expuestas - Visitantes, Clientes, autoridades" attribute="1" defaultMemberUniqueName="[año25].[Numero de personas expuestas - Visitantes, Clientes, autoridades].[All]" allUniqueName="[año25].[Numero de personas expuestas - Visitantes, Clientes, autoridades].[All]" dimensionUniqueName="[año25]" displayFolder="" count="0" memberValueDatatype="20" unbalanced="0"/>
    <cacheHierarchy uniqueName="[año25].[Horas de exposición (En relación con las 24 horas al día)]" caption="Horas de exposición (En relación con las 24 horas al día)" attribute="1" defaultMemberUniqueName="[año25].[Horas de exposición (En relación con las 24 horas al día)].[All]" allUniqueName="[año25].[Horas de exposición (En relación con las 24 horas al día)].[All]" dimensionUniqueName="[año25]" displayFolder="" count="0" memberValueDatatype="5" unbalanced="0"/>
    <cacheHierarchy uniqueName="[año25].[CARGOS O PARTES INTERESADAS APLICABLES]" caption="CARGOS O PARTES INTERESADAS APLICABLES" attribute="1" defaultMemberUniqueName="[año25].[CARGOS O PARTES INTERESADAS APLICABLES].[All]" allUniqueName="[año25].[CARGOS O PARTES INTERESADAS APLICABLES].[All]" dimensionUniqueName="[año25]" displayFolder="" count="0" memberValueDatatype="130" unbalanced="0"/>
    <cacheHierarchy uniqueName="[año25].[CONTROLES EXISTENTES - Fuente]" caption="CONTROLES EXISTENTES - Fuente" attribute="1" defaultMemberUniqueName="[año25].[CONTROLES EXISTENTES - Fuente].[All]" allUniqueName="[año25].[CONTROLES EXISTENTES - Fuente].[All]" dimensionUniqueName="[año25]" displayFolder="" count="0" memberValueDatatype="130" unbalanced="0"/>
    <cacheHierarchy uniqueName="[año25].[CONTROLES EXISTENTES - Medio]" caption="CONTROLES EXISTENTES - Medio" attribute="1" defaultMemberUniqueName="[año25].[CONTROLES EXISTENTES - Medio].[All]" allUniqueName="[año25].[CONTROLES EXISTENTES - Medio].[All]" dimensionUniqueName="[año25]" displayFolder="" count="0" memberValueDatatype="130" unbalanced="0"/>
    <cacheHierarchy uniqueName="[año25].[CONTROLES EXISTENTES - Individuo]" caption="CONTROLES EXISTENTES - Individuo" attribute="1" defaultMemberUniqueName="[año25].[CONTROLES EXISTENTES - Individuo].[All]" allUniqueName="[año25].[CONTROLES EXISTENTES - Individuo].[All]" dimensionUniqueName="[año25]" displayFolder="" count="0" memberValueDatatype="130" unbalanced="0"/>
    <cacheHierarchy uniqueName="[año25].[VALORACION DE RIESGO  - C]" caption="VALORACION DE RIESGO  - C" attribute="1" defaultMemberUniqueName="[año25].[VALORACION DE RIESGO  - C].[All]" allUniqueName="[año25].[VALORACION DE RIESGO  - C].[All]" dimensionUniqueName="[año25]" displayFolder="" count="0" memberValueDatatype="130" unbalanced="0"/>
    <cacheHierarchy uniqueName="[año25].[VALORACION DE RIESGO  - Categoría]" caption="VALORACION DE RIESGO  - Categoría" attribute="1" defaultMemberUniqueName="[año25].[VALORACION DE RIESGO  - Categoría].[All]" allUniqueName="[año25].[VALORACION DE RIESGO  - Categoría].[All]" dimensionUniqueName="[año25]" displayFolder="" count="0" memberValueDatatype="130" unbalanced="0"/>
    <cacheHierarchy uniqueName="[año25].[VALORACION DE RIESGO -p]" caption="VALORACION DE RIESGO -p" attribute="1" defaultMemberUniqueName="[año25].[VALORACION DE RIESGO -p].[All]" allUniqueName="[año25].[VALORACION DE RIESGO -p].[All]" dimensionUniqueName="[año25]" displayFolder="" count="0" memberValueDatatype="130" unbalanced="0"/>
    <cacheHierarchy uniqueName="[año25].[Nivel de riesgo]" caption="Nivel de riesgo" attribute="1" defaultMemberUniqueName="[año25].[Nivel de riesgo].[All]" allUniqueName="[año25].[Nivel de riesgo].[All]" dimensionUniqueName="[año25]" displayFolder="" count="0" memberValueDatatype="20" unbalanced="0"/>
    <cacheHierarchy uniqueName="[año25].[Existencia de requisitos legales]" caption="Existencia de requisitos legales" attribute="1" defaultMemberUniqueName="[año25].[Existencia de requisitos legales].[All]" allUniqueName="[año25].[Existencia de requisitos legales].[All]" dimensionUniqueName="[año25]" displayFolder="" count="0" memberValueDatatype="130" unbalanced="0"/>
    <cacheHierarchy uniqueName="[año25].[CONTROLES (TRATAMIENTO DEL RIESGO Y PLANES ATENUANTES) - ELIMINACIÓN]" caption="CONTROLES (TRATAMIENTO DEL RIESGO Y PLANES ATENUANTES) - ELIMINACIÓN" attribute="1" defaultMemberUniqueName="[año25].[CONTROLES (TRATAMIENTO DEL RIESGO Y PLANES ATENUANTES) - ELIMINACIÓN].[All]" allUniqueName="[año25].[CONTROLES (TRATAMIENTO DEL RIESGO Y PLANES ATENUANTES) - ELIMINACIÓN].[All]" dimensionUniqueName="[año25]" displayFolder="" count="0" memberValueDatatype="130" unbalanced="0"/>
    <cacheHierarchy uniqueName="[año25].[CONTROLES (TRATAMIENTO DEL RIESGO Y PLANES ATENUANTES) - SUSTITUCIÓN]" caption="CONTROLES (TRATAMIENTO DEL RIESGO Y PLANES ATENUANTES) - SUSTITUCIÓN" attribute="1" defaultMemberUniqueName="[año25].[CONTROLES (TRATAMIENTO DEL RIESGO Y PLANES ATENUANTES) - SUSTITUCIÓN].[All]" allUniqueName="[año25].[CONTROLES (TRATAMIENTO DEL RIESGO Y PLANES ATENUANTES) - SUSTITUCIÓN].[All]" dimensionUniqueName="[año25]" displayFolder="" count="0" memberValueDatatype="130" unbalanced="0"/>
    <cacheHierarchy uniqueName="[año25].[CONTROLES (TRATAMIENTO DEL RIESGO Y PLANES ATENUANTES) - CONTROLES DE INGENIERIA]" caption="CONTROLES (TRATAMIENTO DEL RIESGO Y PLANES ATENUANTES) - CONTROLES DE INGENIERIA" attribute="1" defaultMemberUniqueName="[año25].[CONTROLES (TRATAMIENTO DEL RIESGO Y PLANES ATENUANTES) - CONTROLES DE INGENIERIA].[All]" allUniqueName="[año25].[CONTROLES (TRATAMIENTO DEL RIESGO Y PLANES ATENUANTES) - CONTROLES DE INGENIERIA].[All]" dimensionUniqueName="[año25]" displayFolder="" count="0" memberValueDatatype="130" unbalanced="0"/>
    <cacheHierarchy uniqueName="[año25].[CONTROLES (TRATAMIENTO DEL RIESGO Y PLANES ATENUANTES) - CONTROLES ADMINISTRATIVOS / SEÑALIZACIÓN]" caption="CONTROLES (TRATAMIENTO DEL RIESGO Y PLANES ATENUANTES) - CONTROLES ADMINISTRATIVOS / SEÑALIZACIÓN" attribute="1" defaultMemberUniqueName="[año25].[CONTROLES (TRATAMIENTO DEL RIESGO Y PLANES ATENUANTES) - CONTROLES ADMINISTRATIVOS / SEÑALIZACIÓN].[All]" allUniqueName="[año25].[CONTROLES (TRATAMIENTO DEL RIESGO Y PLANES ATENUANTES) - CONTROLES ADMINISTRATIVOS / SEÑALIZACIÓN].[All]" dimensionUniqueName="[año25]" displayFolder="" count="0" memberValueDatatype="130" unbalanced="0"/>
    <cacheHierarchy uniqueName="[año25].[CONTROLES (TRATAMIENTO DEL RIESGO Y PLANES ATENUANTES) - ELEMENTOS DE PROTECCIÓN PERSONAL]" caption="CONTROLES (TRATAMIENTO DEL RIESGO Y PLANES ATENUANTES) - ELEMENTOS DE PROTECCIÓN PERSONAL" attribute="1" defaultMemberUniqueName="[año25].[CONTROLES (TRATAMIENTO DEL RIESGO Y PLANES ATENUANTES) - ELEMENTOS DE PROTECCIÓN PERSONAL].[All]" allUniqueName="[año25].[CONTROLES (TRATAMIENTO DEL RIESGO Y PLANES ATENUANTES) - ELEMENTOS DE PROTECCIÓN PERSONAL].[All]" dimensionUniqueName="[año25]" displayFolder="" count="0" memberValueDatatype="130" unbalanced="0"/>
    <cacheHierarchy uniqueName="[año25].[Compilado de controles]" caption="Compilado de controles" attribute="1" defaultMemberUniqueName="[año25].[Compilado de controles].[All]" allUniqueName="[año25].[Compilado de controles].[All]" dimensionUniqueName="[año25]" displayFolder="" count="0" memberValueDatatype="130" unbalanced="0"/>
    <cacheHierarchy uniqueName="[año25].[RESPONSABLE DE EJECUTAR LA ACCION]" caption="RESPONSABLE DE EJECUTAR LA ACCION" attribute="1" defaultMemberUniqueName="[año25].[RESPONSABLE DE EJECUTAR LA ACCION].[All]" allUniqueName="[año25].[RESPONSABLE DE EJECUTAR LA ACCION].[All]" dimensionUniqueName="[año25]" displayFolder="" count="0" memberValueDatatype="130" unbalanced="0"/>
    <cacheHierarchy uniqueName="[año25].[VALORACION DEL RIESGO RESULTANTE CON CONTROLES (Riesgo residual) - C]" caption="VALORACION DEL RIESGO RESULTANTE CON CONTROLES (Riesgo residual) - C" attribute="1" defaultMemberUniqueName="[año25].[VALORACION DEL RIESGO RESULTANTE CON CONTROLES (Riesgo residual) - C].[All]" allUniqueName="[año25].[VALORACION DEL RIESGO RESULTANTE CON CONTROLES (Riesgo residual) - C].[All]" dimensionUniqueName="[año25]" displayFolder="" count="0" memberValueDatatype="130" unbalanced="0"/>
    <cacheHierarchy uniqueName="[año25].[VALORACION DEL RIESGO RESULTANTE CON CONTROLES (Riesgo residual) - Categoría]" caption="VALORACION DEL RIESGO RESULTANTE CON CONTROLES (Riesgo residual) - Categoría" attribute="1" defaultMemberUniqueName="[año25].[VALORACION DEL RIESGO RESULTANTE CON CONTROLES (Riesgo residual) - Categoría].[All]" allUniqueName="[año25].[VALORACION DEL RIESGO RESULTANTE CON CONTROLES (Riesgo residual) - Categoría].[All]" dimensionUniqueName="[año25]" displayFolder="" count="0" memberValueDatatype="130" unbalanced="0"/>
    <cacheHierarchy uniqueName="[año25].[VALORACION DEL RIESGO RESULTANTE CON CONTROLES (Riesgo residual) - p]" caption="VALORACION DEL RIESGO RESULTANTE CON CONTROLES (Riesgo residual) - p" attribute="1" defaultMemberUniqueName="[año25].[VALORACION DEL RIESGO RESULTANTE CON CONTROLES (Riesgo residual) - p].[All]" allUniqueName="[año25].[VALORACION DEL RIESGO RESULTANTE CON CONTROLES (Riesgo residual) - p].[All]" dimensionUniqueName="[año25]" displayFolder="" count="0" memberValueDatatype="130" unbalanced="0"/>
    <cacheHierarchy uniqueName="[año25].[VALORACION DEL RIESGO RESULTANTE CON CONTROLES (Riesgo residual) - Nivel de riesgo]" caption="VALORACION DEL RIESGO RESULTANTE CON CONTROLES (Riesgo residual) - Nivel de riesgo" attribute="1" defaultMemberUniqueName="[año25].[VALORACION DEL RIESGO RESULTANTE CON CONTROLES (Riesgo residual) - Nivel de riesgo].[All]" allUniqueName="[año25].[VALORACION DEL RIESGO RESULTANTE CON CONTROLES (Riesgo residual) - Nivel de riesgo].[All]" dimensionUniqueName="[año25]" displayFolder="" count="0" memberValueDatatype="20" unbalanced="0"/>
    <cacheHierarchy uniqueName="[año25].[VALORACION DEL RIESGO RESULTANTE CON CONTROLES (Riesgo residual) - INTERPRETACIÓN DEL RIESGO]" caption="VALORACION DEL RIESGO RESULTANTE CON CONTROLES (Riesgo residual) - INTERPRETACIÓN DEL RIESGO" attribute="1" defaultMemberUniqueName="[año25].[VALORACION DEL RIESGO RESULTANTE CON CONTROLES (Riesgo residual) - INTERPRETACIÓN DEL RIESGO].[All]" allUniqueName="[año25].[VALORACION DEL RIESGO RESULTANTE CON CONTROLES (Riesgo residual) - INTERPRETACIÓN DEL RIESGO].[All]" dimensionUniqueName="[año25]" displayFolder="" count="0" memberValueDatatype="130" unbalanced="0"/>
    <cacheHierarchy uniqueName="[año25].[EFICACIA DE LAS MEDIDAS DE CONTROL Registro de accidentes, casi accidentes o enfermedades generados]" caption="EFICACIA DE LAS MEDIDAS DE CONTROL Registro de accidentes, casi accidentes o enfermedades generados" attribute="1" defaultMemberUniqueName="[año25].[EFICACIA DE LAS MEDIDAS DE CONTROL Registro de accidentes, casi accidentes o enfermedades generados].[All]" allUniqueName="[año25].[EFICACIA DE LAS MEDIDAS DE CONTROL Registro de accidentes, casi accidentes o enfermedades generados].[All]" dimensionUniqueName="[año25]" displayFolder="" count="0" memberValueDatatype="130" unbalanced="0"/>
    <cacheHierarchy uniqueName="[año25].[Eficaz]" caption="Eficaz" attribute="1" defaultMemberUniqueName="[año25].[Eficaz].[All]" allUniqueName="[año25].[Eficaz].[All]" dimensionUniqueName="[año25]" displayFolder="" count="0" memberValueDatatype="130" unbalanced="0"/>
    <cacheHierarchy uniqueName="[año25].[Comprensión Riesgo]" caption="Comprensión Riesgo" attribute="1" defaultMemberUniqueName="[año25].[Comprensión Riesgo].[All]" allUniqueName="[año25].[Comprensión Riesgo].[All]" dimensionUniqueName="[año25]" displayFolder="" count="0" memberValueDatatype="130" unbalanced="0"/>
    <cacheHierarchy uniqueName="[año25].[Nivel del Riesgo]" caption="Nivel del Riesgo" attribute="1" defaultMemberUniqueName="[año25].[Nivel del Riesgo].[All]" allUniqueName="[año25].[Nivel del Riesgo].[All]" dimensionUniqueName="[año25]" displayFolder="" count="0" memberValueDatatype="130" unbalanced="0"/>
    <cacheHierarchy uniqueName="[año26].[No.]" caption="No." attribute="1" defaultMemberUniqueName="[año26].[No.].[All]" allUniqueName="[año26].[No.].[All]" dimensionUniqueName="[año26]" displayFolder="" count="0" memberValueDatatype="20" unbalanced="0"/>
    <cacheHierarchy uniqueName="[año26].[AÑO]" caption="AÑO" attribute="1" defaultMemberUniqueName="[año26].[AÑO].[All]" allUniqueName="[año26].[AÑO].[All]" dimensionUniqueName="[año26]" displayFolder="" count="0" memberValueDatatype="20" unbalanced="0"/>
    <cacheHierarchy uniqueName="[año26].[Estación]" caption="Estación" attribute="1" defaultMemberUniqueName="[año26].[Estación].[All]" allUniqueName="[año26].[Estación].[All]" dimensionUniqueName="[año26]" displayFolder="" count="0" memberValueDatatype="130" unbalanced="0"/>
    <cacheHierarchy uniqueName="[año26].[Actividad]" caption="Actividad" attribute="1" defaultMemberUniqueName="[año26].[Actividad].[All]" allUniqueName="[año26].[Actividad].[All]" dimensionUniqueName="[año26]" displayFolder="" count="0" memberValueDatatype="130" unbalanced="0"/>
    <cacheHierarchy uniqueName="[año26].[Tárea]" caption="Tárea" attribute="1" defaultMemberUniqueName="[año26].[Tárea].[All]" allUniqueName="[año26].[Tárea].[All]" dimensionUniqueName="[año26]" displayFolder="" count="0" memberValueDatatype="130" unbalanced="0"/>
    <cacheHierarchy uniqueName="[año26].[Área / Equipo]" caption="Área / Equipo" attribute="1" defaultMemberUniqueName="[año26].[Área / Equipo].[All]" allUniqueName="[año26].[Área / Equipo].[All]" dimensionUniqueName="[año26]" displayFolder="" count="0" memberValueDatatype="130" unbalanced="0"/>
    <cacheHierarchy uniqueName="[año26].[PELIGRO - Descripción]" caption="PELIGRO - Descripción" attribute="1" defaultMemberUniqueName="[año26].[PELIGRO - Descripción].[All]" allUniqueName="[año26].[PELIGRO - Descripción].[All]" dimensionUniqueName="[año26]" displayFolder="" count="0" memberValueDatatype="130" unbalanced="0"/>
    <cacheHierarchy uniqueName="[año26].[PELIGRO -Tipo]" caption="PELIGRO -Tipo" attribute="1" defaultMemberUniqueName="[año26].[PELIGRO -Tipo].[All]" allUniqueName="[año26].[PELIGRO -Tipo].[All]" dimensionUniqueName="[año26]" displayFolder="" count="0" memberValueDatatype="130" unbalanced="0"/>
    <cacheHierarchy uniqueName="[año26].[PELIGRO -Iconografia]" caption="PELIGRO -Iconografia" attribute="1" defaultMemberUniqueName="[año26].[PELIGRO -Iconografia].[All]" allUniqueName="[año26].[PELIGRO -Iconografia].[All]" dimensionUniqueName="[año26]" displayFolder="" count="0" memberValueDatatype="130" unbalanced="0"/>
    <cacheHierarchy uniqueName="[año26].[PELIGRO - Clasificación]" caption="PELIGRO - Clasificación" attribute="1" defaultMemberUniqueName="[año26].[PELIGRO - Clasificación].[All]" allUniqueName="[año26].[PELIGRO - Clasificación].[All]" dimensionUniqueName="[año26]" displayFolder="" count="0" memberValueDatatype="130" unbalanced="0"/>
    <cacheHierarchy uniqueName="[año26].[Consecuencias (AT/EL)]" caption="Consecuencias (AT/EL)" attribute="1" defaultMemberUniqueName="[año26].[Consecuencias (AT/EL)].[All]" allUniqueName="[año26].[Consecuencias (AT/EL)].[All]" dimensionUniqueName="[año26]" displayFolder="" count="0" memberValueDatatype="130" unbalanced="0"/>
    <cacheHierarchy uniqueName="[año26].[TAREA - Rutinaria]" caption="TAREA - Rutinaria" attribute="1" defaultMemberUniqueName="[año26].[TAREA - Rutinaria].[All]" allUniqueName="[año26].[TAREA - Rutinaria].[All]" dimensionUniqueName="[año26]" displayFolder="" count="0" memberValueDatatype="130" unbalanced="0"/>
    <cacheHierarchy uniqueName="[año26].[TAREA (Interna - Externa)]" caption="TAREA (Interna - Externa)" attribute="1" defaultMemberUniqueName="[año26].[TAREA (Interna - Externa)].[All]" allUniqueName="[año26].[TAREA (Interna - Externa)].[All]" dimensionUniqueName="[año26]" displayFolder="" count="0" memberValueDatatype="130" unbalanced="0"/>
    <cacheHierarchy uniqueName="[año26].[Situación Controlada por la organización]" caption="Situación Controlada por la organización" attribute="1" defaultMemberUniqueName="[año26].[Situación Controlada por la organización].[All]" allUniqueName="[año26].[Situación Controlada por la organización].[All]" dimensionUniqueName="[año26]" displayFolder="" count="0" memberValueDatatype="130" unbalanced="0"/>
    <cacheHierarchy uniqueName="[año26].[Numero de personas expuestas - Directos]" caption="Numero de personas expuestas - Directos" attribute="1" defaultMemberUniqueName="[año26].[Numero de personas expuestas - Directos].[All]" allUniqueName="[año26].[Numero de personas expuestas - Directos].[All]" dimensionUniqueName="[año26]" displayFolder="" count="0" memberValueDatatype="20" unbalanced="0"/>
    <cacheHierarchy uniqueName="[año26].[Numero de personas expuestas - Contratistas]" caption="Numero de personas expuestas - Contratistas" attribute="1" defaultMemberUniqueName="[año26].[Numero de personas expuestas - Contratistas].[All]" allUniqueName="[año26].[Numero de personas expuestas - Contratistas].[All]" dimensionUniqueName="[año26]" displayFolder="" count="0" memberValueDatatype="20" unbalanced="0"/>
    <cacheHierarchy uniqueName="[año26].[Numero de personas expuestas - Visitantes, Clientes, autoridades y Otras Partes Interesadas]" caption="Numero de personas expuestas - Visitantes, Clientes, autoridades y Otras Partes Interesadas" attribute="1" defaultMemberUniqueName="[año26].[Numero de personas expuestas - Visitantes, Clientes, autoridades y Otras Partes Interesadas].[All]" allUniqueName="[año26].[Numero de personas expuestas - Visitantes, Clientes, autoridades y Otras Partes Interesadas].[All]" dimensionUniqueName="[año26]" displayFolder="" count="0" memberValueDatatype="20" unbalanced="0"/>
    <cacheHierarchy uniqueName="[año26].[Horas de exposición (En relación con las 24 horas al día)]" caption="Horas de exposición (En relación con las 24 horas al día)" attribute="1" defaultMemberUniqueName="[año26].[Horas de exposición (En relación con las 24 horas al día)].[All]" allUniqueName="[año26].[Horas de exposición (En relación con las 24 horas al día)].[All]" dimensionUniqueName="[año26]" displayFolder="" count="0" memberValueDatatype="5" unbalanced="0"/>
    <cacheHierarchy uniqueName="[año26].[CARGOS O PARTES INTERESADAS APLICABLES]" caption="CARGOS O PARTES INTERESADAS APLICABLES" attribute="1" defaultMemberUniqueName="[año26].[CARGOS O PARTES INTERESADAS APLICABLES].[All]" allUniqueName="[año26].[CARGOS O PARTES INTERESADAS APLICABLES].[All]" dimensionUniqueName="[año26]" displayFolder="" count="0" memberValueDatatype="130" unbalanced="0"/>
    <cacheHierarchy uniqueName="[año26].[CONTROLES EXISTENTES - Fuente]" caption="CONTROLES EXISTENTES - Fuente" attribute="1" defaultMemberUniqueName="[año26].[CONTROLES EXISTENTES - Fuente].[All]" allUniqueName="[año26].[CONTROLES EXISTENTES - Fuente].[All]" dimensionUniqueName="[año26]" displayFolder="" count="0" memberValueDatatype="130" unbalanced="0"/>
    <cacheHierarchy uniqueName="[año26].[CONTROLES EXISTENTES - Medio]" caption="CONTROLES EXISTENTES - Medio" attribute="1" defaultMemberUniqueName="[año26].[CONTROLES EXISTENTES - Medio].[All]" allUniqueName="[año26].[CONTROLES EXISTENTES - Medio].[All]" dimensionUniqueName="[año26]" displayFolder="" count="0" memberValueDatatype="130" unbalanced="0"/>
    <cacheHierarchy uniqueName="[año26].[CONTROLES EXISTENTES - Individuo]" caption="CONTROLES EXISTENTES - Individuo" attribute="1" defaultMemberUniqueName="[año26].[CONTROLES EXISTENTES - Individuo].[All]" allUniqueName="[año26].[CONTROLES EXISTENTES - Individuo].[All]" dimensionUniqueName="[año26]" displayFolder="" count="0" memberValueDatatype="130" unbalanced="0"/>
    <cacheHierarchy uniqueName="[año26].[VALORACION DE RIESGO  - C]" caption="VALORACION DE RIESGO  - C" attribute="1" defaultMemberUniqueName="[año26].[VALORACION DE RIESGO  - C].[All]" allUniqueName="[año26].[VALORACION DE RIESGO  - C].[All]" dimensionUniqueName="[año26]" displayFolder="" count="0" memberValueDatatype="130" unbalanced="0"/>
    <cacheHierarchy uniqueName="[año26].[VALORACION DE RIESGO  - Categoría]" caption="VALORACION DE RIESGO  - Categoría" attribute="1" defaultMemberUniqueName="[año26].[VALORACION DE RIESGO  - Categoría].[All]" allUniqueName="[año26].[VALORACION DE RIESGO  - Categoría].[All]" dimensionUniqueName="[año26]" displayFolder="" count="0" memberValueDatatype="130" unbalanced="0"/>
    <cacheHierarchy uniqueName="[año26].[VALORACION DE RIESGO -p]" caption="VALORACION DE RIESGO -p" attribute="1" defaultMemberUniqueName="[año26].[VALORACION DE RIESGO -p].[All]" allUniqueName="[año26].[VALORACION DE RIESGO -p].[All]" dimensionUniqueName="[año26]" displayFolder="" count="0" memberValueDatatype="130" unbalanced="0"/>
    <cacheHierarchy uniqueName="[año26].[Nivel de riesgo]" caption="Nivel de riesgo" attribute="1" defaultMemberUniqueName="[año26].[Nivel de riesgo].[All]" allUniqueName="[año26].[Nivel de riesgo].[All]" dimensionUniqueName="[año26]" displayFolder="" count="0" memberValueDatatype="20" unbalanced="0"/>
    <cacheHierarchy uniqueName="[año26].[Existencia de requisitos legales]" caption="Existencia de requisitos legales" attribute="1" defaultMemberUniqueName="[año26].[Existencia de requisitos legales].[All]" allUniqueName="[año26].[Existencia de requisitos legales].[All]" dimensionUniqueName="[año26]" displayFolder="" count="0" memberValueDatatype="130" unbalanced="0"/>
    <cacheHierarchy uniqueName="[año26].[CONTROLES (TRATAMIENTO DEL RIESGO Y PLANES ATENUANTES) - ELIMINACIÓN]" caption="CONTROLES (TRATAMIENTO DEL RIESGO Y PLANES ATENUANTES) - ELIMINACIÓN" attribute="1" defaultMemberUniqueName="[año26].[CONTROLES (TRATAMIENTO DEL RIESGO Y PLANES ATENUANTES) - ELIMINACIÓN].[All]" allUniqueName="[año26].[CONTROLES (TRATAMIENTO DEL RIESGO Y PLANES ATENUANTES) - ELIMINACIÓN].[All]" dimensionUniqueName="[año26]" displayFolder="" count="0" memberValueDatatype="130" unbalanced="0"/>
    <cacheHierarchy uniqueName="[año26].[CONTROLES (TRATAMIENTO DEL RIESGO Y PLANES ATENUANTES) - SUSTITUCIÓN]" caption="CONTROLES (TRATAMIENTO DEL RIESGO Y PLANES ATENUANTES) - SUSTITUCIÓN" attribute="1" defaultMemberUniqueName="[año26].[CONTROLES (TRATAMIENTO DEL RIESGO Y PLANES ATENUANTES) - SUSTITUCIÓN].[All]" allUniqueName="[año26].[CONTROLES (TRATAMIENTO DEL RIESGO Y PLANES ATENUANTES) - SUSTITUCIÓN].[All]" dimensionUniqueName="[año26]" displayFolder="" count="0" memberValueDatatype="130" unbalanced="0"/>
    <cacheHierarchy uniqueName="[año26].[CONTROLES (TRATAMIENTO DEL RIESGO Y PLANES ATENUANTES) - CONTROLES DE INGENIERIA]" caption="CONTROLES (TRATAMIENTO DEL RIESGO Y PLANES ATENUANTES) - CONTROLES DE INGENIERIA" attribute="1" defaultMemberUniqueName="[año26].[CONTROLES (TRATAMIENTO DEL RIESGO Y PLANES ATENUANTES) - CONTROLES DE INGENIERIA].[All]" allUniqueName="[año26].[CONTROLES (TRATAMIENTO DEL RIESGO Y PLANES ATENUANTES) - CONTROLES DE INGENIERIA].[All]" dimensionUniqueName="[año26]" displayFolder="" count="0" memberValueDatatype="130" unbalanced="0"/>
    <cacheHierarchy uniqueName="[año26].[CONTROLES (TRATAMIENTO DEL RIESGO Y PLANES ATENUANTES) - CONTROLES ADMINISTRATIVOS / SEÑALIZACIÓN]" caption="CONTROLES (TRATAMIENTO DEL RIESGO Y PLANES ATENUANTES) - CONTROLES ADMINISTRATIVOS / SEÑALIZACIÓN" attribute="1" defaultMemberUniqueName="[año26].[CONTROLES (TRATAMIENTO DEL RIESGO Y PLANES ATENUANTES) - CONTROLES ADMINISTRATIVOS / SEÑALIZACIÓN].[All]" allUniqueName="[año26].[CONTROLES (TRATAMIENTO DEL RIESGO Y PLANES ATENUANTES) - CONTROLES ADMINISTRATIVOS / SEÑALIZACIÓN].[All]" dimensionUniqueName="[año26]" displayFolder="" count="0" memberValueDatatype="130" unbalanced="0"/>
    <cacheHierarchy uniqueName="[año26].[CONTROLES (TRATAMIENTO DEL RIESGO Y PLANES ATENUANTES) - ELEMENTOS DE PROTECCIÓN PERSONAL]" caption="CONTROLES (TRATAMIENTO DEL RIESGO Y PLANES ATENUANTES) - ELEMENTOS DE PROTECCIÓN PERSONAL" attribute="1" defaultMemberUniqueName="[año26].[CONTROLES (TRATAMIENTO DEL RIESGO Y PLANES ATENUANTES) - ELEMENTOS DE PROTECCIÓN PERSONAL].[All]" allUniqueName="[año26].[CONTROLES (TRATAMIENTO DEL RIESGO Y PLANES ATENUANTES) - ELEMENTOS DE PROTECCIÓN PERSONAL].[All]" dimensionUniqueName="[año26]" displayFolder="" count="0" memberValueDatatype="130" unbalanced="0"/>
    <cacheHierarchy uniqueName="[año26].[Compilado de controles]" caption="Compilado de controles" attribute="1" defaultMemberUniqueName="[año26].[Compilado de controles].[All]" allUniqueName="[año26].[Compilado de controles].[All]" dimensionUniqueName="[año26]" displayFolder="" count="0" memberValueDatatype="130" unbalanced="0"/>
    <cacheHierarchy uniqueName="[año26].[RESPONSABLE DE EJECUTAR LA ACCION]" caption="RESPONSABLE DE EJECUTAR LA ACCION" attribute="1" defaultMemberUniqueName="[año26].[RESPONSABLE DE EJECUTAR LA ACCION].[All]" allUniqueName="[año26].[RESPONSABLE DE EJECUTAR LA ACCION].[All]" dimensionUniqueName="[año26]" displayFolder="" count="0" memberValueDatatype="130" unbalanced="0"/>
    <cacheHierarchy uniqueName="[año26].[VALORACION DEL RIESGO RESULTANTE CON CONTROLES (Riesgo residual) - C]" caption="VALORACION DEL RIESGO RESULTANTE CON CONTROLES (Riesgo residual) - C" attribute="1" defaultMemberUniqueName="[año26].[VALORACION DEL RIESGO RESULTANTE CON CONTROLES (Riesgo residual) - C].[All]" allUniqueName="[año26].[VALORACION DEL RIESGO RESULTANTE CON CONTROLES (Riesgo residual) - C].[All]" dimensionUniqueName="[año26]" displayFolder="" count="0" memberValueDatatype="130" unbalanced="0"/>
    <cacheHierarchy uniqueName="[año26].[VALORACION DEL RIESGO RESULTANTE CON CONTROLES (Riesgo residual) - Categoría]" caption="VALORACION DEL RIESGO RESULTANTE CON CONTROLES (Riesgo residual) - Categoría" attribute="1" defaultMemberUniqueName="[año26].[VALORACION DEL RIESGO RESULTANTE CON CONTROLES (Riesgo residual) - Categoría].[All]" allUniqueName="[año26].[VALORACION DEL RIESGO RESULTANTE CON CONTROLES (Riesgo residual) - Categoría].[All]" dimensionUniqueName="[año26]" displayFolder="" count="0" memberValueDatatype="130" unbalanced="0"/>
    <cacheHierarchy uniqueName="[año26].[VALORACION DEL RIESGO RESULTANTE CON CONTROLES (Riesgo residual) - p]" caption="VALORACION DEL RIESGO RESULTANTE CON CONTROLES (Riesgo residual) - p" attribute="1" defaultMemberUniqueName="[año26].[VALORACION DEL RIESGO RESULTANTE CON CONTROLES (Riesgo residual) - p].[All]" allUniqueName="[año26].[VALORACION DEL RIESGO RESULTANTE CON CONTROLES (Riesgo residual) - p].[All]" dimensionUniqueName="[año26]" displayFolder="" count="0" memberValueDatatype="130" unbalanced="0"/>
    <cacheHierarchy uniqueName="[año26].[VALORACION DEL RIESGO RESULTANTE CON CONTROLES (Riesgo residual) - Nivel de riesgo]" caption="VALORACION DEL RIESGO RESULTANTE CON CONTROLES (Riesgo residual) - Nivel de riesgo" attribute="1" defaultMemberUniqueName="[año26].[VALORACION DEL RIESGO RESULTANTE CON CONTROLES (Riesgo residual) - Nivel de riesgo].[All]" allUniqueName="[año26].[VALORACION DEL RIESGO RESULTANTE CON CONTROLES (Riesgo residual) - Nivel de riesgo].[All]" dimensionUniqueName="[año26]" displayFolder="" count="0" memberValueDatatype="20" unbalanced="0"/>
    <cacheHierarchy uniqueName="[año26].[VALORACION DEL RIESGO RESULTANTE CON CONTROLES (Riesgo residual) - INTERPRETACIÓN DEL RIESGO]" caption="VALORACION DEL RIESGO RESULTANTE CON CONTROLES (Riesgo residual) - INTERPRETACIÓN DEL RIESGO" attribute="1" defaultMemberUniqueName="[año26].[VALORACION DEL RIESGO RESULTANTE CON CONTROLES (Riesgo residual) - INTERPRETACIÓN DEL RIESGO].[All]" allUniqueName="[año26].[VALORACION DEL RIESGO RESULTANTE CON CONTROLES (Riesgo residual) - INTERPRETACIÓN DEL RIESGO].[All]" dimensionUniqueName="[año26]" displayFolder="" count="0" memberValueDatatype="130" unbalanced="0"/>
    <cacheHierarchy uniqueName="[año26].[EFICACIA DE LAS MEDIDAS DE CONTROL Registro de accidentes, casi accidentes o enfermedades generados]" caption="EFICACIA DE LAS MEDIDAS DE CONTROL Registro de accidentes, casi accidentes o enfermedades generados" attribute="1" defaultMemberUniqueName="[año26].[EFICACIA DE LAS MEDIDAS DE CONTROL Registro de accidentes, casi accidentes o enfermedades generados].[All]" allUniqueName="[año26].[EFICACIA DE LAS MEDIDAS DE CONTROL Registro de accidentes, casi accidentes o enfermedades generados].[All]" dimensionUniqueName="[año26]" displayFolder="" count="0" memberValueDatatype="130" unbalanced="0"/>
    <cacheHierarchy uniqueName="[año26].[Eficaz]" caption="Eficaz" attribute="1" defaultMemberUniqueName="[año26].[Eficaz].[All]" allUniqueName="[año26].[Eficaz].[All]" dimensionUniqueName="[año26]" displayFolder="" count="0" memberValueDatatype="130" unbalanced="0"/>
    <cacheHierarchy uniqueName="[año26].[Comprensión Riesgo]" caption="Comprensión Riesgo" attribute="1" defaultMemberUniqueName="[año26].[Comprensión Riesgo].[All]" allUniqueName="[año26].[Comprensión Riesgo].[All]" dimensionUniqueName="[año26]" displayFolder="" count="0" memberValueDatatype="130" unbalanced="0"/>
    <cacheHierarchy uniqueName="[año26].[Nivel del Riesgo]" caption="Nivel del Riesgo" attribute="1" defaultMemberUniqueName="[año26].[Nivel del Riesgo].[All]" allUniqueName="[año26].[Nivel del Riesgo].[All]" dimensionUniqueName="[año26]" displayFolder="" count="0" memberValueDatatype="130" unbalanced="0"/>
    <cacheHierarchy uniqueName="[Consecuencia].[Consecuencia]" caption="Consecuencia" attribute="1" defaultMemberUniqueName="[Consecuencia].[Consecuencia].[All]" allUniqueName="[Consecuencia].[Consecuencia].[All]" dimensionUniqueName="[Consecuencia]" displayFolder="" count="2" memberValueDatatype="130" unbalanced="0">
      <fieldsUsage count="2">
        <fieldUsage x="-1"/>
        <fieldUsage x="1"/>
      </fieldsUsage>
    </cacheHierarchy>
    <cacheHierarchy uniqueName="[eficacia].[Eficacia]" caption="Eficacia" attribute="1" defaultMemberUniqueName="[eficacia].[Eficacia].[All]" allUniqueName="[eficacia].[Eficacia].[All]" dimensionUniqueName="[eficacia]" displayFolder="" count="2" memberValueDatatype="130" unbalanced="0">
      <fieldsUsage count="2">
        <fieldUsage x="-1"/>
        <fieldUsage x="8"/>
      </fieldsUsage>
    </cacheHierarchy>
    <cacheHierarchy uniqueName="[subclasificacion].[Subclasificación]" caption="Subclasificación" attribute="1" defaultMemberUniqueName="[subclasificacion].[Subclasificación].[All]" allUniqueName="[subclasificacion].[Subclasificación].[All]" dimensionUniqueName="[subclasificacion]" displayFolder="" count="2" memberValueDatatype="130" unbalanced="0">
      <fieldsUsage count="2">
        <fieldUsage x="-1"/>
        <fieldUsage x="9"/>
      </fieldsUsage>
    </cacheHierarchy>
    <cacheHierarchy uniqueName="[Tabla5].[VERSIÓN]" caption="VERSIÓN" attribute="1" defaultMemberUniqueName="[Tabla5].[VERSIÓN].[All]" allUniqueName="[Tabla5].[VERSIÓN].[All]" dimensionUniqueName="[Tabla5]" displayFolder="" count="0" memberValueDatatype="20" unbalanced="0"/>
    <cacheHierarchy uniqueName="[Tabla5].[Año]" caption="Año" attribute="1" defaultMemberUniqueName="[Tabla5].[Año].[All]" allUniqueName="[Tabla5].[Año].[All]" dimensionUniqueName="[Tabla5]" displayFolder="" count="0" memberValueDatatype="20" unbalanced="0"/>
    <cacheHierarchy uniqueName="[Tabla5].[FECHA]" caption="FECHA" attribute="1" time="1" defaultMemberUniqueName="[Tabla5].[FECHA].[All]" allUniqueName="[Tabla5].[FECHA].[All]" dimensionUniqueName="[Tabla5]" displayFolder="" count="0" memberValueDatatype="7" unbalanced="0"/>
    <cacheHierarchy uniqueName="[Tabla5].[CAMBIOS REALIZADOS]" caption="CAMBIOS REALIZADOS" attribute="1" defaultMemberUniqueName="[Tabla5].[CAMBIOS REALIZADOS].[All]" allUniqueName="[Tabla5].[CAMBIOS REALIZADOS].[All]" dimensionUniqueName="[Tabla5]" displayFolder="" count="0" memberValueDatatype="130" unbalanced="0"/>
    <cacheHierarchy uniqueName="[Tipopeligro].[Tipo de peligro]" caption="Tipo de peligro" attribute="1" defaultMemberUniqueName="[Tipopeligro].[Tipo de peligro].[All]" allUniqueName="[Tipopeligro].[Tipo de peligro].[All]" dimensionUniqueName="[Tipopeligro]" displayFolder="" count="2" memberValueDatatype="130" unbalanced="0">
      <fieldsUsage count="2">
        <fieldUsage x="-1"/>
        <fieldUsage x="4"/>
      </fieldsUsage>
    </cacheHierarchy>
    <cacheHierarchy uniqueName="[Valorcualitativoriesgo].[Nivel cualitativo de riesgo]" caption="Nivel cualitativo de riesgo" attribute="1" defaultMemberUniqueName="[Valorcualitativoriesgo].[Nivel cualitativo de riesgo].[All]" allUniqueName="[Valorcualitativoriesgo].[Nivel cualitativo de riesgo].[All]" dimensionUniqueName="[Valorcualitativoriesgo]" displayFolder="" count="2" memberValueDatatype="130" unbalanced="0">
      <fieldsUsage count="2">
        <fieldUsage x="-1"/>
        <fieldUsage x="10"/>
      </fieldsUsage>
    </cacheHierarchy>
    <cacheHierarchy uniqueName="[valornivelriesgo].[Nivel del riesgo]" caption="Nivel del riesgo" attribute="1" defaultMemberUniqueName="[valornivelriesgo].[Nivel del riesgo].[All]" allUniqueName="[valornivelriesgo].[Nivel del riesgo].[All]" dimensionUniqueName="[valornivelriesgo]" displayFolder="" count="2" memberValueDatatype="20" unbalanced="0">
      <fieldsUsage count="2">
        <fieldUsage x="-1"/>
        <fieldUsage x="6"/>
      </fieldsUsage>
    </cacheHierarchy>
    <cacheHierarchy uniqueName="[Measures].[__XL_Count Año]" caption="__XL_Count Año" measure="1" displayFolder="" measureGroup="Año" count="0" hidden="1"/>
    <cacheHierarchy uniqueName="[Measures].[__XL_Count subclasificacion]" caption="__XL_Count subclasificacion" measure="1" displayFolder="" measureGroup="subclasificacion" count="0" hidden="1"/>
    <cacheHierarchy uniqueName="[Measures].[__XL_Count valornivelriesgo]" caption="__XL_Count valornivelriesgo" measure="1" displayFolder="" measureGroup="valornivelriesgo" count="0" hidden="1"/>
    <cacheHierarchy uniqueName="[Measures].[__XL_Count Valorcualitativoriesgo]" caption="__XL_Count Valorcualitativoriesgo" measure="1" displayFolder="" measureGroup="Valorcualitativoriesgo" count="0" hidden="1"/>
    <cacheHierarchy uniqueName="[Measures].[__XL_Count Actividadesdelamatriz]" caption="__XL_Count Actividadesdelamatriz" measure="1" displayFolder="" measureGroup="Actividadesdelamatriz" count="0" hidden="1"/>
    <cacheHierarchy uniqueName="[Measures].[__XL_Count eficacia]" caption="__XL_Count eficacia" measure="1" displayFolder="" measureGroup="eficacia" count="0" hidden="1"/>
    <cacheHierarchy uniqueName="[Measures].[__XL_Count año24]" caption="__XL_Count año24" measure="1" displayFolder="" measureGroup="año24" count="0" hidden="1"/>
    <cacheHierarchy uniqueName="[Measures].[__XL_Count año25]" caption="__XL_Count año25" measure="1" displayFolder="" measureGroup="año25" count="0" hidden="1"/>
    <cacheHierarchy uniqueName="[Measures].[__XL_Count Tipopeligro]" caption="__XL_Count Tipopeligro" measure="1" displayFolder="" measureGroup="Tipopeligro" count="0" hidden="1"/>
    <cacheHierarchy uniqueName="[Measures].[__XL_Count Consecuencia]" caption="__XL_Count Consecuencia" measure="1" displayFolder="" measureGroup="Consecuencia" count="0" hidden="1"/>
    <cacheHierarchy uniqueName="[Measures].[__XL_Count año26]" caption="__XL_Count año26" measure="1" displayFolder="" measureGroup="año26" count="0" hidden="1"/>
    <cacheHierarchy uniqueName="[Measures].[__XL_Count Tabla5]" caption="__XL_Count Tabla5" measure="1" displayFolder="" measureGroup="Tabla5" count="0" hidden="1"/>
    <cacheHierarchy uniqueName="[Measures].[__No hay medidas definidas]" caption="__No hay medidas definidas" measure="1" displayFolder="" count="0" hidden="1"/>
    <cacheHierarchy uniqueName="[Measures].[Recuento de Eficacia]" caption="Recuento de Eficacia" measure="1" displayFolder="" measureGroup="eficacia" count="0" hidden="1">
      <extLst>
        <ext xmlns:x15="http://schemas.microsoft.com/office/spreadsheetml/2010/11/main" uri="{B97F6D7D-B522-45F9-BDA1-12C45D357490}">
          <x15:cacheHierarchy aggregatedColumn="130"/>
        </ext>
      </extLst>
    </cacheHierarchy>
    <cacheHierarchy uniqueName="[Measures].[Recuento de VALORACION DEL RIESGO RESULTANTE CON CONTROLES (Riesgo residual) - INTERPRETACIÓN DEL RI]" caption="Recuento de VALORACION DEL RIESGO RESULTANTE CON CONTROLES (Riesgo residual) - INTERPRETACIÓN DEL RI" measure="1" displayFolder="" measureGroup="año24" count="0" oneField="1" hidden="1">
      <fieldsUsage count="1">
        <fieldUsage x="3"/>
      </fieldsUsage>
      <extLst>
        <ext xmlns:x15="http://schemas.microsoft.com/office/spreadsheetml/2010/11/main" uri="{B97F6D7D-B522-45F9-BDA1-12C45D357490}">
          <x15:cacheHierarchy aggregatedColumn="39"/>
        </ext>
      </extLst>
    </cacheHierarchy>
    <cacheHierarchy uniqueName="[Measures].[Recuento de VALORACION DEL RIESGO RESULTANTE CON CONTROLES (Riesgo residual) - INTERPRETACIÓN DEL R]" caption="Recuento de VALORACION DEL RIESGO RESULTANTE CON CONTROLES (Riesgo residual) - INTERPRETACIÓN DEL R" measure="1" displayFolder="" measureGroup="año25" count="0" oneField="1" hidden="1">
      <fieldsUsage count="1">
        <fieldUsage x="2"/>
      </fieldsUsage>
      <extLst>
        <ext xmlns:x15="http://schemas.microsoft.com/office/spreadsheetml/2010/11/main" uri="{B97F6D7D-B522-45F9-BDA1-12C45D357490}">
          <x15:cacheHierarchy aggregatedColumn="81"/>
        </ext>
      </extLst>
    </cacheHierarchy>
    <cacheHierarchy uniqueName="[Measures].[Recuento de Eficaz]" caption="Recuento de Eficaz" measure="1" displayFolder="" measureGroup="año24" count="0" hidden="1">
      <extLst>
        <ext xmlns:x15="http://schemas.microsoft.com/office/spreadsheetml/2010/11/main" uri="{B97F6D7D-B522-45F9-BDA1-12C45D357490}">
          <x15:cacheHierarchy aggregatedColumn="41"/>
        </ext>
      </extLst>
    </cacheHierarchy>
    <cacheHierarchy uniqueName="[Measures].[Recuento de Eficaz 2]" caption="Recuento de Eficaz 2" measure="1" displayFolder="" measureGroup="año25" count="0" hidden="1">
      <extLst>
        <ext xmlns:x15="http://schemas.microsoft.com/office/spreadsheetml/2010/11/main" uri="{B97F6D7D-B522-45F9-BDA1-12C45D357490}">
          <x15:cacheHierarchy aggregatedColumn="83"/>
        </ext>
      </extLst>
    </cacheHierarchy>
    <cacheHierarchy uniqueName="[Measures].[Recuento de Eficaz 3]" caption="Recuento de Eficaz 3" measure="1" displayFolder="" measureGroup="año26" count="0" hidden="1">
      <extLst>
        <ext xmlns:x15="http://schemas.microsoft.com/office/spreadsheetml/2010/11/main" uri="{B97F6D7D-B522-45F9-BDA1-12C45D357490}">
          <x15:cacheHierarchy aggregatedColumn="126"/>
        </ext>
      </extLst>
    </cacheHierarchy>
    <cacheHierarchy uniqueName="[Measures].[Recuento de VALORACION DEL RIESGO RESULTANTE CON CONTROLES (Riesgo residual) - INTERPRETACIÓN DEL ]" caption="Recuento de VALORACION DEL RIESGO RESULTANTE CON CONTROLES (Riesgo residual) - INTERPRETACIÓN DEL " measure="1" displayFolder="" measureGroup="año26" count="0" oneField="1" hidden="1">
      <fieldsUsage count="1">
        <fieldUsage x="5"/>
      </fieldsUsage>
      <extLst>
        <ext xmlns:x15="http://schemas.microsoft.com/office/spreadsheetml/2010/11/main" uri="{B97F6D7D-B522-45F9-BDA1-12C45D357490}">
          <x15:cacheHierarchy aggregatedColumn="124"/>
        </ext>
      </extLst>
    </cacheHierarchy>
  </cacheHierarchies>
  <kpis count="0"/>
  <dimensions count="13">
    <dimension name="Actividadesdelamatriz" uniqueName="[Actividadesdelamatriz]" caption="Actividadesdelamatriz"/>
    <dimension name="Año" uniqueName="[Año]" caption="Año"/>
    <dimension name="año24" uniqueName="[año24]" caption="año24"/>
    <dimension name="año25" uniqueName="[año25]" caption="año25"/>
    <dimension name="año26" uniqueName="[año26]" caption="año26"/>
    <dimension name="Consecuencia" uniqueName="[Consecuencia]" caption="Consecuencia"/>
    <dimension name="eficacia" uniqueName="[eficacia]" caption="eficacia"/>
    <dimension measure="1" name="Measures" uniqueName="[Measures]" caption="Measures"/>
    <dimension name="subclasificacion" uniqueName="[subclasificacion]" caption="subclasificacion"/>
    <dimension name="Tabla5" uniqueName="[Tabla5]" caption="Tabla5"/>
    <dimension name="Tipopeligro" uniqueName="[Tipopeligro]" caption="Tipopeligro"/>
    <dimension name="Valorcualitativoriesgo" uniqueName="[Valorcualitativoriesgo]" caption="Valorcualitativoriesgo"/>
    <dimension name="valornivelriesgo" uniqueName="[valornivelriesgo]" caption="valornivelriesgo"/>
  </dimensions>
  <measureGroups count="12">
    <measureGroup name="Actividadesdelamatriz" caption="Actividadesdelamatriz"/>
    <measureGroup name="Año" caption="Año"/>
    <measureGroup name="año24" caption="año24"/>
    <measureGroup name="año25" caption="año25"/>
    <measureGroup name="año26" caption="año26"/>
    <measureGroup name="Consecuencia" caption="Consecuencia"/>
    <measureGroup name="eficacia" caption="eficacia"/>
    <measureGroup name="subclasificacion" caption="subclasificacion"/>
    <measureGroup name="Tabla5" caption="Tabla5"/>
    <measureGroup name="Tipopeligro" caption="Tipopeligro"/>
    <measureGroup name="Valorcualitativoriesgo" caption="Valorcualitativoriesgo"/>
    <measureGroup name="valornivelriesgo" caption="valornivelriesgo"/>
  </measureGroups>
  <maps count="36">
    <map measureGroup="0" dimension="0"/>
    <map measureGroup="1" dimension="1"/>
    <map measureGroup="2" dimension="0"/>
    <map measureGroup="2" dimension="1"/>
    <map measureGroup="2" dimension="2"/>
    <map measureGroup="2" dimension="5"/>
    <map measureGroup="2" dimension="6"/>
    <map measureGroup="2" dimension="8"/>
    <map measureGroup="2" dimension="10"/>
    <map measureGroup="2" dimension="11"/>
    <map measureGroup="2" dimension="12"/>
    <map measureGroup="3" dimension="0"/>
    <map measureGroup="3" dimension="1"/>
    <map measureGroup="3" dimension="3"/>
    <map measureGroup="3" dimension="5"/>
    <map measureGroup="3" dimension="6"/>
    <map measureGroup="3" dimension="8"/>
    <map measureGroup="3" dimension="10"/>
    <map measureGroup="3" dimension="11"/>
    <map measureGroup="3" dimension="12"/>
    <map measureGroup="4" dimension="0"/>
    <map measureGroup="4" dimension="1"/>
    <map measureGroup="4" dimension="4"/>
    <map measureGroup="4" dimension="5"/>
    <map measureGroup="4" dimension="6"/>
    <map measureGroup="4" dimension="8"/>
    <map measureGroup="4" dimension="10"/>
    <map measureGroup="4" dimension="11"/>
    <map measureGroup="4" dimension="12"/>
    <map measureGroup="5" dimension="5"/>
    <map measureGroup="6" dimension="6"/>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CARLOS MARROQUIN CADENA" refreshedDate="46270.813154513889" createdVersion="5" refreshedVersion="8" minRefreshableVersion="3" recordCount="0" supportSubquery="1" supportAdvancedDrill="1" xr:uid="{54C9DF91-980B-4449-982F-78218D03BE35}">
  <cacheSource type="external" connectionId="1"/>
  <cacheFields count="10">
    <cacheField name="[eficacia].[Eficacia].[Eficacia]" caption="Eficacia" numFmtId="0" hierarchy="130" level="1">
      <sharedItems count="2">
        <s v="Si"/>
        <s v="No" u="1"/>
      </sharedItems>
    </cacheField>
    <cacheField name="[año24].[AÑO].[AÑO]" caption="AÑO" numFmtId="0" hierarchy="3"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año24].[AÑO].&amp;[2024]"/>
          </x15:cachedUniqueNames>
        </ext>
      </extLst>
    </cacheField>
    <cacheField name="[Measures].[Recuento de Eficaz]" caption="Recuento de Eficaz" numFmtId="0" hierarchy="155" level="32767"/>
    <cacheField name="[valornivelriesgo].[Nivel del riesgo].[Nivel del riesgo]" caption="Nivel del riesgo" numFmtId="0" hierarchy="138" level="1">
      <sharedItems containsSemiMixedTypes="0" containsNonDate="0" containsString="0"/>
    </cacheField>
    <cacheField name="[Actividadesdelamatriz].[Actividades].[Actividades]" caption="Actividades" numFmtId="0" level="1">
      <sharedItems containsSemiMixedTypes="0" containsNonDate="0" containsString="0"/>
    </cacheField>
    <cacheField name="[Año].[AÑO].[AÑO]" caption="AÑO" numFmtId="0" hierarchy="1" level="1">
      <sharedItems containsSemiMixedTypes="0" containsNonDate="0" containsString="0"/>
    </cacheField>
    <cacheField name="[Consecuencia].[Consecuencia].[Consecuencia]" caption="Consecuencia" numFmtId="0" hierarchy="129" level="1">
      <sharedItems containsSemiMixedTypes="0" containsNonDate="0" containsString="0"/>
    </cacheField>
    <cacheField name="[subclasificacion].[Subclasificación].[Subclasificación]" caption="Subclasificación" numFmtId="0" hierarchy="131" level="1">
      <sharedItems containsSemiMixedTypes="0" containsNonDate="0" containsString="0"/>
    </cacheField>
    <cacheField name="[Tipopeligro].[Tipo de peligro].[Tipo de peligro]" caption="Tipo de peligro" numFmtId="0" hierarchy="136" level="1">
      <sharedItems containsSemiMixedTypes="0" containsNonDate="0" containsString="0"/>
    </cacheField>
    <cacheField name="[Valorcualitativoriesgo].[Nivel cualitativo de riesgo].[Nivel cualitativo de riesgo]" caption="Nivel cualitativo de riesgo" numFmtId="0" hierarchy="137" level="1">
      <sharedItems containsSemiMixedTypes="0" containsNonDate="0" containsString="0"/>
    </cacheField>
  </cacheFields>
  <cacheHierarchies count="159">
    <cacheHierarchy uniqueName="[Actividadesdelamatriz].[Actividades]" caption="Actividades" attribute="1" defaultMemberUniqueName="[Actividadesdelamatriz].[Actividades].[All]" allUniqueName="[Actividadesdelamatriz].[Actividades].[All]" dimensionUniqueName="[Actividadesdelamatriz]" displayFolder="" count="2" memberValueDatatype="130" unbalanced="0">
      <fieldsUsage count="2">
        <fieldUsage x="-1"/>
        <fieldUsage x="4"/>
      </fieldsUsage>
    </cacheHierarchy>
    <cacheHierarchy uniqueName="[Año].[AÑO]" caption="AÑO" attribute="1" defaultMemberUniqueName="[Año].[AÑO].[All]" allUniqueName="[Año].[AÑO].[All]" dimensionUniqueName="[Año]" displayFolder="" count="2" memberValueDatatype="20" unbalanced="0">
      <fieldsUsage count="2">
        <fieldUsage x="-1"/>
        <fieldUsage x="5"/>
      </fieldsUsage>
    </cacheHierarchy>
    <cacheHierarchy uniqueName="[año24].[No.]" caption="No." attribute="1" defaultMemberUniqueName="[año24].[No.].[All]" allUniqueName="[año24].[No.].[All]" dimensionUniqueName="[año24]" displayFolder="" count="0" memberValueDatatype="20" unbalanced="0"/>
    <cacheHierarchy uniqueName="[año24].[AÑO]" caption="AÑO" attribute="1" defaultMemberUniqueName="[año24].[AÑO].[All]" allUniqueName="[año24].[AÑO].[All]" dimensionUniqueName="[año24]" displayFolder="" count="2" memberValueDatatype="20" unbalanced="0">
      <fieldsUsage count="2">
        <fieldUsage x="-1"/>
        <fieldUsage x="1"/>
      </fieldsUsage>
    </cacheHierarchy>
    <cacheHierarchy uniqueName="[año24].[Estación]" caption="Estación" attribute="1" defaultMemberUniqueName="[año24].[Estación].[All]" allUniqueName="[año24].[Estación].[All]" dimensionUniqueName="[año24]" displayFolder="" count="0" memberValueDatatype="130" unbalanced="0"/>
    <cacheHierarchy uniqueName="[año24].[Actividad]" caption="Actividad" attribute="1" defaultMemberUniqueName="[año24].[Actividad].[All]" allUniqueName="[año24].[Actividad].[All]" dimensionUniqueName="[año24]" displayFolder="" count="0" memberValueDatatype="130" unbalanced="0"/>
    <cacheHierarchy uniqueName="[año24].[Tárea]" caption="Tárea" attribute="1" defaultMemberUniqueName="[año24].[Tárea].[All]" allUniqueName="[año24].[Tárea].[All]" dimensionUniqueName="[año24]" displayFolder="" count="0" memberValueDatatype="130" unbalanced="0"/>
    <cacheHierarchy uniqueName="[año24].[Área / Equipo]" caption="Área / Equipo" attribute="1" defaultMemberUniqueName="[año24].[Área / Equipo].[All]" allUniqueName="[año24].[Área / Equipo].[All]" dimensionUniqueName="[año24]" displayFolder="" count="0" memberValueDatatype="130" unbalanced="0"/>
    <cacheHierarchy uniqueName="[año24].[PELIGRO - Descripción]" caption="PELIGRO - Descripción" attribute="1" defaultMemberUniqueName="[año24].[PELIGRO - Descripción].[All]" allUniqueName="[año24].[PELIGRO - Descripción].[All]" dimensionUniqueName="[año24]" displayFolder="" count="0" memberValueDatatype="130" unbalanced="0"/>
    <cacheHierarchy uniqueName="[año24].[PELIGRO -Tipo]" caption="PELIGRO -Tipo" attribute="1" defaultMemberUniqueName="[año24].[PELIGRO -Tipo].[All]" allUniqueName="[año24].[PELIGRO -Tipo].[All]" dimensionUniqueName="[año24]" displayFolder="" count="0" memberValueDatatype="130" unbalanced="0"/>
    <cacheHierarchy uniqueName="[año24].[PELIGRO -Iconografia]" caption="PELIGRO -Iconografia" attribute="1" defaultMemberUniqueName="[año24].[PELIGRO -Iconografia].[All]" allUniqueName="[año24].[PELIGRO -Iconografia].[All]" dimensionUniqueName="[año24]" displayFolder="" count="0" memberValueDatatype="130" unbalanced="0"/>
    <cacheHierarchy uniqueName="[año24].[PELIGRO - Clasificación]" caption="PELIGRO - Clasificación" attribute="1" defaultMemberUniqueName="[año24].[PELIGRO - Clasificación].[All]" allUniqueName="[año24].[PELIGRO - Clasificación].[All]" dimensionUniqueName="[año24]" displayFolder="" count="0" memberValueDatatype="130" unbalanced="0"/>
    <cacheHierarchy uniqueName="[año24].[Consecuencias (AT/EL)]" caption="Consecuencias (AT/EL)" attribute="1" defaultMemberUniqueName="[año24].[Consecuencias (AT/EL)].[All]" allUniqueName="[año24].[Consecuencias (AT/EL)].[All]" dimensionUniqueName="[año24]" displayFolder="" count="0" memberValueDatatype="130" unbalanced="0"/>
    <cacheHierarchy uniqueName="[año24].[TAREA - Rutinaria]" caption="TAREA - Rutinaria" attribute="1" defaultMemberUniqueName="[año24].[TAREA - Rutinaria].[All]" allUniqueName="[año24].[TAREA - Rutinaria].[All]" dimensionUniqueName="[año24]" displayFolder="" count="0" memberValueDatatype="130" unbalanced="0"/>
    <cacheHierarchy uniqueName="[año24].[TAREA (Interna - ERutinariaterna)]" caption="TAREA (Interna - ERutinariaterna)" attribute="1" defaultMemberUniqueName="[año24].[TAREA (Interna - ERutinariaterna)].[All]" allUniqueName="[año24].[TAREA (Interna - ERutinariaterna)].[All]" dimensionUniqueName="[año24]" displayFolder="" count="0" memberValueDatatype="130" unbalanced="0"/>
    <cacheHierarchy uniqueName="[año24].[Numero de personas expuestas - Directos]" caption="Numero de personas expuestas - Directos" attribute="1" defaultMemberUniqueName="[año24].[Numero de personas expuestas - Directos].[All]" allUniqueName="[año24].[Numero de personas expuestas - Directos].[All]" dimensionUniqueName="[año24]" displayFolder="" count="0" memberValueDatatype="20" unbalanced="0"/>
    <cacheHierarchy uniqueName="[año24].[Numero de personas expuestas - Contratistas]" caption="Numero de personas expuestas - Contratistas" attribute="1" defaultMemberUniqueName="[año24].[Numero de personas expuestas - Contratistas].[All]" allUniqueName="[año24].[Numero de personas expuestas - Contratistas].[All]" dimensionUniqueName="[año24]" displayFolder="" count="0" memberValueDatatype="20" unbalanced="0"/>
    <cacheHierarchy uniqueName="[año24].[Numero de personas expuestas - Visitantes, Clientes, autoridades]" caption="Numero de personas expuestas - Visitantes, Clientes, autoridades" attribute="1" defaultMemberUniqueName="[año24].[Numero de personas expuestas - Visitantes, Clientes, autoridades].[All]" allUniqueName="[año24].[Numero de personas expuestas - Visitantes, Clientes, autoridades].[All]" dimensionUniqueName="[año24]" displayFolder="" count="0" memberValueDatatype="20" unbalanced="0"/>
    <cacheHierarchy uniqueName="[año24].[Horas de exposición (En relación con las 24 horas al día)]" caption="Horas de exposición (En relación con las 24 horas al día)" attribute="1" defaultMemberUniqueName="[año24].[Horas de exposición (En relación con las 24 horas al día)].[All]" allUniqueName="[año24].[Horas de exposición (En relación con las 24 horas al día)].[All]" dimensionUniqueName="[año24]" displayFolder="" count="0" memberValueDatatype="5" unbalanced="0"/>
    <cacheHierarchy uniqueName="[año24].[CARGOS O PARTES INTERESADAS APLICABLES]" caption="CARGOS O PARTES INTERESADAS APLICABLES" attribute="1" defaultMemberUniqueName="[año24].[CARGOS O PARTES INTERESADAS APLICABLES].[All]" allUniqueName="[año24].[CARGOS O PARTES INTERESADAS APLICABLES].[All]" dimensionUniqueName="[año24]" displayFolder="" count="0" memberValueDatatype="130" unbalanced="0"/>
    <cacheHierarchy uniqueName="[año24].[CONTROLES EXISTENTES - Fuente]" caption="CONTROLES EXISTENTES - Fuente" attribute="1" defaultMemberUniqueName="[año24].[CONTROLES EXISTENTES - Fuente].[All]" allUniqueName="[año24].[CONTROLES EXISTENTES - Fuente].[All]" dimensionUniqueName="[año24]" displayFolder="" count="0" memberValueDatatype="130" unbalanced="0"/>
    <cacheHierarchy uniqueName="[año24].[CONTROLES EXISTENTES - Medio]" caption="CONTROLES EXISTENTES - Medio" attribute="1" defaultMemberUniqueName="[año24].[CONTROLES EXISTENTES - Medio].[All]" allUniqueName="[año24].[CONTROLES EXISTENTES - Medio].[All]" dimensionUniqueName="[año24]" displayFolder="" count="0" memberValueDatatype="130" unbalanced="0"/>
    <cacheHierarchy uniqueName="[año24].[CONTROLES EXISTENTES - Individuo]" caption="CONTROLES EXISTENTES - Individuo" attribute="1" defaultMemberUniqueName="[año24].[CONTROLES EXISTENTES - Individuo].[All]" allUniqueName="[año24].[CONTROLES EXISTENTES - Individuo].[All]" dimensionUniqueName="[año24]" displayFolder="" count="0" memberValueDatatype="130" unbalanced="0"/>
    <cacheHierarchy uniqueName="[año24].[VALORACION DE RIESGO  - C]" caption="VALORACION DE RIESGO  - C" attribute="1" defaultMemberUniqueName="[año24].[VALORACION DE RIESGO  - C].[All]" allUniqueName="[año24].[VALORACION DE RIESGO  - C].[All]" dimensionUniqueName="[año24]" displayFolder="" count="0" memberValueDatatype="130" unbalanced="0"/>
    <cacheHierarchy uniqueName="[año24].[VALORACION DE RIESGO  - Categoría]" caption="VALORACION DE RIESGO  - Categoría" attribute="1" defaultMemberUniqueName="[año24].[VALORACION DE RIESGO  - Categoría].[All]" allUniqueName="[año24].[VALORACION DE RIESGO  - Categoría].[All]" dimensionUniqueName="[año24]" displayFolder="" count="0" memberValueDatatype="130" unbalanced="0"/>
    <cacheHierarchy uniqueName="[año24].[VALORACION DE RIESGO -p]" caption="VALORACION DE RIESGO -p" attribute="1" defaultMemberUniqueName="[año24].[VALORACION DE RIESGO -p].[All]" allUniqueName="[año24].[VALORACION DE RIESGO -p].[All]" dimensionUniqueName="[año24]" displayFolder="" count="0" memberValueDatatype="130" unbalanced="0"/>
    <cacheHierarchy uniqueName="[año24].[Nivel de riesgo]" caption="Nivel de riesgo" attribute="1" defaultMemberUniqueName="[año24].[Nivel de riesgo].[All]" allUniqueName="[año24].[Nivel de riesgo].[All]" dimensionUniqueName="[año24]" displayFolder="" count="0" memberValueDatatype="20" unbalanced="0"/>
    <cacheHierarchy uniqueName="[año24].[ERutinariaistencia de requisitos legales]" caption="ERutinariaistencia de requisitos legales" attribute="1" defaultMemberUniqueName="[año24].[ERutinariaistencia de requisitos legales].[All]" allUniqueName="[año24].[ERutinariaistencia de requisitos legales].[All]" dimensionUniqueName="[año24]" displayFolder="" count="0" memberValueDatatype="130" unbalanced="0"/>
    <cacheHierarchy uniqueName="[año24].[CONTROLES (TRATAMIENTO DEL RIESGO Y PLANES ATENUANTES) - ELIMINACIÓN]" caption="CONTROLES (TRATAMIENTO DEL RIESGO Y PLANES ATENUANTES) - ELIMINACIÓN" attribute="1" defaultMemberUniqueName="[año24].[CONTROLES (TRATAMIENTO DEL RIESGO Y PLANES ATENUANTES) - ELIMINACIÓN].[All]" allUniqueName="[año24].[CONTROLES (TRATAMIENTO DEL RIESGO Y PLANES ATENUANTES) - ELIMINACIÓN].[All]" dimensionUniqueName="[año24]" displayFolder="" count="0" memberValueDatatype="130" unbalanced="0"/>
    <cacheHierarchy uniqueName="[año24].[CONTROLES (TRATAMIENTO DEL RIESGO Y PLANES ATENUANTES) - SUSTITUCIÓN]" caption="CONTROLES (TRATAMIENTO DEL RIESGO Y PLANES ATENUANTES) - SUSTITUCIÓN" attribute="1" defaultMemberUniqueName="[año24].[CONTROLES (TRATAMIENTO DEL RIESGO Y PLANES ATENUANTES) - SUSTITUCIÓN].[All]" allUniqueName="[año24].[CONTROLES (TRATAMIENTO DEL RIESGO Y PLANES ATENUANTES) - SUSTITUCIÓN].[All]" dimensionUniqueName="[año24]" displayFolder="" count="0" memberValueDatatype="130" unbalanced="0"/>
    <cacheHierarchy uniqueName="[año24].[CONTROLES (TRATAMIENTO DEL RIESGO Y PLANES ATENUANTES) - CONTROLES DE INGENIERIA]" caption="CONTROLES (TRATAMIENTO DEL RIESGO Y PLANES ATENUANTES) - CONTROLES DE INGENIERIA" attribute="1" defaultMemberUniqueName="[año24].[CONTROLES (TRATAMIENTO DEL RIESGO Y PLANES ATENUANTES) - CONTROLES DE INGENIERIA].[All]" allUniqueName="[año24].[CONTROLES (TRATAMIENTO DEL RIESGO Y PLANES ATENUANTES) - CONTROLES DE INGENIERIA].[All]" dimensionUniqueName="[año24]" displayFolder="" count="0" memberValueDatatype="130" unbalanced="0"/>
    <cacheHierarchy uniqueName="[año24].[CONTROLES (TRATAMIENTO DEL RIESGO Y PLANES ATENUANTES) - CONTROLES ADMINISTRATIVOS / SEÑALIZACIÓN]" caption="CONTROLES (TRATAMIENTO DEL RIESGO Y PLANES ATENUANTES) - CONTROLES ADMINISTRATIVOS / SEÑALIZACIÓN" attribute="1" defaultMemberUniqueName="[año24].[CONTROLES (TRATAMIENTO DEL RIESGO Y PLANES ATENUANTES) - CONTROLES ADMINISTRATIVOS / SEÑALIZACIÓN].[All]" allUniqueName="[año24].[CONTROLES (TRATAMIENTO DEL RIESGO Y PLANES ATENUANTES) - CONTROLES ADMINISTRATIVOS / SEÑALIZACIÓN].[All]" dimensionUniqueName="[año24]" displayFolder="" count="0" memberValueDatatype="130" unbalanced="0"/>
    <cacheHierarchy uniqueName="[año24].[CONTROLES (TRATAMIENTO DEL RIESGO Y PLANES ATENUANTES) - ELEMENTOS DE PROTECCIÓN PERSONAL]" caption="CONTROLES (TRATAMIENTO DEL RIESGO Y PLANES ATENUANTES) - ELEMENTOS DE PROTECCIÓN PERSONAL" attribute="1" defaultMemberUniqueName="[año24].[CONTROLES (TRATAMIENTO DEL RIESGO Y PLANES ATENUANTES) - ELEMENTOS DE PROTECCIÓN PERSONAL].[All]" allUniqueName="[año24].[CONTROLES (TRATAMIENTO DEL RIESGO Y PLANES ATENUANTES) - ELEMENTOS DE PROTECCIÓN PERSONAL].[All]" dimensionUniqueName="[año24]" displayFolder="" count="0" memberValueDatatype="130" unbalanced="0"/>
    <cacheHierarchy uniqueName="[año24].[Compilado de controles]" caption="Compilado de controles" attribute="1" defaultMemberUniqueName="[año24].[Compilado de controles].[All]" allUniqueName="[año24].[Compilado de controles].[All]" dimensionUniqueName="[año24]" displayFolder="" count="0" memberValueDatatype="130" unbalanced="0"/>
    <cacheHierarchy uniqueName="[año24].[RESPONSABLE DE EJECUTAR LA ACCION]" caption="RESPONSABLE DE EJECUTAR LA ACCION" attribute="1" defaultMemberUniqueName="[año24].[RESPONSABLE DE EJECUTAR LA ACCION].[All]" allUniqueName="[año24].[RESPONSABLE DE EJECUTAR LA ACCION].[All]" dimensionUniqueName="[año24]" displayFolder="" count="0" memberValueDatatype="130" unbalanced="0"/>
    <cacheHierarchy uniqueName="[año24].[VALORACION DEL RIESGO RESULTANTE CON CONTROLES (Riesgo residual) - C]" caption="VALORACION DEL RIESGO RESULTANTE CON CONTROLES (Riesgo residual) - C" attribute="1" defaultMemberUniqueName="[año24].[VALORACION DEL RIESGO RESULTANTE CON CONTROLES (Riesgo residual) - C].[All]" allUniqueName="[año24].[VALORACION DEL RIESGO RESULTANTE CON CONTROLES (Riesgo residual) - C].[All]" dimensionUniqueName="[año24]" displayFolder="" count="0" memberValueDatatype="130" unbalanced="0"/>
    <cacheHierarchy uniqueName="[año24].[VALORACION DEL RIESGO RESULTANTE CON CONTROLES (Riesgo residual) - Categoría]" caption="VALORACION DEL RIESGO RESULTANTE CON CONTROLES (Riesgo residual) - Categoría" attribute="1" defaultMemberUniqueName="[año24].[VALORACION DEL RIESGO RESULTANTE CON CONTROLES (Riesgo residual) - Categoría].[All]" allUniqueName="[año24].[VALORACION DEL RIESGO RESULTANTE CON CONTROLES (Riesgo residual) - Categoría].[All]" dimensionUniqueName="[año24]" displayFolder="" count="0" memberValueDatatype="130" unbalanced="0"/>
    <cacheHierarchy uniqueName="[año24].[VALORACION DEL RIESGO RESULTANTE CON CONTROLES (Riesgo residual) - p]" caption="VALORACION DEL RIESGO RESULTANTE CON CONTROLES (Riesgo residual) - p" attribute="1" defaultMemberUniqueName="[año24].[VALORACION DEL RIESGO RESULTANTE CON CONTROLES (Riesgo residual) - p].[All]" allUniqueName="[año24].[VALORACION DEL RIESGO RESULTANTE CON CONTROLES (Riesgo residual) - p].[All]" dimensionUniqueName="[año24]" displayFolder="" count="0" memberValueDatatype="130" unbalanced="0"/>
    <cacheHierarchy uniqueName="[año24].[VALORACION DEL RIESGO RESULTANTE CON CONTROLES (Riesgo residual) - Nivel de riesgo]" caption="VALORACION DEL RIESGO RESULTANTE CON CONTROLES (Riesgo residual) - Nivel de riesgo" attribute="1" defaultMemberUniqueName="[año24].[VALORACION DEL RIESGO RESULTANTE CON CONTROLES (Riesgo residual) - Nivel de riesgo].[All]" allUniqueName="[año24].[VALORACION DEL RIESGO RESULTANTE CON CONTROLES (Riesgo residual) - Nivel de riesgo].[All]" dimensionUniqueName="[año24]" displayFolder="" count="0" memberValueDatatype="20" unbalanced="0"/>
    <cacheHierarchy uniqueName="[año24].[VALORACION DEL RIESGO RESULTANTE CON CONTROLES (Riesgo residual) - INTERPRETACIÓN DEL RIESGO]" caption="VALORACION DEL RIESGO RESULTANTE CON CONTROLES (Riesgo residual) - INTERPRETACIÓN DEL RIESGO" attribute="1" defaultMemberUniqueName="[año24].[VALORACION DEL RIESGO RESULTANTE CON CONTROLES (Riesgo residual) - INTERPRETACIÓN DEL RIESGO].[All]" allUniqueName="[año24].[VALORACION DEL RIESGO RESULTANTE CON CONTROLES (Riesgo residual) - INTERPRETACIÓN DEL RIESGO].[All]" dimensionUniqueName="[año24]" displayFolder="" count="0" memberValueDatatype="130" unbalanced="0"/>
    <cacheHierarchy uniqueName="[año24].[EFICACIA DE LAS MEDIDAS DE CONTROL Registro de accidentes, casi accidentes o enfermedades generados]" caption="EFICACIA DE LAS MEDIDAS DE CONTROL Registro de accidentes, casi accidentes o enfermedades generados" attribute="1" defaultMemberUniqueName="[año24].[EFICACIA DE LAS MEDIDAS DE CONTROL Registro de accidentes, casi accidentes o enfermedades generados].[All]" allUniqueName="[año24].[EFICACIA DE LAS MEDIDAS DE CONTROL Registro de accidentes, casi accidentes o enfermedades generados].[All]" dimensionUniqueName="[año24]" displayFolder="" count="0" memberValueDatatype="130" unbalanced="0"/>
    <cacheHierarchy uniqueName="[año24].[Eficaz]" caption="Eficaz" attribute="1" defaultMemberUniqueName="[año24].[Eficaz].[All]" allUniqueName="[año24].[Eficaz].[All]" dimensionUniqueName="[año24]" displayFolder="" count="0" memberValueDatatype="130" unbalanced="0"/>
    <cacheHierarchy uniqueName="[año24].[Comprensión Riesgo]" caption="Comprensión Riesgo" attribute="1" defaultMemberUniqueName="[año24].[Comprensión Riesgo].[All]" allUniqueName="[año24].[Comprensión Riesgo].[All]" dimensionUniqueName="[año24]" displayFolder="" count="0" memberValueDatatype="130" unbalanced="0"/>
    <cacheHierarchy uniqueName="[año24].[Nivel del Riesgo]" caption="Nivel del Riesgo" attribute="1" defaultMemberUniqueName="[año24].[Nivel del Riesgo].[All]" allUniqueName="[año24].[Nivel del Riesgo].[All]" dimensionUniqueName="[año24]" displayFolder="" count="0" memberValueDatatype="130" unbalanced="0"/>
    <cacheHierarchy uniqueName="[año25].[No.]" caption="No." attribute="1" defaultMemberUniqueName="[año25].[No.].[All]" allUniqueName="[año25].[No.].[All]" dimensionUniqueName="[año25]" displayFolder="" count="0" memberValueDatatype="20" unbalanced="0"/>
    <cacheHierarchy uniqueName="[año25].[AÑO]" caption="AÑO" attribute="1" defaultMemberUniqueName="[año25].[AÑO].[All]" allUniqueName="[año25].[AÑO].[All]" dimensionUniqueName="[año25]" displayFolder="" count="0" memberValueDatatype="20" unbalanced="0"/>
    <cacheHierarchy uniqueName="[año25].[Estación]" caption="Estación" attribute="1" defaultMemberUniqueName="[año25].[Estación].[All]" allUniqueName="[año25].[Estación].[All]" dimensionUniqueName="[año25]" displayFolder="" count="0" memberValueDatatype="130" unbalanced="0"/>
    <cacheHierarchy uniqueName="[año25].[Actividad]" caption="Actividad" attribute="1" defaultMemberUniqueName="[año25].[Actividad].[All]" allUniqueName="[año25].[Actividad].[All]" dimensionUniqueName="[año25]" displayFolder="" count="0" memberValueDatatype="130" unbalanced="0"/>
    <cacheHierarchy uniqueName="[año25].[Tárea]" caption="Tárea" attribute="1" defaultMemberUniqueName="[año25].[Tárea].[All]" allUniqueName="[año25].[Tárea].[All]" dimensionUniqueName="[año25]" displayFolder="" count="0" memberValueDatatype="130" unbalanced="0"/>
    <cacheHierarchy uniqueName="[año25].[Área / Equipo]" caption="Área / Equipo" attribute="1" defaultMemberUniqueName="[año25].[Área / Equipo].[All]" allUniqueName="[año25].[Área / Equipo].[All]" dimensionUniqueName="[año25]" displayFolder="" count="0" memberValueDatatype="130" unbalanced="0"/>
    <cacheHierarchy uniqueName="[año25].[PELIGRO - Descripción]" caption="PELIGRO - Descripción" attribute="1" defaultMemberUniqueName="[año25].[PELIGRO - Descripción].[All]" allUniqueName="[año25].[PELIGRO - Descripción].[All]" dimensionUniqueName="[año25]" displayFolder="" count="0" memberValueDatatype="130" unbalanced="0"/>
    <cacheHierarchy uniqueName="[año25].[PELIGRO -Tipo]" caption="PELIGRO -Tipo" attribute="1" defaultMemberUniqueName="[año25].[PELIGRO -Tipo].[All]" allUniqueName="[año25].[PELIGRO -Tipo].[All]" dimensionUniqueName="[año25]" displayFolder="" count="0" memberValueDatatype="130" unbalanced="0"/>
    <cacheHierarchy uniqueName="[año25].[PELIGRO -Iconografia]" caption="PELIGRO -Iconografia" attribute="1" defaultMemberUniqueName="[año25].[PELIGRO -Iconografia].[All]" allUniqueName="[año25].[PELIGRO -Iconografia].[All]" dimensionUniqueName="[año25]" displayFolder="" count="0" memberValueDatatype="130" unbalanced="0"/>
    <cacheHierarchy uniqueName="[año25].[PELIGRO - Clasificación]" caption="PELIGRO - Clasificación" attribute="1" defaultMemberUniqueName="[año25].[PELIGRO - Clasificación].[All]" allUniqueName="[año25].[PELIGRO - Clasificación].[All]" dimensionUniqueName="[año25]" displayFolder="" count="0" memberValueDatatype="130" unbalanced="0"/>
    <cacheHierarchy uniqueName="[año25].[Consecuencias (AT/EL)]" caption="Consecuencias (AT/EL)" attribute="1" defaultMemberUniqueName="[año25].[Consecuencias (AT/EL)].[All]" allUniqueName="[año25].[Consecuencias (AT/EL)].[All]" dimensionUniqueName="[año25]" displayFolder="" count="0" memberValueDatatype="130" unbalanced="0"/>
    <cacheHierarchy uniqueName="[año25].[TAREA - Rutinaria]" caption="TAREA - Rutinaria" attribute="1" defaultMemberUniqueName="[año25].[TAREA - Rutinaria].[All]" allUniqueName="[año25].[TAREA - Rutinaria].[All]" dimensionUniqueName="[año25]" displayFolder="" count="0" memberValueDatatype="130" unbalanced="0"/>
    <cacheHierarchy uniqueName="[año25].[TAREA (Interna - Externa)]" caption="TAREA (Interna - Externa)" attribute="1" defaultMemberUniqueName="[año25].[TAREA (Interna - Externa)].[All]" allUniqueName="[año25].[TAREA (Interna - Externa)].[All]" dimensionUniqueName="[año25]" displayFolder="" count="0" memberValueDatatype="130" unbalanced="0"/>
    <cacheHierarchy uniqueName="[año25].[Numero de personas expuestas - Directos]" caption="Numero de personas expuestas - Directos" attribute="1" defaultMemberUniqueName="[año25].[Numero de personas expuestas - Directos].[All]" allUniqueName="[año25].[Numero de personas expuestas - Directos].[All]" dimensionUniqueName="[año25]" displayFolder="" count="0" memberValueDatatype="20" unbalanced="0"/>
    <cacheHierarchy uniqueName="[año25].[Numero de personas expuestas - Contratistas]" caption="Numero de personas expuestas - Contratistas" attribute="1" defaultMemberUniqueName="[año25].[Numero de personas expuestas - Contratistas].[All]" allUniqueName="[año25].[Numero de personas expuestas - Contratistas].[All]" dimensionUniqueName="[año25]" displayFolder="" count="0" memberValueDatatype="20" unbalanced="0"/>
    <cacheHierarchy uniqueName="[año25].[Numero de personas expuestas - Visitantes, Clientes, autoridades]" caption="Numero de personas expuestas - Visitantes, Clientes, autoridades" attribute="1" defaultMemberUniqueName="[año25].[Numero de personas expuestas - Visitantes, Clientes, autoridades].[All]" allUniqueName="[año25].[Numero de personas expuestas - Visitantes, Clientes, autoridades].[All]" dimensionUniqueName="[año25]" displayFolder="" count="0" memberValueDatatype="20" unbalanced="0"/>
    <cacheHierarchy uniqueName="[año25].[Horas de exposición (En relación con las 24 horas al día)]" caption="Horas de exposición (En relación con las 24 horas al día)" attribute="1" defaultMemberUniqueName="[año25].[Horas de exposición (En relación con las 24 horas al día)].[All]" allUniqueName="[año25].[Horas de exposición (En relación con las 24 horas al día)].[All]" dimensionUniqueName="[año25]" displayFolder="" count="0" memberValueDatatype="5" unbalanced="0"/>
    <cacheHierarchy uniqueName="[año25].[CARGOS O PARTES INTERESADAS APLICABLES]" caption="CARGOS O PARTES INTERESADAS APLICABLES" attribute="1" defaultMemberUniqueName="[año25].[CARGOS O PARTES INTERESADAS APLICABLES].[All]" allUniqueName="[año25].[CARGOS O PARTES INTERESADAS APLICABLES].[All]" dimensionUniqueName="[año25]" displayFolder="" count="0" memberValueDatatype="130" unbalanced="0"/>
    <cacheHierarchy uniqueName="[año25].[CONTROLES EXISTENTES - Fuente]" caption="CONTROLES EXISTENTES - Fuente" attribute="1" defaultMemberUniqueName="[año25].[CONTROLES EXISTENTES - Fuente].[All]" allUniqueName="[año25].[CONTROLES EXISTENTES - Fuente].[All]" dimensionUniqueName="[año25]" displayFolder="" count="0" memberValueDatatype="130" unbalanced="0"/>
    <cacheHierarchy uniqueName="[año25].[CONTROLES EXISTENTES - Medio]" caption="CONTROLES EXISTENTES - Medio" attribute="1" defaultMemberUniqueName="[año25].[CONTROLES EXISTENTES - Medio].[All]" allUniqueName="[año25].[CONTROLES EXISTENTES - Medio].[All]" dimensionUniqueName="[año25]" displayFolder="" count="0" memberValueDatatype="130" unbalanced="0"/>
    <cacheHierarchy uniqueName="[año25].[CONTROLES EXISTENTES - Individuo]" caption="CONTROLES EXISTENTES - Individuo" attribute="1" defaultMemberUniqueName="[año25].[CONTROLES EXISTENTES - Individuo].[All]" allUniqueName="[año25].[CONTROLES EXISTENTES - Individuo].[All]" dimensionUniqueName="[año25]" displayFolder="" count="0" memberValueDatatype="130" unbalanced="0"/>
    <cacheHierarchy uniqueName="[año25].[VALORACION DE RIESGO  - C]" caption="VALORACION DE RIESGO  - C" attribute="1" defaultMemberUniqueName="[año25].[VALORACION DE RIESGO  - C].[All]" allUniqueName="[año25].[VALORACION DE RIESGO  - C].[All]" dimensionUniqueName="[año25]" displayFolder="" count="0" memberValueDatatype="130" unbalanced="0"/>
    <cacheHierarchy uniqueName="[año25].[VALORACION DE RIESGO  - Categoría]" caption="VALORACION DE RIESGO  - Categoría" attribute="1" defaultMemberUniqueName="[año25].[VALORACION DE RIESGO  - Categoría].[All]" allUniqueName="[año25].[VALORACION DE RIESGO  - Categoría].[All]" dimensionUniqueName="[año25]" displayFolder="" count="0" memberValueDatatype="130" unbalanced="0"/>
    <cacheHierarchy uniqueName="[año25].[VALORACION DE RIESGO -p]" caption="VALORACION DE RIESGO -p" attribute="1" defaultMemberUniqueName="[año25].[VALORACION DE RIESGO -p].[All]" allUniqueName="[año25].[VALORACION DE RIESGO -p].[All]" dimensionUniqueName="[año25]" displayFolder="" count="0" memberValueDatatype="130" unbalanced="0"/>
    <cacheHierarchy uniqueName="[año25].[Nivel de riesgo]" caption="Nivel de riesgo" attribute="1" defaultMemberUniqueName="[año25].[Nivel de riesgo].[All]" allUniqueName="[año25].[Nivel de riesgo].[All]" dimensionUniqueName="[año25]" displayFolder="" count="0" memberValueDatatype="20" unbalanced="0"/>
    <cacheHierarchy uniqueName="[año25].[Existencia de requisitos legales]" caption="Existencia de requisitos legales" attribute="1" defaultMemberUniqueName="[año25].[Existencia de requisitos legales].[All]" allUniqueName="[año25].[Existencia de requisitos legales].[All]" dimensionUniqueName="[año25]" displayFolder="" count="0" memberValueDatatype="130" unbalanced="0"/>
    <cacheHierarchy uniqueName="[año25].[CONTROLES (TRATAMIENTO DEL RIESGO Y PLANES ATENUANTES) - ELIMINACIÓN]" caption="CONTROLES (TRATAMIENTO DEL RIESGO Y PLANES ATENUANTES) - ELIMINACIÓN" attribute="1" defaultMemberUniqueName="[año25].[CONTROLES (TRATAMIENTO DEL RIESGO Y PLANES ATENUANTES) - ELIMINACIÓN].[All]" allUniqueName="[año25].[CONTROLES (TRATAMIENTO DEL RIESGO Y PLANES ATENUANTES) - ELIMINACIÓN].[All]" dimensionUniqueName="[año25]" displayFolder="" count="0" memberValueDatatype="130" unbalanced="0"/>
    <cacheHierarchy uniqueName="[año25].[CONTROLES (TRATAMIENTO DEL RIESGO Y PLANES ATENUANTES) - SUSTITUCIÓN]" caption="CONTROLES (TRATAMIENTO DEL RIESGO Y PLANES ATENUANTES) - SUSTITUCIÓN" attribute="1" defaultMemberUniqueName="[año25].[CONTROLES (TRATAMIENTO DEL RIESGO Y PLANES ATENUANTES) - SUSTITUCIÓN].[All]" allUniqueName="[año25].[CONTROLES (TRATAMIENTO DEL RIESGO Y PLANES ATENUANTES) - SUSTITUCIÓN].[All]" dimensionUniqueName="[año25]" displayFolder="" count="0" memberValueDatatype="130" unbalanced="0"/>
    <cacheHierarchy uniqueName="[año25].[CONTROLES (TRATAMIENTO DEL RIESGO Y PLANES ATENUANTES) - CONTROLES DE INGENIERIA]" caption="CONTROLES (TRATAMIENTO DEL RIESGO Y PLANES ATENUANTES) - CONTROLES DE INGENIERIA" attribute="1" defaultMemberUniqueName="[año25].[CONTROLES (TRATAMIENTO DEL RIESGO Y PLANES ATENUANTES) - CONTROLES DE INGENIERIA].[All]" allUniqueName="[año25].[CONTROLES (TRATAMIENTO DEL RIESGO Y PLANES ATENUANTES) - CONTROLES DE INGENIERIA].[All]" dimensionUniqueName="[año25]" displayFolder="" count="0" memberValueDatatype="130" unbalanced="0"/>
    <cacheHierarchy uniqueName="[año25].[CONTROLES (TRATAMIENTO DEL RIESGO Y PLANES ATENUANTES) - CONTROLES ADMINISTRATIVOS / SEÑALIZACIÓN]" caption="CONTROLES (TRATAMIENTO DEL RIESGO Y PLANES ATENUANTES) - CONTROLES ADMINISTRATIVOS / SEÑALIZACIÓN" attribute="1" defaultMemberUniqueName="[año25].[CONTROLES (TRATAMIENTO DEL RIESGO Y PLANES ATENUANTES) - CONTROLES ADMINISTRATIVOS / SEÑALIZACIÓN].[All]" allUniqueName="[año25].[CONTROLES (TRATAMIENTO DEL RIESGO Y PLANES ATENUANTES) - CONTROLES ADMINISTRATIVOS / SEÑALIZACIÓN].[All]" dimensionUniqueName="[año25]" displayFolder="" count="0" memberValueDatatype="130" unbalanced="0"/>
    <cacheHierarchy uniqueName="[año25].[CONTROLES (TRATAMIENTO DEL RIESGO Y PLANES ATENUANTES) - ELEMENTOS DE PROTECCIÓN PERSONAL]" caption="CONTROLES (TRATAMIENTO DEL RIESGO Y PLANES ATENUANTES) - ELEMENTOS DE PROTECCIÓN PERSONAL" attribute="1" defaultMemberUniqueName="[año25].[CONTROLES (TRATAMIENTO DEL RIESGO Y PLANES ATENUANTES) - ELEMENTOS DE PROTECCIÓN PERSONAL].[All]" allUniqueName="[año25].[CONTROLES (TRATAMIENTO DEL RIESGO Y PLANES ATENUANTES) - ELEMENTOS DE PROTECCIÓN PERSONAL].[All]" dimensionUniqueName="[año25]" displayFolder="" count="0" memberValueDatatype="130" unbalanced="0"/>
    <cacheHierarchy uniqueName="[año25].[Compilado de controles]" caption="Compilado de controles" attribute="1" defaultMemberUniqueName="[año25].[Compilado de controles].[All]" allUniqueName="[año25].[Compilado de controles].[All]" dimensionUniqueName="[año25]" displayFolder="" count="0" memberValueDatatype="130" unbalanced="0"/>
    <cacheHierarchy uniqueName="[año25].[RESPONSABLE DE EJECUTAR LA ACCION]" caption="RESPONSABLE DE EJECUTAR LA ACCION" attribute="1" defaultMemberUniqueName="[año25].[RESPONSABLE DE EJECUTAR LA ACCION].[All]" allUniqueName="[año25].[RESPONSABLE DE EJECUTAR LA ACCION].[All]" dimensionUniqueName="[año25]" displayFolder="" count="0" memberValueDatatype="130" unbalanced="0"/>
    <cacheHierarchy uniqueName="[año25].[VALORACION DEL RIESGO RESULTANTE CON CONTROLES (Riesgo residual) - C]" caption="VALORACION DEL RIESGO RESULTANTE CON CONTROLES (Riesgo residual) - C" attribute="1" defaultMemberUniqueName="[año25].[VALORACION DEL RIESGO RESULTANTE CON CONTROLES (Riesgo residual) - C].[All]" allUniqueName="[año25].[VALORACION DEL RIESGO RESULTANTE CON CONTROLES (Riesgo residual) - C].[All]" dimensionUniqueName="[año25]" displayFolder="" count="0" memberValueDatatype="130" unbalanced="0"/>
    <cacheHierarchy uniqueName="[año25].[VALORACION DEL RIESGO RESULTANTE CON CONTROLES (Riesgo residual) - Categoría]" caption="VALORACION DEL RIESGO RESULTANTE CON CONTROLES (Riesgo residual) - Categoría" attribute="1" defaultMemberUniqueName="[año25].[VALORACION DEL RIESGO RESULTANTE CON CONTROLES (Riesgo residual) - Categoría].[All]" allUniqueName="[año25].[VALORACION DEL RIESGO RESULTANTE CON CONTROLES (Riesgo residual) - Categoría].[All]" dimensionUniqueName="[año25]" displayFolder="" count="0" memberValueDatatype="130" unbalanced="0"/>
    <cacheHierarchy uniqueName="[año25].[VALORACION DEL RIESGO RESULTANTE CON CONTROLES (Riesgo residual) - p]" caption="VALORACION DEL RIESGO RESULTANTE CON CONTROLES (Riesgo residual) - p" attribute="1" defaultMemberUniqueName="[año25].[VALORACION DEL RIESGO RESULTANTE CON CONTROLES (Riesgo residual) - p].[All]" allUniqueName="[año25].[VALORACION DEL RIESGO RESULTANTE CON CONTROLES (Riesgo residual) - p].[All]" dimensionUniqueName="[año25]" displayFolder="" count="0" memberValueDatatype="130" unbalanced="0"/>
    <cacheHierarchy uniqueName="[año25].[VALORACION DEL RIESGO RESULTANTE CON CONTROLES (Riesgo residual) - Nivel de riesgo]" caption="VALORACION DEL RIESGO RESULTANTE CON CONTROLES (Riesgo residual) - Nivel de riesgo" attribute="1" defaultMemberUniqueName="[año25].[VALORACION DEL RIESGO RESULTANTE CON CONTROLES (Riesgo residual) - Nivel de riesgo].[All]" allUniqueName="[año25].[VALORACION DEL RIESGO RESULTANTE CON CONTROLES (Riesgo residual) - Nivel de riesgo].[All]" dimensionUniqueName="[año25]" displayFolder="" count="0" memberValueDatatype="20" unbalanced="0"/>
    <cacheHierarchy uniqueName="[año25].[VALORACION DEL RIESGO RESULTANTE CON CONTROLES (Riesgo residual) - INTERPRETACIÓN DEL RIESGO]" caption="VALORACION DEL RIESGO RESULTANTE CON CONTROLES (Riesgo residual) - INTERPRETACIÓN DEL RIESGO" attribute="1" defaultMemberUniqueName="[año25].[VALORACION DEL RIESGO RESULTANTE CON CONTROLES (Riesgo residual) - INTERPRETACIÓN DEL RIESGO].[All]" allUniqueName="[año25].[VALORACION DEL RIESGO RESULTANTE CON CONTROLES (Riesgo residual) - INTERPRETACIÓN DEL RIESGO].[All]" dimensionUniqueName="[año25]" displayFolder="" count="0" memberValueDatatype="130" unbalanced="0"/>
    <cacheHierarchy uniqueName="[año25].[EFICACIA DE LAS MEDIDAS DE CONTROL Registro de accidentes, casi accidentes o enfermedades generados]" caption="EFICACIA DE LAS MEDIDAS DE CONTROL Registro de accidentes, casi accidentes o enfermedades generados" attribute="1" defaultMemberUniqueName="[año25].[EFICACIA DE LAS MEDIDAS DE CONTROL Registro de accidentes, casi accidentes o enfermedades generados].[All]" allUniqueName="[año25].[EFICACIA DE LAS MEDIDAS DE CONTROL Registro de accidentes, casi accidentes o enfermedades generados].[All]" dimensionUniqueName="[año25]" displayFolder="" count="0" memberValueDatatype="130" unbalanced="0"/>
    <cacheHierarchy uniqueName="[año25].[Eficaz]" caption="Eficaz" attribute="1" defaultMemberUniqueName="[año25].[Eficaz].[All]" allUniqueName="[año25].[Eficaz].[All]" dimensionUniqueName="[año25]" displayFolder="" count="0" memberValueDatatype="130" unbalanced="0"/>
    <cacheHierarchy uniqueName="[año25].[Comprensión Riesgo]" caption="Comprensión Riesgo" attribute="1" defaultMemberUniqueName="[año25].[Comprensión Riesgo].[All]" allUniqueName="[año25].[Comprensión Riesgo].[All]" dimensionUniqueName="[año25]" displayFolder="" count="0" memberValueDatatype="130" unbalanced="0"/>
    <cacheHierarchy uniqueName="[año25].[Nivel del Riesgo]" caption="Nivel del Riesgo" attribute="1" defaultMemberUniqueName="[año25].[Nivel del Riesgo].[All]" allUniqueName="[año25].[Nivel del Riesgo].[All]" dimensionUniqueName="[año25]" displayFolder="" count="0" memberValueDatatype="130" unbalanced="0"/>
    <cacheHierarchy uniqueName="[año26].[No.]" caption="No." attribute="1" defaultMemberUniqueName="[año26].[No.].[All]" allUniqueName="[año26].[No.].[All]" dimensionUniqueName="[año26]" displayFolder="" count="0" memberValueDatatype="20" unbalanced="0"/>
    <cacheHierarchy uniqueName="[año26].[AÑO]" caption="AÑO" attribute="1" defaultMemberUniqueName="[año26].[AÑO].[All]" allUniqueName="[año26].[AÑO].[All]" dimensionUniqueName="[año26]" displayFolder="" count="0" memberValueDatatype="20" unbalanced="0"/>
    <cacheHierarchy uniqueName="[año26].[Estación]" caption="Estación" attribute="1" defaultMemberUniqueName="[año26].[Estación].[All]" allUniqueName="[año26].[Estación].[All]" dimensionUniqueName="[año26]" displayFolder="" count="0" memberValueDatatype="130" unbalanced="0"/>
    <cacheHierarchy uniqueName="[año26].[Actividad]" caption="Actividad" attribute="1" defaultMemberUniqueName="[año26].[Actividad].[All]" allUniqueName="[año26].[Actividad].[All]" dimensionUniqueName="[año26]" displayFolder="" count="0" memberValueDatatype="130" unbalanced="0"/>
    <cacheHierarchy uniqueName="[año26].[Tárea]" caption="Tárea" attribute="1" defaultMemberUniqueName="[año26].[Tárea].[All]" allUniqueName="[año26].[Tárea].[All]" dimensionUniqueName="[año26]" displayFolder="" count="0" memberValueDatatype="130" unbalanced="0"/>
    <cacheHierarchy uniqueName="[año26].[Área / Equipo]" caption="Área / Equipo" attribute="1" defaultMemberUniqueName="[año26].[Área / Equipo].[All]" allUniqueName="[año26].[Área / Equipo].[All]" dimensionUniqueName="[año26]" displayFolder="" count="0" memberValueDatatype="130" unbalanced="0"/>
    <cacheHierarchy uniqueName="[año26].[PELIGRO - Descripción]" caption="PELIGRO - Descripción" attribute="1" defaultMemberUniqueName="[año26].[PELIGRO - Descripción].[All]" allUniqueName="[año26].[PELIGRO - Descripción].[All]" dimensionUniqueName="[año26]" displayFolder="" count="0" memberValueDatatype="130" unbalanced="0"/>
    <cacheHierarchy uniqueName="[año26].[PELIGRO -Tipo]" caption="PELIGRO -Tipo" attribute="1" defaultMemberUniqueName="[año26].[PELIGRO -Tipo].[All]" allUniqueName="[año26].[PELIGRO -Tipo].[All]" dimensionUniqueName="[año26]" displayFolder="" count="0" memberValueDatatype="130" unbalanced="0"/>
    <cacheHierarchy uniqueName="[año26].[PELIGRO -Iconografia]" caption="PELIGRO -Iconografia" attribute="1" defaultMemberUniqueName="[año26].[PELIGRO -Iconografia].[All]" allUniqueName="[año26].[PELIGRO -Iconografia].[All]" dimensionUniqueName="[año26]" displayFolder="" count="0" memberValueDatatype="130" unbalanced="0"/>
    <cacheHierarchy uniqueName="[año26].[PELIGRO - Clasificación]" caption="PELIGRO - Clasificación" attribute="1" defaultMemberUniqueName="[año26].[PELIGRO - Clasificación].[All]" allUniqueName="[año26].[PELIGRO - Clasificación].[All]" dimensionUniqueName="[año26]" displayFolder="" count="0" memberValueDatatype="130" unbalanced="0"/>
    <cacheHierarchy uniqueName="[año26].[Consecuencias (AT/EL)]" caption="Consecuencias (AT/EL)" attribute="1" defaultMemberUniqueName="[año26].[Consecuencias (AT/EL)].[All]" allUniqueName="[año26].[Consecuencias (AT/EL)].[All]" dimensionUniqueName="[año26]" displayFolder="" count="0" memberValueDatatype="130" unbalanced="0"/>
    <cacheHierarchy uniqueName="[año26].[TAREA - Rutinaria]" caption="TAREA - Rutinaria" attribute="1" defaultMemberUniqueName="[año26].[TAREA - Rutinaria].[All]" allUniqueName="[año26].[TAREA - Rutinaria].[All]" dimensionUniqueName="[año26]" displayFolder="" count="0" memberValueDatatype="130" unbalanced="0"/>
    <cacheHierarchy uniqueName="[año26].[TAREA (Interna - Externa)]" caption="TAREA (Interna - Externa)" attribute="1" defaultMemberUniqueName="[año26].[TAREA (Interna - Externa)].[All]" allUniqueName="[año26].[TAREA (Interna - Externa)].[All]" dimensionUniqueName="[año26]" displayFolder="" count="0" memberValueDatatype="130" unbalanced="0"/>
    <cacheHierarchy uniqueName="[año26].[Situación Controlada por la organización]" caption="Situación Controlada por la organización" attribute="1" defaultMemberUniqueName="[año26].[Situación Controlada por la organización].[All]" allUniqueName="[año26].[Situación Controlada por la organización].[All]" dimensionUniqueName="[año26]" displayFolder="" count="0" memberValueDatatype="130" unbalanced="0"/>
    <cacheHierarchy uniqueName="[año26].[Numero de personas expuestas - Directos]" caption="Numero de personas expuestas - Directos" attribute="1" defaultMemberUniqueName="[año26].[Numero de personas expuestas - Directos].[All]" allUniqueName="[año26].[Numero de personas expuestas - Directos].[All]" dimensionUniqueName="[año26]" displayFolder="" count="0" memberValueDatatype="20" unbalanced="0"/>
    <cacheHierarchy uniqueName="[año26].[Numero de personas expuestas - Contratistas]" caption="Numero de personas expuestas - Contratistas" attribute="1" defaultMemberUniqueName="[año26].[Numero de personas expuestas - Contratistas].[All]" allUniqueName="[año26].[Numero de personas expuestas - Contratistas].[All]" dimensionUniqueName="[año26]" displayFolder="" count="0" memberValueDatatype="20" unbalanced="0"/>
    <cacheHierarchy uniqueName="[año26].[Numero de personas expuestas - Visitantes, Clientes, autoridades y Otras Partes Interesadas]" caption="Numero de personas expuestas - Visitantes, Clientes, autoridades y Otras Partes Interesadas" attribute="1" defaultMemberUniqueName="[año26].[Numero de personas expuestas - Visitantes, Clientes, autoridades y Otras Partes Interesadas].[All]" allUniqueName="[año26].[Numero de personas expuestas - Visitantes, Clientes, autoridades y Otras Partes Interesadas].[All]" dimensionUniqueName="[año26]" displayFolder="" count="0" memberValueDatatype="20" unbalanced="0"/>
    <cacheHierarchy uniqueName="[año26].[Horas de exposición (En relación con las 24 horas al día)]" caption="Horas de exposición (En relación con las 24 horas al día)" attribute="1" defaultMemberUniqueName="[año26].[Horas de exposición (En relación con las 24 horas al día)].[All]" allUniqueName="[año26].[Horas de exposición (En relación con las 24 horas al día)].[All]" dimensionUniqueName="[año26]" displayFolder="" count="0" memberValueDatatype="5" unbalanced="0"/>
    <cacheHierarchy uniqueName="[año26].[CARGOS O PARTES INTERESADAS APLICABLES]" caption="CARGOS O PARTES INTERESADAS APLICABLES" attribute="1" defaultMemberUniqueName="[año26].[CARGOS O PARTES INTERESADAS APLICABLES].[All]" allUniqueName="[año26].[CARGOS O PARTES INTERESADAS APLICABLES].[All]" dimensionUniqueName="[año26]" displayFolder="" count="0" memberValueDatatype="130" unbalanced="0"/>
    <cacheHierarchy uniqueName="[año26].[CONTROLES EXISTENTES - Fuente]" caption="CONTROLES EXISTENTES - Fuente" attribute="1" defaultMemberUniqueName="[año26].[CONTROLES EXISTENTES - Fuente].[All]" allUniqueName="[año26].[CONTROLES EXISTENTES - Fuente].[All]" dimensionUniqueName="[año26]" displayFolder="" count="0" memberValueDatatype="130" unbalanced="0"/>
    <cacheHierarchy uniqueName="[año26].[CONTROLES EXISTENTES - Medio]" caption="CONTROLES EXISTENTES - Medio" attribute="1" defaultMemberUniqueName="[año26].[CONTROLES EXISTENTES - Medio].[All]" allUniqueName="[año26].[CONTROLES EXISTENTES - Medio].[All]" dimensionUniqueName="[año26]" displayFolder="" count="0" memberValueDatatype="130" unbalanced="0"/>
    <cacheHierarchy uniqueName="[año26].[CONTROLES EXISTENTES - Individuo]" caption="CONTROLES EXISTENTES - Individuo" attribute="1" defaultMemberUniqueName="[año26].[CONTROLES EXISTENTES - Individuo].[All]" allUniqueName="[año26].[CONTROLES EXISTENTES - Individuo].[All]" dimensionUniqueName="[año26]" displayFolder="" count="0" memberValueDatatype="130" unbalanced="0"/>
    <cacheHierarchy uniqueName="[año26].[VALORACION DE RIESGO  - C]" caption="VALORACION DE RIESGO  - C" attribute="1" defaultMemberUniqueName="[año26].[VALORACION DE RIESGO  - C].[All]" allUniqueName="[año26].[VALORACION DE RIESGO  - C].[All]" dimensionUniqueName="[año26]" displayFolder="" count="0" memberValueDatatype="130" unbalanced="0"/>
    <cacheHierarchy uniqueName="[año26].[VALORACION DE RIESGO  - Categoría]" caption="VALORACION DE RIESGO  - Categoría" attribute="1" defaultMemberUniqueName="[año26].[VALORACION DE RIESGO  - Categoría].[All]" allUniqueName="[año26].[VALORACION DE RIESGO  - Categoría].[All]" dimensionUniqueName="[año26]" displayFolder="" count="0" memberValueDatatype="130" unbalanced="0"/>
    <cacheHierarchy uniqueName="[año26].[VALORACION DE RIESGO -p]" caption="VALORACION DE RIESGO -p" attribute="1" defaultMemberUniqueName="[año26].[VALORACION DE RIESGO -p].[All]" allUniqueName="[año26].[VALORACION DE RIESGO -p].[All]" dimensionUniqueName="[año26]" displayFolder="" count="0" memberValueDatatype="130" unbalanced="0"/>
    <cacheHierarchy uniqueName="[año26].[Nivel de riesgo]" caption="Nivel de riesgo" attribute="1" defaultMemberUniqueName="[año26].[Nivel de riesgo].[All]" allUniqueName="[año26].[Nivel de riesgo].[All]" dimensionUniqueName="[año26]" displayFolder="" count="0" memberValueDatatype="20" unbalanced="0"/>
    <cacheHierarchy uniqueName="[año26].[Existencia de requisitos legales]" caption="Existencia de requisitos legales" attribute="1" defaultMemberUniqueName="[año26].[Existencia de requisitos legales].[All]" allUniqueName="[año26].[Existencia de requisitos legales].[All]" dimensionUniqueName="[año26]" displayFolder="" count="0" memberValueDatatype="130" unbalanced="0"/>
    <cacheHierarchy uniqueName="[año26].[CONTROLES (TRATAMIENTO DEL RIESGO Y PLANES ATENUANTES) - ELIMINACIÓN]" caption="CONTROLES (TRATAMIENTO DEL RIESGO Y PLANES ATENUANTES) - ELIMINACIÓN" attribute="1" defaultMemberUniqueName="[año26].[CONTROLES (TRATAMIENTO DEL RIESGO Y PLANES ATENUANTES) - ELIMINACIÓN].[All]" allUniqueName="[año26].[CONTROLES (TRATAMIENTO DEL RIESGO Y PLANES ATENUANTES) - ELIMINACIÓN].[All]" dimensionUniqueName="[año26]" displayFolder="" count="0" memberValueDatatype="130" unbalanced="0"/>
    <cacheHierarchy uniqueName="[año26].[CONTROLES (TRATAMIENTO DEL RIESGO Y PLANES ATENUANTES) - SUSTITUCIÓN]" caption="CONTROLES (TRATAMIENTO DEL RIESGO Y PLANES ATENUANTES) - SUSTITUCIÓN" attribute="1" defaultMemberUniqueName="[año26].[CONTROLES (TRATAMIENTO DEL RIESGO Y PLANES ATENUANTES) - SUSTITUCIÓN].[All]" allUniqueName="[año26].[CONTROLES (TRATAMIENTO DEL RIESGO Y PLANES ATENUANTES) - SUSTITUCIÓN].[All]" dimensionUniqueName="[año26]" displayFolder="" count="0" memberValueDatatype="130" unbalanced="0"/>
    <cacheHierarchy uniqueName="[año26].[CONTROLES (TRATAMIENTO DEL RIESGO Y PLANES ATENUANTES) - CONTROLES DE INGENIERIA]" caption="CONTROLES (TRATAMIENTO DEL RIESGO Y PLANES ATENUANTES) - CONTROLES DE INGENIERIA" attribute="1" defaultMemberUniqueName="[año26].[CONTROLES (TRATAMIENTO DEL RIESGO Y PLANES ATENUANTES) - CONTROLES DE INGENIERIA].[All]" allUniqueName="[año26].[CONTROLES (TRATAMIENTO DEL RIESGO Y PLANES ATENUANTES) - CONTROLES DE INGENIERIA].[All]" dimensionUniqueName="[año26]" displayFolder="" count="0" memberValueDatatype="130" unbalanced="0"/>
    <cacheHierarchy uniqueName="[año26].[CONTROLES (TRATAMIENTO DEL RIESGO Y PLANES ATENUANTES) - CONTROLES ADMINISTRATIVOS / SEÑALIZACIÓN]" caption="CONTROLES (TRATAMIENTO DEL RIESGO Y PLANES ATENUANTES) - CONTROLES ADMINISTRATIVOS / SEÑALIZACIÓN" attribute="1" defaultMemberUniqueName="[año26].[CONTROLES (TRATAMIENTO DEL RIESGO Y PLANES ATENUANTES) - CONTROLES ADMINISTRATIVOS / SEÑALIZACIÓN].[All]" allUniqueName="[año26].[CONTROLES (TRATAMIENTO DEL RIESGO Y PLANES ATENUANTES) - CONTROLES ADMINISTRATIVOS / SEÑALIZACIÓN].[All]" dimensionUniqueName="[año26]" displayFolder="" count="0" memberValueDatatype="130" unbalanced="0"/>
    <cacheHierarchy uniqueName="[año26].[CONTROLES (TRATAMIENTO DEL RIESGO Y PLANES ATENUANTES) - ELEMENTOS DE PROTECCIÓN PERSONAL]" caption="CONTROLES (TRATAMIENTO DEL RIESGO Y PLANES ATENUANTES) - ELEMENTOS DE PROTECCIÓN PERSONAL" attribute="1" defaultMemberUniqueName="[año26].[CONTROLES (TRATAMIENTO DEL RIESGO Y PLANES ATENUANTES) - ELEMENTOS DE PROTECCIÓN PERSONAL].[All]" allUniqueName="[año26].[CONTROLES (TRATAMIENTO DEL RIESGO Y PLANES ATENUANTES) - ELEMENTOS DE PROTECCIÓN PERSONAL].[All]" dimensionUniqueName="[año26]" displayFolder="" count="0" memberValueDatatype="130" unbalanced="0"/>
    <cacheHierarchy uniqueName="[año26].[Compilado de controles]" caption="Compilado de controles" attribute="1" defaultMemberUniqueName="[año26].[Compilado de controles].[All]" allUniqueName="[año26].[Compilado de controles].[All]" dimensionUniqueName="[año26]" displayFolder="" count="0" memberValueDatatype="130" unbalanced="0"/>
    <cacheHierarchy uniqueName="[año26].[RESPONSABLE DE EJECUTAR LA ACCION]" caption="RESPONSABLE DE EJECUTAR LA ACCION" attribute="1" defaultMemberUniqueName="[año26].[RESPONSABLE DE EJECUTAR LA ACCION].[All]" allUniqueName="[año26].[RESPONSABLE DE EJECUTAR LA ACCION].[All]" dimensionUniqueName="[año26]" displayFolder="" count="0" memberValueDatatype="130" unbalanced="0"/>
    <cacheHierarchy uniqueName="[año26].[VALORACION DEL RIESGO RESULTANTE CON CONTROLES (Riesgo residual) - C]" caption="VALORACION DEL RIESGO RESULTANTE CON CONTROLES (Riesgo residual) - C" attribute="1" defaultMemberUniqueName="[año26].[VALORACION DEL RIESGO RESULTANTE CON CONTROLES (Riesgo residual) - C].[All]" allUniqueName="[año26].[VALORACION DEL RIESGO RESULTANTE CON CONTROLES (Riesgo residual) - C].[All]" dimensionUniqueName="[año26]" displayFolder="" count="0" memberValueDatatype="130" unbalanced="0"/>
    <cacheHierarchy uniqueName="[año26].[VALORACION DEL RIESGO RESULTANTE CON CONTROLES (Riesgo residual) - Categoría]" caption="VALORACION DEL RIESGO RESULTANTE CON CONTROLES (Riesgo residual) - Categoría" attribute="1" defaultMemberUniqueName="[año26].[VALORACION DEL RIESGO RESULTANTE CON CONTROLES (Riesgo residual) - Categoría].[All]" allUniqueName="[año26].[VALORACION DEL RIESGO RESULTANTE CON CONTROLES (Riesgo residual) - Categoría].[All]" dimensionUniqueName="[año26]" displayFolder="" count="0" memberValueDatatype="130" unbalanced="0"/>
    <cacheHierarchy uniqueName="[año26].[VALORACION DEL RIESGO RESULTANTE CON CONTROLES (Riesgo residual) - p]" caption="VALORACION DEL RIESGO RESULTANTE CON CONTROLES (Riesgo residual) - p" attribute="1" defaultMemberUniqueName="[año26].[VALORACION DEL RIESGO RESULTANTE CON CONTROLES (Riesgo residual) - p].[All]" allUniqueName="[año26].[VALORACION DEL RIESGO RESULTANTE CON CONTROLES (Riesgo residual) - p].[All]" dimensionUniqueName="[año26]" displayFolder="" count="0" memberValueDatatype="130" unbalanced="0"/>
    <cacheHierarchy uniqueName="[año26].[VALORACION DEL RIESGO RESULTANTE CON CONTROLES (Riesgo residual) - Nivel de riesgo]" caption="VALORACION DEL RIESGO RESULTANTE CON CONTROLES (Riesgo residual) - Nivel de riesgo" attribute="1" defaultMemberUniqueName="[año26].[VALORACION DEL RIESGO RESULTANTE CON CONTROLES (Riesgo residual) - Nivel de riesgo].[All]" allUniqueName="[año26].[VALORACION DEL RIESGO RESULTANTE CON CONTROLES (Riesgo residual) - Nivel de riesgo].[All]" dimensionUniqueName="[año26]" displayFolder="" count="0" memberValueDatatype="20" unbalanced="0"/>
    <cacheHierarchy uniqueName="[año26].[VALORACION DEL RIESGO RESULTANTE CON CONTROLES (Riesgo residual) - INTERPRETACIÓN DEL RIESGO]" caption="VALORACION DEL RIESGO RESULTANTE CON CONTROLES (Riesgo residual) - INTERPRETACIÓN DEL RIESGO" attribute="1" defaultMemberUniqueName="[año26].[VALORACION DEL RIESGO RESULTANTE CON CONTROLES (Riesgo residual) - INTERPRETACIÓN DEL RIESGO].[All]" allUniqueName="[año26].[VALORACION DEL RIESGO RESULTANTE CON CONTROLES (Riesgo residual) - INTERPRETACIÓN DEL RIESGO].[All]" dimensionUniqueName="[año26]" displayFolder="" count="0" memberValueDatatype="130" unbalanced="0"/>
    <cacheHierarchy uniqueName="[año26].[EFICACIA DE LAS MEDIDAS DE CONTROL Registro de accidentes, casi accidentes o enfermedades generados]" caption="EFICACIA DE LAS MEDIDAS DE CONTROL Registro de accidentes, casi accidentes o enfermedades generados" attribute="1" defaultMemberUniqueName="[año26].[EFICACIA DE LAS MEDIDAS DE CONTROL Registro de accidentes, casi accidentes o enfermedades generados].[All]" allUniqueName="[año26].[EFICACIA DE LAS MEDIDAS DE CONTROL Registro de accidentes, casi accidentes o enfermedades generados].[All]" dimensionUniqueName="[año26]" displayFolder="" count="0" memberValueDatatype="130" unbalanced="0"/>
    <cacheHierarchy uniqueName="[año26].[Eficaz]" caption="Eficaz" attribute="1" defaultMemberUniqueName="[año26].[Eficaz].[All]" allUniqueName="[año26].[Eficaz].[All]" dimensionUniqueName="[año26]" displayFolder="" count="0" memberValueDatatype="130" unbalanced="0"/>
    <cacheHierarchy uniqueName="[año26].[Comprensión Riesgo]" caption="Comprensión Riesgo" attribute="1" defaultMemberUniqueName="[año26].[Comprensión Riesgo].[All]" allUniqueName="[año26].[Comprensión Riesgo].[All]" dimensionUniqueName="[año26]" displayFolder="" count="0" memberValueDatatype="130" unbalanced="0"/>
    <cacheHierarchy uniqueName="[año26].[Nivel del Riesgo]" caption="Nivel del Riesgo" attribute="1" defaultMemberUniqueName="[año26].[Nivel del Riesgo].[All]" allUniqueName="[año26].[Nivel del Riesgo].[All]" dimensionUniqueName="[año26]" displayFolder="" count="0" memberValueDatatype="130" unbalanced="0"/>
    <cacheHierarchy uniqueName="[Consecuencia].[Consecuencia]" caption="Consecuencia" attribute="1" defaultMemberUniqueName="[Consecuencia].[Consecuencia].[All]" allUniqueName="[Consecuencia].[Consecuencia].[All]" dimensionUniqueName="[Consecuencia]" displayFolder="" count="2" memberValueDatatype="130" unbalanced="0">
      <fieldsUsage count="2">
        <fieldUsage x="-1"/>
        <fieldUsage x="6"/>
      </fieldsUsage>
    </cacheHierarchy>
    <cacheHierarchy uniqueName="[eficacia].[Eficacia]" caption="Eficacia" attribute="1" defaultMemberUniqueName="[eficacia].[Eficacia].[All]" allUniqueName="[eficacia].[Eficacia].[All]" dimensionUniqueName="[eficacia]" displayFolder="" count="2" memberValueDatatype="130" unbalanced="0">
      <fieldsUsage count="2">
        <fieldUsage x="-1"/>
        <fieldUsage x="0"/>
      </fieldsUsage>
    </cacheHierarchy>
    <cacheHierarchy uniqueName="[subclasificacion].[Subclasificación]" caption="Subclasificación" attribute="1" defaultMemberUniqueName="[subclasificacion].[Subclasificación].[All]" allUniqueName="[subclasificacion].[Subclasificación].[All]" dimensionUniqueName="[subclasificacion]" displayFolder="" count="2" memberValueDatatype="130" unbalanced="0">
      <fieldsUsage count="2">
        <fieldUsage x="-1"/>
        <fieldUsage x="7"/>
      </fieldsUsage>
    </cacheHierarchy>
    <cacheHierarchy uniqueName="[Tabla5].[VERSIÓN]" caption="VERSIÓN" attribute="1" defaultMemberUniqueName="[Tabla5].[VERSIÓN].[All]" allUniqueName="[Tabla5].[VERSIÓN].[All]" dimensionUniqueName="[Tabla5]" displayFolder="" count="0" memberValueDatatype="20" unbalanced="0"/>
    <cacheHierarchy uniqueName="[Tabla5].[Año]" caption="Año" attribute="1" defaultMemberUniqueName="[Tabla5].[Año].[All]" allUniqueName="[Tabla5].[Año].[All]" dimensionUniqueName="[Tabla5]" displayFolder="" count="0" memberValueDatatype="20" unbalanced="0"/>
    <cacheHierarchy uniqueName="[Tabla5].[FECHA]" caption="FECHA" attribute="1" time="1" defaultMemberUniqueName="[Tabla5].[FECHA].[All]" allUniqueName="[Tabla5].[FECHA].[All]" dimensionUniqueName="[Tabla5]" displayFolder="" count="0" memberValueDatatype="7" unbalanced="0"/>
    <cacheHierarchy uniqueName="[Tabla5].[CAMBIOS REALIZADOS]" caption="CAMBIOS REALIZADOS" attribute="1" defaultMemberUniqueName="[Tabla5].[CAMBIOS REALIZADOS].[All]" allUniqueName="[Tabla5].[CAMBIOS REALIZADOS].[All]" dimensionUniqueName="[Tabla5]" displayFolder="" count="0" memberValueDatatype="130" unbalanced="0"/>
    <cacheHierarchy uniqueName="[Tipopeligro].[Tipo de peligro]" caption="Tipo de peligro" attribute="1" defaultMemberUniqueName="[Tipopeligro].[Tipo de peligro].[All]" allUniqueName="[Tipopeligro].[Tipo de peligro].[All]" dimensionUniqueName="[Tipopeligro]" displayFolder="" count="2" memberValueDatatype="130" unbalanced="0">
      <fieldsUsage count="2">
        <fieldUsage x="-1"/>
        <fieldUsage x="8"/>
      </fieldsUsage>
    </cacheHierarchy>
    <cacheHierarchy uniqueName="[Valorcualitativoriesgo].[Nivel cualitativo de riesgo]" caption="Nivel cualitativo de riesgo" attribute="1" defaultMemberUniqueName="[Valorcualitativoriesgo].[Nivel cualitativo de riesgo].[All]" allUniqueName="[Valorcualitativoriesgo].[Nivel cualitativo de riesgo].[All]" dimensionUniqueName="[Valorcualitativoriesgo]" displayFolder="" count="2" memberValueDatatype="130" unbalanced="0">
      <fieldsUsage count="2">
        <fieldUsage x="-1"/>
        <fieldUsage x="9"/>
      </fieldsUsage>
    </cacheHierarchy>
    <cacheHierarchy uniqueName="[valornivelriesgo].[Nivel del riesgo]" caption="Nivel del riesgo" attribute="1" defaultMemberUniqueName="[valornivelriesgo].[Nivel del riesgo].[All]" allUniqueName="[valornivelriesgo].[Nivel del riesgo].[All]" dimensionUniqueName="[valornivelriesgo]" displayFolder="" count="2" memberValueDatatype="20" unbalanced="0">
      <fieldsUsage count="2">
        <fieldUsage x="-1"/>
        <fieldUsage x="3"/>
      </fieldsUsage>
    </cacheHierarchy>
    <cacheHierarchy uniqueName="[Measures].[__XL_Count Año]" caption="__XL_Count Año" measure="1" displayFolder="" measureGroup="Año" count="0" hidden="1"/>
    <cacheHierarchy uniqueName="[Measures].[__XL_Count subclasificacion]" caption="__XL_Count subclasificacion" measure="1" displayFolder="" measureGroup="subclasificacion" count="0" hidden="1"/>
    <cacheHierarchy uniqueName="[Measures].[__XL_Count valornivelriesgo]" caption="__XL_Count valornivelriesgo" measure="1" displayFolder="" measureGroup="valornivelriesgo" count="0" hidden="1"/>
    <cacheHierarchy uniqueName="[Measures].[__XL_Count Valorcualitativoriesgo]" caption="__XL_Count Valorcualitativoriesgo" measure="1" displayFolder="" measureGroup="Valorcualitativoriesgo" count="0" hidden="1"/>
    <cacheHierarchy uniqueName="[Measures].[__XL_Count Actividadesdelamatriz]" caption="__XL_Count Actividadesdelamatriz" measure="1" displayFolder="" measureGroup="Actividadesdelamatriz" count="0" hidden="1"/>
    <cacheHierarchy uniqueName="[Measures].[__XL_Count eficacia]" caption="__XL_Count eficacia" measure="1" displayFolder="" measureGroup="eficacia" count="0" hidden="1"/>
    <cacheHierarchy uniqueName="[Measures].[__XL_Count año24]" caption="__XL_Count año24" measure="1" displayFolder="" measureGroup="año24" count="0" hidden="1"/>
    <cacheHierarchy uniqueName="[Measures].[__XL_Count año25]" caption="__XL_Count año25" measure="1" displayFolder="" measureGroup="año25" count="0" hidden="1"/>
    <cacheHierarchy uniqueName="[Measures].[__XL_Count Tipopeligro]" caption="__XL_Count Tipopeligro" measure="1" displayFolder="" measureGroup="Tipopeligro" count="0" hidden="1"/>
    <cacheHierarchy uniqueName="[Measures].[__XL_Count Consecuencia]" caption="__XL_Count Consecuencia" measure="1" displayFolder="" measureGroup="Consecuencia" count="0" hidden="1"/>
    <cacheHierarchy uniqueName="[Measures].[__XL_Count año26]" caption="__XL_Count año26" measure="1" displayFolder="" measureGroup="año26" count="0" hidden="1"/>
    <cacheHierarchy uniqueName="[Measures].[__XL_Count Tabla5]" caption="__XL_Count Tabla5" measure="1" displayFolder="" measureGroup="Tabla5" count="0" hidden="1"/>
    <cacheHierarchy uniqueName="[Measures].[__No hay medidas definidas]" caption="__No hay medidas definidas" measure="1" displayFolder="" count="0" hidden="1"/>
    <cacheHierarchy uniqueName="[Measures].[Recuento de Eficacia]" caption="Recuento de Eficacia" measure="1" displayFolder="" measureGroup="eficacia" count="0" hidden="1">
      <extLst>
        <ext xmlns:x15="http://schemas.microsoft.com/office/spreadsheetml/2010/11/main" uri="{B97F6D7D-B522-45F9-BDA1-12C45D357490}">
          <x15:cacheHierarchy aggregatedColumn="130"/>
        </ext>
      </extLst>
    </cacheHierarchy>
    <cacheHierarchy uniqueName="[Measures].[Recuento de VALORACION DEL RIESGO RESULTANTE CON CONTROLES (Riesgo residual) - INTERPRETACIÓN DEL RI]" caption="Recuento de VALORACION DEL RIESGO RESULTANTE CON CONTROLES (Riesgo residual) - INTERPRETACIÓN DEL RI" measure="1" displayFolder="" measureGroup="año24" count="0" hidden="1">
      <extLst>
        <ext xmlns:x15="http://schemas.microsoft.com/office/spreadsheetml/2010/11/main" uri="{B97F6D7D-B522-45F9-BDA1-12C45D357490}">
          <x15:cacheHierarchy aggregatedColumn="39"/>
        </ext>
      </extLst>
    </cacheHierarchy>
    <cacheHierarchy uniqueName="[Measures].[Recuento de VALORACION DEL RIESGO RESULTANTE CON CONTROLES (Riesgo residual) - INTERPRETACIÓN DEL R]" caption="Recuento de VALORACION DEL RIESGO RESULTANTE CON CONTROLES (Riesgo residual) - INTERPRETACIÓN DEL R" measure="1" displayFolder="" measureGroup="año25" count="0" hidden="1">
      <extLst>
        <ext xmlns:x15="http://schemas.microsoft.com/office/spreadsheetml/2010/11/main" uri="{B97F6D7D-B522-45F9-BDA1-12C45D357490}">
          <x15:cacheHierarchy aggregatedColumn="81"/>
        </ext>
      </extLst>
    </cacheHierarchy>
    <cacheHierarchy uniqueName="[Measures].[Recuento de Eficaz]" caption="Recuento de Eficaz" measure="1" displayFolder="" measureGroup="año24" count="0" oneField="1" hidden="1">
      <fieldsUsage count="1">
        <fieldUsage x="2"/>
      </fieldsUsage>
      <extLst>
        <ext xmlns:x15="http://schemas.microsoft.com/office/spreadsheetml/2010/11/main" uri="{B97F6D7D-B522-45F9-BDA1-12C45D357490}">
          <x15:cacheHierarchy aggregatedColumn="41"/>
        </ext>
      </extLst>
    </cacheHierarchy>
    <cacheHierarchy uniqueName="[Measures].[Recuento de Eficaz 2]" caption="Recuento de Eficaz 2" measure="1" displayFolder="" measureGroup="año25" count="0" hidden="1">
      <extLst>
        <ext xmlns:x15="http://schemas.microsoft.com/office/spreadsheetml/2010/11/main" uri="{B97F6D7D-B522-45F9-BDA1-12C45D357490}">
          <x15:cacheHierarchy aggregatedColumn="83"/>
        </ext>
      </extLst>
    </cacheHierarchy>
    <cacheHierarchy uniqueName="[Measures].[Recuento de Eficaz 3]" caption="Recuento de Eficaz 3" measure="1" displayFolder="" measureGroup="año26" count="0" hidden="1">
      <extLst>
        <ext xmlns:x15="http://schemas.microsoft.com/office/spreadsheetml/2010/11/main" uri="{B97F6D7D-B522-45F9-BDA1-12C45D357490}">
          <x15:cacheHierarchy aggregatedColumn="126"/>
        </ext>
      </extLst>
    </cacheHierarchy>
    <cacheHierarchy uniqueName="[Measures].[Recuento de VALORACION DEL RIESGO RESULTANTE CON CONTROLES (Riesgo residual) - INTERPRETACIÓN DEL ]" caption="Recuento de VALORACION DEL RIESGO RESULTANTE CON CONTROLES (Riesgo residual) - INTERPRETACIÓN DEL " measure="1" displayFolder="" measureGroup="año26" count="0" hidden="1">
      <extLst>
        <ext xmlns:x15="http://schemas.microsoft.com/office/spreadsheetml/2010/11/main" uri="{B97F6D7D-B522-45F9-BDA1-12C45D357490}">
          <x15:cacheHierarchy aggregatedColumn="124"/>
        </ext>
      </extLst>
    </cacheHierarchy>
  </cacheHierarchies>
  <kpis count="0"/>
  <dimensions count="13">
    <dimension name="Actividadesdelamatriz" uniqueName="[Actividadesdelamatriz]" caption="Actividadesdelamatriz"/>
    <dimension name="Año" uniqueName="[Año]" caption="Año"/>
    <dimension name="año24" uniqueName="[año24]" caption="año24"/>
    <dimension name="año25" uniqueName="[año25]" caption="año25"/>
    <dimension name="año26" uniqueName="[año26]" caption="año26"/>
    <dimension name="Consecuencia" uniqueName="[Consecuencia]" caption="Consecuencia"/>
    <dimension name="eficacia" uniqueName="[eficacia]" caption="eficacia"/>
    <dimension measure="1" name="Measures" uniqueName="[Measures]" caption="Measures"/>
    <dimension name="subclasificacion" uniqueName="[subclasificacion]" caption="subclasificacion"/>
    <dimension name="Tabla5" uniqueName="[Tabla5]" caption="Tabla5"/>
    <dimension name="Tipopeligro" uniqueName="[Tipopeligro]" caption="Tipopeligro"/>
    <dimension name="Valorcualitativoriesgo" uniqueName="[Valorcualitativoriesgo]" caption="Valorcualitativoriesgo"/>
    <dimension name="valornivelriesgo" uniqueName="[valornivelriesgo]" caption="valornivelriesgo"/>
  </dimensions>
  <measureGroups count="12">
    <measureGroup name="Actividadesdelamatriz" caption="Actividadesdelamatriz"/>
    <measureGroup name="Año" caption="Año"/>
    <measureGroup name="año24" caption="año24"/>
    <measureGroup name="año25" caption="año25"/>
    <measureGroup name="año26" caption="año26"/>
    <measureGroup name="Consecuencia" caption="Consecuencia"/>
    <measureGroup name="eficacia" caption="eficacia"/>
    <measureGroup name="subclasificacion" caption="subclasificacion"/>
    <measureGroup name="Tabla5" caption="Tabla5"/>
    <measureGroup name="Tipopeligro" caption="Tipopeligro"/>
    <measureGroup name="Valorcualitativoriesgo" caption="Valorcualitativoriesgo"/>
    <measureGroup name="valornivelriesgo" caption="valornivelriesgo"/>
  </measureGroups>
  <maps count="36">
    <map measureGroup="0" dimension="0"/>
    <map measureGroup="1" dimension="1"/>
    <map measureGroup="2" dimension="0"/>
    <map measureGroup="2" dimension="1"/>
    <map measureGroup="2" dimension="2"/>
    <map measureGroup="2" dimension="5"/>
    <map measureGroup="2" dimension="6"/>
    <map measureGroup="2" dimension="8"/>
    <map measureGroup="2" dimension="10"/>
    <map measureGroup="2" dimension="11"/>
    <map measureGroup="2" dimension="12"/>
    <map measureGroup="3" dimension="0"/>
    <map measureGroup="3" dimension="1"/>
    <map measureGroup="3" dimension="3"/>
    <map measureGroup="3" dimension="5"/>
    <map measureGroup="3" dimension="6"/>
    <map measureGroup="3" dimension="8"/>
    <map measureGroup="3" dimension="10"/>
    <map measureGroup="3" dimension="11"/>
    <map measureGroup="3" dimension="12"/>
    <map measureGroup="4" dimension="0"/>
    <map measureGroup="4" dimension="1"/>
    <map measureGroup="4" dimension="4"/>
    <map measureGroup="4" dimension="5"/>
    <map measureGroup="4" dimension="6"/>
    <map measureGroup="4" dimension="8"/>
    <map measureGroup="4" dimension="10"/>
    <map measureGroup="4" dimension="11"/>
    <map measureGroup="4" dimension="12"/>
    <map measureGroup="5" dimension="5"/>
    <map measureGroup="6" dimension="6"/>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CARLOS MARROQUIN CADENA" refreshedDate="46270.813155787037" createdVersion="5" refreshedVersion="8" minRefreshableVersion="3" recordCount="0" supportSubquery="1" supportAdvancedDrill="1" xr:uid="{4365C3DA-4385-489C-A384-C557E4DECA89}">
  <cacheSource type="external" connectionId="1"/>
  <cacheFields count="10">
    <cacheField name="[eficacia].[Eficacia].[Eficacia]" caption="Eficacia" numFmtId="0" hierarchy="130" level="1">
      <sharedItems count="2">
        <s v="Si"/>
        <s v="No" u="1"/>
      </sharedItems>
    </cacheField>
    <cacheField name="[año25].[AÑO].[AÑO]" caption="AÑO" numFmtId="0" hierarchy="45"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año25].[AÑO].&amp;[2025]"/>
          </x15:cachedUniqueNames>
        </ext>
      </extLst>
    </cacheField>
    <cacheField name="[Measures].[Recuento de Eficaz 2]" caption="Recuento de Eficaz 2" numFmtId="0" hierarchy="156" level="32767"/>
    <cacheField name="[valornivelriesgo].[Nivel del riesgo].[Nivel del riesgo]" caption="Nivel del riesgo" numFmtId="0" hierarchy="138" level="1">
      <sharedItems containsSemiMixedTypes="0" containsNonDate="0" containsString="0"/>
    </cacheField>
    <cacheField name="[Actividadesdelamatriz].[Actividades].[Actividades]" caption="Actividades" numFmtId="0" level="1">
      <sharedItems containsSemiMixedTypes="0" containsNonDate="0" containsString="0"/>
    </cacheField>
    <cacheField name="[Año].[AÑO].[AÑO]" caption="AÑO" numFmtId="0" hierarchy="1" level="1">
      <sharedItems containsSemiMixedTypes="0" containsNonDate="0" containsString="0"/>
    </cacheField>
    <cacheField name="[Consecuencia].[Consecuencia].[Consecuencia]" caption="Consecuencia" numFmtId="0" hierarchy="129" level="1">
      <sharedItems containsSemiMixedTypes="0" containsNonDate="0" containsString="0"/>
    </cacheField>
    <cacheField name="[subclasificacion].[Subclasificación].[Subclasificación]" caption="Subclasificación" numFmtId="0" hierarchy="131" level="1">
      <sharedItems containsSemiMixedTypes="0" containsNonDate="0" containsString="0"/>
    </cacheField>
    <cacheField name="[Tipopeligro].[Tipo de peligro].[Tipo de peligro]" caption="Tipo de peligro" numFmtId="0" hierarchy="136" level="1">
      <sharedItems containsSemiMixedTypes="0" containsNonDate="0" containsString="0"/>
    </cacheField>
    <cacheField name="[Valorcualitativoriesgo].[Nivel cualitativo de riesgo].[Nivel cualitativo de riesgo]" caption="Nivel cualitativo de riesgo" numFmtId="0" hierarchy="137" level="1">
      <sharedItems containsSemiMixedTypes="0" containsNonDate="0" containsString="0"/>
    </cacheField>
  </cacheFields>
  <cacheHierarchies count="159">
    <cacheHierarchy uniqueName="[Actividadesdelamatriz].[Actividades]" caption="Actividades" attribute="1" defaultMemberUniqueName="[Actividadesdelamatriz].[Actividades].[All]" allUniqueName="[Actividadesdelamatriz].[Actividades].[All]" dimensionUniqueName="[Actividadesdelamatriz]" displayFolder="" count="2" memberValueDatatype="130" unbalanced="0">
      <fieldsUsage count="2">
        <fieldUsage x="-1"/>
        <fieldUsage x="4"/>
      </fieldsUsage>
    </cacheHierarchy>
    <cacheHierarchy uniqueName="[Año].[AÑO]" caption="AÑO" attribute="1" defaultMemberUniqueName="[Año].[AÑO].[All]" allUniqueName="[Año].[AÑO].[All]" dimensionUniqueName="[Año]" displayFolder="" count="2" memberValueDatatype="20" unbalanced="0">
      <fieldsUsage count="2">
        <fieldUsage x="-1"/>
        <fieldUsage x="5"/>
      </fieldsUsage>
    </cacheHierarchy>
    <cacheHierarchy uniqueName="[año24].[No.]" caption="No." attribute="1" defaultMemberUniqueName="[año24].[No.].[All]" allUniqueName="[año24].[No.].[All]" dimensionUniqueName="[año24]" displayFolder="" count="0" memberValueDatatype="20" unbalanced="0"/>
    <cacheHierarchy uniqueName="[año24].[AÑO]" caption="AÑO" attribute="1" defaultMemberUniqueName="[año24].[AÑO].[All]" allUniqueName="[año24].[AÑO].[All]" dimensionUniqueName="[año24]" displayFolder="" count="0" memberValueDatatype="20" unbalanced="0"/>
    <cacheHierarchy uniqueName="[año24].[Estación]" caption="Estación" attribute="1" defaultMemberUniqueName="[año24].[Estación].[All]" allUniqueName="[año24].[Estación].[All]" dimensionUniqueName="[año24]" displayFolder="" count="0" memberValueDatatype="130" unbalanced="0"/>
    <cacheHierarchy uniqueName="[año24].[Actividad]" caption="Actividad" attribute="1" defaultMemberUniqueName="[año24].[Actividad].[All]" allUniqueName="[año24].[Actividad].[All]" dimensionUniqueName="[año24]" displayFolder="" count="0" memberValueDatatype="130" unbalanced="0"/>
    <cacheHierarchy uniqueName="[año24].[Tárea]" caption="Tárea" attribute="1" defaultMemberUniqueName="[año24].[Tárea].[All]" allUniqueName="[año24].[Tárea].[All]" dimensionUniqueName="[año24]" displayFolder="" count="0" memberValueDatatype="130" unbalanced="0"/>
    <cacheHierarchy uniqueName="[año24].[Área / Equipo]" caption="Área / Equipo" attribute="1" defaultMemberUniqueName="[año24].[Área / Equipo].[All]" allUniqueName="[año24].[Área / Equipo].[All]" dimensionUniqueName="[año24]" displayFolder="" count="0" memberValueDatatype="130" unbalanced="0"/>
    <cacheHierarchy uniqueName="[año24].[PELIGRO - Descripción]" caption="PELIGRO - Descripción" attribute="1" defaultMemberUniqueName="[año24].[PELIGRO - Descripción].[All]" allUniqueName="[año24].[PELIGRO - Descripción].[All]" dimensionUniqueName="[año24]" displayFolder="" count="0" memberValueDatatype="130" unbalanced="0"/>
    <cacheHierarchy uniqueName="[año24].[PELIGRO -Tipo]" caption="PELIGRO -Tipo" attribute="1" defaultMemberUniqueName="[año24].[PELIGRO -Tipo].[All]" allUniqueName="[año24].[PELIGRO -Tipo].[All]" dimensionUniqueName="[año24]" displayFolder="" count="0" memberValueDatatype="130" unbalanced="0"/>
    <cacheHierarchy uniqueName="[año24].[PELIGRO -Iconografia]" caption="PELIGRO -Iconografia" attribute="1" defaultMemberUniqueName="[año24].[PELIGRO -Iconografia].[All]" allUniqueName="[año24].[PELIGRO -Iconografia].[All]" dimensionUniqueName="[año24]" displayFolder="" count="0" memberValueDatatype="130" unbalanced="0"/>
    <cacheHierarchy uniqueName="[año24].[PELIGRO - Clasificación]" caption="PELIGRO - Clasificación" attribute="1" defaultMemberUniqueName="[año24].[PELIGRO - Clasificación].[All]" allUniqueName="[año24].[PELIGRO - Clasificación].[All]" dimensionUniqueName="[año24]" displayFolder="" count="0" memberValueDatatype="130" unbalanced="0"/>
    <cacheHierarchy uniqueName="[año24].[Consecuencias (AT/EL)]" caption="Consecuencias (AT/EL)" attribute="1" defaultMemberUniqueName="[año24].[Consecuencias (AT/EL)].[All]" allUniqueName="[año24].[Consecuencias (AT/EL)].[All]" dimensionUniqueName="[año24]" displayFolder="" count="0" memberValueDatatype="130" unbalanced="0"/>
    <cacheHierarchy uniqueName="[año24].[TAREA - Rutinaria]" caption="TAREA - Rutinaria" attribute="1" defaultMemberUniqueName="[año24].[TAREA - Rutinaria].[All]" allUniqueName="[año24].[TAREA - Rutinaria].[All]" dimensionUniqueName="[año24]" displayFolder="" count="0" memberValueDatatype="130" unbalanced="0"/>
    <cacheHierarchy uniqueName="[año24].[TAREA (Interna - ERutinariaterna)]" caption="TAREA (Interna - ERutinariaterna)" attribute="1" defaultMemberUniqueName="[año24].[TAREA (Interna - ERutinariaterna)].[All]" allUniqueName="[año24].[TAREA (Interna - ERutinariaterna)].[All]" dimensionUniqueName="[año24]" displayFolder="" count="0" memberValueDatatype="130" unbalanced="0"/>
    <cacheHierarchy uniqueName="[año24].[Numero de personas expuestas - Directos]" caption="Numero de personas expuestas - Directos" attribute="1" defaultMemberUniqueName="[año24].[Numero de personas expuestas - Directos].[All]" allUniqueName="[año24].[Numero de personas expuestas - Directos].[All]" dimensionUniqueName="[año24]" displayFolder="" count="0" memberValueDatatype="20" unbalanced="0"/>
    <cacheHierarchy uniqueName="[año24].[Numero de personas expuestas - Contratistas]" caption="Numero de personas expuestas - Contratistas" attribute="1" defaultMemberUniqueName="[año24].[Numero de personas expuestas - Contratistas].[All]" allUniqueName="[año24].[Numero de personas expuestas - Contratistas].[All]" dimensionUniqueName="[año24]" displayFolder="" count="0" memberValueDatatype="20" unbalanced="0"/>
    <cacheHierarchy uniqueName="[año24].[Numero de personas expuestas - Visitantes, Clientes, autoridades]" caption="Numero de personas expuestas - Visitantes, Clientes, autoridades" attribute="1" defaultMemberUniqueName="[año24].[Numero de personas expuestas - Visitantes, Clientes, autoridades].[All]" allUniqueName="[año24].[Numero de personas expuestas - Visitantes, Clientes, autoridades].[All]" dimensionUniqueName="[año24]" displayFolder="" count="0" memberValueDatatype="20" unbalanced="0"/>
    <cacheHierarchy uniqueName="[año24].[Horas de exposición (En relación con las 24 horas al día)]" caption="Horas de exposición (En relación con las 24 horas al día)" attribute="1" defaultMemberUniqueName="[año24].[Horas de exposición (En relación con las 24 horas al día)].[All]" allUniqueName="[año24].[Horas de exposición (En relación con las 24 horas al día)].[All]" dimensionUniqueName="[año24]" displayFolder="" count="0" memberValueDatatype="5" unbalanced="0"/>
    <cacheHierarchy uniqueName="[año24].[CARGOS O PARTES INTERESADAS APLICABLES]" caption="CARGOS O PARTES INTERESADAS APLICABLES" attribute="1" defaultMemberUniqueName="[año24].[CARGOS O PARTES INTERESADAS APLICABLES].[All]" allUniqueName="[año24].[CARGOS O PARTES INTERESADAS APLICABLES].[All]" dimensionUniqueName="[año24]" displayFolder="" count="0" memberValueDatatype="130" unbalanced="0"/>
    <cacheHierarchy uniqueName="[año24].[CONTROLES EXISTENTES - Fuente]" caption="CONTROLES EXISTENTES - Fuente" attribute="1" defaultMemberUniqueName="[año24].[CONTROLES EXISTENTES - Fuente].[All]" allUniqueName="[año24].[CONTROLES EXISTENTES - Fuente].[All]" dimensionUniqueName="[año24]" displayFolder="" count="0" memberValueDatatype="130" unbalanced="0"/>
    <cacheHierarchy uniqueName="[año24].[CONTROLES EXISTENTES - Medio]" caption="CONTROLES EXISTENTES - Medio" attribute="1" defaultMemberUniqueName="[año24].[CONTROLES EXISTENTES - Medio].[All]" allUniqueName="[año24].[CONTROLES EXISTENTES - Medio].[All]" dimensionUniqueName="[año24]" displayFolder="" count="0" memberValueDatatype="130" unbalanced="0"/>
    <cacheHierarchy uniqueName="[año24].[CONTROLES EXISTENTES - Individuo]" caption="CONTROLES EXISTENTES - Individuo" attribute="1" defaultMemberUniqueName="[año24].[CONTROLES EXISTENTES - Individuo].[All]" allUniqueName="[año24].[CONTROLES EXISTENTES - Individuo].[All]" dimensionUniqueName="[año24]" displayFolder="" count="0" memberValueDatatype="130" unbalanced="0"/>
    <cacheHierarchy uniqueName="[año24].[VALORACION DE RIESGO  - C]" caption="VALORACION DE RIESGO  - C" attribute="1" defaultMemberUniqueName="[año24].[VALORACION DE RIESGO  - C].[All]" allUniqueName="[año24].[VALORACION DE RIESGO  - C].[All]" dimensionUniqueName="[año24]" displayFolder="" count="0" memberValueDatatype="130" unbalanced="0"/>
    <cacheHierarchy uniqueName="[año24].[VALORACION DE RIESGO  - Categoría]" caption="VALORACION DE RIESGO  - Categoría" attribute="1" defaultMemberUniqueName="[año24].[VALORACION DE RIESGO  - Categoría].[All]" allUniqueName="[año24].[VALORACION DE RIESGO  - Categoría].[All]" dimensionUniqueName="[año24]" displayFolder="" count="0" memberValueDatatype="130" unbalanced="0"/>
    <cacheHierarchy uniqueName="[año24].[VALORACION DE RIESGO -p]" caption="VALORACION DE RIESGO -p" attribute="1" defaultMemberUniqueName="[año24].[VALORACION DE RIESGO -p].[All]" allUniqueName="[año24].[VALORACION DE RIESGO -p].[All]" dimensionUniqueName="[año24]" displayFolder="" count="0" memberValueDatatype="130" unbalanced="0"/>
    <cacheHierarchy uniqueName="[año24].[Nivel de riesgo]" caption="Nivel de riesgo" attribute="1" defaultMemberUniqueName="[año24].[Nivel de riesgo].[All]" allUniqueName="[año24].[Nivel de riesgo].[All]" dimensionUniqueName="[año24]" displayFolder="" count="0" memberValueDatatype="20" unbalanced="0"/>
    <cacheHierarchy uniqueName="[año24].[ERutinariaistencia de requisitos legales]" caption="ERutinariaistencia de requisitos legales" attribute="1" defaultMemberUniqueName="[año24].[ERutinariaistencia de requisitos legales].[All]" allUniqueName="[año24].[ERutinariaistencia de requisitos legales].[All]" dimensionUniqueName="[año24]" displayFolder="" count="0" memberValueDatatype="130" unbalanced="0"/>
    <cacheHierarchy uniqueName="[año24].[CONTROLES (TRATAMIENTO DEL RIESGO Y PLANES ATENUANTES) - ELIMINACIÓN]" caption="CONTROLES (TRATAMIENTO DEL RIESGO Y PLANES ATENUANTES) - ELIMINACIÓN" attribute="1" defaultMemberUniqueName="[año24].[CONTROLES (TRATAMIENTO DEL RIESGO Y PLANES ATENUANTES) - ELIMINACIÓN].[All]" allUniqueName="[año24].[CONTROLES (TRATAMIENTO DEL RIESGO Y PLANES ATENUANTES) - ELIMINACIÓN].[All]" dimensionUniqueName="[año24]" displayFolder="" count="0" memberValueDatatype="130" unbalanced="0"/>
    <cacheHierarchy uniqueName="[año24].[CONTROLES (TRATAMIENTO DEL RIESGO Y PLANES ATENUANTES) - SUSTITUCIÓN]" caption="CONTROLES (TRATAMIENTO DEL RIESGO Y PLANES ATENUANTES) - SUSTITUCIÓN" attribute="1" defaultMemberUniqueName="[año24].[CONTROLES (TRATAMIENTO DEL RIESGO Y PLANES ATENUANTES) - SUSTITUCIÓN].[All]" allUniqueName="[año24].[CONTROLES (TRATAMIENTO DEL RIESGO Y PLANES ATENUANTES) - SUSTITUCIÓN].[All]" dimensionUniqueName="[año24]" displayFolder="" count="0" memberValueDatatype="130" unbalanced="0"/>
    <cacheHierarchy uniqueName="[año24].[CONTROLES (TRATAMIENTO DEL RIESGO Y PLANES ATENUANTES) - CONTROLES DE INGENIERIA]" caption="CONTROLES (TRATAMIENTO DEL RIESGO Y PLANES ATENUANTES) - CONTROLES DE INGENIERIA" attribute="1" defaultMemberUniqueName="[año24].[CONTROLES (TRATAMIENTO DEL RIESGO Y PLANES ATENUANTES) - CONTROLES DE INGENIERIA].[All]" allUniqueName="[año24].[CONTROLES (TRATAMIENTO DEL RIESGO Y PLANES ATENUANTES) - CONTROLES DE INGENIERIA].[All]" dimensionUniqueName="[año24]" displayFolder="" count="0" memberValueDatatype="130" unbalanced="0"/>
    <cacheHierarchy uniqueName="[año24].[CONTROLES (TRATAMIENTO DEL RIESGO Y PLANES ATENUANTES) - CONTROLES ADMINISTRATIVOS / SEÑALIZACIÓN]" caption="CONTROLES (TRATAMIENTO DEL RIESGO Y PLANES ATENUANTES) - CONTROLES ADMINISTRATIVOS / SEÑALIZACIÓN" attribute="1" defaultMemberUniqueName="[año24].[CONTROLES (TRATAMIENTO DEL RIESGO Y PLANES ATENUANTES) - CONTROLES ADMINISTRATIVOS / SEÑALIZACIÓN].[All]" allUniqueName="[año24].[CONTROLES (TRATAMIENTO DEL RIESGO Y PLANES ATENUANTES) - CONTROLES ADMINISTRATIVOS / SEÑALIZACIÓN].[All]" dimensionUniqueName="[año24]" displayFolder="" count="0" memberValueDatatype="130" unbalanced="0"/>
    <cacheHierarchy uniqueName="[año24].[CONTROLES (TRATAMIENTO DEL RIESGO Y PLANES ATENUANTES) - ELEMENTOS DE PROTECCIÓN PERSONAL]" caption="CONTROLES (TRATAMIENTO DEL RIESGO Y PLANES ATENUANTES) - ELEMENTOS DE PROTECCIÓN PERSONAL" attribute="1" defaultMemberUniqueName="[año24].[CONTROLES (TRATAMIENTO DEL RIESGO Y PLANES ATENUANTES) - ELEMENTOS DE PROTECCIÓN PERSONAL].[All]" allUniqueName="[año24].[CONTROLES (TRATAMIENTO DEL RIESGO Y PLANES ATENUANTES) - ELEMENTOS DE PROTECCIÓN PERSONAL].[All]" dimensionUniqueName="[año24]" displayFolder="" count="0" memberValueDatatype="130" unbalanced="0"/>
    <cacheHierarchy uniqueName="[año24].[Compilado de controles]" caption="Compilado de controles" attribute="1" defaultMemberUniqueName="[año24].[Compilado de controles].[All]" allUniqueName="[año24].[Compilado de controles].[All]" dimensionUniqueName="[año24]" displayFolder="" count="0" memberValueDatatype="130" unbalanced="0"/>
    <cacheHierarchy uniqueName="[año24].[RESPONSABLE DE EJECUTAR LA ACCION]" caption="RESPONSABLE DE EJECUTAR LA ACCION" attribute="1" defaultMemberUniqueName="[año24].[RESPONSABLE DE EJECUTAR LA ACCION].[All]" allUniqueName="[año24].[RESPONSABLE DE EJECUTAR LA ACCION].[All]" dimensionUniqueName="[año24]" displayFolder="" count="0" memberValueDatatype="130" unbalanced="0"/>
    <cacheHierarchy uniqueName="[año24].[VALORACION DEL RIESGO RESULTANTE CON CONTROLES (Riesgo residual) - C]" caption="VALORACION DEL RIESGO RESULTANTE CON CONTROLES (Riesgo residual) - C" attribute="1" defaultMemberUniqueName="[año24].[VALORACION DEL RIESGO RESULTANTE CON CONTROLES (Riesgo residual) - C].[All]" allUniqueName="[año24].[VALORACION DEL RIESGO RESULTANTE CON CONTROLES (Riesgo residual) - C].[All]" dimensionUniqueName="[año24]" displayFolder="" count="0" memberValueDatatype="130" unbalanced="0"/>
    <cacheHierarchy uniqueName="[año24].[VALORACION DEL RIESGO RESULTANTE CON CONTROLES (Riesgo residual) - Categoría]" caption="VALORACION DEL RIESGO RESULTANTE CON CONTROLES (Riesgo residual) - Categoría" attribute="1" defaultMemberUniqueName="[año24].[VALORACION DEL RIESGO RESULTANTE CON CONTROLES (Riesgo residual) - Categoría].[All]" allUniqueName="[año24].[VALORACION DEL RIESGO RESULTANTE CON CONTROLES (Riesgo residual) - Categoría].[All]" dimensionUniqueName="[año24]" displayFolder="" count="0" memberValueDatatype="130" unbalanced="0"/>
    <cacheHierarchy uniqueName="[año24].[VALORACION DEL RIESGO RESULTANTE CON CONTROLES (Riesgo residual) - p]" caption="VALORACION DEL RIESGO RESULTANTE CON CONTROLES (Riesgo residual) - p" attribute="1" defaultMemberUniqueName="[año24].[VALORACION DEL RIESGO RESULTANTE CON CONTROLES (Riesgo residual) - p].[All]" allUniqueName="[año24].[VALORACION DEL RIESGO RESULTANTE CON CONTROLES (Riesgo residual) - p].[All]" dimensionUniqueName="[año24]" displayFolder="" count="0" memberValueDatatype="130" unbalanced="0"/>
    <cacheHierarchy uniqueName="[año24].[VALORACION DEL RIESGO RESULTANTE CON CONTROLES (Riesgo residual) - Nivel de riesgo]" caption="VALORACION DEL RIESGO RESULTANTE CON CONTROLES (Riesgo residual) - Nivel de riesgo" attribute="1" defaultMemberUniqueName="[año24].[VALORACION DEL RIESGO RESULTANTE CON CONTROLES (Riesgo residual) - Nivel de riesgo].[All]" allUniqueName="[año24].[VALORACION DEL RIESGO RESULTANTE CON CONTROLES (Riesgo residual) - Nivel de riesgo].[All]" dimensionUniqueName="[año24]" displayFolder="" count="0" memberValueDatatype="20" unbalanced="0"/>
    <cacheHierarchy uniqueName="[año24].[VALORACION DEL RIESGO RESULTANTE CON CONTROLES (Riesgo residual) - INTERPRETACIÓN DEL RIESGO]" caption="VALORACION DEL RIESGO RESULTANTE CON CONTROLES (Riesgo residual) - INTERPRETACIÓN DEL RIESGO" attribute="1" defaultMemberUniqueName="[año24].[VALORACION DEL RIESGO RESULTANTE CON CONTROLES (Riesgo residual) - INTERPRETACIÓN DEL RIESGO].[All]" allUniqueName="[año24].[VALORACION DEL RIESGO RESULTANTE CON CONTROLES (Riesgo residual) - INTERPRETACIÓN DEL RIESGO].[All]" dimensionUniqueName="[año24]" displayFolder="" count="0" memberValueDatatype="130" unbalanced="0"/>
    <cacheHierarchy uniqueName="[año24].[EFICACIA DE LAS MEDIDAS DE CONTROL Registro de accidentes, casi accidentes o enfermedades generados]" caption="EFICACIA DE LAS MEDIDAS DE CONTROL Registro de accidentes, casi accidentes o enfermedades generados" attribute="1" defaultMemberUniqueName="[año24].[EFICACIA DE LAS MEDIDAS DE CONTROL Registro de accidentes, casi accidentes o enfermedades generados].[All]" allUniqueName="[año24].[EFICACIA DE LAS MEDIDAS DE CONTROL Registro de accidentes, casi accidentes o enfermedades generados].[All]" dimensionUniqueName="[año24]" displayFolder="" count="0" memberValueDatatype="130" unbalanced="0"/>
    <cacheHierarchy uniqueName="[año24].[Eficaz]" caption="Eficaz" attribute="1" defaultMemberUniqueName="[año24].[Eficaz].[All]" allUniqueName="[año24].[Eficaz].[All]" dimensionUniqueName="[año24]" displayFolder="" count="0" memberValueDatatype="130" unbalanced="0"/>
    <cacheHierarchy uniqueName="[año24].[Comprensión Riesgo]" caption="Comprensión Riesgo" attribute="1" defaultMemberUniqueName="[año24].[Comprensión Riesgo].[All]" allUniqueName="[año24].[Comprensión Riesgo].[All]" dimensionUniqueName="[año24]" displayFolder="" count="0" memberValueDatatype="130" unbalanced="0"/>
    <cacheHierarchy uniqueName="[año24].[Nivel del Riesgo]" caption="Nivel del Riesgo" attribute="1" defaultMemberUniqueName="[año24].[Nivel del Riesgo].[All]" allUniqueName="[año24].[Nivel del Riesgo].[All]" dimensionUniqueName="[año24]" displayFolder="" count="0" memberValueDatatype="130" unbalanced="0"/>
    <cacheHierarchy uniqueName="[año25].[No.]" caption="No." attribute="1" defaultMemberUniqueName="[año25].[No.].[All]" allUniqueName="[año25].[No.].[All]" dimensionUniqueName="[año25]" displayFolder="" count="0" memberValueDatatype="20" unbalanced="0"/>
    <cacheHierarchy uniqueName="[año25].[AÑO]" caption="AÑO" attribute="1" defaultMemberUniqueName="[año25].[AÑO].[All]" allUniqueName="[año25].[AÑO].[All]" dimensionUniqueName="[año25]" displayFolder="" count="2" memberValueDatatype="20" unbalanced="0">
      <fieldsUsage count="2">
        <fieldUsage x="-1"/>
        <fieldUsage x="1"/>
      </fieldsUsage>
    </cacheHierarchy>
    <cacheHierarchy uniqueName="[año25].[Estación]" caption="Estación" attribute="1" defaultMemberUniqueName="[año25].[Estación].[All]" allUniqueName="[año25].[Estación].[All]" dimensionUniqueName="[año25]" displayFolder="" count="0" memberValueDatatype="130" unbalanced="0"/>
    <cacheHierarchy uniqueName="[año25].[Actividad]" caption="Actividad" attribute="1" defaultMemberUniqueName="[año25].[Actividad].[All]" allUniqueName="[año25].[Actividad].[All]" dimensionUniqueName="[año25]" displayFolder="" count="0" memberValueDatatype="130" unbalanced="0"/>
    <cacheHierarchy uniqueName="[año25].[Tárea]" caption="Tárea" attribute="1" defaultMemberUniqueName="[año25].[Tárea].[All]" allUniqueName="[año25].[Tárea].[All]" dimensionUniqueName="[año25]" displayFolder="" count="0" memberValueDatatype="130" unbalanced="0"/>
    <cacheHierarchy uniqueName="[año25].[Área / Equipo]" caption="Área / Equipo" attribute="1" defaultMemberUniqueName="[año25].[Área / Equipo].[All]" allUniqueName="[año25].[Área / Equipo].[All]" dimensionUniqueName="[año25]" displayFolder="" count="0" memberValueDatatype="130" unbalanced="0"/>
    <cacheHierarchy uniqueName="[año25].[PELIGRO - Descripción]" caption="PELIGRO - Descripción" attribute="1" defaultMemberUniqueName="[año25].[PELIGRO - Descripción].[All]" allUniqueName="[año25].[PELIGRO - Descripción].[All]" dimensionUniqueName="[año25]" displayFolder="" count="0" memberValueDatatype="130" unbalanced="0"/>
    <cacheHierarchy uniqueName="[año25].[PELIGRO -Tipo]" caption="PELIGRO -Tipo" attribute="1" defaultMemberUniqueName="[año25].[PELIGRO -Tipo].[All]" allUniqueName="[año25].[PELIGRO -Tipo].[All]" dimensionUniqueName="[año25]" displayFolder="" count="0" memberValueDatatype="130" unbalanced="0"/>
    <cacheHierarchy uniqueName="[año25].[PELIGRO -Iconografia]" caption="PELIGRO -Iconografia" attribute="1" defaultMemberUniqueName="[año25].[PELIGRO -Iconografia].[All]" allUniqueName="[año25].[PELIGRO -Iconografia].[All]" dimensionUniqueName="[año25]" displayFolder="" count="0" memberValueDatatype="130" unbalanced="0"/>
    <cacheHierarchy uniqueName="[año25].[PELIGRO - Clasificación]" caption="PELIGRO - Clasificación" attribute="1" defaultMemberUniqueName="[año25].[PELIGRO - Clasificación].[All]" allUniqueName="[año25].[PELIGRO - Clasificación].[All]" dimensionUniqueName="[año25]" displayFolder="" count="0" memberValueDatatype="130" unbalanced="0"/>
    <cacheHierarchy uniqueName="[año25].[Consecuencias (AT/EL)]" caption="Consecuencias (AT/EL)" attribute="1" defaultMemberUniqueName="[año25].[Consecuencias (AT/EL)].[All]" allUniqueName="[año25].[Consecuencias (AT/EL)].[All]" dimensionUniqueName="[año25]" displayFolder="" count="0" memberValueDatatype="130" unbalanced="0"/>
    <cacheHierarchy uniqueName="[año25].[TAREA - Rutinaria]" caption="TAREA - Rutinaria" attribute="1" defaultMemberUniqueName="[año25].[TAREA - Rutinaria].[All]" allUniqueName="[año25].[TAREA - Rutinaria].[All]" dimensionUniqueName="[año25]" displayFolder="" count="0" memberValueDatatype="130" unbalanced="0"/>
    <cacheHierarchy uniqueName="[año25].[TAREA (Interna - Externa)]" caption="TAREA (Interna - Externa)" attribute="1" defaultMemberUniqueName="[año25].[TAREA (Interna - Externa)].[All]" allUniqueName="[año25].[TAREA (Interna - Externa)].[All]" dimensionUniqueName="[año25]" displayFolder="" count="0" memberValueDatatype="130" unbalanced="0"/>
    <cacheHierarchy uniqueName="[año25].[Numero de personas expuestas - Directos]" caption="Numero de personas expuestas - Directos" attribute="1" defaultMemberUniqueName="[año25].[Numero de personas expuestas - Directos].[All]" allUniqueName="[año25].[Numero de personas expuestas - Directos].[All]" dimensionUniqueName="[año25]" displayFolder="" count="0" memberValueDatatype="20" unbalanced="0"/>
    <cacheHierarchy uniqueName="[año25].[Numero de personas expuestas - Contratistas]" caption="Numero de personas expuestas - Contratistas" attribute="1" defaultMemberUniqueName="[año25].[Numero de personas expuestas - Contratistas].[All]" allUniqueName="[año25].[Numero de personas expuestas - Contratistas].[All]" dimensionUniqueName="[año25]" displayFolder="" count="0" memberValueDatatype="20" unbalanced="0"/>
    <cacheHierarchy uniqueName="[año25].[Numero de personas expuestas - Visitantes, Clientes, autoridades]" caption="Numero de personas expuestas - Visitantes, Clientes, autoridades" attribute="1" defaultMemberUniqueName="[año25].[Numero de personas expuestas - Visitantes, Clientes, autoridades].[All]" allUniqueName="[año25].[Numero de personas expuestas - Visitantes, Clientes, autoridades].[All]" dimensionUniqueName="[año25]" displayFolder="" count="0" memberValueDatatype="20" unbalanced="0"/>
    <cacheHierarchy uniqueName="[año25].[Horas de exposición (En relación con las 24 horas al día)]" caption="Horas de exposición (En relación con las 24 horas al día)" attribute="1" defaultMemberUniqueName="[año25].[Horas de exposición (En relación con las 24 horas al día)].[All]" allUniqueName="[año25].[Horas de exposición (En relación con las 24 horas al día)].[All]" dimensionUniqueName="[año25]" displayFolder="" count="0" memberValueDatatype="5" unbalanced="0"/>
    <cacheHierarchy uniqueName="[año25].[CARGOS O PARTES INTERESADAS APLICABLES]" caption="CARGOS O PARTES INTERESADAS APLICABLES" attribute="1" defaultMemberUniqueName="[año25].[CARGOS O PARTES INTERESADAS APLICABLES].[All]" allUniqueName="[año25].[CARGOS O PARTES INTERESADAS APLICABLES].[All]" dimensionUniqueName="[año25]" displayFolder="" count="0" memberValueDatatype="130" unbalanced="0"/>
    <cacheHierarchy uniqueName="[año25].[CONTROLES EXISTENTES - Fuente]" caption="CONTROLES EXISTENTES - Fuente" attribute="1" defaultMemberUniqueName="[año25].[CONTROLES EXISTENTES - Fuente].[All]" allUniqueName="[año25].[CONTROLES EXISTENTES - Fuente].[All]" dimensionUniqueName="[año25]" displayFolder="" count="0" memberValueDatatype="130" unbalanced="0"/>
    <cacheHierarchy uniqueName="[año25].[CONTROLES EXISTENTES - Medio]" caption="CONTROLES EXISTENTES - Medio" attribute="1" defaultMemberUniqueName="[año25].[CONTROLES EXISTENTES - Medio].[All]" allUniqueName="[año25].[CONTROLES EXISTENTES - Medio].[All]" dimensionUniqueName="[año25]" displayFolder="" count="0" memberValueDatatype="130" unbalanced="0"/>
    <cacheHierarchy uniqueName="[año25].[CONTROLES EXISTENTES - Individuo]" caption="CONTROLES EXISTENTES - Individuo" attribute="1" defaultMemberUniqueName="[año25].[CONTROLES EXISTENTES - Individuo].[All]" allUniqueName="[año25].[CONTROLES EXISTENTES - Individuo].[All]" dimensionUniqueName="[año25]" displayFolder="" count="0" memberValueDatatype="130" unbalanced="0"/>
    <cacheHierarchy uniqueName="[año25].[VALORACION DE RIESGO  - C]" caption="VALORACION DE RIESGO  - C" attribute="1" defaultMemberUniqueName="[año25].[VALORACION DE RIESGO  - C].[All]" allUniqueName="[año25].[VALORACION DE RIESGO  - C].[All]" dimensionUniqueName="[año25]" displayFolder="" count="0" memberValueDatatype="130" unbalanced="0"/>
    <cacheHierarchy uniqueName="[año25].[VALORACION DE RIESGO  - Categoría]" caption="VALORACION DE RIESGO  - Categoría" attribute="1" defaultMemberUniqueName="[año25].[VALORACION DE RIESGO  - Categoría].[All]" allUniqueName="[año25].[VALORACION DE RIESGO  - Categoría].[All]" dimensionUniqueName="[año25]" displayFolder="" count="0" memberValueDatatype="130" unbalanced="0"/>
    <cacheHierarchy uniqueName="[año25].[VALORACION DE RIESGO -p]" caption="VALORACION DE RIESGO -p" attribute="1" defaultMemberUniqueName="[año25].[VALORACION DE RIESGO -p].[All]" allUniqueName="[año25].[VALORACION DE RIESGO -p].[All]" dimensionUniqueName="[año25]" displayFolder="" count="0" memberValueDatatype="130" unbalanced="0"/>
    <cacheHierarchy uniqueName="[año25].[Nivel de riesgo]" caption="Nivel de riesgo" attribute="1" defaultMemberUniqueName="[año25].[Nivel de riesgo].[All]" allUniqueName="[año25].[Nivel de riesgo].[All]" dimensionUniqueName="[año25]" displayFolder="" count="0" memberValueDatatype="20" unbalanced="0"/>
    <cacheHierarchy uniqueName="[año25].[Existencia de requisitos legales]" caption="Existencia de requisitos legales" attribute="1" defaultMemberUniqueName="[año25].[Existencia de requisitos legales].[All]" allUniqueName="[año25].[Existencia de requisitos legales].[All]" dimensionUniqueName="[año25]" displayFolder="" count="0" memberValueDatatype="130" unbalanced="0"/>
    <cacheHierarchy uniqueName="[año25].[CONTROLES (TRATAMIENTO DEL RIESGO Y PLANES ATENUANTES) - ELIMINACIÓN]" caption="CONTROLES (TRATAMIENTO DEL RIESGO Y PLANES ATENUANTES) - ELIMINACIÓN" attribute="1" defaultMemberUniqueName="[año25].[CONTROLES (TRATAMIENTO DEL RIESGO Y PLANES ATENUANTES) - ELIMINACIÓN].[All]" allUniqueName="[año25].[CONTROLES (TRATAMIENTO DEL RIESGO Y PLANES ATENUANTES) - ELIMINACIÓN].[All]" dimensionUniqueName="[año25]" displayFolder="" count="0" memberValueDatatype="130" unbalanced="0"/>
    <cacheHierarchy uniqueName="[año25].[CONTROLES (TRATAMIENTO DEL RIESGO Y PLANES ATENUANTES) - SUSTITUCIÓN]" caption="CONTROLES (TRATAMIENTO DEL RIESGO Y PLANES ATENUANTES) - SUSTITUCIÓN" attribute="1" defaultMemberUniqueName="[año25].[CONTROLES (TRATAMIENTO DEL RIESGO Y PLANES ATENUANTES) - SUSTITUCIÓN].[All]" allUniqueName="[año25].[CONTROLES (TRATAMIENTO DEL RIESGO Y PLANES ATENUANTES) - SUSTITUCIÓN].[All]" dimensionUniqueName="[año25]" displayFolder="" count="0" memberValueDatatype="130" unbalanced="0"/>
    <cacheHierarchy uniqueName="[año25].[CONTROLES (TRATAMIENTO DEL RIESGO Y PLANES ATENUANTES) - CONTROLES DE INGENIERIA]" caption="CONTROLES (TRATAMIENTO DEL RIESGO Y PLANES ATENUANTES) - CONTROLES DE INGENIERIA" attribute="1" defaultMemberUniqueName="[año25].[CONTROLES (TRATAMIENTO DEL RIESGO Y PLANES ATENUANTES) - CONTROLES DE INGENIERIA].[All]" allUniqueName="[año25].[CONTROLES (TRATAMIENTO DEL RIESGO Y PLANES ATENUANTES) - CONTROLES DE INGENIERIA].[All]" dimensionUniqueName="[año25]" displayFolder="" count="0" memberValueDatatype="130" unbalanced="0"/>
    <cacheHierarchy uniqueName="[año25].[CONTROLES (TRATAMIENTO DEL RIESGO Y PLANES ATENUANTES) - CONTROLES ADMINISTRATIVOS / SEÑALIZACIÓN]" caption="CONTROLES (TRATAMIENTO DEL RIESGO Y PLANES ATENUANTES) - CONTROLES ADMINISTRATIVOS / SEÑALIZACIÓN" attribute="1" defaultMemberUniqueName="[año25].[CONTROLES (TRATAMIENTO DEL RIESGO Y PLANES ATENUANTES) - CONTROLES ADMINISTRATIVOS / SEÑALIZACIÓN].[All]" allUniqueName="[año25].[CONTROLES (TRATAMIENTO DEL RIESGO Y PLANES ATENUANTES) - CONTROLES ADMINISTRATIVOS / SEÑALIZACIÓN].[All]" dimensionUniqueName="[año25]" displayFolder="" count="0" memberValueDatatype="130" unbalanced="0"/>
    <cacheHierarchy uniqueName="[año25].[CONTROLES (TRATAMIENTO DEL RIESGO Y PLANES ATENUANTES) - ELEMENTOS DE PROTECCIÓN PERSONAL]" caption="CONTROLES (TRATAMIENTO DEL RIESGO Y PLANES ATENUANTES) - ELEMENTOS DE PROTECCIÓN PERSONAL" attribute="1" defaultMemberUniqueName="[año25].[CONTROLES (TRATAMIENTO DEL RIESGO Y PLANES ATENUANTES) - ELEMENTOS DE PROTECCIÓN PERSONAL].[All]" allUniqueName="[año25].[CONTROLES (TRATAMIENTO DEL RIESGO Y PLANES ATENUANTES) - ELEMENTOS DE PROTECCIÓN PERSONAL].[All]" dimensionUniqueName="[año25]" displayFolder="" count="0" memberValueDatatype="130" unbalanced="0"/>
    <cacheHierarchy uniqueName="[año25].[Compilado de controles]" caption="Compilado de controles" attribute="1" defaultMemberUniqueName="[año25].[Compilado de controles].[All]" allUniqueName="[año25].[Compilado de controles].[All]" dimensionUniqueName="[año25]" displayFolder="" count="0" memberValueDatatype="130" unbalanced="0"/>
    <cacheHierarchy uniqueName="[año25].[RESPONSABLE DE EJECUTAR LA ACCION]" caption="RESPONSABLE DE EJECUTAR LA ACCION" attribute="1" defaultMemberUniqueName="[año25].[RESPONSABLE DE EJECUTAR LA ACCION].[All]" allUniqueName="[año25].[RESPONSABLE DE EJECUTAR LA ACCION].[All]" dimensionUniqueName="[año25]" displayFolder="" count="0" memberValueDatatype="130" unbalanced="0"/>
    <cacheHierarchy uniqueName="[año25].[VALORACION DEL RIESGO RESULTANTE CON CONTROLES (Riesgo residual) - C]" caption="VALORACION DEL RIESGO RESULTANTE CON CONTROLES (Riesgo residual) - C" attribute="1" defaultMemberUniqueName="[año25].[VALORACION DEL RIESGO RESULTANTE CON CONTROLES (Riesgo residual) - C].[All]" allUniqueName="[año25].[VALORACION DEL RIESGO RESULTANTE CON CONTROLES (Riesgo residual) - C].[All]" dimensionUniqueName="[año25]" displayFolder="" count="0" memberValueDatatype="130" unbalanced="0"/>
    <cacheHierarchy uniqueName="[año25].[VALORACION DEL RIESGO RESULTANTE CON CONTROLES (Riesgo residual) - Categoría]" caption="VALORACION DEL RIESGO RESULTANTE CON CONTROLES (Riesgo residual) - Categoría" attribute="1" defaultMemberUniqueName="[año25].[VALORACION DEL RIESGO RESULTANTE CON CONTROLES (Riesgo residual) - Categoría].[All]" allUniqueName="[año25].[VALORACION DEL RIESGO RESULTANTE CON CONTROLES (Riesgo residual) - Categoría].[All]" dimensionUniqueName="[año25]" displayFolder="" count="0" memberValueDatatype="130" unbalanced="0"/>
    <cacheHierarchy uniqueName="[año25].[VALORACION DEL RIESGO RESULTANTE CON CONTROLES (Riesgo residual) - p]" caption="VALORACION DEL RIESGO RESULTANTE CON CONTROLES (Riesgo residual) - p" attribute="1" defaultMemberUniqueName="[año25].[VALORACION DEL RIESGO RESULTANTE CON CONTROLES (Riesgo residual) - p].[All]" allUniqueName="[año25].[VALORACION DEL RIESGO RESULTANTE CON CONTROLES (Riesgo residual) - p].[All]" dimensionUniqueName="[año25]" displayFolder="" count="0" memberValueDatatype="130" unbalanced="0"/>
    <cacheHierarchy uniqueName="[año25].[VALORACION DEL RIESGO RESULTANTE CON CONTROLES (Riesgo residual) - Nivel de riesgo]" caption="VALORACION DEL RIESGO RESULTANTE CON CONTROLES (Riesgo residual) - Nivel de riesgo" attribute="1" defaultMemberUniqueName="[año25].[VALORACION DEL RIESGO RESULTANTE CON CONTROLES (Riesgo residual) - Nivel de riesgo].[All]" allUniqueName="[año25].[VALORACION DEL RIESGO RESULTANTE CON CONTROLES (Riesgo residual) - Nivel de riesgo].[All]" dimensionUniqueName="[año25]" displayFolder="" count="0" memberValueDatatype="20" unbalanced="0"/>
    <cacheHierarchy uniqueName="[año25].[VALORACION DEL RIESGO RESULTANTE CON CONTROLES (Riesgo residual) - INTERPRETACIÓN DEL RIESGO]" caption="VALORACION DEL RIESGO RESULTANTE CON CONTROLES (Riesgo residual) - INTERPRETACIÓN DEL RIESGO" attribute="1" defaultMemberUniqueName="[año25].[VALORACION DEL RIESGO RESULTANTE CON CONTROLES (Riesgo residual) - INTERPRETACIÓN DEL RIESGO].[All]" allUniqueName="[año25].[VALORACION DEL RIESGO RESULTANTE CON CONTROLES (Riesgo residual) - INTERPRETACIÓN DEL RIESGO].[All]" dimensionUniqueName="[año25]" displayFolder="" count="0" memberValueDatatype="130" unbalanced="0"/>
    <cacheHierarchy uniqueName="[año25].[EFICACIA DE LAS MEDIDAS DE CONTROL Registro de accidentes, casi accidentes o enfermedades generados]" caption="EFICACIA DE LAS MEDIDAS DE CONTROL Registro de accidentes, casi accidentes o enfermedades generados" attribute="1" defaultMemberUniqueName="[año25].[EFICACIA DE LAS MEDIDAS DE CONTROL Registro de accidentes, casi accidentes o enfermedades generados].[All]" allUniqueName="[año25].[EFICACIA DE LAS MEDIDAS DE CONTROL Registro de accidentes, casi accidentes o enfermedades generados].[All]" dimensionUniqueName="[año25]" displayFolder="" count="0" memberValueDatatype="130" unbalanced="0"/>
    <cacheHierarchy uniqueName="[año25].[Eficaz]" caption="Eficaz" attribute="1" defaultMemberUniqueName="[año25].[Eficaz].[All]" allUniqueName="[año25].[Eficaz].[All]" dimensionUniqueName="[año25]" displayFolder="" count="0" memberValueDatatype="130" unbalanced="0"/>
    <cacheHierarchy uniqueName="[año25].[Comprensión Riesgo]" caption="Comprensión Riesgo" attribute="1" defaultMemberUniqueName="[año25].[Comprensión Riesgo].[All]" allUniqueName="[año25].[Comprensión Riesgo].[All]" dimensionUniqueName="[año25]" displayFolder="" count="0" memberValueDatatype="130" unbalanced="0"/>
    <cacheHierarchy uniqueName="[año25].[Nivel del Riesgo]" caption="Nivel del Riesgo" attribute="1" defaultMemberUniqueName="[año25].[Nivel del Riesgo].[All]" allUniqueName="[año25].[Nivel del Riesgo].[All]" dimensionUniqueName="[año25]" displayFolder="" count="0" memberValueDatatype="130" unbalanced="0"/>
    <cacheHierarchy uniqueName="[año26].[No.]" caption="No." attribute="1" defaultMemberUniqueName="[año26].[No.].[All]" allUniqueName="[año26].[No.].[All]" dimensionUniqueName="[año26]" displayFolder="" count="0" memberValueDatatype="20" unbalanced="0"/>
    <cacheHierarchy uniqueName="[año26].[AÑO]" caption="AÑO" attribute="1" defaultMemberUniqueName="[año26].[AÑO].[All]" allUniqueName="[año26].[AÑO].[All]" dimensionUniqueName="[año26]" displayFolder="" count="0" memberValueDatatype="20" unbalanced="0"/>
    <cacheHierarchy uniqueName="[año26].[Estación]" caption="Estación" attribute="1" defaultMemberUniqueName="[año26].[Estación].[All]" allUniqueName="[año26].[Estación].[All]" dimensionUniqueName="[año26]" displayFolder="" count="0" memberValueDatatype="130" unbalanced="0"/>
    <cacheHierarchy uniqueName="[año26].[Actividad]" caption="Actividad" attribute="1" defaultMemberUniqueName="[año26].[Actividad].[All]" allUniqueName="[año26].[Actividad].[All]" dimensionUniqueName="[año26]" displayFolder="" count="0" memberValueDatatype="130" unbalanced="0"/>
    <cacheHierarchy uniqueName="[año26].[Tárea]" caption="Tárea" attribute="1" defaultMemberUniqueName="[año26].[Tárea].[All]" allUniqueName="[año26].[Tárea].[All]" dimensionUniqueName="[año26]" displayFolder="" count="0" memberValueDatatype="130" unbalanced="0"/>
    <cacheHierarchy uniqueName="[año26].[Área / Equipo]" caption="Área / Equipo" attribute="1" defaultMemberUniqueName="[año26].[Área / Equipo].[All]" allUniqueName="[año26].[Área / Equipo].[All]" dimensionUniqueName="[año26]" displayFolder="" count="0" memberValueDatatype="130" unbalanced="0"/>
    <cacheHierarchy uniqueName="[año26].[PELIGRO - Descripción]" caption="PELIGRO - Descripción" attribute="1" defaultMemberUniqueName="[año26].[PELIGRO - Descripción].[All]" allUniqueName="[año26].[PELIGRO - Descripción].[All]" dimensionUniqueName="[año26]" displayFolder="" count="0" memberValueDatatype="130" unbalanced="0"/>
    <cacheHierarchy uniqueName="[año26].[PELIGRO -Tipo]" caption="PELIGRO -Tipo" attribute="1" defaultMemberUniqueName="[año26].[PELIGRO -Tipo].[All]" allUniqueName="[año26].[PELIGRO -Tipo].[All]" dimensionUniqueName="[año26]" displayFolder="" count="0" memberValueDatatype="130" unbalanced="0"/>
    <cacheHierarchy uniqueName="[año26].[PELIGRO -Iconografia]" caption="PELIGRO -Iconografia" attribute="1" defaultMemberUniqueName="[año26].[PELIGRO -Iconografia].[All]" allUniqueName="[año26].[PELIGRO -Iconografia].[All]" dimensionUniqueName="[año26]" displayFolder="" count="0" memberValueDatatype="130" unbalanced="0"/>
    <cacheHierarchy uniqueName="[año26].[PELIGRO - Clasificación]" caption="PELIGRO - Clasificación" attribute="1" defaultMemberUniqueName="[año26].[PELIGRO - Clasificación].[All]" allUniqueName="[año26].[PELIGRO - Clasificación].[All]" dimensionUniqueName="[año26]" displayFolder="" count="0" memberValueDatatype="130" unbalanced="0"/>
    <cacheHierarchy uniqueName="[año26].[Consecuencias (AT/EL)]" caption="Consecuencias (AT/EL)" attribute="1" defaultMemberUniqueName="[año26].[Consecuencias (AT/EL)].[All]" allUniqueName="[año26].[Consecuencias (AT/EL)].[All]" dimensionUniqueName="[año26]" displayFolder="" count="0" memberValueDatatype="130" unbalanced="0"/>
    <cacheHierarchy uniqueName="[año26].[TAREA - Rutinaria]" caption="TAREA - Rutinaria" attribute="1" defaultMemberUniqueName="[año26].[TAREA - Rutinaria].[All]" allUniqueName="[año26].[TAREA - Rutinaria].[All]" dimensionUniqueName="[año26]" displayFolder="" count="0" memberValueDatatype="130" unbalanced="0"/>
    <cacheHierarchy uniqueName="[año26].[TAREA (Interna - Externa)]" caption="TAREA (Interna - Externa)" attribute="1" defaultMemberUniqueName="[año26].[TAREA (Interna - Externa)].[All]" allUniqueName="[año26].[TAREA (Interna - Externa)].[All]" dimensionUniqueName="[año26]" displayFolder="" count="0" memberValueDatatype="130" unbalanced="0"/>
    <cacheHierarchy uniqueName="[año26].[Situación Controlada por la organización]" caption="Situación Controlada por la organización" attribute="1" defaultMemberUniqueName="[año26].[Situación Controlada por la organización].[All]" allUniqueName="[año26].[Situación Controlada por la organización].[All]" dimensionUniqueName="[año26]" displayFolder="" count="0" memberValueDatatype="130" unbalanced="0"/>
    <cacheHierarchy uniqueName="[año26].[Numero de personas expuestas - Directos]" caption="Numero de personas expuestas - Directos" attribute="1" defaultMemberUniqueName="[año26].[Numero de personas expuestas - Directos].[All]" allUniqueName="[año26].[Numero de personas expuestas - Directos].[All]" dimensionUniqueName="[año26]" displayFolder="" count="0" memberValueDatatype="20" unbalanced="0"/>
    <cacheHierarchy uniqueName="[año26].[Numero de personas expuestas - Contratistas]" caption="Numero de personas expuestas - Contratistas" attribute="1" defaultMemberUniqueName="[año26].[Numero de personas expuestas - Contratistas].[All]" allUniqueName="[año26].[Numero de personas expuestas - Contratistas].[All]" dimensionUniqueName="[año26]" displayFolder="" count="0" memberValueDatatype="20" unbalanced="0"/>
    <cacheHierarchy uniqueName="[año26].[Numero de personas expuestas - Visitantes, Clientes, autoridades y Otras Partes Interesadas]" caption="Numero de personas expuestas - Visitantes, Clientes, autoridades y Otras Partes Interesadas" attribute="1" defaultMemberUniqueName="[año26].[Numero de personas expuestas - Visitantes, Clientes, autoridades y Otras Partes Interesadas].[All]" allUniqueName="[año26].[Numero de personas expuestas - Visitantes, Clientes, autoridades y Otras Partes Interesadas].[All]" dimensionUniqueName="[año26]" displayFolder="" count="0" memberValueDatatype="20" unbalanced="0"/>
    <cacheHierarchy uniqueName="[año26].[Horas de exposición (En relación con las 24 horas al día)]" caption="Horas de exposición (En relación con las 24 horas al día)" attribute="1" defaultMemberUniqueName="[año26].[Horas de exposición (En relación con las 24 horas al día)].[All]" allUniqueName="[año26].[Horas de exposición (En relación con las 24 horas al día)].[All]" dimensionUniqueName="[año26]" displayFolder="" count="0" memberValueDatatype="5" unbalanced="0"/>
    <cacheHierarchy uniqueName="[año26].[CARGOS O PARTES INTERESADAS APLICABLES]" caption="CARGOS O PARTES INTERESADAS APLICABLES" attribute="1" defaultMemberUniqueName="[año26].[CARGOS O PARTES INTERESADAS APLICABLES].[All]" allUniqueName="[año26].[CARGOS O PARTES INTERESADAS APLICABLES].[All]" dimensionUniqueName="[año26]" displayFolder="" count="0" memberValueDatatype="130" unbalanced="0"/>
    <cacheHierarchy uniqueName="[año26].[CONTROLES EXISTENTES - Fuente]" caption="CONTROLES EXISTENTES - Fuente" attribute="1" defaultMemberUniqueName="[año26].[CONTROLES EXISTENTES - Fuente].[All]" allUniqueName="[año26].[CONTROLES EXISTENTES - Fuente].[All]" dimensionUniqueName="[año26]" displayFolder="" count="0" memberValueDatatype="130" unbalanced="0"/>
    <cacheHierarchy uniqueName="[año26].[CONTROLES EXISTENTES - Medio]" caption="CONTROLES EXISTENTES - Medio" attribute="1" defaultMemberUniqueName="[año26].[CONTROLES EXISTENTES - Medio].[All]" allUniqueName="[año26].[CONTROLES EXISTENTES - Medio].[All]" dimensionUniqueName="[año26]" displayFolder="" count="0" memberValueDatatype="130" unbalanced="0"/>
    <cacheHierarchy uniqueName="[año26].[CONTROLES EXISTENTES - Individuo]" caption="CONTROLES EXISTENTES - Individuo" attribute="1" defaultMemberUniqueName="[año26].[CONTROLES EXISTENTES - Individuo].[All]" allUniqueName="[año26].[CONTROLES EXISTENTES - Individuo].[All]" dimensionUniqueName="[año26]" displayFolder="" count="0" memberValueDatatype="130" unbalanced="0"/>
    <cacheHierarchy uniqueName="[año26].[VALORACION DE RIESGO  - C]" caption="VALORACION DE RIESGO  - C" attribute="1" defaultMemberUniqueName="[año26].[VALORACION DE RIESGO  - C].[All]" allUniqueName="[año26].[VALORACION DE RIESGO  - C].[All]" dimensionUniqueName="[año26]" displayFolder="" count="0" memberValueDatatype="130" unbalanced="0"/>
    <cacheHierarchy uniqueName="[año26].[VALORACION DE RIESGO  - Categoría]" caption="VALORACION DE RIESGO  - Categoría" attribute="1" defaultMemberUniqueName="[año26].[VALORACION DE RIESGO  - Categoría].[All]" allUniqueName="[año26].[VALORACION DE RIESGO  - Categoría].[All]" dimensionUniqueName="[año26]" displayFolder="" count="0" memberValueDatatype="130" unbalanced="0"/>
    <cacheHierarchy uniqueName="[año26].[VALORACION DE RIESGO -p]" caption="VALORACION DE RIESGO -p" attribute="1" defaultMemberUniqueName="[año26].[VALORACION DE RIESGO -p].[All]" allUniqueName="[año26].[VALORACION DE RIESGO -p].[All]" dimensionUniqueName="[año26]" displayFolder="" count="0" memberValueDatatype="130" unbalanced="0"/>
    <cacheHierarchy uniqueName="[año26].[Nivel de riesgo]" caption="Nivel de riesgo" attribute="1" defaultMemberUniqueName="[año26].[Nivel de riesgo].[All]" allUniqueName="[año26].[Nivel de riesgo].[All]" dimensionUniqueName="[año26]" displayFolder="" count="0" memberValueDatatype="20" unbalanced="0"/>
    <cacheHierarchy uniqueName="[año26].[Existencia de requisitos legales]" caption="Existencia de requisitos legales" attribute="1" defaultMemberUniqueName="[año26].[Existencia de requisitos legales].[All]" allUniqueName="[año26].[Existencia de requisitos legales].[All]" dimensionUniqueName="[año26]" displayFolder="" count="0" memberValueDatatype="130" unbalanced="0"/>
    <cacheHierarchy uniqueName="[año26].[CONTROLES (TRATAMIENTO DEL RIESGO Y PLANES ATENUANTES) - ELIMINACIÓN]" caption="CONTROLES (TRATAMIENTO DEL RIESGO Y PLANES ATENUANTES) - ELIMINACIÓN" attribute="1" defaultMemberUniqueName="[año26].[CONTROLES (TRATAMIENTO DEL RIESGO Y PLANES ATENUANTES) - ELIMINACIÓN].[All]" allUniqueName="[año26].[CONTROLES (TRATAMIENTO DEL RIESGO Y PLANES ATENUANTES) - ELIMINACIÓN].[All]" dimensionUniqueName="[año26]" displayFolder="" count="0" memberValueDatatype="130" unbalanced="0"/>
    <cacheHierarchy uniqueName="[año26].[CONTROLES (TRATAMIENTO DEL RIESGO Y PLANES ATENUANTES) - SUSTITUCIÓN]" caption="CONTROLES (TRATAMIENTO DEL RIESGO Y PLANES ATENUANTES) - SUSTITUCIÓN" attribute="1" defaultMemberUniqueName="[año26].[CONTROLES (TRATAMIENTO DEL RIESGO Y PLANES ATENUANTES) - SUSTITUCIÓN].[All]" allUniqueName="[año26].[CONTROLES (TRATAMIENTO DEL RIESGO Y PLANES ATENUANTES) - SUSTITUCIÓN].[All]" dimensionUniqueName="[año26]" displayFolder="" count="0" memberValueDatatype="130" unbalanced="0"/>
    <cacheHierarchy uniqueName="[año26].[CONTROLES (TRATAMIENTO DEL RIESGO Y PLANES ATENUANTES) - CONTROLES DE INGENIERIA]" caption="CONTROLES (TRATAMIENTO DEL RIESGO Y PLANES ATENUANTES) - CONTROLES DE INGENIERIA" attribute="1" defaultMemberUniqueName="[año26].[CONTROLES (TRATAMIENTO DEL RIESGO Y PLANES ATENUANTES) - CONTROLES DE INGENIERIA].[All]" allUniqueName="[año26].[CONTROLES (TRATAMIENTO DEL RIESGO Y PLANES ATENUANTES) - CONTROLES DE INGENIERIA].[All]" dimensionUniqueName="[año26]" displayFolder="" count="0" memberValueDatatype="130" unbalanced="0"/>
    <cacheHierarchy uniqueName="[año26].[CONTROLES (TRATAMIENTO DEL RIESGO Y PLANES ATENUANTES) - CONTROLES ADMINISTRATIVOS / SEÑALIZACIÓN]" caption="CONTROLES (TRATAMIENTO DEL RIESGO Y PLANES ATENUANTES) - CONTROLES ADMINISTRATIVOS / SEÑALIZACIÓN" attribute="1" defaultMemberUniqueName="[año26].[CONTROLES (TRATAMIENTO DEL RIESGO Y PLANES ATENUANTES) - CONTROLES ADMINISTRATIVOS / SEÑALIZACIÓN].[All]" allUniqueName="[año26].[CONTROLES (TRATAMIENTO DEL RIESGO Y PLANES ATENUANTES) - CONTROLES ADMINISTRATIVOS / SEÑALIZACIÓN].[All]" dimensionUniqueName="[año26]" displayFolder="" count="0" memberValueDatatype="130" unbalanced="0"/>
    <cacheHierarchy uniqueName="[año26].[CONTROLES (TRATAMIENTO DEL RIESGO Y PLANES ATENUANTES) - ELEMENTOS DE PROTECCIÓN PERSONAL]" caption="CONTROLES (TRATAMIENTO DEL RIESGO Y PLANES ATENUANTES) - ELEMENTOS DE PROTECCIÓN PERSONAL" attribute="1" defaultMemberUniqueName="[año26].[CONTROLES (TRATAMIENTO DEL RIESGO Y PLANES ATENUANTES) - ELEMENTOS DE PROTECCIÓN PERSONAL].[All]" allUniqueName="[año26].[CONTROLES (TRATAMIENTO DEL RIESGO Y PLANES ATENUANTES) - ELEMENTOS DE PROTECCIÓN PERSONAL].[All]" dimensionUniqueName="[año26]" displayFolder="" count="0" memberValueDatatype="130" unbalanced="0"/>
    <cacheHierarchy uniqueName="[año26].[Compilado de controles]" caption="Compilado de controles" attribute="1" defaultMemberUniqueName="[año26].[Compilado de controles].[All]" allUniqueName="[año26].[Compilado de controles].[All]" dimensionUniqueName="[año26]" displayFolder="" count="0" memberValueDatatype="130" unbalanced="0"/>
    <cacheHierarchy uniqueName="[año26].[RESPONSABLE DE EJECUTAR LA ACCION]" caption="RESPONSABLE DE EJECUTAR LA ACCION" attribute="1" defaultMemberUniqueName="[año26].[RESPONSABLE DE EJECUTAR LA ACCION].[All]" allUniqueName="[año26].[RESPONSABLE DE EJECUTAR LA ACCION].[All]" dimensionUniqueName="[año26]" displayFolder="" count="0" memberValueDatatype="130" unbalanced="0"/>
    <cacheHierarchy uniqueName="[año26].[VALORACION DEL RIESGO RESULTANTE CON CONTROLES (Riesgo residual) - C]" caption="VALORACION DEL RIESGO RESULTANTE CON CONTROLES (Riesgo residual) - C" attribute="1" defaultMemberUniqueName="[año26].[VALORACION DEL RIESGO RESULTANTE CON CONTROLES (Riesgo residual) - C].[All]" allUniqueName="[año26].[VALORACION DEL RIESGO RESULTANTE CON CONTROLES (Riesgo residual) - C].[All]" dimensionUniqueName="[año26]" displayFolder="" count="0" memberValueDatatype="130" unbalanced="0"/>
    <cacheHierarchy uniqueName="[año26].[VALORACION DEL RIESGO RESULTANTE CON CONTROLES (Riesgo residual) - Categoría]" caption="VALORACION DEL RIESGO RESULTANTE CON CONTROLES (Riesgo residual) - Categoría" attribute="1" defaultMemberUniqueName="[año26].[VALORACION DEL RIESGO RESULTANTE CON CONTROLES (Riesgo residual) - Categoría].[All]" allUniqueName="[año26].[VALORACION DEL RIESGO RESULTANTE CON CONTROLES (Riesgo residual) - Categoría].[All]" dimensionUniqueName="[año26]" displayFolder="" count="0" memberValueDatatype="130" unbalanced="0"/>
    <cacheHierarchy uniqueName="[año26].[VALORACION DEL RIESGO RESULTANTE CON CONTROLES (Riesgo residual) - p]" caption="VALORACION DEL RIESGO RESULTANTE CON CONTROLES (Riesgo residual) - p" attribute="1" defaultMemberUniqueName="[año26].[VALORACION DEL RIESGO RESULTANTE CON CONTROLES (Riesgo residual) - p].[All]" allUniqueName="[año26].[VALORACION DEL RIESGO RESULTANTE CON CONTROLES (Riesgo residual) - p].[All]" dimensionUniqueName="[año26]" displayFolder="" count="0" memberValueDatatype="130" unbalanced="0"/>
    <cacheHierarchy uniqueName="[año26].[VALORACION DEL RIESGO RESULTANTE CON CONTROLES (Riesgo residual) - Nivel de riesgo]" caption="VALORACION DEL RIESGO RESULTANTE CON CONTROLES (Riesgo residual) - Nivel de riesgo" attribute="1" defaultMemberUniqueName="[año26].[VALORACION DEL RIESGO RESULTANTE CON CONTROLES (Riesgo residual) - Nivel de riesgo].[All]" allUniqueName="[año26].[VALORACION DEL RIESGO RESULTANTE CON CONTROLES (Riesgo residual) - Nivel de riesgo].[All]" dimensionUniqueName="[año26]" displayFolder="" count="0" memberValueDatatype="20" unbalanced="0"/>
    <cacheHierarchy uniqueName="[año26].[VALORACION DEL RIESGO RESULTANTE CON CONTROLES (Riesgo residual) - INTERPRETACIÓN DEL RIESGO]" caption="VALORACION DEL RIESGO RESULTANTE CON CONTROLES (Riesgo residual) - INTERPRETACIÓN DEL RIESGO" attribute="1" defaultMemberUniqueName="[año26].[VALORACION DEL RIESGO RESULTANTE CON CONTROLES (Riesgo residual) - INTERPRETACIÓN DEL RIESGO].[All]" allUniqueName="[año26].[VALORACION DEL RIESGO RESULTANTE CON CONTROLES (Riesgo residual) - INTERPRETACIÓN DEL RIESGO].[All]" dimensionUniqueName="[año26]" displayFolder="" count="0" memberValueDatatype="130" unbalanced="0"/>
    <cacheHierarchy uniqueName="[año26].[EFICACIA DE LAS MEDIDAS DE CONTROL Registro de accidentes, casi accidentes o enfermedades generados]" caption="EFICACIA DE LAS MEDIDAS DE CONTROL Registro de accidentes, casi accidentes o enfermedades generados" attribute="1" defaultMemberUniqueName="[año26].[EFICACIA DE LAS MEDIDAS DE CONTROL Registro de accidentes, casi accidentes o enfermedades generados].[All]" allUniqueName="[año26].[EFICACIA DE LAS MEDIDAS DE CONTROL Registro de accidentes, casi accidentes o enfermedades generados].[All]" dimensionUniqueName="[año26]" displayFolder="" count="0" memberValueDatatype="130" unbalanced="0"/>
    <cacheHierarchy uniqueName="[año26].[Eficaz]" caption="Eficaz" attribute="1" defaultMemberUniqueName="[año26].[Eficaz].[All]" allUniqueName="[año26].[Eficaz].[All]" dimensionUniqueName="[año26]" displayFolder="" count="0" memberValueDatatype="130" unbalanced="0"/>
    <cacheHierarchy uniqueName="[año26].[Comprensión Riesgo]" caption="Comprensión Riesgo" attribute="1" defaultMemberUniqueName="[año26].[Comprensión Riesgo].[All]" allUniqueName="[año26].[Comprensión Riesgo].[All]" dimensionUniqueName="[año26]" displayFolder="" count="0" memberValueDatatype="130" unbalanced="0"/>
    <cacheHierarchy uniqueName="[año26].[Nivel del Riesgo]" caption="Nivel del Riesgo" attribute="1" defaultMemberUniqueName="[año26].[Nivel del Riesgo].[All]" allUniqueName="[año26].[Nivel del Riesgo].[All]" dimensionUniqueName="[año26]" displayFolder="" count="0" memberValueDatatype="130" unbalanced="0"/>
    <cacheHierarchy uniqueName="[Consecuencia].[Consecuencia]" caption="Consecuencia" attribute="1" defaultMemberUniqueName="[Consecuencia].[Consecuencia].[All]" allUniqueName="[Consecuencia].[Consecuencia].[All]" dimensionUniqueName="[Consecuencia]" displayFolder="" count="2" memberValueDatatype="130" unbalanced="0">
      <fieldsUsage count="2">
        <fieldUsage x="-1"/>
        <fieldUsage x="6"/>
      </fieldsUsage>
    </cacheHierarchy>
    <cacheHierarchy uniqueName="[eficacia].[Eficacia]" caption="Eficacia" attribute="1" defaultMemberUniqueName="[eficacia].[Eficacia].[All]" allUniqueName="[eficacia].[Eficacia].[All]" dimensionUniqueName="[eficacia]" displayFolder="" count="2" memberValueDatatype="130" unbalanced="0">
      <fieldsUsage count="2">
        <fieldUsage x="-1"/>
        <fieldUsage x="0"/>
      </fieldsUsage>
    </cacheHierarchy>
    <cacheHierarchy uniqueName="[subclasificacion].[Subclasificación]" caption="Subclasificación" attribute="1" defaultMemberUniqueName="[subclasificacion].[Subclasificación].[All]" allUniqueName="[subclasificacion].[Subclasificación].[All]" dimensionUniqueName="[subclasificacion]" displayFolder="" count="2" memberValueDatatype="130" unbalanced="0">
      <fieldsUsage count="2">
        <fieldUsage x="-1"/>
        <fieldUsage x="7"/>
      </fieldsUsage>
    </cacheHierarchy>
    <cacheHierarchy uniqueName="[Tabla5].[VERSIÓN]" caption="VERSIÓN" attribute="1" defaultMemberUniqueName="[Tabla5].[VERSIÓN].[All]" allUniqueName="[Tabla5].[VERSIÓN].[All]" dimensionUniqueName="[Tabla5]" displayFolder="" count="0" memberValueDatatype="20" unbalanced="0"/>
    <cacheHierarchy uniqueName="[Tabla5].[Año]" caption="Año" attribute="1" defaultMemberUniqueName="[Tabla5].[Año].[All]" allUniqueName="[Tabla5].[Año].[All]" dimensionUniqueName="[Tabla5]" displayFolder="" count="0" memberValueDatatype="20" unbalanced="0"/>
    <cacheHierarchy uniqueName="[Tabla5].[FECHA]" caption="FECHA" attribute="1" time="1" defaultMemberUniqueName="[Tabla5].[FECHA].[All]" allUniqueName="[Tabla5].[FECHA].[All]" dimensionUniqueName="[Tabla5]" displayFolder="" count="0" memberValueDatatype="7" unbalanced="0"/>
    <cacheHierarchy uniqueName="[Tabla5].[CAMBIOS REALIZADOS]" caption="CAMBIOS REALIZADOS" attribute="1" defaultMemberUniqueName="[Tabla5].[CAMBIOS REALIZADOS].[All]" allUniqueName="[Tabla5].[CAMBIOS REALIZADOS].[All]" dimensionUniqueName="[Tabla5]" displayFolder="" count="0" memberValueDatatype="130" unbalanced="0"/>
    <cacheHierarchy uniqueName="[Tipopeligro].[Tipo de peligro]" caption="Tipo de peligro" attribute="1" defaultMemberUniqueName="[Tipopeligro].[Tipo de peligro].[All]" allUniqueName="[Tipopeligro].[Tipo de peligro].[All]" dimensionUniqueName="[Tipopeligro]" displayFolder="" count="2" memberValueDatatype="130" unbalanced="0">
      <fieldsUsage count="2">
        <fieldUsage x="-1"/>
        <fieldUsage x="8"/>
      </fieldsUsage>
    </cacheHierarchy>
    <cacheHierarchy uniqueName="[Valorcualitativoriesgo].[Nivel cualitativo de riesgo]" caption="Nivel cualitativo de riesgo" attribute="1" defaultMemberUniqueName="[Valorcualitativoriesgo].[Nivel cualitativo de riesgo].[All]" allUniqueName="[Valorcualitativoriesgo].[Nivel cualitativo de riesgo].[All]" dimensionUniqueName="[Valorcualitativoriesgo]" displayFolder="" count="2" memberValueDatatype="130" unbalanced="0">
      <fieldsUsage count="2">
        <fieldUsage x="-1"/>
        <fieldUsage x="9"/>
      </fieldsUsage>
    </cacheHierarchy>
    <cacheHierarchy uniqueName="[valornivelriesgo].[Nivel del riesgo]" caption="Nivel del riesgo" attribute="1" defaultMemberUniqueName="[valornivelriesgo].[Nivel del riesgo].[All]" allUniqueName="[valornivelriesgo].[Nivel del riesgo].[All]" dimensionUniqueName="[valornivelriesgo]" displayFolder="" count="2" memberValueDatatype="20" unbalanced="0">
      <fieldsUsage count="2">
        <fieldUsage x="-1"/>
        <fieldUsage x="3"/>
      </fieldsUsage>
    </cacheHierarchy>
    <cacheHierarchy uniqueName="[Measures].[__XL_Count Año]" caption="__XL_Count Año" measure="1" displayFolder="" measureGroup="Año" count="0" hidden="1"/>
    <cacheHierarchy uniqueName="[Measures].[__XL_Count subclasificacion]" caption="__XL_Count subclasificacion" measure="1" displayFolder="" measureGroup="subclasificacion" count="0" hidden="1"/>
    <cacheHierarchy uniqueName="[Measures].[__XL_Count valornivelriesgo]" caption="__XL_Count valornivelriesgo" measure="1" displayFolder="" measureGroup="valornivelriesgo" count="0" hidden="1"/>
    <cacheHierarchy uniqueName="[Measures].[__XL_Count Valorcualitativoriesgo]" caption="__XL_Count Valorcualitativoriesgo" measure="1" displayFolder="" measureGroup="Valorcualitativoriesgo" count="0" hidden="1"/>
    <cacheHierarchy uniqueName="[Measures].[__XL_Count Actividadesdelamatriz]" caption="__XL_Count Actividadesdelamatriz" measure="1" displayFolder="" measureGroup="Actividadesdelamatriz" count="0" hidden="1"/>
    <cacheHierarchy uniqueName="[Measures].[__XL_Count eficacia]" caption="__XL_Count eficacia" measure="1" displayFolder="" measureGroup="eficacia" count="0" hidden="1"/>
    <cacheHierarchy uniqueName="[Measures].[__XL_Count año24]" caption="__XL_Count año24" measure="1" displayFolder="" measureGroup="año24" count="0" hidden="1"/>
    <cacheHierarchy uniqueName="[Measures].[__XL_Count año25]" caption="__XL_Count año25" measure="1" displayFolder="" measureGroup="año25" count="0" hidden="1"/>
    <cacheHierarchy uniqueName="[Measures].[__XL_Count Tipopeligro]" caption="__XL_Count Tipopeligro" measure="1" displayFolder="" measureGroup="Tipopeligro" count="0" hidden="1"/>
    <cacheHierarchy uniqueName="[Measures].[__XL_Count Consecuencia]" caption="__XL_Count Consecuencia" measure="1" displayFolder="" measureGroup="Consecuencia" count="0" hidden="1"/>
    <cacheHierarchy uniqueName="[Measures].[__XL_Count año26]" caption="__XL_Count año26" measure="1" displayFolder="" measureGroup="año26" count="0" hidden="1"/>
    <cacheHierarchy uniqueName="[Measures].[__XL_Count Tabla5]" caption="__XL_Count Tabla5" measure="1" displayFolder="" measureGroup="Tabla5" count="0" hidden="1"/>
    <cacheHierarchy uniqueName="[Measures].[__No hay medidas definidas]" caption="__No hay medidas definidas" measure="1" displayFolder="" count="0" hidden="1"/>
    <cacheHierarchy uniqueName="[Measures].[Recuento de Eficacia]" caption="Recuento de Eficacia" measure="1" displayFolder="" measureGroup="eficacia" count="0" hidden="1">
      <extLst>
        <ext xmlns:x15="http://schemas.microsoft.com/office/spreadsheetml/2010/11/main" uri="{B97F6D7D-B522-45F9-BDA1-12C45D357490}">
          <x15:cacheHierarchy aggregatedColumn="130"/>
        </ext>
      </extLst>
    </cacheHierarchy>
    <cacheHierarchy uniqueName="[Measures].[Recuento de VALORACION DEL RIESGO RESULTANTE CON CONTROLES (Riesgo residual) - INTERPRETACIÓN DEL RI]" caption="Recuento de VALORACION DEL RIESGO RESULTANTE CON CONTROLES (Riesgo residual) - INTERPRETACIÓN DEL RI" measure="1" displayFolder="" measureGroup="año24" count="0" hidden="1">
      <extLst>
        <ext xmlns:x15="http://schemas.microsoft.com/office/spreadsheetml/2010/11/main" uri="{B97F6D7D-B522-45F9-BDA1-12C45D357490}">
          <x15:cacheHierarchy aggregatedColumn="39"/>
        </ext>
      </extLst>
    </cacheHierarchy>
    <cacheHierarchy uniqueName="[Measures].[Recuento de VALORACION DEL RIESGO RESULTANTE CON CONTROLES (Riesgo residual) - INTERPRETACIÓN DEL R]" caption="Recuento de VALORACION DEL RIESGO RESULTANTE CON CONTROLES (Riesgo residual) - INTERPRETACIÓN DEL R" measure="1" displayFolder="" measureGroup="año25" count="0" hidden="1">
      <extLst>
        <ext xmlns:x15="http://schemas.microsoft.com/office/spreadsheetml/2010/11/main" uri="{B97F6D7D-B522-45F9-BDA1-12C45D357490}">
          <x15:cacheHierarchy aggregatedColumn="81"/>
        </ext>
      </extLst>
    </cacheHierarchy>
    <cacheHierarchy uniqueName="[Measures].[Recuento de Eficaz]" caption="Recuento de Eficaz" measure="1" displayFolder="" measureGroup="año24" count="0" hidden="1">
      <extLst>
        <ext xmlns:x15="http://schemas.microsoft.com/office/spreadsheetml/2010/11/main" uri="{B97F6D7D-B522-45F9-BDA1-12C45D357490}">
          <x15:cacheHierarchy aggregatedColumn="41"/>
        </ext>
      </extLst>
    </cacheHierarchy>
    <cacheHierarchy uniqueName="[Measures].[Recuento de Eficaz 2]" caption="Recuento de Eficaz 2" measure="1" displayFolder="" measureGroup="año25" count="0" oneField="1" hidden="1">
      <fieldsUsage count="1">
        <fieldUsage x="2"/>
      </fieldsUsage>
      <extLst>
        <ext xmlns:x15="http://schemas.microsoft.com/office/spreadsheetml/2010/11/main" uri="{B97F6D7D-B522-45F9-BDA1-12C45D357490}">
          <x15:cacheHierarchy aggregatedColumn="83"/>
        </ext>
      </extLst>
    </cacheHierarchy>
    <cacheHierarchy uniqueName="[Measures].[Recuento de Eficaz 3]" caption="Recuento de Eficaz 3" measure="1" displayFolder="" measureGroup="año26" count="0" hidden="1">
      <extLst>
        <ext xmlns:x15="http://schemas.microsoft.com/office/spreadsheetml/2010/11/main" uri="{B97F6D7D-B522-45F9-BDA1-12C45D357490}">
          <x15:cacheHierarchy aggregatedColumn="126"/>
        </ext>
      </extLst>
    </cacheHierarchy>
    <cacheHierarchy uniqueName="[Measures].[Recuento de VALORACION DEL RIESGO RESULTANTE CON CONTROLES (Riesgo residual) - INTERPRETACIÓN DEL ]" caption="Recuento de VALORACION DEL RIESGO RESULTANTE CON CONTROLES (Riesgo residual) - INTERPRETACIÓN DEL " measure="1" displayFolder="" measureGroup="año26" count="0" hidden="1">
      <extLst>
        <ext xmlns:x15="http://schemas.microsoft.com/office/spreadsheetml/2010/11/main" uri="{B97F6D7D-B522-45F9-BDA1-12C45D357490}">
          <x15:cacheHierarchy aggregatedColumn="124"/>
        </ext>
      </extLst>
    </cacheHierarchy>
  </cacheHierarchies>
  <kpis count="0"/>
  <dimensions count="13">
    <dimension name="Actividadesdelamatriz" uniqueName="[Actividadesdelamatriz]" caption="Actividadesdelamatriz"/>
    <dimension name="Año" uniqueName="[Año]" caption="Año"/>
    <dimension name="año24" uniqueName="[año24]" caption="año24"/>
    <dimension name="año25" uniqueName="[año25]" caption="año25"/>
    <dimension name="año26" uniqueName="[año26]" caption="año26"/>
    <dimension name="Consecuencia" uniqueName="[Consecuencia]" caption="Consecuencia"/>
    <dimension name="eficacia" uniqueName="[eficacia]" caption="eficacia"/>
    <dimension measure="1" name="Measures" uniqueName="[Measures]" caption="Measures"/>
    <dimension name="subclasificacion" uniqueName="[subclasificacion]" caption="subclasificacion"/>
    <dimension name="Tabla5" uniqueName="[Tabla5]" caption="Tabla5"/>
    <dimension name="Tipopeligro" uniqueName="[Tipopeligro]" caption="Tipopeligro"/>
    <dimension name="Valorcualitativoriesgo" uniqueName="[Valorcualitativoriesgo]" caption="Valorcualitativoriesgo"/>
    <dimension name="valornivelriesgo" uniqueName="[valornivelriesgo]" caption="valornivelriesgo"/>
  </dimensions>
  <measureGroups count="12">
    <measureGroup name="Actividadesdelamatriz" caption="Actividadesdelamatriz"/>
    <measureGroup name="Año" caption="Año"/>
    <measureGroup name="año24" caption="año24"/>
    <measureGroup name="año25" caption="año25"/>
    <measureGroup name="año26" caption="año26"/>
    <measureGroup name="Consecuencia" caption="Consecuencia"/>
    <measureGroup name="eficacia" caption="eficacia"/>
    <measureGroup name="subclasificacion" caption="subclasificacion"/>
    <measureGroup name="Tabla5" caption="Tabla5"/>
    <measureGroup name="Tipopeligro" caption="Tipopeligro"/>
    <measureGroup name="Valorcualitativoriesgo" caption="Valorcualitativoriesgo"/>
    <measureGroup name="valornivelriesgo" caption="valornivelriesgo"/>
  </measureGroups>
  <maps count="36">
    <map measureGroup="0" dimension="0"/>
    <map measureGroup="1" dimension="1"/>
    <map measureGroup="2" dimension="0"/>
    <map measureGroup="2" dimension="1"/>
    <map measureGroup="2" dimension="2"/>
    <map measureGroup="2" dimension="5"/>
    <map measureGroup="2" dimension="6"/>
    <map measureGroup="2" dimension="8"/>
    <map measureGroup="2" dimension="10"/>
    <map measureGroup="2" dimension="11"/>
    <map measureGroup="2" dimension="12"/>
    <map measureGroup="3" dimension="0"/>
    <map measureGroup="3" dimension="1"/>
    <map measureGroup="3" dimension="3"/>
    <map measureGroup="3" dimension="5"/>
    <map measureGroup="3" dimension="6"/>
    <map measureGroup="3" dimension="8"/>
    <map measureGroup="3" dimension="10"/>
    <map measureGroup="3" dimension="11"/>
    <map measureGroup="3" dimension="12"/>
    <map measureGroup="4" dimension="0"/>
    <map measureGroup="4" dimension="1"/>
    <map measureGroup="4" dimension="4"/>
    <map measureGroup="4" dimension="5"/>
    <map measureGroup="4" dimension="6"/>
    <map measureGroup="4" dimension="8"/>
    <map measureGroup="4" dimension="10"/>
    <map measureGroup="4" dimension="11"/>
    <map measureGroup="4" dimension="12"/>
    <map measureGroup="5" dimension="5"/>
    <map measureGroup="6" dimension="6"/>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CARLOS MARROQUIN CADENA" refreshedDate="46270.813157060184" createdVersion="5" refreshedVersion="8" minRefreshableVersion="3" recordCount="0" supportSubquery="1" supportAdvancedDrill="1" xr:uid="{84FA1073-90B6-4CA4-BCCD-3C99CC15D028}">
  <cacheSource type="external" connectionId="1"/>
  <cacheFields count="11">
    <cacheField name="[eficacia].[Eficacia].[Eficacia]" caption="Eficacia" numFmtId="0" hierarchy="130" level="1">
      <sharedItems count="2">
        <s v="No"/>
        <s v="Si"/>
      </sharedItems>
    </cacheField>
    <cacheField name="[Año].[AÑO].[AÑO]" caption="AÑO" numFmtId="0" hierarchy="1"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Año].[AÑO].&amp;[2024]"/>
            <x15:cachedUniqueName index="1" name="[Año].[AÑO].&amp;[2025]"/>
            <x15:cachedUniqueName index="2" name="[Año].[AÑO].&amp;[2026]"/>
          </x15:cachedUniqueNames>
        </ext>
      </extLst>
    </cacheField>
    <cacheField name="[Measures].[Recuento de Eficaz 3]" caption="Recuento de Eficaz 3" numFmtId="0" hierarchy="157" level="32767"/>
    <cacheField name="[Measures].[Recuento de Eficaz 2]" caption="Recuento de Eficaz 2" numFmtId="0" hierarchy="156" level="32767"/>
    <cacheField name="[Measures].[Recuento de Eficaz]" caption="Recuento de Eficaz" numFmtId="0" hierarchy="155" level="32767"/>
    <cacheField name="[valornivelriesgo].[Nivel del riesgo].[Nivel del riesgo]" caption="Nivel del riesgo" numFmtId="0" hierarchy="138" level="1">
      <sharedItems containsSemiMixedTypes="0" containsNonDate="0" containsString="0"/>
    </cacheField>
    <cacheField name="[Actividadesdelamatriz].[Actividades].[Actividades]" caption="Actividades" numFmtId="0" level="1">
      <sharedItems containsSemiMixedTypes="0" containsNonDate="0" containsString="0"/>
    </cacheField>
    <cacheField name="[Consecuencia].[Consecuencia].[Consecuencia]" caption="Consecuencia" numFmtId="0" hierarchy="129" level="1">
      <sharedItems containsSemiMixedTypes="0" containsNonDate="0" containsString="0"/>
    </cacheField>
    <cacheField name="[subclasificacion].[Subclasificación].[Subclasificación]" caption="Subclasificación" numFmtId="0" hierarchy="131" level="1">
      <sharedItems containsSemiMixedTypes="0" containsNonDate="0" containsString="0"/>
    </cacheField>
    <cacheField name="[Tipopeligro].[Tipo de peligro].[Tipo de peligro]" caption="Tipo de peligro" numFmtId="0" hierarchy="136" level="1">
      <sharedItems containsSemiMixedTypes="0" containsNonDate="0" containsString="0"/>
    </cacheField>
    <cacheField name="[Valorcualitativoriesgo].[Nivel cualitativo de riesgo].[Nivel cualitativo de riesgo]" caption="Nivel cualitativo de riesgo" numFmtId="0" hierarchy="137" level="1">
      <sharedItems containsSemiMixedTypes="0" containsNonDate="0" containsString="0"/>
    </cacheField>
  </cacheFields>
  <cacheHierarchies count="159">
    <cacheHierarchy uniqueName="[Actividadesdelamatriz].[Actividades]" caption="Actividades" attribute="1" defaultMemberUniqueName="[Actividadesdelamatriz].[Actividades].[All]" allUniqueName="[Actividadesdelamatriz].[Actividades].[All]" dimensionUniqueName="[Actividadesdelamatriz]" displayFolder="" count="2" memberValueDatatype="130" unbalanced="0">
      <fieldsUsage count="2">
        <fieldUsage x="-1"/>
        <fieldUsage x="6"/>
      </fieldsUsage>
    </cacheHierarchy>
    <cacheHierarchy uniqueName="[Año].[AÑO]" caption="AÑO" attribute="1" defaultMemberUniqueName="[Año].[AÑO].[All]" allUniqueName="[Año].[AÑO].[All]" dimensionUniqueName="[Año]" displayFolder="" count="2" memberValueDatatype="20" unbalanced="0">
      <fieldsUsage count="2">
        <fieldUsage x="-1"/>
        <fieldUsage x="1"/>
      </fieldsUsage>
    </cacheHierarchy>
    <cacheHierarchy uniqueName="[año24].[No.]" caption="No." attribute="1" defaultMemberUniqueName="[año24].[No.].[All]" allUniqueName="[año24].[No.].[All]" dimensionUniqueName="[año24]" displayFolder="" count="0" memberValueDatatype="20" unbalanced="0"/>
    <cacheHierarchy uniqueName="[año24].[AÑO]" caption="AÑO" attribute="1" defaultMemberUniqueName="[año24].[AÑO].[All]" allUniqueName="[año24].[AÑO].[All]" dimensionUniqueName="[año24]" displayFolder="" count="0" memberValueDatatype="20" unbalanced="0"/>
    <cacheHierarchy uniqueName="[año24].[Estación]" caption="Estación" attribute="1" defaultMemberUniqueName="[año24].[Estación].[All]" allUniqueName="[año24].[Estación].[All]" dimensionUniqueName="[año24]" displayFolder="" count="0" memberValueDatatype="130" unbalanced="0"/>
    <cacheHierarchy uniqueName="[año24].[Actividad]" caption="Actividad" attribute="1" defaultMemberUniqueName="[año24].[Actividad].[All]" allUniqueName="[año24].[Actividad].[All]" dimensionUniqueName="[año24]" displayFolder="" count="0" memberValueDatatype="130" unbalanced="0"/>
    <cacheHierarchy uniqueName="[año24].[Tárea]" caption="Tárea" attribute="1" defaultMemberUniqueName="[año24].[Tárea].[All]" allUniqueName="[año24].[Tárea].[All]" dimensionUniqueName="[año24]" displayFolder="" count="0" memberValueDatatype="130" unbalanced="0"/>
    <cacheHierarchy uniqueName="[año24].[Área / Equipo]" caption="Área / Equipo" attribute="1" defaultMemberUniqueName="[año24].[Área / Equipo].[All]" allUniqueName="[año24].[Área / Equipo].[All]" dimensionUniqueName="[año24]" displayFolder="" count="0" memberValueDatatype="130" unbalanced="0"/>
    <cacheHierarchy uniqueName="[año24].[PELIGRO - Descripción]" caption="PELIGRO - Descripción" attribute="1" defaultMemberUniqueName="[año24].[PELIGRO - Descripción].[All]" allUniqueName="[año24].[PELIGRO - Descripción].[All]" dimensionUniqueName="[año24]" displayFolder="" count="0" memberValueDatatype="130" unbalanced="0"/>
    <cacheHierarchy uniqueName="[año24].[PELIGRO -Tipo]" caption="PELIGRO -Tipo" attribute="1" defaultMemberUniqueName="[año24].[PELIGRO -Tipo].[All]" allUniqueName="[año24].[PELIGRO -Tipo].[All]" dimensionUniqueName="[año24]" displayFolder="" count="0" memberValueDatatype="130" unbalanced="0"/>
    <cacheHierarchy uniqueName="[año24].[PELIGRO -Iconografia]" caption="PELIGRO -Iconografia" attribute="1" defaultMemberUniqueName="[año24].[PELIGRO -Iconografia].[All]" allUniqueName="[año24].[PELIGRO -Iconografia].[All]" dimensionUniqueName="[año24]" displayFolder="" count="0" memberValueDatatype="130" unbalanced="0"/>
    <cacheHierarchy uniqueName="[año24].[PELIGRO - Clasificación]" caption="PELIGRO - Clasificación" attribute="1" defaultMemberUniqueName="[año24].[PELIGRO - Clasificación].[All]" allUniqueName="[año24].[PELIGRO - Clasificación].[All]" dimensionUniqueName="[año24]" displayFolder="" count="0" memberValueDatatype="130" unbalanced="0"/>
    <cacheHierarchy uniqueName="[año24].[Consecuencias (AT/EL)]" caption="Consecuencias (AT/EL)" attribute="1" defaultMemberUniqueName="[año24].[Consecuencias (AT/EL)].[All]" allUniqueName="[año24].[Consecuencias (AT/EL)].[All]" dimensionUniqueName="[año24]" displayFolder="" count="0" memberValueDatatype="130" unbalanced="0"/>
    <cacheHierarchy uniqueName="[año24].[TAREA - Rutinaria]" caption="TAREA - Rutinaria" attribute="1" defaultMemberUniqueName="[año24].[TAREA - Rutinaria].[All]" allUniqueName="[año24].[TAREA - Rutinaria].[All]" dimensionUniqueName="[año24]" displayFolder="" count="0" memberValueDatatype="130" unbalanced="0"/>
    <cacheHierarchy uniqueName="[año24].[TAREA (Interna - ERutinariaterna)]" caption="TAREA (Interna - ERutinariaterna)" attribute="1" defaultMemberUniqueName="[año24].[TAREA (Interna - ERutinariaterna)].[All]" allUniqueName="[año24].[TAREA (Interna - ERutinariaterna)].[All]" dimensionUniqueName="[año24]" displayFolder="" count="0" memberValueDatatype="130" unbalanced="0"/>
    <cacheHierarchy uniqueName="[año24].[Numero de personas expuestas - Directos]" caption="Numero de personas expuestas - Directos" attribute="1" defaultMemberUniqueName="[año24].[Numero de personas expuestas - Directos].[All]" allUniqueName="[año24].[Numero de personas expuestas - Directos].[All]" dimensionUniqueName="[año24]" displayFolder="" count="0" memberValueDatatype="20" unbalanced="0"/>
    <cacheHierarchy uniqueName="[año24].[Numero de personas expuestas - Contratistas]" caption="Numero de personas expuestas - Contratistas" attribute="1" defaultMemberUniqueName="[año24].[Numero de personas expuestas - Contratistas].[All]" allUniqueName="[año24].[Numero de personas expuestas - Contratistas].[All]" dimensionUniqueName="[año24]" displayFolder="" count="0" memberValueDatatype="20" unbalanced="0"/>
    <cacheHierarchy uniqueName="[año24].[Numero de personas expuestas - Visitantes, Clientes, autoridades]" caption="Numero de personas expuestas - Visitantes, Clientes, autoridades" attribute="1" defaultMemberUniqueName="[año24].[Numero de personas expuestas - Visitantes, Clientes, autoridades].[All]" allUniqueName="[año24].[Numero de personas expuestas - Visitantes, Clientes, autoridades].[All]" dimensionUniqueName="[año24]" displayFolder="" count="0" memberValueDatatype="20" unbalanced="0"/>
    <cacheHierarchy uniqueName="[año24].[Horas de exposición (En relación con las 24 horas al día)]" caption="Horas de exposición (En relación con las 24 horas al día)" attribute="1" defaultMemberUniqueName="[año24].[Horas de exposición (En relación con las 24 horas al día)].[All]" allUniqueName="[año24].[Horas de exposición (En relación con las 24 horas al día)].[All]" dimensionUniqueName="[año24]" displayFolder="" count="0" memberValueDatatype="5" unbalanced="0"/>
    <cacheHierarchy uniqueName="[año24].[CARGOS O PARTES INTERESADAS APLICABLES]" caption="CARGOS O PARTES INTERESADAS APLICABLES" attribute="1" defaultMemberUniqueName="[año24].[CARGOS O PARTES INTERESADAS APLICABLES].[All]" allUniqueName="[año24].[CARGOS O PARTES INTERESADAS APLICABLES].[All]" dimensionUniqueName="[año24]" displayFolder="" count="0" memberValueDatatype="130" unbalanced="0"/>
    <cacheHierarchy uniqueName="[año24].[CONTROLES EXISTENTES - Fuente]" caption="CONTROLES EXISTENTES - Fuente" attribute="1" defaultMemberUniqueName="[año24].[CONTROLES EXISTENTES - Fuente].[All]" allUniqueName="[año24].[CONTROLES EXISTENTES - Fuente].[All]" dimensionUniqueName="[año24]" displayFolder="" count="0" memberValueDatatype="130" unbalanced="0"/>
    <cacheHierarchy uniqueName="[año24].[CONTROLES EXISTENTES - Medio]" caption="CONTROLES EXISTENTES - Medio" attribute="1" defaultMemberUniqueName="[año24].[CONTROLES EXISTENTES - Medio].[All]" allUniqueName="[año24].[CONTROLES EXISTENTES - Medio].[All]" dimensionUniqueName="[año24]" displayFolder="" count="0" memberValueDatatype="130" unbalanced="0"/>
    <cacheHierarchy uniqueName="[año24].[CONTROLES EXISTENTES - Individuo]" caption="CONTROLES EXISTENTES - Individuo" attribute="1" defaultMemberUniqueName="[año24].[CONTROLES EXISTENTES - Individuo].[All]" allUniqueName="[año24].[CONTROLES EXISTENTES - Individuo].[All]" dimensionUniqueName="[año24]" displayFolder="" count="0" memberValueDatatype="130" unbalanced="0"/>
    <cacheHierarchy uniqueName="[año24].[VALORACION DE RIESGO  - C]" caption="VALORACION DE RIESGO  - C" attribute="1" defaultMemberUniqueName="[año24].[VALORACION DE RIESGO  - C].[All]" allUniqueName="[año24].[VALORACION DE RIESGO  - C].[All]" dimensionUniqueName="[año24]" displayFolder="" count="0" memberValueDatatype="130" unbalanced="0"/>
    <cacheHierarchy uniqueName="[año24].[VALORACION DE RIESGO  - Categoría]" caption="VALORACION DE RIESGO  - Categoría" attribute="1" defaultMemberUniqueName="[año24].[VALORACION DE RIESGO  - Categoría].[All]" allUniqueName="[año24].[VALORACION DE RIESGO  - Categoría].[All]" dimensionUniqueName="[año24]" displayFolder="" count="0" memberValueDatatype="130" unbalanced="0"/>
    <cacheHierarchy uniqueName="[año24].[VALORACION DE RIESGO -p]" caption="VALORACION DE RIESGO -p" attribute="1" defaultMemberUniqueName="[año24].[VALORACION DE RIESGO -p].[All]" allUniqueName="[año24].[VALORACION DE RIESGO -p].[All]" dimensionUniqueName="[año24]" displayFolder="" count="0" memberValueDatatype="130" unbalanced="0"/>
    <cacheHierarchy uniqueName="[año24].[Nivel de riesgo]" caption="Nivel de riesgo" attribute="1" defaultMemberUniqueName="[año24].[Nivel de riesgo].[All]" allUniqueName="[año24].[Nivel de riesgo].[All]" dimensionUniqueName="[año24]" displayFolder="" count="0" memberValueDatatype="20" unbalanced="0"/>
    <cacheHierarchy uniqueName="[año24].[ERutinariaistencia de requisitos legales]" caption="ERutinariaistencia de requisitos legales" attribute="1" defaultMemberUniqueName="[año24].[ERutinariaistencia de requisitos legales].[All]" allUniqueName="[año24].[ERutinariaistencia de requisitos legales].[All]" dimensionUniqueName="[año24]" displayFolder="" count="0" memberValueDatatype="130" unbalanced="0"/>
    <cacheHierarchy uniqueName="[año24].[CONTROLES (TRATAMIENTO DEL RIESGO Y PLANES ATENUANTES) - ELIMINACIÓN]" caption="CONTROLES (TRATAMIENTO DEL RIESGO Y PLANES ATENUANTES) - ELIMINACIÓN" attribute="1" defaultMemberUniqueName="[año24].[CONTROLES (TRATAMIENTO DEL RIESGO Y PLANES ATENUANTES) - ELIMINACIÓN].[All]" allUniqueName="[año24].[CONTROLES (TRATAMIENTO DEL RIESGO Y PLANES ATENUANTES) - ELIMINACIÓN].[All]" dimensionUniqueName="[año24]" displayFolder="" count="0" memberValueDatatype="130" unbalanced="0"/>
    <cacheHierarchy uniqueName="[año24].[CONTROLES (TRATAMIENTO DEL RIESGO Y PLANES ATENUANTES) - SUSTITUCIÓN]" caption="CONTROLES (TRATAMIENTO DEL RIESGO Y PLANES ATENUANTES) - SUSTITUCIÓN" attribute="1" defaultMemberUniqueName="[año24].[CONTROLES (TRATAMIENTO DEL RIESGO Y PLANES ATENUANTES) - SUSTITUCIÓN].[All]" allUniqueName="[año24].[CONTROLES (TRATAMIENTO DEL RIESGO Y PLANES ATENUANTES) - SUSTITUCIÓN].[All]" dimensionUniqueName="[año24]" displayFolder="" count="0" memberValueDatatype="130" unbalanced="0"/>
    <cacheHierarchy uniqueName="[año24].[CONTROLES (TRATAMIENTO DEL RIESGO Y PLANES ATENUANTES) - CONTROLES DE INGENIERIA]" caption="CONTROLES (TRATAMIENTO DEL RIESGO Y PLANES ATENUANTES) - CONTROLES DE INGENIERIA" attribute="1" defaultMemberUniqueName="[año24].[CONTROLES (TRATAMIENTO DEL RIESGO Y PLANES ATENUANTES) - CONTROLES DE INGENIERIA].[All]" allUniqueName="[año24].[CONTROLES (TRATAMIENTO DEL RIESGO Y PLANES ATENUANTES) - CONTROLES DE INGENIERIA].[All]" dimensionUniqueName="[año24]" displayFolder="" count="0" memberValueDatatype="130" unbalanced="0"/>
    <cacheHierarchy uniqueName="[año24].[CONTROLES (TRATAMIENTO DEL RIESGO Y PLANES ATENUANTES) - CONTROLES ADMINISTRATIVOS / SEÑALIZACIÓN]" caption="CONTROLES (TRATAMIENTO DEL RIESGO Y PLANES ATENUANTES) - CONTROLES ADMINISTRATIVOS / SEÑALIZACIÓN" attribute="1" defaultMemberUniqueName="[año24].[CONTROLES (TRATAMIENTO DEL RIESGO Y PLANES ATENUANTES) - CONTROLES ADMINISTRATIVOS / SEÑALIZACIÓN].[All]" allUniqueName="[año24].[CONTROLES (TRATAMIENTO DEL RIESGO Y PLANES ATENUANTES) - CONTROLES ADMINISTRATIVOS / SEÑALIZACIÓN].[All]" dimensionUniqueName="[año24]" displayFolder="" count="0" memberValueDatatype="130" unbalanced="0"/>
    <cacheHierarchy uniqueName="[año24].[CONTROLES (TRATAMIENTO DEL RIESGO Y PLANES ATENUANTES) - ELEMENTOS DE PROTECCIÓN PERSONAL]" caption="CONTROLES (TRATAMIENTO DEL RIESGO Y PLANES ATENUANTES) - ELEMENTOS DE PROTECCIÓN PERSONAL" attribute="1" defaultMemberUniqueName="[año24].[CONTROLES (TRATAMIENTO DEL RIESGO Y PLANES ATENUANTES) - ELEMENTOS DE PROTECCIÓN PERSONAL].[All]" allUniqueName="[año24].[CONTROLES (TRATAMIENTO DEL RIESGO Y PLANES ATENUANTES) - ELEMENTOS DE PROTECCIÓN PERSONAL].[All]" dimensionUniqueName="[año24]" displayFolder="" count="0" memberValueDatatype="130" unbalanced="0"/>
    <cacheHierarchy uniqueName="[año24].[Compilado de controles]" caption="Compilado de controles" attribute="1" defaultMemberUniqueName="[año24].[Compilado de controles].[All]" allUniqueName="[año24].[Compilado de controles].[All]" dimensionUniqueName="[año24]" displayFolder="" count="0" memberValueDatatype="130" unbalanced="0"/>
    <cacheHierarchy uniqueName="[año24].[RESPONSABLE DE EJECUTAR LA ACCION]" caption="RESPONSABLE DE EJECUTAR LA ACCION" attribute="1" defaultMemberUniqueName="[año24].[RESPONSABLE DE EJECUTAR LA ACCION].[All]" allUniqueName="[año24].[RESPONSABLE DE EJECUTAR LA ACCION].[All]" dimensionUniqueName="[año24]" displayFolder="" count="0" memberValueDatatype="130" unbalanced="0"/>
    <cacheHierarchy uniqueName="[año24].[VALORACION DEL RIESGO RESULTANTE CON CONTROLES (Riesgo residual) - C]" caption="VALORACION DEL RIESGO RESULTANTE CON CONTROLES (Riesgo residual) - C" attribute="1" defaultMemberUniqueName="[año24].[VALORACION DEL RIESGO RESULTANTE CON CONTROLES (Riesgo residual) - C].[All]" allUniqueName="[año24].[VALORACION DEL RIESGO RESULTANTE CON CONTROLES (Riesgo residual) - C].[All]" dimensionUniqueName="[año24]" displayFolder="" count="0" memberValueDatatype="130" unbalanced="0"/>
    <cacheHierarchy uniqueName="[año24].[VALORACION DEL RIESGO RESULTANTE CON CONTROLES (Riesgo residual) - Categoría]" caption="VALORACION DEL RIESGO RESULTANTE CON CONTROLES (Riesgo residual) - Categoría" attribute="1" defaultMemberUniqueName="[año24].[VALORACION DEL RIESGO RESULTANTE CON CONTROLES (Riesgo residual) - Categoría].[All]" allUniqueName="[año24].[VALORACION DEL RIESGO RESULTANTE CON CONTROLES (Riesgo residual) - Categoría].[All]" dimensionUniqueName="[año24]" displayFolder="" count="0" memberValueDatatype="130" unbalanced="0"/>
    <cacheHierarchy uniqueName="[año24].[VALORACION DEL RIESGO RESULTANTE CON CONTROLES (Riesgo residual) - p]" caption="VALORACION DEL RIESGO RESULTANTE CON CONTROLES (Riesgo residual) - p" attribute="1" defaultMemberUniqueName="[año24].[VALORACION DEL RIESGO RESULTANTE CON CONTROLES (Riesgo residual) - p].[All]" allUniqueName="[año24].[VALORACION DEL RIESGO RESULTANTE CON CONTROLES (Riesgo residual) - p].[All]" dimensionUniqueName="[año24]" displayFolder="" count="0" memberValueDatatype="130" unbalanced="0"/>
    <cacheHierarchy uniqueName="[año24].[VALORACION DEL RIESGO RESULTANTE CON CONTROLES (Riesgo residual) - Nivel de riesgo]" caption="VALORACION DEL RIESGO RESULTANTE CON CONTROLES (Riesgo residual) - Nivel de riesgo" attribute="1" defaultMemberUniqueName="[año24].[VALORACION DEL RIESGO RESULTANTE CON CONTROLES (Riesgo residual) - Nivel de riesgo].[All]" allUniqueName="[año24].[VALORACION DEL RIESGO RESULTANTE CON CONTROLES (Riesgo residual) - Nivel de riesgo].[All]" dimensionUniqueName="[año24]" displayFolder="" count="0" memberValueDatatype="20" unbalanced="0"/>
    <cacheHierarchy uniqueName="[año24].[VALORACION DEL RIESGO RESULTANTE CON CONTROLES (Riesgo residual) - INTERPRETACIÓN DEL RIESGO]" caption="VALORACION DEL RIESGO RESULTANTE CON CONTROLES (Riesgo residual) - INTERPRETACIÓN DEL RIESGO" attribute="1" defaultMemberUniqueName="[año24].[VALORACION DEL RIESGO RESULTANTE CON CONTROLES (Riesgo residual) - INTERPRETACIÓN DEL RIESGO].[All]" allUniqueName="[año24].[VALORACION DEL RIESGO RESULTANTE CON CONTROLES (Riesgo residual) - INTERPRETACIÓN DEL RIESGO].[All]" dimensionUniqueName="[año24]" displayFolder="" count="0" memberValueDatatype="130" unbalanced="0"/>
    <cacheHierarchy uniqueName="[año24].[EFICACIA DE LAS MEDIDAS DE CONTROL Registro de accidentes, casi accidentes o enfermedades generados]" caption="EFICACIA DE LAS MEDIDAS DE CONTROL Registro de accidentes, casi accidentes o enfermedades generados" attribute="1" defaultMemberUniqueName="[año24].[EFICACIA DE LAS MEDIDAS DE CONTROL Registro de accidentes, casi accidentes o enfermedades generados].[All]" allUniqueName="[año24].[EFICACIA DE LAS MEDIDAS DE CONTROL Registro de accidentes, casi accidentes o enfermedades generados].[All]" dimensionUniqueName="[año24]" displayFolder="" count="0" memberValueDatatype="130" unbalanced="0"/>
    <cacheHierarchy uniqueName="[año24].[Eficaz]" caption="Eficaz" attribute="1" defaultMemberUniqueName="[año24].[Eficaz].[All]" allUniqueName="[año24].[Eficaz].[All]" dimensionUniqueName="[año24]" displayFolder="" count="0" memberValueDatatype="130" unbalanced="0"/>
    <cacheHierarchy uniqueName="[año24].[Comprensión Riesgo]" caption="Comprensión Riesgo" attribute="1" defaultMemberUniqueName="[año24].[Comprensión Riesgo].[All]" allUniqueName="[año24].[Comprensión Riesgo].[All]" dimensionUniqueName="[año24]" displayFolder="" count="0" memberValueDatatype="130" unbalanced="0"/>
    <cacheHierarchy uniqueName="[año24].[Nivel del Riesgo]" caption="Nivel del Riesgo" attribute="1" defaultMemberUniqueName="[año24].[Nivel del Riesgo].[All]" allUniqueName="[año24].[Nivel del Riesgo].[All]" dimensionUniqueName="[año24]" displayFolder="" count="0" memberValueDatatype="130" unbalanced="0"/>
    <cacheHierarchy uniqueName="[año25].[No.]" caption="No." attribute="1" defaultMemberUniqueName="[año25].[No.].[All]" allUniqueName="[año25].[No.].[All]" dimensionUniqueName="[año25]" displayFolder="" count="0" memberValueDatatype="20" unbalanced="0"/>
    <cacheHierarchy uniqueName="[año25].[AÑO]" caption="AÑO" attribute="1" defaultMemberUniqueName="[año25].[AÑO].[All]" allUniqueName="[año25].[AÑO].[All]" dimensionUniqueName="[año25]" displayFolder="" count="0" memberValueDatatype="20" unbalanced="0"/>
    <cacheHierarchy uniqueName="[año25].[Estación]" caption="Estación" attribute="1" defaultMemberUniqueName="[año25].[Estación].[All]" allUniqueName="[año25].[Estación].[All]" dimensionUniqueName="[año25]" displayFolder="" count="0" memberValueDatatype="130" unbalanced="0"/>
    <cacheHierarchy uniqueName="[año25].[Actividad]" caption="Actividad" attribute="1" defaultMemberUniqueName="[año25].[Actividad].[All]" allUniqueName="[año25].[Actividad].[All]" dimensionUniqueName="[año25]" displayFolder="" count="0" memberValueDatatype="130" unbalanced="0"/>
    <cacheHierarchy uniqueName="[año25].[Tárea]" caption="Tárea" attribute="1" defaultMemberUniqueName="[año25].[Tárea].[All]" allUniqueName="[año25].[Tárea].[All]" dimensionUniqueName="[año25]" displayFolder="" count="0" memberValueDatatype="130" unbalanced="0"/>
    <cacheHierarchy uniqueName="[año25].[Área / Equipo]" caption="Área / Equipo" attribute="1" defaultMemberUniqueName="[año25].[Área / Equipo].[All]" allUniqueName="[año25].[Área / Equipo].[All]" dimensionUniqueName="[año25]" displayFolder="" count="0" memberValueDatatype="130" unbalanced="0"/>
    <cacheHierarchy uniqueName="[año25].[PELIGRO - Descripción]" caption="PELIGRO - Descripción" attribute="1" defaultMemberUniqueName="[año25].[PELIGRO - Descripción].[All]" allUniqueName="[año25].[PELIGRO - Descripción].[All]" dimensionUniqueName="[año25]" displayFolder="" count="0" memberValueDatatype="130" unbalanced="0"/>
    <cacheHierarchy uniqueName="[año25].[PELIGRO -Tipo]" caption="PELIGRO -Tipo" attribute="1" defaultMemberUniqueName="[año25].[PELIGRO -Tipo].[All]" allUniqueName="[año25].[PELIGRO -Tipo].[All]" dimensionUniqueName="[año25]" displayFolder="" count="0" memberValueDatatype="130" unbalanced="0"/>
    <cacheHierarchy uniqueName="[año25].[PELIGRO -Iconografia]" caption="PELIGRO -Iconografia" attribute="1" defaultMemberUniqueName="[año25].[PELIGRO -Iconografia].[All]" allUniqueName="[año25].[PELIGRO -Iconografia].[All]" dimensionUniqueName="[año25]" displayFolder="" count="0" memberValueDatatype="130" unbalanced="0"/>
    <cacheHierarchy uniqueName="[año25].[PELIGRO - Clasificación]" caption="PELIGRO - Clasificación" attribute="1" defaultMemberUniqueName="[año25].[PELIGRO - Clasificación].[All]" allUniqueName="[año25].[PELIGRO - Clasificación].[All]" dimensionUniqueName="[año25]" displayFolder="" count="0" memberValueDatatype="130" unbalanced="0"/>
    <cacheHierarchy uniqueName="[año25].[Consecuencias (AT/EL)]" caption="Consecuencias (AT/EL)" attribute="1" defaultMemberUniqueName="[año25].[Consecuencias (AT/EL)].[All]" allUniqueName="[año25].[Consecuencias (AT/EL)].[All]" dimensionUniqueName="[año25]" displayFolder="" count="0" memberValueDatatype="130" unbalanced="0"/>
    <cacheHierarchy uniqueName="[año25].[TAREA - Rutinaria]" caption="TAREA - Rutinaria" attribute="1" defaultMemberUniqueName="[año25].[TAREA - Rutinaria].[All]" allUniqueName="[año25].[TAREA - Rutinaria].[All]" dimensionUniqueName="[año25]" displayFolder="" count="0" memberValueDatatype="130" unbalanced="0"/>
    <cacheHierarchy uniqueName="[año25].[TAREA (Interna - Externa)]" caption="TAREA (Interna - Externa)" attribute="1" defaultMemberUniqueName="[año25].[TAREA (Interna - Externa)].[All]" allUniqueName="[año25].[TAREA (Interna - Externa)].[All]" dimensionUniqueName="[año25]" displayFolder="" count="0" memberValueDatatype="130" unbalanced="0"/>
    <cacheHierarchy uniqueName="[año25].[Numero de personas expuestas - Directos]" caption="Numero de personas expuestas - Directos" attribute="1" defaultMemberUniqueName="[año25].[Numero de personas expuestas - Directos].[All]" allUniqueName="[año25].[Numero de personas expuestas - Directos].[All]" dimensionUniqueName="[año25]" displayFolder="" count="0" memberValueDatatype="20" unbalanced="0"/>
    <cacheHierarchy uniqueName="[año25].[Numero de personas expuestas - Contratistas]" caption="Numero de personas expuestas - Contratistas" attribute="1" defaultMemberUniqueName="[año25].[Numero de personas expuestas - Contratistas].[All]" allUniqueName="[año25].[Numero de personas expuestas - Contratistas].[All]" dimensionUniqueName="[año25]" displayFolder="" count="0" memberValueDatatype="20" unbalanced="0"/>
    <cacheHierarchy uniqueName="[año25].[Numero de personas expuestas - Visitantes, Clientes, autoridades]" caption="Numero de personas expuestas - Visitantes, Clientes, autoridades" attribute="1" defaultMemberUniqueName="[año25].[Numero de personas expuestas - Visitantes, Clientes, autoridades].[All]" allUniqueName="[año25].[Numero de personas expuestas - Visitantes, Clientes, autoridades].[All]" dimensionUniqueName="[año25]" displayFolder="" count="0" memberValueDatatype="20" unbalanced="0"/>
    <cacheHierarchy uniqueName="[año25].[Horas de exposición (En relación con las 24 horas al día)]" caption="Horas de exposición (En relación con las 24 horas al día)" attribute="1" defaultMemberUniqueName="[año25].[Horas de exposición (En relación con las 24 horas al día)].[All]" allUniqueName="[año25].[Horas de exposición (En relación con las 24 horas al día)].[All]" dimensionUniqueName="[año25]" displayFolder="" count="0" memberValueDatatype="5" unbalanced="0"/>
    <cacheHierarchy uniqueName="[año25].[CARGOS O PARTES INTERESADAS APLICABLES]" caption="CARGOS O PARTES INTERESADAS APLICABLES" attribute="1" defaultMemberUniqueName="[año25].[CARGOS O PARTES INTERESADAS APLICABLES].[All]" allUniqueName="[año25].[CARGOS O PARTES INTERESADAS APLICABLES].[All]" dimensionUniqueName="[año25]" displayFolder="" count="0" memberValueDatatype="130" unbalanced="0"/>
    <cacheHierarchy uniqueName="[año25].[CONTROLES EXISTENTES - Fuente]" caption="CONTROLES EXISTENTES - Fuente" attribute="1" defaultMemberUniqueName="[año25].[CONTROLES EXISTENTES - Fuente].[All]" allUniqueName="[año25].[CONTROLES EXISTENTES - Fuente].[All]" dimensionUniqueName="[año25]" displayFolder="" count="0" memberValueDatatype="130" unbalanced="0"/>
    <cacheHierarchy uniqueName="[año25].[CONTROLES EXISTENTES - Medio]" caption="CONTROLES EXISTENTES - Medio" attribute="1" defaultMemberUniqueName="[año25].[CONTROLES EXISTENTES - Medio].[All]" allUniqueName="[año25].[CONTROLES EXISTENTES - Medio].[All]" dimensionUniqueName="[año25]" displayFolder="" count="0" memberValueDatatype="130" unbalanced="0"/>
    <cacheHierarchy uniqueName="[año25].[CONTROLES EXISTENTES - Individuo]" caption="CONTROLES EXISTENTES - Individuo" attribute="1" defaultMemberUniqueName="[año25].[CONTROLES EXISTENTES - Individuo].[All]" allUniqueName="[año25].[CONTROLES EXISTENTES - Individuo].[All]" dimensionUniqueName="[año25]" displayFolder="" count="0" memberValueDatatype="130" unbalanced="0"/>
    <cacheHierarchy uniqueName="[año25].[VALORACION DE RIESGO  - C]" caption="VALORACION DE RIESGO  - C" attribute="1" defaultMemberUniqueName="[año25].[VALORACION DE RIESGO  - C].[All]" allUniqueName="[año25].[VALORACION DE RIESGO  - C].[All]" dimensionUniqueName="[año25]" displayFolder="" count="0" memberValueDatatype="130" unbalanced="0"/>
    <cacheHierarchy uniqueName="[año25].[VALORACION DE RIESGO  - Categoría]" caption="VALORACION DE RIESGO  - Categoría" attribute="1" defaultMemberUniqueName="[año25].[VALORACION DE RIESGO  - Categoría].[All]" allUniqueName="[año25].[VALORACION DE RIESGO  - Categoría].[All]" dimensionUniqueName="[año25]" displayFolder="" count="0" memberValueDatatype="130" unbalanced="0"/>
    <cacheHierarchy uniqueName="[año25].[VALORACION DE RIESGO -p]" caption="VALORACION DE RIESGO -p" attribute="1" defaultMemberUniqueName="[año25].[VALORACION DE RIESGO -p].[All]" allUniqueName="[año25].[VALORACION DE RIESGO -p].[All]" dimensionUniqueName="[año25]" displayFolder="" count="0" memberValueDatatype="130" unbalanced="0"/>
    <cacheHierarchy uniqueName="[año25].[Nivel de riesgo]" caption="Nivel de riesgo" attribute="1" defaultMemberUniqueName="[año25].[Nivel de riesgo].[All]" allUniqueName="[año25].[Nivel de riesgo].[All]" dimensionUniqueName="[año25]" displayFolder="" count="0" memberValueDatatype="20" unbalanced="0"/>
    <cacheHierarchy uniqueName="[año25].[Existencia de requisitos legales]" caption="Existencia de requisitos legales" attribute="1" defaultMemberUniqueName="[año25].[Existencia de requisitos legales].[All]" allUniqueName="[año25].[Existencia de requisitos legales].[All]" dimensionUniqueName="[año25]" displayFolder="" count="0" memberValueDatatype="130" unbalanced="0"/>
    <cacheHierarchy uniqueName="[año25].[CONTROLES (TRATAMIENTO DEL RIESGO Y PLANES ATENUANTES) - ELIMINACIÓN]" caption="CONTROLES (TRATAMIENTO DEL RIESGO Y PLANES ATENUANTES) - ELIMINACIÓN" attribute="1" defaultMemberUniqueName="[año25].[CONTROLES (TRATAMIENTO DEL RIESGO Y PLANES ATENUANTES) - ELIMINACIÓN].[All]" allUniqueName="[año25].[CONTROLES (TRATAMIENTO DEL RIESGO Y PLANES ATENUANTES) - ELIMINACIÓN].[All]" dimensionUniqueName="[año25]" displayFolder="" count="0" memberValueDatatype="130" unbalanced="0"/>
    <cacheHierarchy uniqueName="[año25].[CONTROLES (TRATAMIENTO DEL RIESGO Y PLANES ATENUANTES) - SUSTITUCIÓN]" caption="CONTROLES (TRATAMIENTO DEL RIESGO Y PLANES ATENUANTES) - SUSTITUCIÓN" attribute="1" defaultMemberUniqueName="[año25].[CONTROLES (TRATAMIENTO DEL RIESGO Y PLANES ATENUANTES) - SUSTITUCIÓN].[All]" allUniqueName="[año25].[CONTROLES (TRATAMIENTO DEL RIESGO Y PLANES ATENUANTES) - SUSTITUCIÓN].[All]" dimensionUniqueName="[año25]" displayFolder="" count="0" memberValueDatatype="130" unbalanced="0"/>
    <cacheHierarchy uniqueName="[año25].[CONTROLES (TRATAMIENTO DEL RIESGO Y PLANES ATENUANTES) - CONTROLES DE INGENIERIA]" caption="CONTROLES (TRATAMIENTO DEL RIESGO Y PLANES ATENUANTES) - CONTROLES DE INGENIERIA" attribute="1" defaultMemberUniqueName="[año25].[CONTROLES (TRATAMIENTO DEL RIESGO Y PLANES ATENUANTES) - CONTROLES DE INGENIERIA].[All]" allUniqueName="[año25].[CONTROLES (TRATAMIENTO DEL RIESGO Y PLANES ATENUANTES) - CONTROLES DE INGENIERIA].[All]" dimensionUniqueName="[año25]" displayFolder="" count="0" memberValueDatatype="130" unbalanced="0"/>
    <cacheHierarchy uniqueName="[año25].[CONTROLES (TRATAMIENTO DEL RIESGO Y PLANES ATENUANTES) - CONTROLES ADMINISTRATIVOS / SEÑALIZACIÓN]" caption="CONTROLES (TRATAMIENTO DEL RIESGO Y PLANES ATENUANTES) - CONTROLES ADMINISTRATIVOS / SEÑALIZACIÓN" attribute="1" defaultMemberUniqueName="[año25].[CONTROLES (TRATAMIENTO DEL RIESGO Y PLANES ATENUANTES) - CONTROLES ADMINISTRATIVOS / SEÑALIZACIÓN].[All]" allUniqueName="[año25].[CONTROLES (TRATAMIENTO DEL RIESGO Y PLANES ATENUANTES) - CONTROLES ADMINISTRATIVOS / SEÑALIZACIÓN].[All]" dimensionUniqueName="[año25]" displayFolder="" count="0" memberValueDatatype="130" unbalanced="0"/>
    <cacheHierarchy uniqueName="[año25].[CONTROLES (TRATAMIENTO DEL RIESGO Y PLANES ATENUANTES) - ELEMENTOS DE PROTECCIÓN PERSONAL]" caption="CONTROLES (TRATAMIENTO DEL RIESGO Y PLANES ATENUANTES) - ELEMENTOS DE PROTECCIÓN PERSONAL" attribute="1" defaultMemberUniqueName="[año25].[CONTROLES (TRATAMIENTO DEL RIESGO Y PLANES ATENUANTES) - ELEMENTOS DE PROTECCIÓN PERSONAL].[All]" allUniqueName="[año25].[CONTROLES (TRATAMIENTO DEL RIESGO Y PLANES ATENUANTES) - ELEMENTOS DE PROTECCIÓN PERSONAL].[All]" dimensionUniqueName="[año25]" displayFolder="" count="0" memberValueDatatype="130" unbalanced="0"/>
    <cacheHierarchy uniqueName="[año25].[Compilado de controles]" caption="Compilado de controles" attribute="1" defaultMemberUniqueName="[año25].[Compilado de controles].[All]" allUniqueName="[año25].[Compilado de controles].[All]" dimensionUniqueName="[año25]" displayFolder="" count="0" memberValueDatatype="130" unbalanced="0"/>
    <cacheHierarchy uniqueName="[año25].[RESPONSABLE DE EJECUTAR LA ACCION]" caption="RESPONSABLE DE EJECUTAR LA ACCION" attribute="1" defaultMemberUniqueName="[año25].[RESPONSABLE DE EJECUTAR LA ACCION].[All]" allUniqueName="[año25].[RESPONSABLE DE EJECUTAR LA ACCION].[All]" dimensionUniqueName="[año25]" displayFolder="" count="0" memberValueDatatype="130" unbalanced="0"/>
    <cacheHierarchy uniqueName="[año25].[VALORACION DEL RIESGO RESULTANTE CON CONTROLES (Riesgo residual) - C]" caption="VALORACION DEL RIESGO RESULTANTE CON CONTROLES (Riesgo residual) - C" attribute="1" defaultMemberUniqueName="[año25].[VALORACION DEL RIESGO RESULTANTE CON CONTROLES (Riesgo residual) - C].[All]" allUniqueName="[año25].[VALORACION DEL RIESGO RESULTANTE CON CONTROLES (Riesgo residual) - C].[All]" dimensionUniqueName="[año25]" displayFolder="" count="0" memberValueDatatype="130" unbalanced="0"/>
    <cacheHierarchy uniqueName="[año25].[VALORACION DEL RIESGO RESULTANTE CON CONTROLES (Riesgo residual) - Categoría]" caption="VALORACION DEL RIESGO RESULTANTE CON CONTROLES (Riesgo residual) - Categoría" attribute="1" defaultMemberUniqueName="[año25].[VALORACION DEL RIESGO RESULTANTE CON CONTROLES (Riesgo residual) - Categoría].[All]" allUniqueName="[año25].[VALORACION DEL RIESGO RESULTANTE CON CONTROLES (Riesgo residual) - Categoría].[All]" dimensionUniqueName="[año25]" displayFolder="" count="0" memberValueDatatype="130" unbalanced="0"/>
    <cacheHierarchy uniqueName="[año25].[VALORACION DEL RIESGO RESULTANTE CON CONTROLES (Riesgo residual) - p]" caption="VALORACION DEL RIESGO RESULTANTE CON CONTROLES (Riesgo residual) - p" attribute="1" defaultMemberUniqueName="[año25].[VALORACION DEL RIESGO RESULTANTE CON CONTROLES (Riesgo residual) - p].[All]" allUniqueName="[año25].[VALORACION DEL RIESGO RESULTANTE CON CONTROLES (Riesgo residual) - p].[All]" dimensionUniqueName="[año25]" displayFolder="" count="0" memberValueDatatype="130" unbalanced="0"/>
    <cacheHierarchy uniqueName="[año25].[VALORACION DEL RIESGO RESULTANTE CON CONTROLES (Riesgo residual) - Nivel de riesgo]" caption="VALORACION DEL RIESGO RESULTANTE CON CONTROLES (Riesgo residual) - Nivel de riesgo" attribute="1" defaultMemberUniqueName="[año25].[VALORACION DEL RIESGO RESULTANTE CON CONTROLES (Riesgo residual) - Nivel de riesgo].[All]" allUniqueName="[año25].[VALORACION DEL RIESGO RESULTANTE CON CONTROLES (Riesgo residual) - Nivel de riesgo].[All]" dimensionUniqueName="[año25]" displayFolder="" count="0" memberValueDatatype="20" unbalanced="0"/>
    <cacheHierarchy uniqueName="[año25].[VALORACION DEL RIESGO RESULTANTE CON CONTROLES (Riesgo residual) - INTERPRETACIÓN DEL RIESGO]" caption="VALORACION DEL RIESGO RESULTANTE CON CONTROLES (Riesgo residual) - INTERPRETACIÓN DEL RIESGO" attribute="1" defaultMemberUniqueName="[año25].[VALORACION DEL RIESGO RESULTANTE CON CONTROLES (Riesgo residual) - INTERPRETACIÓN DEL RIESGO].[All]" allUniqueName="[año25].[VALORACION DEL RIESGO RESULTANTE CON CONTROLES (Riesgo residual) - INTERPRETACIÓN DEL RIESGO].[All]" dimensionUniqueName="[año25]" displayFolder="" count="0" memberValueDatatype="130" unbalanced="0"/>
    <cacheHierarchy uniqueName="[año25].[EFICACIA DE LAS MEDIDAS DE CONTROL Registro de accidentes, casi accidentes o enfermedades generados]" caption="EFICACIA DE LAS MEDIDAS DE CONTROL Registro de accidentes, casi accidentes o enfermedades generados" attribute="1" defaultMemberUniqueName="[año25].[EFICACIA DE LAS MEDIDAS DE CONTROL Registro de accidentes, casi accidentes o enfermedades generados].[All]" allUniqueName="[año25].[EFICACIA DE LAS MEDIDAS DE CONTROL Registro de accidentes, casi accidentes o enfermedades generados].[All]" dimensionUniqueName="[año25]" displayFolder="" count="0" memberValueDatatype="130" unbalanced="0"/>
    <cacheHierarchy uniqueName="[año25].[Eficaz]" caption="Eficaz" attribute="1" defaultMemberUniqueName="[año25].[Eficaz].[All]" allUniqueName="[año25].[Eficaz].[All]" dimensionUniqueName="[año25]" displayFolder="" count="0" memberValueDatatype="130" unbalanced="0"/>
    <cacheHierarchy uniqueName="[año25].[Comprensión Riesgo]" caption="Comprensión Riesgo" attribute="1" defaultMemberUniqueName="[año25].[Comprensión Riesgo].[All]" allUniqueName="[año25].[Comprensión Riesgo].[All]" dimensionUniqueName="[año25]" displayFolder="" count="0" memberValueDatatype="130" unbalanced="0"/>
    <cacheHierarchy uniqueName="[año25].[Nivel del Riesgo]" caption="Nivel del Riesgo" attribute="1" defaultMemberUniqueName="[año25].[Nivel del Riesgo].[All]" allUniqueName="[año25].[Nivel del Riesgo].[All]" dimensionUniqueName="[año25]" displayFolder="" count="0" memberValueDatatype="130" unbalanced="0"/>
    <cacheHierarchy uniqueName="[año26].[No.]" caption="No." attribute="1" defaultMemberUniqueName="[año26].[No.].[All]" allUniqueName="[año26].[No.].[All]" dimensionUniqueName="[año26]" displayFolder="" count="0" memberValueDatatype="20" unbalanced="0"/>
    <cacheHierarchy uniqueName="[año26].[AÑO]" caption="AÑO" attribute="1" defaultMemberUniqueName="[año26].[AÑO].[All]" allUniqueName="[año26].[AÑO].[All]" dimensionUniqueName="[año26]" displayFolder="" count="0" memberValueDatatype="20" unbalanced="0"/>
    <cacheHierarchy uniqueName="[año26].[Estación]" caption="Estación" attribute="1" defaultMemberUniqueName="[año26].[Estación].[All]" allUniqueName="[año26].[Estación].[All]" dimensionUniqueName="[año26]" displayFolder="" count="0" memberValueDatatype="130" unbalanced="0"/>
    <cacheHierarchy uniqueName="[año26].[Actividad]" caption="Actividad" attribute="1" defaultMemberUniqueName="[año26].[Actividad].[All]" allUniqueName="[año26].[Actividad].[All]" dimensionUniqueName="[año26]" displayFolder="" count="0" memberValueDatatype="130" unbalanced="0"/>
    <cacheHierarchy uniqueName="[año26].[Tárea]" caption="Tárea" attribute="1" defaultMemberUniqueName="[año26].[Tárea].[All]" allUniqueName="[año26].[Tárea].[All]" dimensionUniqueName="[año26]" displayFolder="" count="0" memberValueDatatype="130" unbalanced="0"/>
    <cacheHierarchy uniqueName="[año26].[Área / Equipo]" caption="Área / Equipo" attribute="1" defaultMemberUniqueName="[año26].[Área / Equipo].[All]" allUniqueName="[año26].[Área / Equipo].[All]" dimensionUniqueName="[año26]" displayFolder="" count="0" memberValueDatatype="130" unbalanced="0"/>
    <cacheHierarchy uniqueName="[año26].[PELIGRO - Descripción]" caption="PELIGRO - Descripción" attribute="1" defaultMemberUniqueName="[año26].[PELIGRO - Descripción].[All]" allUniqueName="[año26].[PELIGRO - Descripción].[All]" dimensionUniqueName="[año26]" displayFolder="" count="0" memberValueDatatype="130" unbalanced="0"/>
    <cacheHierarchy uniqueName="[año26].[PELIGRO -Tipo]" caption="PELIGRO -Tipo" attribute="1" defaultMemberUniqueName="[año26].[PELIGRO -Tipo].[All]" allUniqueName="[año26].[PELIGRO -Tipo].[All]" dimensionUniqueName="[año26]" displayFolder="" count="0" memberValueDatatype="130" unbalanced="0"/>
    <cacheHierarchy uniqueName="[año26].[PELIGRO -Iconografia]" caption="PELIGRO -Iconografia" attribute="1" defaultMemberUniqueName="[año26].[PELIGRO -Iconografia].[All]" allUniqueName="[año26].[PELIGRO -Iconografia].[All]" dimensionUniqueName="[año26]" displayFolder="" count="0" memberValueDatatype="130" unbalanced="0"/>
    <cacheHierarchy uniqueName="[año26].[PELIGRO - Clasificación]" caption="PELIGRO - Clasificación" attribute="1" defaultMemberUniqueName="[año26].[PELIGRO - Clasificación].[All]" allUniqueName="[año26].[PELIGRO - Clasificación].[All]" dimensionUniqueName="[año26]" displayFolder="" count="0" memberValueDatatype="130" unbalanced="0"/>
    <cacheHierarchy uniqueName="[año26].[Consecuencias (AT/EL)]" caption="Consecuencias (AT/EL)" attribute="1" defaultMemberUniqueName="[año26].[Consecuencias (AT/EL)].[All]" allUniqueName="[año26].[Consecuencias (AT/EL)].[All]" dimensionUniqueName="[año26]" displayFolder="" count="0" memberValueDatatype="130" unbalanced="0"/>
    <cacheHierarchy uniqueName="[año26].[TAREA - Rutinaria]" caption="TAREA - Rutinaria" attribute="1" defaultMemberUniqueName="[año26].[TAREA - Rutinaria].[All]" allUniqueName="[año26].[TAREA - Rutinaria].[All]" dimensionUniqueName="[año26]" displayFolder="" count="0" memberValueDatatype="130" unbalanced="0"/>
    <cacheHierarchy uniqueName="[año26].[TAREA (Interna - Externa)]" caption="TAREA (Interna - Externa)" attribute="1" defaultMemberUniqueName="[año26].[TAREA (Interna - Externa)].[All]" allUniqueName="[año26].[TAREA (Interna - Externa)].[All]" dimensionUniqueName="[año26]" displayFolder="" count="0" memberValueDatatype="130" unbalanced="0"/>
    <cacheHierarchy uniqueName="[año26].[Situación Controlada por la organización]" caption="Situación Controlada por la organización" attribute="1" defaultMemberUniqueName="[año26].[Situación Controlada por la organización].[All]" allUniqueName="[año26].[Situación Controlada por la organización].[All]" dimensionUniqueName="[año26]" displayFolder="" count="0" memberValueDatatype="130" unbalanced="0"/>
    <cacheHierarchy uniqueName="[año26].[Numero de personas expuestas - Directos]" caption="Numero de personas expuestas - Directos" attribute="1" defaultMemberUniqueName="[año26].[Numero de personas expuestas - Directos].[All]" allUniqueName="[año26].[Numero de personas expuestas - Directos].[All]" dimensionUniqueName="[año26]" displayFolder="" count="0" memberValueDatatype="20" unbalanced="0"/>
    <cacheHierarchy uniqueName="[año26].[Numero de personas expuestas - Contratistas]" caption="Numero de personas expuestas - Contratistas" attribute="1" defaultMemberUniqueName="[año26].[Numero de personas expuestas - Contratistas].[All]" allUniqueName="[año26].[Numero de personas expuestas - Contratistas].[All]" dimensionUniqueName="[año26]" displayFolder="" count="0" memberValueDatatype="20" unbalanced="0"/>
    <cacheHierarchy uniqueName="[año26].[Numero de personas expuestas - Visitantes, Clientes, autoridades y Otras Partes Interesadas]" caption="Numero de personas expuestas - Visitantes, Clientes, autoridades y Otras Partes Interesadas" attribute="1" defaultMemberUniqueName="[año26].[Numero de personas expuestas - Visitantes, Clientes, autoridades y Otras Partes Interesadas].[All]" allUniqueName="[año26].[Numero de personas expuestas - Visitantes, Clientes, autoridades y Otras Partes Interesadas].[All]" dimensionUniqueName="[año26]" displayFolder="" count="0" memberValueDatatype="20" unbalanced="0"/>
    <cacheHierarchy uniqueName="[año26].[Horas de exposición (En relación con las 24 horas al día)]" caption="Horas de exposición (En relación con las 24 horas al día)" attribute="1" defaultMemberUniqueName="[año26].[Horas de exposición (En relación con las 24 horas al día)].[All]" allUniqueName="[año26].[Horas de exposición (En relación con las 24 horas al día)].[All]" dimensionUniqueName="[año26]" displayFolder="" count="0" memberValueDatatype="5" unbalanced="0"/>
    <cacheHierarchy uniqueName="[año26].[CARGOS O PARTES INTERESADAS APLICABLES]" caption="CARGOS O PARTES INTERESADAS APLICABLES" attribute="1" defaultMemberUniqueName="[año26].[CARGOS O PARTES INTERESADAS APLICABLES].[All]" allUniqueName="[año26].[CARGOS O PARTES INTERESADAS APLICABLES].[All]" dimensionUniqueName="[año26]" displayFolder="" count="0" memberValueDatatype="130" unbalanced="0"/>
    <cacheHierarchy uniqueName="[año26].[CONTROLES EXISTENTES - Fuente]" caption="CONTROLES EXISTENTES - Fuente" attribute="1" defaultMemberUniqueName="[año26].[CONTROLES EXISTENTES - Fuente].[All]" allUniqueName="[año26].[CONTROLES EXISTENTES - Fuente].[All]" dimensionUniqueName="[año26]" displayFolder="" count="0" memberValueDatatype="130" unbalanced="0"/>
    <cacheHierarchy uniqueName="[año26].[CONTROLES EXISTENTES - Medio]" caption="CONTROLES EXISTENTES - Medio" attribute="1" defaultMemberUniqueName="[año26].[CONTROLES EXISTENTES - Medio].[All]" allUniqueName="[año26].[CONTROLES EXISTENTES - Medio].[All]" dimensionUniqueName="[año26]" displayFolder="" count="0" memberValueDatatype="130" unbalanced="0"/>
    <cacheHierarchy uniqueName="[año26].[CONTROLES EXISTENTES - Individuo]" caption="CONTROLES EXISTENTES - Individuo" attribute="1" defaultMemberUniqueName="[año26].[CONTROLES EXISTENTES - Individuo].[All]" allUniqueName="[año26].[CONTROLES EXISTENTES - Individuo].[All]" dimensionUniqueName="[año26]" displayFolder="" count="0" memberValueDatatype="130" unbalanced="0"/>
    <cacheHierarchy uniqueName="[año26].[VALORACION DE RIESGO  - C]" caption="VALORACION DE RIESGO  - C" attribute="1" defaultMemberUniqueName="[año26].[VALORACION DE RIESGO  - C].[All]" allUniqueName="[año26].[VALORACION DE RIESGO  - C].[All]" dimensionUniqueName="[año26]" displayFolder="" count="0" memberValueDatatype="130" unbalanced="0"/>
    <cacheHierarchy uniqueName="[año26].[VALORACION DE RIESGO  - Categoría]" caption="VALORACION DE RIESGO  - Categoría" attribute="1" defaultMemberUniqueName="[año26].[VALORACION DE RIESGO  - Categoría].[All]" allUniqueName="[año26].[VALORACION DE RIESGO  - Categoría].[All]" dimensionUniqueName="[año26]" displayFolder="" count="0" memberValueDatatype="130" unbalanced="0"/>
    <cacheHierarchy uniqueName="[año26].[VALORACION DE RIESGO -p]" caption="VALORACION DE RIESGO -p" attribute="1" defaultMemberUniqueName="[año26].[VALORACION DE RIESGO -p].[All]" allUniqueName="[año26].[VALORACION DE RIESGO -p].[All]" dimensionUniqueName="[año26]" displayFolder="" count="0" memberValueDatatype="130" unbalanced="0"/>
    <cacheHierarchy uniqueName="[año26].[Nivel de riesgo]" caption="Nivel de riesgo" attribute="1" defaultMemberUniqueName="[año26].[Nivel de riesgo].[All]" allUniqueName="[año26].[Nivel de riesgo].[All]" dimensionUniqueName="[año26]" displayFolder="" count="0" memberValueDatatype="20" unbalanced="0"/>
    <cacheHierarchy uniqueName="[año26].[Existencia de requisitos legales]" caption="Existencia de requisitos legales" attribute="1" defaultMemberUniqueName="[año26].[Existencia de requisitos legales].[All]" allUniqueName="[año26].[Existencia de requisitos legales].[All]" dimensionUniqueName="[año26]" displayFolder="" count="0" memberValueDatatype="130" unbalanced="0"/>
    <cacheHierarchy uniqueName="[año26].[CONTROLES (TRATAMIENTO DEL RIESGO Y PLANES ATENUANTES) - ELIMINACIÓN]" caption="CONTROLES (TRATAMIENTO DEL RIESGO Y PLANES ATENUANTES) - ELIMINACIÓN" attribute="1" defaultMemberUniqueName="[año26].[CONTROLES (TRATAMIENTO DEL RIESGO Y PLANES ATENUANTES) - ELIMINACIÓN].[All]" allUniqueName="[año26].[CONTROLES (TRATAMIENTO DEL RIESGO Y PLANES ATENUANTES) - ELIMINACIÓN].[All]" dimensionUniqueName="[año26]" displayFolder="" count="0" memberValueDatatype="130" unbalanced="0"/>
    <cacheHierarchy uniqueName="[año26].[CONTROLES (TRATAMIENTO DEL RIESGO Y PLANES ATENUANTES) - SUSTITUCIÓN]" caption="CONTROLES (TRATAMIENTO DEL RIESGO Y PLANES ATENUANTES) - SUSTITUCIÓN" attribute="1" defaultMemberUniqueName="[año26].[CONTROLES (TRATAMIENTO DEL RIESGO Y PLANES ATENUANTES) - SUSTITUCIÓN].[All]" allUniqueName="[año26].[CONTROLES (TRATAMIENTO DEL RIESGO Y PLANES ATENUANTES) - SUSTITUCIÓN].[All]" dimensionUniqueName="[año26]" displayFolder="" count="0" memberValueDatatype="130" unbalanced="0"/>
    <cacheHierarchy uniqueName="[año26].[CONTROLES (TRATAMIENTO DEL RIESGO Y PLANES ATENUANTES) - CONTROLES DE INGENIERIA]" caption="CONTROLES (TRATAMIENTO DEL RIESGO Y PLANES ATENUANTES) - CONTROLES DE INGENIERIA" attribute="1" defaultMemberUniqueName="[año26].[CONTROLES (TRATAMIENTO DEL RIESGO Y PLANES ATENUANTES) - CONTROLES DE INGENIERIA].[All]" allUniqueName="[año26].[CONTROLES (TRATAMIENTO DEL RIESGO Y PLANES ATENUANTES) - CONTROLES DE INGENIERIA].[All]" dimensionUniqueName="[año26]" displayFolder="" count="0" memberValueDatatype="130" unbalanced="0"/>
    <cacheHierarchy uniqueName="[año26].[CONTROLES (TRATAMIENTO DEL RIESGO Y PLANES ATENUANTES) - CONTROLES ADMINISTRATIVOS / SEÑALIZACIÓN]" caption="CONTROLES (TRATAMIENTO DEL RIESGO Y PLANES ATENUANTES) - CONTROLES ADMINISTRATIVOS / SEÑALIZACIÓN" attribute="1" defaultMemberUniqueName="[año26].[CONTROLES (TRATAMIENTO DEL RIESGO Y PLANES ATENUANTES) - CONTROLES ADMINISTRATIVOS / SEÑALIZACIÓN].[All]" allUniqueName="[año26].[CONTROLES (TRATAMIENTO DEL RIESGO Y PLANES ATENUANTES) - CONTROLES ADMINISTRATIVOS / SEÑALIZACIÓN].[All]" dimensionUniqueName="[año26]" displayFolder="" count="0" memberValueDatatype="130" unbalanced="0"/>
    <cacheHierarchy uniqueName="[año26].[CONTROLES (TRATAMIENTO DEL RIESGO Y PLANES ATENUANTES) - ELEMENTOS DE PROTECCIÓN PERSONAL]" caption="CONTROLES (TRATAMIENTO DEL RIESGO Y PLANES ATENUANTES) - ELEMENTOS DE PROTECCIÓN PERSONAL" attribute="1" defaultMemberUniqueName="[año26].[CONTROLES (TRATAMIENTO DEL RIESGO Y PLANES ATENUANTES) - ELEMENTOS DE PROTECCIÓN PERSONAL].[All]" allUniqueName="[año26].[CONTROLES (TRATAMIENTO DEL RIESGO Y PLANES ATENUANTES) - ELEMENTOS DE PROTECCIÓN PERSONAL].[All]" dimensionUniqueName="[año26]" displayFolder="" count="0" memberValueDatatype="130" unbalanced="0"/>
    <cacheHierarchy uniqueName="[año26].[Compilado de controles]" caption="Compilado de controles" attribute="1" defaultMemberUniqueName="[año26].[Compilado de controles].[All]" allUniqueName="[año26].[Compilado de controles].[All]" dimensionUniqueName="[año26]" displayFolder="" count="0" memberValueDatatype="130" unbalanced="0"/>
    <cacheHierarchy uniqueName="[año26].[RESPONSABLE DE EJECUTAR LA ACCION]" caption="RESPONSABLE DE EJECUTAR LA ACCION" attribute="1" defaultMemberUniqueName="[año26].[RESPONSABLE DE EJECUTAR LA ACCION].[All]" allUniqueName="[año26].[RESPONSABLE DE EJECUTAR LA ACCION].[All]" dimensionUniqueName="[año26]" displayFolder="" count="0" memberValueDatatype="130" unbalanced="0"/>
    <cacheHierarchy uniqueName="[año26].[VALORACION DEL RIESGO RESULTANTE CON CONTROLES (Riesgo residual) - C]" caption="VALORACION DEL RIESGO RESULTANTE CON CONTROLES (Riesgo residual) - C" attribute="1" defaultMemberUniqueName="[año26].[VALORACION DEL RIESGO RESULTANTE CON CONTROLES (Riesgo residual) - C].[All]" allUniqueName="[año26].[VALORACION DEL RIESGO RESULTANTE CON CONTROLES (Riesgo residual) - C].[All]" dimensionUniqueName="[año26]" displayFolder="" count="0" memberValueDatatype="130" unbalanced="0"/>
    <cacheHierarchy uniqueName="[año26].[VALORACION DEL RIESGO RESULTANTE CON CONTROLES (Riesgo residual) - Categoría]" caption="VALORACION DEL RIESGO RESULTANTE CON CONTROLES (Riesgo residual) - Categoría" attribute="1" defaultMemberUniqueName="[año26].[VALORACION DEL RIESGO RESULTANTE CON CONTROLES (Riesgo residual) - Categoría].[All]" allUniqueName="[año26].[VALORACION DEL RIESGO RESULTANTE CON CONTROLES (Riesgo residual) - Categoría].[All]" dimensionUniqueName="[año26]" displayFolder="" count="0" memberValueDatatype="130" unbalanced="0"/>
    <cacheHierarchy uniqueName="[año26].[VALORACION DEL RIESGO RESULTANTE CON CONTROLES (Riesgo residual) - p]" caption="VALORACION DEL RIESGO RESULTANTE CON CONTROLES (Riesgo residual) - p" attribute="1" defaultMemberUniqueName="[año26].[VALORACION DEL RIESGO RESULTANTE CON CONTROLES (Riesgo residual) - p].[All]" allUniqueName="[año26].[VALORACION DEL RIESGO RESULTANTE CON CONTROLES (Riesgo residual) - p].[All]" dimensionUniqueName="[año26]" displayFolder="" count="0" memberValueDatatype="130" unbalanced="0"/>
    <cacheHierarchy uniqueName="[año26].[VALORACION DEL RIESGO RESULTANTE CON CONTROLES (Riesgo residual) - Nivel de riesgo]" caption="VALORACION DEL RIESGO RESULTANTE CON CONTROLES (Riesgo residual) - Nivel de riesgo" attribute="1" defaultMemberUniqueName="[año26].[VALORACION DEL RIESGO RESULTANTE CON CONTROLES (Riesgo residual) - Nivel de riesgo].[All]" allUniqueName="[año26].[VALORACION DEL RIESGO RESULTANTE CON CONTROLES (Riesgo residual) - Nivel de riesgo].[All]" dimensionUniqueName="[año26]" displayFolder="" count="0" memberValueDatatype="20" unbalanced="0"/>
    <cacheHierarchy uniqueName="[año26].[VALORACION DEL RIESGO RESULTANTE CON CONTROLES (Riesgo residual) - INTERPRETACIÓN DEL RIESGO]" caption="VALORACION DEL RIESGO RESULTANTE CON CONTROLES (Riesgo residual) - INTERPRETACIÓN DEL RIESGO" attribute="1" defaultMemberUniqueName="[año26].[VALORACION DEL RIESGO RESULTANTE CON CONTROLES (Riesgo residual) - INTERPRETACIÓN DEL RIESGO].[All]" allUniqueName="[año26].[VALORACION DEL RIESGO RESULTANTE CON CONTROLES (Riesgo residual) - INTERPRETACIÓN DEL RIESGO].[All]" dimensionUniqueName="[año26]" displayFolder="" count="0" memberValueDatatype="130" unbalanced="0"/>
    <cacheHierarchy uniqueName="[año26].[EFICACIA DE LAS MEDIDAS DE CONTROL Registro de accidentes, casi accidentes o enfermedades generados]" caption="EFICACIA DE LAS MEDIDAS DE CONTROL Registro de accidentes, casi accidentes o enfermedades generados" attribute="1" defaultMemberUniqueName="[año26].[EFICACIA DE LAS MEDIDAS DE CONTROL Registro de accidentes, casi accidentes o enfermedades generados].[All]" allUniqueName="[año26].[EFICACIA DE LAS MEDIDAS DE CONTROL Registro de accidentes, casi accidentes o enfermedades generados].[All]" dimensionUniqueName="[año26]" displayFolder="" count="0" memberValueDatatype="130" unbalanced="0"/>
    <cacheHierarchy uniqueName="[año26].[Eficaz]" caption="Eficaz" attribute="1" defaultMemberUniqueName="[año26].[Eficaz].[All]" allUniqueName="[año26].[Eficaz].[All]" dimensionUniqueName="[año26]" displayFolder="" count="0" memberValueDatatype="130" unbalanced="0"/>
    <cacheHierarchy uniqueName="[año26].[Comprensión Riesgo]" caption="Comprensión Riesgo" attribute="1" defaultMemberUniqueName="[año26].[Comprensión Riesgo].[All]" allUniqueName="[año26].[Comprensión Riesgo].[All]" dimensionUniqueName="[año26]" displayFolder="" count="0" memberValueDatatype="130" unbalanced="0"/>
    <cacheHierarchy uniqueName="[año26].[Nivel del Riesgo]" caption="Nivel del Riesgo" attribute="1" defaultMemberUniqueName="[año26].[Nivel del Riesgo].[All]" allUniqueName="[año26].[Nivel del Riesgo].[All]" dimensionUniqueName="[año26]" displayFolder="" count="0" memberValueDatatype="130" unbalanced="0"/>
    <cacheHierarchy uniqueName="[Consecuencia].[Consecuencia]" caption="Consecuencia" attribute="1" defaultMemberUniqueName="[Consecuencia].[Consecuencia].[All]" allUniqueName="[Consecuencia].[Consecuencia].[All]" dimensionUniqueName="[Consecuencia]" displayFolder="" count="2" memberValueDatatype="130" unbalanced="0">
      <fieldsUsage count="2">
        <fieldUsage x="-1"/>
        <fieldUsage x="7"/>
      </fieldsUsage>
    </cacheHierarchy>
    <cacheHierarchy uniqueName="[eficacia].[Eficacia]" caption="Eficacia" attribute="1" defaultMemberUniqueName="[eficacia].[Eficacia].[All]" allUniqueName="[eficacia].[Eficacia].[All]" dimensionUniqueName="[eficacia]" displayFolder="" count="2" memberValueDatatype="130" unbalanced="0">
      <fieldsUsage count="2">
        <fieldUsage x="-1"/>
        <fieldUsage x="0"/>
      </fieldsUsage>
    </cacheHierarchy>
    <cacheHierarchy uniqueName="[subclasificacion].[Subclasificación]" caption="Subclasificación" attribute="1" defaultMemberUniqueName="[subclasificacion].[Subclasificación].[All]" allUniqueName="[subclasificacion].[Subclasificación].[All]" dimensionUniqueName="[subclasificacion]" displayFolder="" count="2" memberValueDatatype="130" unbalanced="0">
      <fieldsUsage count="2">
        <fieldUsage x="-1"/>
        <fieldUsage x="8"/>
      </fieldsUsage>
    </cacheHierarchy>
    <cacheHierarchy uniqueName="[Tabla5].[VERSIÓN]" caption="VERSIÓN" attribute="1" defaultMemberUniqueName="[Tabla5].[VERSIÓN].[All]" allUniqueName="[Tabla5].[VERSIÓN].[All]" dimensionUniqueName="[Tabla5]" displayFolder="" count="0" memberValueDatatype="20" unbalanced="0"/>
    <cacheHierarchy uniqueName="[Tabla5].[Año]" caption="Año" attribute="1" defaultMemberUniqueName="[Tabla5].[Año].[All]" allUniqueName="[Tabla5].[Año].[All]" dimensionUniqueName="[Tabla5]" displayFolder="" count="0" memberValueDatatype="20" unbalanced="0"/>
    <cacheHierarchy uniqueName="[Tabla5].[FECHA]" caption="FECHA" attribute="1" time="1" defaultMemberUniqueName="[Tabla5].[FECHA].[All]" allUniqueName="[Tabla5].[FECHA].[All]" dimensionUniqueName="[Tabla5]" displayFolder="" count="0" memberValueDatatype="7" unbalanced="0"/>
    <cacheHierarchy uniqueName="[Tabla5].[CAMBIOS REALIZADOS]" caption="CAMBIOS REALIZADOS" attribute="1" defaultMemberUniqueName="[Tabla5].[CAMBIOS REALIZADOS].[All]" allUniqueName="[Tabla5].[CAMBIOS REALIZADOS].[All]" dimensionUniqueName="[Tabla5]" displayFolder="" count="0" memberValueDatatype="130" unbalanced="0"/>
    <cacheHierarchy uniqueName="[Tipopeligro].[Tipo de peligro]" caption="Tipo de peligro" attribute="1" defaultMemberUniqueName="[Tipopeligro].[Tipo de peligro].[All]" allUniqueName="[Tipopeligro].[Tipo de peligro].[All]" dimensionUniqueName="[Tipopeligro]" displayFolder="" count="2" memberValueDatatype="130" unbalanced="0">
      <fieldsUsage count="2">
        <fieldUsage x="-1"/>
        <fieldUsage x="9"/>
      </fieldsUsage>
    </cacheHierarchy>
    <cacheHierarchy uniqueName="[Valorcualitativoriesgo].[Nivel cualitativo de riesgo]" caption="Nivel cualitativo de riesgo" attribute="1" defaultMemberUniqueName="[Valorcualitativoriesgo].[Nivel cualitativo de riesgo].[All]" allUniqueName="[Valorcualitativoriesgo].[Nivel cualitativo de riesgo].[All]" dimensionUniqueName="[Valorcualitativoriesgo]" displayFolder="" count="2" memberValueDatatype="130" unbalanced="0">
      <fieldsUsage count="2">
        <fieldUsage x="-1"/>
        <fieldUsage x="10"/>
      </fieldsUsage>
    </cacheHierarchy>
    <cacheHierarchy uniqueName="[valornivelriesgo].[Nivel del riesgo]" caption="Nivel del riesgo" attribute="1" defaultMemberUniqueName="[valornivelriesgo].[Nivel del riesgo].[All]" allUniqueName="[valornivelriesgo].[Nivel del riesgo].[All]" dimensionUniqueName="[valornivelriesgo]" displayFolder="" count="2" memberValueDatatype="20" unbalanced="0">
      <fieldsUsage count="2">
        <fieldUsage x="-1"/>
        <fieldUsage x="5"/>
      </fieldsUsage>
    </cacheHierarchy>
    <cacheHierarchy uniqueName="[Measures].[__XL_Count Año]" caption="__XL_Count Año" measure="1" displayFolder="" measureGroup="Año" count="0" hidden="1"/>
    <cacheHierarchy uniqueName="[Measures].[__XL_Count subclasificacion]" caption="__XL_Count subclasificacion" measure="1" displayFolder="" measureGroup="subclasificacion" count="0" hidden="1"/>
    <cacheHierarchy uniqueName="[Measures].[__XL_Count valornivelriesgo]" caption="__XL_Count valornivelriesgo" measure="1" displayFolder="" measureGroup="valornivelriesgo" count="0" hidden="1"/>
    <cacheHierarchy uniqueName="[Measures].[__XL_Count Valorcualitativoriesgo]" caption="__XL_Count Valorcualitativoriesgo" measure="1" displayFolder="" measureGroup="Valorcualitativoriesgo" count="0" hidden="1"/>
    <cacheHierarchy uniqueName="[Measures].[__XL_Count Actividadesdelamatriz]" caption="__XL_Count Actividadesdelamatriz" measure="1" displayFolder="" measureGroup="Actividadesdelamatriz" count="0" hidden="1"/>
    <cacheHierarchy uniqueName="[Measures].[__XL_Count eficacia]" caption="__XL_Count eficacia" measure="1" displayFolder="" measureGroup="eficacia" count="0" hidden="1"/>
    <cacheHierarchy uniqueName="[Measures].[__XL_Count año24]" caption="__XL_Count año24" measure="1" displayFolder="" measureGroup="año24" count="0" hidden="1"/>
    <cacheHierarchy uniqueName="[Measures].[__XL_Count año25]" caption="__XL_Count año25" measure="1" displayFolder="" measureGroup="año25" count="0" hidden="1"/>
    <cacheHierarchy uniqueName="[Measures].[__XL_Count Tipopeligro]" caption="__XL_Count Tipopeligro" measure="1" displayFolder="" measureGroup="Tipopeligro" count="0" hidden="1"/>
    <cacheHierarchy uniqueName="[Measures].[__XL_Count Consecuencia]" caption="__XL_Count Consecuencia" measure="1" displayFolder="" measureGroup="Consecuencia" count="0" hidden="1"/>
    <cacheHierarchy uniqueName="[Measures].[__XL_Count año26]" caption="__XL_Count año26" measure="1" displayFolder="" measureGroup="año26" count="0" hidden="1"/>
    <cacheHierarchy uniqueName="[Measures].[__XL_Count Tabla5]" caption="__XL_Count Tabla5" measure="1" displayFolder="" measureGroup="Tabla5" count="0" hidden="1"/>
    <cacheHierarchy uniqueName="[Measures].[__No hay medidas definidas]" caption="__No hay medidas definidas" measure="1" displayFolder="" count="0" hidden="1"/>
    <cacheHierarchy uniqueName="[Measures].[Recuento de Eficacia]" caption="Recuento de Eficacia" measure="1" displayFolder="" measureGroup="eficacia" count="0" hidden="1">
      <extLst>
        <ext xmlns:x15="http://schemas.microsoft.com/office/spreadsheetml/2010/11/main" uri="{B97F6D7D-B522-45F9-BDA1-12C45D357490}">
          <x15:cacheHierarchy aggregatedColumn="130"/>
        </ext>
      </extLst>
    </cacheHierarchy>
    <cacheHierarchy uniqueName="[Measures].[Recuento de VALORACION DEL RIESGO RESULTANTE CON CONTROLES (Riesgo residual) - INTERPRETACIÓN DEL RI]" caption="Recuento de VALORACION DEL RIESGO RESULTANTE CON CONTROLES (Riesgo residual) - INTERPRETACIÓN DEL RI" measure="1" displayFolder="" measureGroup="año24" count="0" hidden="1">
      <extLst>
        <ext xmlns:x15="http://schemas.microsoft.com/office/spreadsheetml/2010/11/main" uri="{B97F6D7D-B522-45F9-BDA1-12C45D357490}">
          <x15:cacheHierarchy aggregatedColumn="39"/>
        </ext>
      </extLst>
    </cacheHierarchy>
    <cacheHierarchy uniqueName="[Measures].[Recuento de VALORACION DEL RIESGO RESULTANTE CON CONTROLES (Riesgo residual) - INTERPRETACIÓN DEL R]" caption="Recuento de VALORACION DEL RIESGO RESULTANTE CON CONTROLES (Riesgo residual) - INTERPRETACIÓN DEL R" measure="1" displayFolder="" measureGroup="año25" count="0" hidden="1">
      <extLst>
        <ext xmlns:x15="http://schemas.microsoft.com/office/spreadsheetml/2010/11/main" uri="{B97F6D7D-B522-45F9-BDA1-12C45D357490}">
          <x15:cacheHierarchy aggregatedColumn="81"/>
        </ext>
      </extLst>
    </cacheHierarchy>
    <cacheHierarchy uniqueName="[Measures].[Recuento de Eficaz]" caption="Recuento de Eficaz" measure="1" displayFolder="" measureGroup="año24" count="0" oneField="1" hidden="1">
      <fieldsUsage count="1">
        <fieldUsage x="4"/>
      </fieldsUsage>
      <extLst>
        <ext xmlns:x15="http://schemas.microsoft.com/office/spreadsheetml/2010/11/main" uri="{B97F6D7D-B522-45F9-BDA1-12C45D357490}">
          <x15:cacheHierarchy aggregatedColumn="41"/>
        </ext>
      </extLst>
    </cacheHierarchy>
    <cacheHierarchy uniqueName="[Measures].[Recuento de Eficaz 2]" caption="Recuento de Eficaz 2" measure="1" displayFolder="" measureGroup="año25" count="0" oneField="1" hidden="1">
      <fieldsUsage count="1">
        <fieldUsage x="3"/>
      </fieldsUsage>
      <extLst>
        <ext xmlns:x15="http://schemas.microsoft.com/office/spreadsheetml/2010/11/main" uri="{B97F6D7D-B522-45F9-BDA1-12C45D357490}">
          <x15:cacheHierarchy aggregatedColumn="83"/>
        </ext>
      </extLst>
    </cacheHierarchy>
    <cacheHierarchy uniqueName="[Measures].[Recuento de Eficaz 3]" caption="Recuento de Eficaz 3" measure="1" displayFolder="" measureGroup="año26" count="0" oneField="1" hidden="1">
      <fieldsUsage count="1">
        <fieldUsage x="2"/>
      </fieldsUsage>
      <extLst>
        <ext xmlns:x15="http://schemas.microsoft.com/office/spreadsheetml/2010/11/main" uri="{B97F6D7D-B522-45F9-BDA1-12C45D357490}">
          <x15:cacheHierarchy aggregatedColumn="126"/>
        </ext>
      </extLst>
    </cacheHierarchy>
    <cacheHierarchy uniqueName="[Measures].[Recuento de VALORACION DEL RIESGO RESULTANTE CON CONTROLES (Riesgo residual) - INTERPRETACIÓN DEL ]" caption="Recuento de VALORACION DEL RIESGO RESULTANTE CON CONTROLES (Riesgo residual) - INTERPRETACIÓN DEL " measure="1" displayFolder="" measureGroup="año26" count="0" hidden="1">
      <extLst>
        <ext xmlns:x15="http://schemas.microsoft.com/office/spreadsheetml/2010/11/main" uri="{B97F6D7D-B522-45F9-BDA1-12C45D357490}">
          <x15:cacheHierarchy aggregatedColumn="124"/>
        </ext>
      </extLst>
    </cacheHierarchy>
  </cacheHierarchies>
  <kpis count="0"/>
  <dimensions count="13">
    <dimension name="Actividadesdelamatriz" uniqueName="[Actividadesdelamatriz]" caption="Actividadesdelamatriz"/>
    <dimension name="Año" uniqueName="[Año]" caption="Año"/>
    <dimension name="año24" uniqueName="[año24]" caption="año24"/>
    <dimension name="año25" uniqueName="[año25]" caption="año25"/>
    <dimension name="año26" uniqueName="[año26]" caption="año26"/>
    <dimension name="Consecuencia" uniqueName="[Consecuencia]" caption="Consecuencia"/>
    <dimension name="eficacia" uniqueName="[eficacia]" caption="eficacia"/>
    <dimension measure="1" name="Measures" uniqueName="[Measures]" caption="Measures"/>
    <dimension name="subclasificacion" uniqueName="[subclasificacion]" caption="subclasificacion"/>
    <dimension name="Tabla5" uniqueName="[Tabla5]" caption="Tabla5"/>
    <dimension name="Tipopeligro" uniqueName="[Tipopeligro]" caption="Tipopeligro"/>
    <dimension name="Valorcualitativoriesgo" uniqueName="[Valorcualitativoriesgo]" caption="Valorcualitativoriesgo"/>
    <dimension name="valornivelriesgo" uniqueName="[valornivelriesgo]" caption="valornivelriesgo"/>
  </dimensions>
  <measureGroups count="12">
    <measureGroup name="Actividadesdelamatriz" caption="Actividadesdelamatriz"/>
    <measureGroup name="Año" caption="Año"/>
    <measureGroup name="año24" caption="año24"/>
    <measureGroup name="año25" caption="año25"/>
    <measureGroup name="año26" caption="año26"/>
    <measureGroup name="Consecuencia" caption="Consecuencia"/>
    <measureGroup name="eficacia" caption="eficacia"/>
    <measureGroup name="subclasificacion" caption="subclasificacion"/>
    <measureGroup name="Tabla5" caption="Tabla5"/>
    <measureGroup name="Tipopeligro" caption="Tipopeligro"/>
    <measureGroup name="Valorcualitativoriesgo" caption="Valorcualitativoriesgo"/>
    <measureGroup name="valornivelriesgo" caption="valornivelriesgo"/>
  </measureGroups>
  <maps count="36">
    <map measureGroup="0" dimension="0"/>
    <map measureGroup="1" dimension="1"/>
    <map measureGroup="2" dimension="0"/>
    <map measureGroup="2" dimension="1"/>
    <map measureGroup="2" dimension="2"/>
    <map measureGroup="2" dimension="5"/>
    <map measureGroup="2" dimension="6"/>
    <map measureGroup="2" dimension="8"/>
    <map measureGroup="2" dimension="10"/>
    <map measureGroup="2" dimension="11"/>
    <map measureGroup="2" dimension="12"/>
    <map measureGroup="3" dimension="0"/>
    <map measureGroup="3" dimension="1"/>
    <map measureGroup="3" dimension="3"/>
    <map measureGroup="3" dimension="5"/>
    <map measureGroup="3" dimension="6"/>
    <map measureGroup="3" dimension="8"/>
    <map measureGroup="3" dimension="10"/>
    <map measureGroup="3" dimension="11"/>
    <map measureGroup="3" dimension="12"/>
    <map measureGroup="4" dimension="0"/>
    <map measureGroup="4" dimension="1"/>
    <map measureGroup="4" dimension="4"/>
    <map measureGroup="4" dimension="5"/>
    <map measureGroup="4" dimension="6"/>
    <map measureGroup="4" dimension="8"/>
    <map measureGroup="4" dimension="10"/>
    <map measureGroup="4" dimension="11"/>
    <map measureGroup="4" dimension="12"/>
    <map measureGroup="5" dimension="5"/>
    <map measureGroup="6" dimension="6"/>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CARLOS MARROQUIN CADENA" refreshedDate="46270.813158680554" createdVersion="5" refreshedVersion="8" minRefreshableVersion="3" recordCount="0" supportSubquery="1" supportAdvancedDrill="1" xr:uid="{AAEC6B33-6858-4A6F-A817-ED9415A222E9}">
  <cacheSource type="external" connectionId="1"/>
  <cacheFields count="11">
    <cacheField name="[Valorcualitativoriesgo].[Nivel cualitativo de riesgo].[Nivel cualitativo de riesgo]" caption="Nivel cualitativo de riesgo" numFmtId="0" hierarchy="137" level="1">
      <sharedItems count="3">
        <s v="Bajo"/>
        <s v="Medio"/>
        <s v="Alto" u="1"/>
      </sharedItems>
    </cacheField>
    <cacheField name="[subclasificacion].[Subclasificación].[Subclasificación]" caption="Subclasificación" numFmtId="0" hierarchy="131" level="1">
      <sharedItems containsBlank="1" count="43">
        <s v="1.1 Virus"/>
        <s v="1.2 Bacterias"/>
        <s v="1.3 Hongos"/>
        <s v="1.6  Picaduras"/>
        <s v="1.7 Mordeduras"/>
        <s v="2.1 Ruido"/>
        <s v="2.2 Iluminación"/>
        <s v="2.3 Vibración"/>
        <s v="2.4 Temperaturas extremas"/>
        <s v="2.5 Presión"/>
        <s v="2.6 Radiaciones ionizantes"/>
        <s v="2.7 Radiaciones No ionizantes"/>
        <s v="3.4 Líquidos, rocíos"/>
        <s v="3.5 Gases y vapores"/>
        <s v="3.6 Humos metálicos y NO metálicos"/>
        <s v="3.7 Material particulado"/>
        <s v="4.1 Gestión organizacional"/>
        <s v="4.2 Características de la organización del trabajo"/>
        <s v="4.3 Condiciones de la tarea"/>
        <s v="4.4 Características del grupo social de trabajo"/>
        <s v="4.6 Jornada de trabajo"/>
        <s v="4.7. Carga de Trabajo"/>
        <s v="4.8 Victimización y acoso (bullying) e intimidación"/>
        <s v="4.9 Liderazgo y la cultura de la organización"/>
        <s v="5.1 Postura"/>
        <s v="5.2 Esfuerzos"/>
        <s v="5.3 Movimientos repetitivos"/>
        <s v="5.4 Manipulación manual de cargas"/>
        <s v="6.1 Mecánico"/>
        <s v="6.2 Eléctrico"/>
        <s v="6.3 Locativos"/>
        <s v="6.4 Tecnológico"/>
        <s v="6.5 Accidentes de transito"/>
        <s v="6.6 Públicos"/>
        <s v="6.7 Trabajo en alturas"/>
        <s v="6.8 Espacios confinados"/>
        <s v="7.1 Sismo"/>
        <s v="7.3 Vendaval"/>
        <s v="7.6 Precipitaciones"/>
        <m/>
        <s v="3.1 Polvos orgánicos e inorgánicos" u="1"/>
        <s v="7.4 Inundación" u="1"/>
        <s v="7.5 Derrumbe" u="1"/>
      </sharedItems>
    </cacheField>
    <cacheField name="[Measures].[Recuento de VALORACION DEL RIESGO RESULTANTE CON CONTROLES (Riesgo residual) - INTERPRETACIÓN DEL RI]" caption="Recuento de VALORACION DEL RIESGO RESULTANTE CON CONTROLES (Riesgo residual) - INTERPRETACIÓN DEL RI" numFmtId="0" hierarchy="153" level="32767"/>
    <cacheField name="[Measures].[Recuento de VALORACION DEL RIESGO RESULTANTE CON CONTROLES (Riesgo residual) - INTERPRETACIÓN DEL R]" caption="Recuento de VALORACION DEL RIESGO RESULTANTE CON CONTROLES (Riesgo residual) - INTERPRETACIÓN DEL R" numFmtId="0" hierarchy="154" level="32767"/>
    <cacheField name="[Measures].[Recuento de VALORACION DEL RIESGO RESULTANTE CON CONTROLES (Riesgo residual) - INTERPRETACIÓN DEL ]" caption="Recuento de VALORACION DEL RIESGO RESULTANTE CON CONTROLES (Riesgo residual) - INTERPRETACIÓN DEL " numFmtId="0" hierarchy="158" level="32767"/>
    <cacheField name="[Año].[AÑO].[AÑO]" caption="AÑO" numFmtId="0" hierarchy="1" level="1">
      <sharedItems containsSemiMixedTypes="0" containsString="0" containsNumber="1" containsInteger="1" minValue="2024" maxValue="2026" count="3">
        <n v="2026"/>
        <n v="2024"/>
        <n v="2025"/>
      </sharedItems>
      <extLst>
        <ext xmlns:x15="http://schemas.microsoft.com/office/spreadsheetml/2010/11/main" uri="{4F2E5C28-24EA-4eb8-9CBF-B6C8F9C3D259}">
          <x15:cachedUniqueNames>
            <x15:cachedUniqueName index="0" name="[Año].[AÑO].&amp;[2026]"/>
            <x15:cachedUniqueName index="1" name="[Año].[AÑO].&amp;[2024]"/>
            <x15:cachedUniqueName index="2" name="[Año].[AÑO].&amp;[2025]"/>
          </x15:cachedUniqueNames>
        </ext>
      </extLst>
    </cacheField>
    <cacheField name="[valornivelriesgo].[Nivel del riesgo].[Nivel del riesgo]" caption="Nivel del riesgo" numFmtId="0" hierarchy="138" level="1">
      <sharedItems containsSemiMixedTypes="0" containsNonDate="0" containsString="0"/>
    </cacheField>
    <cacheField name="[Actividadesdelamatriz].[Actividades].[Actividades]" caption="Actividades" numFmtId="0" level="1">
      <sharedItems containsSemiMixedTypes="0" containsNonDate="0" containsString="0"/>
    </cacheField>
    <cacheField name="[Consecuencia].[Consecuencia].[Consecuencia]" caption="Consecuencia" numFmtId="0" hierarchy="129" level="1">
      <sharedItems containsSemiMixedTypes="0" containsNonDate="0" containsString="0"/>
    </cacheField>
    <cacheField name="[eficacia].[Eficacia].[Eficacia]" caption="Eficacia" numFmtId="0" hierarchy="130" level="1">
      <sharedItems containsSemiMixedTypes="0" containsNonDate="0" containsString="0"/>
    </cacheField>
    <cacheField name="[Tipopeligro].[Tipo de peligro].[Tipo de peligro]" caption="Tipo de peligro" numFmtId="0" hierarchy="136" level="1">
      <sharedItems containsSemiMixedTypes="0" containsNonDate="0" containsString="0"/>
    </cacheField>
  </cacheFields>
  <cacheHierarchies count="159">
    <cacheHierarchy uniqueName="[Actividadesdelamatriz].[Actividades]" caption="Actividades" attribute="1" defaultMemberUniqueName="[Actividadesdelamatriz].[Actividades].[All]" allUniqueName="[Actividadesdelamatriz].[Actividades].[All]" dimensionUniqueName="[Actividadesdelamatriz]" displayFolder="" count="2" memberValueDatatype="130" unbalanced="0">
      <fieldsUsage count="2">
        <fieldUsage x="-1"/>
        <fieldUsage x="7"/>
      </fieldsUsage>
    </cacheHierarchy>
    <cacheHierarchy uniqueName="[Año].[AÑO]" caption="AÑO" attribute="1" defaultMemberUniqueName="[Año].[AÑO].[All]" allUniqueName="[Año].[AÑO].[All]" dimensionUniqueName="[Año]" displayFolder="" count="2" memberValueDatatype="20" unbalanced="0">
      <fieldsUsage count="2">
        <fieldUsage x="-1"/>
        <fieldUsage x="5"/>
      </fieldsUsage>
    </cacheHierarchy>
    <cacheHierarchy uniqueName="[año24].[No.]" caption="No." attribute="1" defaultMemberUniqueName="[año24].[No.].[All]" allUniqueName="[año24].[No.].[All]" dimensionUniqueName="[año24]" displayFolder="" count="0" memberValueDatatype="20" unbalanced="0"/>
    <cacheHierarchy uniqueName="[año24].[AÑO]" caption="AÑO" attribute="1" defaultMemberUniqueName="[año24].[AÑO].[All]" allUniqueName="[año24].[AÑO].[All]" dimensionUniqueName="[año24]" displayFolder="" count="0" memberValueDatatype="20" unbalanced="0"/>
    <cacheHierarchy uniqueName="[año24].[Estación]" caption="Estación" attribute="1" defaultMemberUniqueName="[año24].[Estación].[All]" allUniqueName="[año24].[Estación].[All]" dimensionUniqueName="[año24]" displayFolder="" count="0" memberValueDatatype="130" unbalanced="0"/>
    <cacheHierarchy uniqueName="[año24].[Actividad]" caption="Actividad" attribute="1" defaultMemberUniqueName="[año24].[Actividad].[All]" allUniqueName="[año24].[Actividad].[All]" dimensionUniqueName="[año24]" displayFolder="" count="0" memberValueDatatype="130" unbalanced="0"/>
    <cacheHierarchy uniqueName="[año24].[Tárea]" caption="Tárea" attribute="1" defaultMemberUniqueName="[año24].[Tárea].[All]" allUniqueName="[año24].[Tárea].[All]" dimensionUniqueName="[año24]" displayFolder="" count="0" memberValueDatatype="130" unbalanced="0"/>
    <cacheHierarchy uniqueName="[año24].[Área / Equipo]" caption="Área / Equipo" attribute="1" defaultMemberUniqueName="[año24].[Área / Equipo].[All]" allUniqueName="[año24].[Área / Equipo].[All]" dimensionUniqueName="[año24]" displayFolder="" count="0" memberValueDatatype="130" unbalanced="0"/>
    <cacheHierarchy uniqueName="[año24].[PELIGRO - Descripción]" caption="PELIGRO - Descripción" attribute="1" defaultMemberUniqueName="[año24].[PELIGRO - Descripción].[All]" allUniqueName="[año24].[PELIGRO - Descripción].[All]" dimensionUniqueName="[año24]" displayFolder="" count="0" memberValueDatatype="130" unbalanced="0"/>
    <cacheHierarchy uniqueName="[año24].[PELIGRO -Tipo]" caption="PELIGRO -Tipo" attribute="1" defaultMemberUniqueName="[año24].[PELIGRO -Tipo].[All]" allUniqueName="[año24].[PELIGRO -Tipo].[All]" dimensionUniqueName="[año24]" displayFolder="" count="0" memberValueDatatype="130" unbalanced="0"/>
    <cacheHierarchy uniqueName="[año24].[PELIGRO -Iconografia]" caption="PELIGRO -Iconografia" attribute="1" defaultMemberUniqueName="[año24].[PELIGRO -Iconografia].[All]" allUniqueName="[año24].[PELIGRO -Iconografia].[All]" dimensionUniqueName="[año24]" displayFolder="" count="0" memberValueDatatype="130" unbalanced="0"/>
    <cacheHierarchy uniqueName="[año24].[PELIGRO - Clasificación]" caption="PELIGRO - Clasificación" attribute="1" defaultMemberUniqueName="[año24].[PELIGRO - Clasificación].[All]" allUniqueName="[año24].[PELIGRO - Clasificación].[All]" dimensionUniqueName="[año24]" displayFolder="" count="0" memberValueDatatype="130" unbalanced="0"/>
    <cacheHierarchy uniqueName="[año24].[Consecuencias (AT/EL)]" caption="Consecuencias (AT/EL)" attribute="1" defaultMemberUniqueName="[año24].[Consecuencias (AT/EL)].[All]" allUniqueName="[año24].[Consecuencias (AT/EL)].[All]" dimensionUniqueName="[año24]" displayFolder="" count="0" memberValueDatatype="130" unbalanced="0"/>
    <cacheHierarchy uniqueName="[año24].[TAREA - Rutinaria]" caption="TAREA - Rutinaria" attribute="1" defaultMemberUniqueName="[año24].[TAREA - Rutinaria].[All]" allUniqueName="[año24].[TAREA - Rutinaria].[All]" dimensionUniqueName="[año24]" displayFolder="" count="0" memberValueDatatype="130" unbalanced="0"/>
    <cacheHierarchy uniqueName="[año24].[TAREA (Interna - ERutinariaterna)]" caption="TAREA (Interna - ERutinariaterna)" attribute="1" defaultMemberUniqueName="[año24].[TAREA (Interna - ERutinariaterna)].[All]" allUniqueName="[año24].[TAREA (Interna - ERutinariaterna)].[All]" dimensionUniqueName="[año24]" displayFolder="" count="0" memberValueDatatype="130" unbalanced="0"/>
    <cacheHierarchy uniqueName="[año24].[Numero de personas expuestas - Directos]" caption="Numero de personas expuestas - Directos" attribute="1" defaultMemberUniqueName="[año24].[Numero de personas expuestas - Directos].[All]" allUniqueName="[año24].[Numero de personas expuestas - Directos].[All]" dimensionUniqueName="[año24]" displayFolder="" count="0" memberValueDatatype="20" unbalanced="0"/>
    <cacheHierarchy uniqueName="[año24].[Numero de personas expuestas - Contratistas]" caption="Numero de personas expuestas - Contratistas" attribute="1" defaultMemberUniqueName="[año24].[Numero de personas expuestas - Contratistas].[All]" allUniqueName="[año24].[Numero de personas expuestas - Contratistas].[All]" dimensionUniqueName="[año24]" displayFolder="" count="0" memberValueDatatype="20" unbalanced="0"/>
    <cacheHierarchy uniqueName="[año24].[Numero de personas expuestas - Visitantes, Clientes, autoridades]" caption="Numero de personas expuestas - Visitantes, Clientes, autoridades" attribute="1" defaultMemberUniqueName="[año24].[Numero de personas expuestas - Visitantes, Clientes, autoridades].[All]" allUniqueName="[año24].[Numero de personas expuestas - Visitantes, Clientes, autoridades].[All]" dimensionUniqueName="[año24]" displayFolder="" count="0" memberValueDatatype="20" unbalanced="0"/>
    <cacheHierarchy uniqueName="[año24].[Horas de exposición (En relación con las 24 horas al día)]" caption="Horas de exposición (En relación con las 24 horas al día)" attribute="1" defaultMemberUniqueName="[año24].[Horas de exposición (En relación con las 24 horas al día)].[All]" allUniqueName="[año24].[Horas de exposición (En relación con las 24 horas al día)].[All]" dimensionUniqueName="[año24]" displayFolder="" count="0" memberValueDatatype="5" unbalanced="0"/>
    <cacheHierarchy uniqueName="[año24].[CARGOS O PARTES INTERESADAS APLICABLES]" caption="CARGOS O PARTES INTERESADAS APLICABLES" attribute="1" defaultMemberUniqueName="[año24].[CARGOS O PARTES INTERESADAS APLICABLES].[All]" allUniqueName="[año24].[CARGOS O PARTES INTERESADAS APLICABLES].[All]" dimensionUniqueName="[año24]" displayFolder="" count="0" memberValueDatatype="130" unbalanced="0"/>
    <cacheHierarchy uniqueName="[año24].[CONTROLES EXISTENTES - Fuente]" caption="CONTROLES EXISTENTES - Fuente" attribute="1" defaultMemberUniqueName="[año24].[CONTROLES EXISTENTES - Fuente].[All]" allUniqueName="[año24].[CONTROLES EXISTENTES - Fuente].[All]" dimensionUniqueName="[año24]" displayFolder="" count="0" memberValueDatatype="130" unbalanced="0"/>
    <cacheHierarchy uniqueName="[año24].[CONTROLES EXISTENTES - Medio]" caption="CONTROLES EXISTENTES - Medio" attribute="1" defaultMemberUniqueName="[año24].[CONTROLES EXISTENTES - Medio].[All]" allUniqueName="[año24].[CONTROLES EXISTENTES - Medio].[All]" dimensionUniqueName="[año24]" displayFolder="" count="0" memberValueDatatype="130" unbalanced="0"/>
    <cacheHierarchy uniqueName="[año24].[CONTROLES EXISTENTES - Individuo]" caption="CONTROLES EXISTENTES - Individuo" attribute="1" defaultMemberUniqueName="[año24].[CONTROLES EXISTENTES - Individuo].[All]" allUniqueName="[año24].[CONTROLES EXISTENTES - Individuo].[All]" dimensionUniqueName="[año24]" displayFolder="" count="0" memberValueDatatype="130" unbalanced="0"/>
    <cacheHierarchy uniqueName="[año24].[VALORACION DE RIESGO  - C]" caption="VALORACION DE RIESGO  - C" attribute="1" defaultMemberUniqueName="[año24].[VALORACION DE RIESGO  - C].[All]" allUniqueName="[año24].[VALORACION DE RIESGO  - C].[All]" dimensionUniqueName="[año24]" displayFolder="" count="0" memberValueDatatype="130" unbalanced="0"/>
    <cacheHierarchy uniqueName="[año24].[VALORACION DE RIESGO  - Categoría]" caption="VALORACION DE RIESGO  - Categoría" attribute="1" defaultMemberUniqueName="[año24].[VALORACION DE RIESGO  - Categoría].[All]" allUniqueName="[año24].[VALORACION DE RIESGO  - Categoría].[All]" dimensionUniqueName="[año24]" displayFolder="" count="0" memberValueDatatype="130" unbalanced="0"/>
    <cacheHierarchy uniqueName="[año24].[VALORACION DE RIESGO -p]" caption="VALORACION DE RIESGO -p" attribute="1" defaultMemberUniqueName="[año24].[VALORACION DE RIESGO -p].[All]" allUniqueName="[año24].[VALORACION DE RIESGO -p].[All]" dimensionUniqueName="[año24]" displayFolder="" count="0" memberValueDatatype="130" unbalanced="0"/>
    <cacheHierarchy uniqueName="[año24].[Nivel de riesgo]" caption="Nivel de riesgo" attribute="1" defaultMemberUniqueName="[año24].[Nivel de riesgo].[All]" allUniqueName="[año24].[Nivel de riesgo].[All]" dimensionUniqueName="[año24]" displayFolder="" count="0" memberValueDatatype="20" unbalanced="0"/>
    <cacheHierarchy uniqueName="[año24].[ERutinariaistencia de requisitos legales]" caption="ERutinariaistencia de requisitos legales" attribute="1" defaultMemberUniqueName="[año24].[ERutinariaistencia de requisitos legales].[All]" allUniqueName="[año24].[ERutinariaistencia de requisitos legales].[All]" dimensionUniqueName="[año24]" displayFolder="" count="0" memberValueDatatype="130" unbalanced="0"/>
    <cacheHierarchy uniqueName="[año24].[CONTROLES (TRATAMIENTO DEL RIESGO Y PLANES ATENUANTES) - ELIMINACIÓN]" caption="CONTROLES (TRATAMIENTO DEL RIESGO Y PLANES ATENUANTES) - ELIMINACIÓN" attribute="1" defaultMemberUniqueName="[año24].[CONTROLES (TRATAMIENTO DEL RIESGO Y PLANES ATENUANTES) - ELIMINACIÓN].[All]" allUniqueName="[año24].[CONTROLES (TRATAMIENTO DEL RIESGO Y PLANES ATENUANTES) - ELIMINACIÓN].[All]" dimensionUniqueName="[año24]" displayFolder="" count="0" memberValueDatatype="130" unbalanced="0"/>
    <cacheHierarchy uniqueName="[año24].[CONTROLES (TRATAMIENTO DEL RIESGO Y PLANES ATENUANTES) - SUSTITUCIÓN]" caption="CONTROLES (TRATAMIENTO DEL RIESGO Y PLANES ATENUANTES) - SUSTITUCIÓN" attribute="1" defaultMemberUniqueName="[año24].[CONTROLES (TRATAMIENTO DEL RIESGO Y PLANES ATENUANTES) - SUSTITUCIÓN].[All]" allUniqueName="[año24].[CONTROLES (TRATAMIENTO DEL RIESGO Y PLANES ATENUANTES) - SUSTITUCIÓN].[All]" dimensionUniqueName="[año24]" displayFolder="" count="0" memberValueDatatype="130" unbalanced="0"/>
    <cacheHierarchy uniqueName="[año24].[CONTROLES (TRATAMIENTO DEL RIESGO Y PLANES ATENUANTES) - CONTROLES DE INGENIERIA]" caption="CONTROLES (TRATAMIENTO DEL RIESGO Y PLANES ATENUANTES) - CONTROLES DE INGENIERIA" attribute="1" defaultMemberUniqueName="[año24].[CONTROLES (TRATAMIENTO DEL RIESGO Y PLANES ATENUANTES) - CONTROLES DE INGENIERIA].[All]" allUniqueName="[año24].[CONTROLES (TRATAMIENTO DEL RIESGO Y PLANES ATENUANTES) - CONTROLES DE INGENIERIA].[All]" dimensionUniqueName="[año24]" displayFolder="" count="0" memberValueDatatype="130" unbalanced="0"/>
    <cacheHierarchy uniqueName="[año24].[CONTROLES (TRATAMIENTO DEL RIESGO Y PLANES ATENUANTES) - CONTROLES ADMINISTRATIVOS / SEÑALIZACIÓN]" caption="CONTROLES (TRATAMIENTO DEL RIESGO Y PLANES ATENUANTES) - CONTROLES ADMINISTRATIVOS / SEÑALIZACIÓN" attribute="1" defaultMemberUniqueName="[año24].[CONTROLES (TRATAMIENTO DEL RIESGO Y PLANES ATENUANTES) - CONTROLES ADMINISTRATIVOS / SEÑALIZACIÓN].[All]" allUniqueName="[año24].[CONTROLES (TRATAMIENTO DEL RIESGO Y PLANES ATENUANTES) - CONTROLES ADMINISTRATIVOS / SEÑALIZACIÓN].[All]" dimensionUniqueName="[año24]" displayFolder="" count="0" memberValueDatatype="130" unbalanced="0"/>
    <cacheHierarchy uniqueName="[año24].[CONTROLES (TRATAMIENTO DEL RIESGO Y PLANES ATENUANTES) - ELEMENTOS DE PROTECCIÓN PERSONAL]" caption="CONTROLES (TRATAMIENTO DEL RIESGO Y PLANES ATENUANTES) - ELEMENTOS DE PROTECCIÓN PERSONAL" attribute="1" defaultMemberUniqueName="[año24].[CONTROLES (TRATAMIENTO DEL RIESGO Y PLANES ATENUANTES) - ELEMENTOS DE PROTECCIÓN PERSONAL].[All]" allUniqueName="[año24].[CONTROLES (TRATAMIENTO DEL RIESGO Y PLANES ATENUANTES) - ELEMENTOS DE PROTECCIÓN PERSONAL].[All]" dimensionUniqueName="[año24]" displayFolder="" count="0" memberValueDatatype="130" unbalanced="0"/>
    <cacheHierarchy uniqueName="[año24].[Compilado de controles]" caption="Compilado de controles" attribute="1" defaultMemberUniqueName="[año24].[Compilado de controles].[All]" allUniqueName="[año24].[Compilado de controles].[All]" dimensionUniqueName="[año24]" displayFolder="" count="0" memberValueDatatype="130" unbalanced="0"/>
    <cacheHierarchy uniqueName="[año24].[RESPONSABLE DE EJECUTAR LA ACCION]" caption="RESPONSABLE DE EJECUTAR LA ACCION" attribute="1" defaultMemberUniqueName="[año24].[RESPONSABLE DE EJECUTAR LA ACCION].[All]" allUniqueName="[año24].[RESPONSABLE DE EJECUTAR LA ACCION].[All]" dimensionUniqueName="[año24]" displayFolder="" count="0" memberValueDatatype="130" unbalanced="0"/>
    <cacheHierarchy uniqueName="[año24].[VALORACION DEL RIESGO RESULTANTE CON CONTROLES (Riesgo residual) - C]" caption="VALORACION DEL RIESGO RESULTANTE CON CONTROLES (Riesgo residual) - C" attribute="1" defaultMemberUniqueName="[año24].[VALORACION DEL RIESGO RESULTANTE CON CONTROLES (Riesgo residual) - C].[All]" allUniqueName="[año24].[VALORACION DEL RIESGO RESULTANTE CON CONTROLES (Riesgo residual) - C].[All]" dimensionUniqueName="[año24]" displayFolder="" count="0" memberValueDatatype="130" unbalanced="0"/>
    <cacheHierarchy uniqueName="[año24].[VALORACION DEL RIESGO RESULTANTE CON CONTROLES (Riesgo residual) - Categoría]" caption="VALORACION DEL RIESGO RESULTANTE CON CONTROLES (Riesgo residual) - Categoría" attribute="1" defaultMemberUniqueName="[año24].[VALORACION DEL RIESGO RESULTANTE CON CONTROLES (Riesgo residual) - Categoría].[All]" allUniqueName="[año24].[VALORACION DEL RIESGO RESULTANTE CON CONTROLES (Riesgo residual) - Categoría].[All]" dimensionUniqueName="[año24]" displayFolder="" count="0" memberValueDatatype="130" unbalanced="0"/>
    <cacheHierarchy uniqueName="[año24].[VALORACION DEL RIESGO RESULTANTE CON CONTROLES (Riesgo residual) - p]" caption="VALORACION DEL RIESGO RESULTANTE CON CONTROLES (Riesgo residual) - p" attribute="1" defaultMemberUniqueName="[año24].[VALORACION DEL RIESGO RESULTANTE CON CONTROLES (Riesgo residual) - p].[All]" allUniqueName="[año24].[VALORACION DEL RIESGO RESULTANTE CON CONTROLES (Riesgo residual) - p].[All]" dimensionUniqueName="[año24]" displayFolder="" count="0" memberValueDatatype="130" unbalanced="0"/>
    <cacheHierarchy uniqueName="[año24].[VALORACION DEL RIESGO RESULTANTE CON CONTROLES (Riesgo residual) - Nivel de riesgo]" caption="VALORACION DEL RIESGO RESULTANTE CON CONTROLES (Riesgo residual) - Nivel de riesgo" attribute="1" defaultMemberUniqueName="[año24].[VALORACION DEL RIESGO RESULTANTE CON CONTROLES (Riesgo residual) - Nivel de riesgo].[All]" allUniqueName="[año24].[VALORACION DEL RIESGO RESULTANTE CON CONTROLES (Riesgo residual) - Nivel de riesgo].[All]" dimensionUniqueName="[año24]" displayFolder="" count="0" memberValueDatatype="20" unbalanced="0"/>
    <cacheHierarchy uniqueName="[año24].[VALORACION DEL RIESGO RESULTANTE CON CONTROLES (Riesgo residual) - INTERPRETACIÓN DEL RIESGO]" caption="VALORACION DEL RIESGO RESULTANTE CON CONTROLES (Riesgo residual) - INTERPRETACIÓN DEL RIESGO" attribute="1" defaultMemberUniqueName="[año24].[VALORACION DEL RIESGO RESULTANTE CON CONTROLES (Riesgo residual) - INTERPRETACIÓN DEL RIESGO].[All]" allUniqueName="[año24].[VALORACION DEL RIESGO RESULTANTE CON CONTROLES (Riesgo residual) - INTERPRETACIÓN DEL RIESGO].[All]" dimensionUniqueName="[año24]" displayFolder="" count="0" memberValueDatatype="130" unbalanced="0"/>
    <cacheHierarchy uniqueName="[año24].[EFICACIA DE LAS MEDIDAS DE CONTROL Registro de accidentes, casi accidentes o enfermedades generados]" caption="EFICACIA DE LAS MEDIDAS DE CONTROL Registro de accidentes, casi accidentes o enfermedades generados" attribute="1" defaultMemberUniqueName="[año24].[EFICACIA DE LAS MEDIDAS DE CONTROL Registro de accidentes, casi accidentes o enfermedades generados].[All]" allUniqueName="[año24].[EFICACIA DE LAS MEDIDAS DE CONTROL Registro de accidentes, casi accidentes o enfermedades generados].[All]" dimensionUniqueName="[año24]" displayFolder="" count="0" memberValueDatatype="130" unbalanced="0"/>
    <cacheHierarchy uniqueName="[año24].[Eficaz]" caption="Eficaz" attribute="1" defaultMemberUniqueName="[año24].[Eficaz].[All]" allUniqueName="[año24].[Eficaz].[All]" dimensionUniqueName="[año24]" displayFolder="" count="0" memberValueDatatype="130" unbalanced="0"/>
    <cacheHierarchy uniqueName="[año24].[Comprensión Riesgo]" caption="Comprensión Riesgo" attribute="1" defaultMemberUniqueName="[año24].[Comprensión Riesgo].[All]" allUniqueName="[año24].[Comprensión Riesgo].[All]" dimensionUniqueName="[año24]" displayFolder="" count="0" memberValueDatatype="130" unbalanced="0"/>
    <cacheHierarchy uniqueName="[año24].[Nivel del Riesgo]" caption="Nivel del Riesgo" attribute="1" defaultMemberUniqueName="[año24].[Nivel del Riesgo].[All]" allUniqueName="[año24].[Nivel del Riesgo].[All]" dimensionUniqueName="[año24]" displayFolder="" count="0" memberValueDatatype="130" unbalanced="0"/>
    <cacheHierarchy uniqueName="[año25].[No.]" caption="No." attribute="1" defaultMemberUniqueName="[año25].[No.].[All]" allUniqueName="[año25].[No.].[All]" dimensionUniqueName="[año25]" displayFolder="" count="0" memberValueDatatype="20" unbalanced="0"/>
    <cacheHierarchy uniqueName="[año25].[AÑO]" caption="AÑO" attribute="1" defaultMemberUniqueName="[año25].[AÑO].[All]" allUniqueName="[año25].[AÑO].[All]" dimensionUniqueName="[año25]" displayFolder="" count="0" memberValueDatatype="20" unbalanced="0"/>
    <cacheHierarchy uniqueName="[año25].[Estación]" caption="Estación" attribute="1" defaultMemberUniqueName="[año25].[Estación].[All]" allUniqueName="[año25].[Estación].[All]" dimensionUniqueName="[año25]" displayFolder="" count="0" memberValueDatatype="130" unbalanced="0"/>
    <cacheHierarchy uniqueName="[año25].[Actividad]" caption="Actividad" attribute="1" defaultMemberUniqueName="[año25].[Actividad].[All]" allUniqueName="[año25].[Actividad].[All]" dimensionUniqueName="[año25]" displayFolder="" count="0" memberValueDatatype="130" unbalanced="0"/>
    <cacheHierarchy uniqueName="[año25].[Tárea]" caption="Tárea" attribute="1" defaultMemberUniqueName="[año25].[Tárea].[All]" allUniqueName="[año25].[Tárea].[All]" dimensionUniqueName="[año25]" displayFolder="" count="0" memberValueDatatype="130" unbalanced="0"/>
    <cacheHierarchy uniqueName="[año25].[Área / Equipo]" caption="Área / Equipo" attribute="1" defaultMemberUniqueName="[año25].[Área / Equipo].[All]" allUniqueName="[año25].[Área / Equipo].[All]" dimensionUniqueName="[año25]" displayFolder="" count="0" memberValueDatatype="130" unbalanced="0"/>
    <cacheHierarchy uniqueName="[año25].[PELIGRO - Descripción]" caption="PELIGRO - Descripción" attribute="1" defaultMemberUniqueName="[año25].[PELIGRO - Descripción].[All]" allUniqueName="[año25].[PELIGRO - Descripción].[All]" dimensionUniqueName="[año25]" displayFolder="" count="0" memberValueDatatype="130" unbalanced="0"/>
    <cacheHierarchy uniqueName="[año25].[PELIGRO -Tipo]" caption="PELIGRO -Tipo" attribute="1" defaultMemberUniqueName="[año25].[PELIGRO -Tipo].[All]" allUniqueName="[año25].[PELIGRO -Tipo].[All]" dimensionUniqueName="[año25]" displayFolder="" count="0" memberValueDatatype="130" unbalanced="0"/>
    <cacheHierarchy uniqueName="[año25].[PELIGRO -Iconografia]" caption="PELIGRO -Iconografia" attribute="1" defaultMemberUniqueName="[año25].[PELIGRO -Iconografia].[All]" allUniqueName="[año25].[PELIGRO -Iconografia].[All]" dimensionUniqueName="[año25]" displayFolder="" count="0" memberValueDatatype="130" unbalanced="0"/>
    <cacheHierarchy uniqueName="[año25].[PELIGRO - Clasificación]" caption="PELIGRO - Clasificación" attribute="1" defaultMemberUniqueName="[año25].[PELIGRO - Clasificación].[All]" allUniqueName="[año25].[PELIGRO - Clasificación].[All]" dimensionUniqueName="[año25]" displayFolder="" count="0" memberValueDatatype="130" unbalanced="0"/>
    <cacheHierarchy uniqueName="[año25].[Consecuencias (AT/EL)]" caption="Consecuencias (AT/EL)" attribute="1" defaultMemberUniqueName="[año25].[Consecuencias (AT/EL)].[All]" allUniqueName="[año25].[Consecuencias (AT/EL)].[All]" dimensionUniqueName="[año25]" displayFolder="" count="0" memberValueDatatype="130" unbalanced="0"/>
    <cacheHierarchy uniqueName="[año25].[TAREA - Rutinaria]" caption="TAREA - Rutinaria" attribute="1" defaultMemberUniqueName="[año25].[TAREA - Rutinaria].[All]" allUniqueName="[año25].[TAREA - Rutinaria].[All]" dimensionUniqueName="[año25]" displayFolder="" count="0" memberValueDatatype="130" unbalanced="0"/>
    <cacheHierarchy uniqueName="[año25].[TAREA (Interna - Externa)]" caption="TAREA (Interna - Externa)" attribute="1" defaultMemberUniqueName="[año25].[TAREA (Interna - Externa)].[All]" allUniqueName="[año25].[TAREA (Interna - Externa)].[All]" dimensionUniqueName="[año25]" displayFolder="" count="0" memberValueDatatype="130" unbalanced="0"/>
    <cacheHierarchy uniqueName="[año25].[Numero de personas expuestas - Directos]" caption="Numero de personas expuestas - Directos" attribute="1" defaultMemberUniqueName="[año25].[Numero de personas expuestas - Directos].[All]" allUniqueName="[año25].[Numero de personas expuestas - Directos].[All]" dimensionUniqueName="[año25]" displayFolder="" count="0" memberValueDatatype="20" unbalanced="0"/>
    <cacheHierarchy uniqueName="[año25].[Numero de personas expuestas - Contratistas]" caption="Numero de personas expuestas - Contratistas" attribute="1" defaultMemberUniqueName="[año25].[Numero de personas expuestas - Contratistas].[All]" allUniqueName="[año25].[Numero de personas expuestas - Contratistas].[All]" dimensionUniqueName="[año25]" displayFolder="" count="0" memberValueDatatype="20" unbalanced="0"/>
    <cacheHierarchy uniqueName="[año25].[Numero de personas expuestas - Visitantes, Clientes, autoridades]" caption="Numero de personas expuestas - Visitantes, Clientes, autoridades" attribute="1" defaultMemberUniqueName="[año25].[Numero de personas expuestas - Visitantes, Clientes, autoridades].[All]" allUniqueName="[año25].[Numero de personas expuestas - Visitantes, Clientes, autoridades].[All]" dimensionUniqueName="[año25]" displayFolder="" count="0" memberValueDatatype="20" unbalanced="0"/>
    <cacheHierarchy uniqueName="[año25].[Horas de exposición (En relación con las 24 horas al día)]" caption="Horas de exposición (En relación con las 24 horas al día)" attribute="1" defaultMemberUniqueName="[año25].[Horas de exposición (En relación con las 24 horas al día)].[All]" allUniqueName="[año25].[Horas de exposición (En relación con las 24 horas al día)].[All]" dimensionUniqueName="[año25]" displayFolder="" count="0" memberValueDatatype="5" unbalanced="0"/>
    <cacheHierarchy uniqueName="[año25].[CARGOS O PARTES INTERESADAS APLICABLES]" caption="CARGOS O PARTES INTERESADAS APLICABLES" attribute="1" defaultMemberUniqueName="[año25].[CARGOS O PARTES INTERESADAS APLICABLES].[All]" allUniqueName="[año25].[CARGOS O PARTES INTERESADAS APLICABLES].[All]" dimensionUniqueName="[año25]" displayFolder="" count="0" memberValueDatatype="130" unbalanced="0"/>
    <cacheHierarchy uniqueName="[año25].[CONTROLES EXISTENTES - Fuente]" caption="CONTROLES EXISTENTES - Fuente" attribute="1" defaultMemberUniqueName="[año25].[CONTROLES EXISTENTES - Fuente].[All]" allUniqueName="[año25].[CONTROLES EXISTENTES - Fuente].[All]" dimensionUniqueName="[año25]" displayFolder="" count="0" memberValueDatatype="130" unbalanced="0"/>
    <cacheHierarchy uniqueName="[año25].[CONTROLES EXISTENTES - Medio]" caption="CONTROLES EXISTENTES - Medio" attribute="1" defaultMemberUniqueName="[año25].[CONTROLES EXISTENTES - Medio].[All]" allUniqueName="[año25].[CONTROLES EXISTENTES - Medio].[All]" dimensionUniqueName="[año25]" displayFolder="" count="0" memberValueDatatype="130" unbalanced="0"/>
    <cacheHierarchy uniqueName="[año25].[CONTROLES EXISTENTES - Individuo]" caption="CONTROLES EXISTENTES - Individuo" attribute="1" defaultMemberUniqueName="[año25].[CONTROLES EXISTENTES - Individuo].[All]" allUniqueName="[año25].[CONTROLES EXISTENTES - Individuo].[All]" dimensionUniqueName="[año25]" displayFolder="" count="0" memberValueDatatype="130" unbalanced="0"/>
    <cacheHierarchy uniqueName="[año25].[VALORACION DE RIESGO  - C]" caption="VALORACION DE RIESGO  - C" attribute="1" defaultMemberUniqueName="[año25].[VALORACION DE RIESGO  - C].[All]" allUniqueName="[año25].[VALORACION DE RIESGO  - C].[All]" dimensionUniqueName="[año25]" displayFolder="" count="0" memberValueDatatype="130" unbalanced="0"/>
    <cacheHierarchy uniqueName="[año25].[VALORACION DE RIESGO  - Categoría]" caption="VALORACION DE RIESGO  - Categoría" attribute="1" defaultMemberUniqueName="[año25].[VALORACION DE RIESGO  - Categoría].[All]" allUniqueName="[año25].[VALORACION DE RIESGO  - Categoría].[All]" dimensionUniqueName="[año25]" displayFolder="" count="0" memberValueDatatype="130" unbalanced="0"/>
    <cacheHierarchy uniqueName="[año25].[VALORACION DE RIESGO -p]" caption="VALORACION DE RIESGO -p" attribute="1" defaultMemberUniqueName="[año25].[VALORACION DE RIESGO -p].[All]" allUniqueName="[año25].[VALORACION DE RIESGO -p].[All]" dimensionUniqueName="[año25]" displayFolder="" count="0" memberValueDatatype="130" unbalanced="0"/>
    <cacheHierarchy uniqueName="[año25].[Nivel de riesgo]" caption="Nivel de riesgo" attribute="1" defaultMemberUniqueName="[año25].[Nivel de riesgo].[All]" allUniqueName="[año25].[Nivel de riesgo].[All]" dimensionUniqueName="[año25]" displayFolder="" count="0" memberValueDatatype="20" unbalanced="0"/>
    <cacheHierarchy uniqueName="[año25].[Existencia de requisitos legales]" caption="Existencia de requisitos legales" attribute="1" defaultMemberUniqueName="[año25].[Existencia de requisitos legales].[All]" allUniqueName="[año25].[Existencia de requisitos legales].[All]" dimensionUniqueName="[año25]" displayFolder="" count="0" memberValueDatatype="130" unbalanced="0"/>
    <cacheHierarchy uniqueName="[año25].[CONTROLES (TRATAMIENTO DEL RIESGO Y PLANES ATENUANTES) - ELIMINACIÓN]" caption="CONTROLES (TRATAMIENTO DEL RIESGO Y PLANES ATENUANTES) - ELIMINACIÓN" attribute="1" defaultMemberUniqueName="[año25].[CONTROLES (TRATAMIENTO DEL RIESGO Y PLANES ATENUANTES) - ELIMINACIÓN].[All]" allUniqueName="[año25].[CONTROLES (TRATAMIENTO DEL RIESGO Y PLANES ATENUANTES) - ELIMINACIÓN].[All]" dimensionUniqueName="[año25]" displayFolder="" count="0" memberValueDatatype="130" unbalanced="0"/>
    <cacheHierarchy uniqueName="[año25].[CONTROLES (TRATAMIENTO DEL RIESGO Y PLANES ATENUANTES) - SUSTITUCIÓN]" caption="CONTROLES (TRATAMIENTO DEL RIESGO Y PLANES ATENUANTES) - SUSTITUCIÓN" attribute="1" defaultMemberUniqueName="[año25].[CONTROLES (TRATAMIENTO DEL RIESGO Y PLANES ATENUANTES) - SUSTITUCIÓN].[All]" allUniqueName="[año25].[CONTROLES (TRATAMIENTO DEL RIESGO Y PLANES ATENUANTES) - SUSTITUCIÓN].[All]" dimensionUniqueName="[año25]" displayFolder="" count="0" memberValueDatatype="130" unbalanced="0"/>
    <cacheHierarchy uniqueName="[año25].[CONTROLES (TRATAMIENTO DEL RIESGO Y PLANES ATENUANTES) - CONTROLES DE INGENIERIA]" caption="CONTROLES (TRATAMIENTO DEL RIESGO Y PLANES ATENUANTES) - CONTROLES DE INGENIERIA" attribute="1" defaultMemberUniqueName="[año25].[CONTROLES (TRATAMIENTO DEL RIESGO Y PLANES ATENUANTES) - CONTROLES DE INGENIERIA].[All]" allUniqueName="[año25].[CONTROLES (TRATAMIENTO DEL RIESGO Y PLANES ATENUANTES) - CONTROLES DE INGENIERIA].[All]" dimensionUniqueName="[año25]" displayFolder="" count="0" memberValueDatatype="130" unbalanced="0"/>
    <cacheHierarchy uniqueName="[año25].[CONTROLES (TRATAMIENTO DEL RIESGO Y PLANES ATENUANTES) - CONTROLES ADMINISTRATIVOS / SEÑALIZACIÓN]" caption="CONTROLES (TRATAMIENTO DEL RIESGO Y PLANES ATENUANTES) - CONTROLES ADMINISTRATIVOS / SEÑALIZACIÓN" attribute="1" defaultMemberUniqueName="[año25].[CONTROLES (TRATAMIENTO DEL RIESGO Y PLANES ATENUANTES) - CONTROLES ADMINISTRATIVOS / SEÑALIZACIÓN].[All]" allUniqueName="[año25].[CONTROLES (TRATAMIENTO DEL RIESGO Y PLANES ATENUANTES) - CONTROLES ADMINISTRATIVOS / SEÑALIZACIÓN].[All]" dimensionUniqueName="[año25]" displayFolder="" count="0" memberValueDatatype="130" unbalanced="0"/>
    <cacheHierarchy uniqueName="[año25].[CONTROLES (TRATAMIENTO DEL RIESGO Y PLANES ATENUANTES) - ELEMENTOS DE PROTECCIÓN PERSONAL]" caption="CONTROLES (TRATAMIENTO DEL RIESGO Y PLANES ATENUANTES) - ELEMENTOS DE PROTECCIÓN PERSONAL" attribute="1" defaultMemberUniqueName="[año25].[CONTROLES (TRATAMIENTO DEL RIESGO Y PLANES ATENUANTES) - ELEMENTOS DE PROTECCIÓN PERSONAL].[All]" allUniqueName="[año25].[CONTROLES (TRATAMIENTO DEL RIESGO Y PLANES ATENUANTES) - ELEMENTOS DE PROTECCIÓN PERSONAL].[All]" dimensionUniqueName="[año25]" displayFolder="" count="0" memberValueDatatype="130" unbalanced="0"/>
    <cacheHierarchy uniqueName="[año25].[Compilado de controles]" caption="Compilado de controles" attribute="1" defaultMemberUniqueName="[año25].[Compilado de controles].[All]" allUniqueName="[año25].[Compilado de controles].[All]" dimensionUniqueName="[año25]" displayFolder="" count="0" memberValueDatatype="130" unbalanced="0"/>
    <cacheHierarchy uniqueName="[año25].[RESPONSABLE DE EJECUTAR LA ACCION]" caption="RESPONSABLE DE EJECUTAR LA ACCION" attribute="1" defaultMemberUniqueName="[año25].[RESPONSABLE DE EJECUTAR LA ACCION].[All]" allUniqueName="[año25].[RESPONSABLE DE EJECUTAR LA ACCION].[All]" dimensionUniqueName="[año25]" displayFolder="" count="0" memberValueDatatype="130" unbalanced="0"/>
    <cacheHierarchy uniqueName="[año25].[VALORACION DEL RIESGO RESULTANTE CON CONTROLES (Riesgo residual) - C]" caption="VALORACION DEL RIESGO RESULTANTE CON CONTROLES (Riesgo residual) - C" attribute="1" defaultMemberUniqueName="[año25].[VALORACION DEL RIESGO RESULTANTE CON CONTROLES (Riesgo residual) - C].[All]" allUniqueName="[año25].[VALORACION DEL RIESGO RESULTANTE CON CONTROLES (Riesgo residual) - C].[All]" dimensionUniqueName="[año25]" displayFolder="" count="0" memberValueDatatype="130" unbalanced="0"/>
    <cacheHierarchy uniqueName="[año25].[VALORACION DEL RIESGO RESULTANTE CON CONTROLES (Riesgo residual) - Categoría]" caption="VALORACION DEL RIESGO RESULTANTE CON CONTROLES (Riesgo residual) - Categoría" attribute="1" defaultMemberUniqueName="[año25].[VALORACION DEL RIESGO RESULTANTE CON CONTROLES (Riesgo residual) - Categoría].[All]" allUniqueName="[año25].[VALORACION DEL RIESGO RESULTANTE CON CONTROLES (Riesgo residual) - Categoría].[All]" dimensionUniqueName="[año25]" displayFolder="" count="0" memberValueDatatype="130" unbalanced="0"/>
    <cacheHierarchy uniqueName="[año25].[VALORACION DEL RIESGO RESULTANTE CON CONTROLES (Riesgo residual) - p]" caption="VALORACION DEL RIESGO RESULTANTE CON CONTROLES (Riesgo residual) - p" attribute="1" defaultMemberUniqueName="[año25].[VALORACION DEL RIESGO RESULTANTE CON CONTROLES (Riesgo residual) - p].[All]" allUniqueName="[año25].[VALORACION DEL RIESGO RESULTANTE CON CONTROLES (Riesgo residual) - p].[All]" dimensionUniqueName="[año25]" displayFolder="" count="0" memberValueDatatype="130" unbalanced="0"/>
    <cacheHierarchy uniqueName="[año25].[VALORACION DEL RIESGO RESULTANTE CON CONTROLES (Riesgo residual) - Nivel de riesgo]" caption="VALORACION DEL RIESGO RESULTANTE CON CONTROLES (Riesgo residual) - Nivel de riesgo" attribute="1" defaultMemberUniqueName="[año25].[VALORACION DEL RIESGO RESULTANTE CON CONTROLES (Riesgo residual) - Nivel de riesgo].[All]" allUniqueName="[año25].[VALORACION DEL RIESGO RESULTANTE CON CONTROLES (Riesgo residual) - Nivel de riesgo].[All]" dimensionUniqueName="[año25]" displayFolder="" count="0" memberValueDatatype="20" unbalanced="0"/>
    <cacheHierarchy uniqueName="[año25].[VALORACION DEL RIESGO RESULTANTE CON CONTROLES (Riesgo residual) - INTERPRETACIÓN DEL RIESGO]" caption="VALORACION DEL RIESGO RESULTANTE CON CONTROLES (Riesgo residual) - INTERPRETACIÓN DEL RIESGO" attribute="1" defaultMemberUniqueName="[año25].[VALORACION DEL RIESGO RESULTANTE CON CONTROLES (Riesgo residual) - INTERPRETACIÓN DEL RIESGO].[All]" allUniqueName="[año25].[VALORACION DEL RIESGO RESULTANTE CON CONTROLES (Riesgo residual) - INTERPRETACIÓN DEL RIESGO].[All]" dimensionUniqueName="[año25]" displayFolder="" count="0" memberValueDatatype="130" unbalanced="0"/>
    <cacheHierarchy uniqueName="[año25].[EFICACIA DE LAS MEDIDAS DE CONTROL Registro de accidentes, casi accidentes o enfermedades generados]" caption="EFICACIA DE LAS MEDIDAS DE CONTROL Registro de accidentes, casi accidentes o enfermedades generados" attribute="1" defaultMemberUniqueName="[año25].[EFICACIA DE LAS MEDIDAS DE CONTROL Registro de accidentes, casi accidentes o enfermedades generados].[All]" allUniqueName="[año25].[EFICACIA DE LAS MEDIDAS DE CONTROL Registro de accidentes, casi accidentes o enfermedades generados].[All]" dimensionUniqueName="[año25]" displayFolder="" count="0" memberValueDatatype="130" unbalanced="0"/>
    <cacheHierarchy uniqueName="[año25].[Eficaz]" caption="Eficaz" attribute="1" defaultMemberUniqueName="[año25].[Eficaz].[All]" allUniqueName="[año25].[Eficaz].[All]" dimensionUniqueName="[año25]" displayFolder="" count="0" memberValueDatatype="130" unbalanced="0"/>
    <cacheHierarchy uniqueName="[año25].[Comprensión Riesgo]" caption="Comprensión Riesgo" attribute="1" defaultMemberUniqueName="[año25].[Comprensión Riesgo].[All]" allUniqueName="[año25].[Comprensión Riesgo].[All]" dimensionUniqueName="[año25]" displayFolder="" count="0" memberValueDatatype="130" unbalanced="0"/>
    <cacheHierarchy uniqueName="[año25].[Nivel del Riesgo]" caption="Nivel del Riesgo" attribute="1" defaultMemberUniqueName="[año25].[Nivel del Riesgo].[All]" allUniqueName="[año25].[Nivel del Riesgo].[All]" dimensionUniqueName="[año25]" displayFolder="" count="0" memberValueDatatype="130" unbalanced="0"/>
    <cacheHierarchy uniqueName="[año26].[No.]" caption="No." attribute="1" defaultMemberUniqueName="[año26].[No.].[All]" allUniqueName="[año26].[No.].[All]" dimensionUniqueName="[año26]" displayFolder="" count="0" memberValueDatatype="20" unbalanced="0"/>
    <cacheHierarchy uniqueName="[año26].[AÑO]" caption="AÑO" attribute="1" defaultMemberUniqueName="[año26].[AÑO].[All]" allUniqueName="[año26].[AÑO].[All]" dimensionUniqueName="[año26]" displayFolder="" count="0" memberValueDatatype="20" unbalanced="0"/>
    <cacheHierarchy uniqueName="[año26].[Estación]" caption="Estación" attribute="1" defaultMemberUniqueName="[año26].[Estación].[All]" allUniqueName="[año26].[Estación].[All]" dimensionUniqueName="[año26]" displayFolder="" count="0" memberValueDatatype="130" unbalanced="0"/>
    <cacheHierarchy uniqueName="[año26].[Actividad]" caption="Actividad" attribute="1" defaultMemberUniqueName="[año26].[Actividad].[All]" allUniqueName="[año26].[Actividad].[All]" dimensionUniqueName="[año26]" displayFolder="" count="0" memberValueDatatype="130" unbalanced="0"/>
    <cacheHierarchy uniqueName="[año26].[Tárea]" caption="Tárea" attribute="1" defaultMemberUniqueName="[año26].[Tárea].[All]" allUniqueName="[año26].[Tárea].[All]" dimensionUniqueName="[año26]" displayFolder="" count="0" memberValueDatatype="130" unbalanced="0"/>
    <cacheHierarchy uniqueName="[año26].[Área / Equipo]" caption="Área / Equipo" attribute="1" defaultMemberUniqueName="[año26].[Área / Equipo].[All]" allUniqueName="[año26].[Área / Equipo].[All]" dimensionUniqueName="[año26]" displayFolder="" count="0" memberValueDatatype="130" unbalanced="0"/>
    <cacheHierarchy uniqueName="[año26].[PELIGRO - Descripción]" caption="PELIGRO - Descripción" attribute="1" defaultMemberUniqueName="[año26].[PELIGRO - Descripción].[All]" allUniqueName="[año26].[PELIGRO - Descripción].[All]" dimensionUniqueName="[año26]" displayFolder="" count="0" memberValueDatatype="130" unbalanced="0"/>
    <cacheHierarchy uniqueName="[año26].[PELIGRO -Tipo]" caption="PELIGRO -Tipo" attribute="1" defaultMemberUniqueName="[año26].[PELIGRO -Tipo].[All]" allUniqueName="[año26].[PELIGRO -Tipo].[All]" dimensionUniqueName="[año26]" displayFolder="" count="0" memberValueDatatype="130" unbalanced="0"/>
    <cacheHierarchy uniqueName="[año26].[PELIGRO -Iconografia]" caption="PELIGRO -Iconografia" attribute="1" defaultMemberUniqueName="[año26].[PELIGRO -Iconografia].[All]" allUniqueName="[año26].[PELIGRO -Iconografia].[All]" dimensionUniqueName="[año26]" displayFolder="" count="0" memberValueDatatype="130" unbalanced="0"/>
    <cacheHierarchy uniqueName="[año26].[PELIGRO - Clasificación]" caption="PELIGRO - Clasificación" attribute="1" defaultMemberUniqueName="[año26].[PELIGRO - Clasificación].[All]" allUniqueName="[año26].[PELIGRO - Clasificación].[All]" dimensionUniqueName="[año26]" displayFolder="" count="0" memberValueDatatype="130" unbalanced="0"/>
    <cacheHierarchy uniqueName="[año26].[Consecuencias (AT/EL)]" caption="Consecuencias (AT/EL)" attribute="1" defaultMemberUniqueName="[año26].[Consecuencias (AT/EL)].[All]" allUniqueName="[año26].[Consecuencias (AT/EL)].[All]" dimensionUniqueName="[año26]" displayFolder="" count="0" memberValueDatatype="130" unbalanced="0"/>
    <cacheHierarchy uniqueName="[año26].[TAREA - Rutinaria]" caption="TAREA - Rutinaria" attribute="1" defaultMemberUniqueName="[año26].[TAREA - Rutinaria].[All]" allUniqueName="[año26].[TAREA - Rutinaria].[All]" dimensionUniqueName="[año26]" displayFolder="" count="0" memberValueDatatype="130" unbalanced="0"/>
    <cacheHierarchy uniqueName="[año26].[TAREA (Interna - Externa)]" caption="TAREA (Interna - Externa)" attribute="1" defaultMemberUniqueName="[año26].[TAREA (Interna - Externa)].[All]" allUniqueName="[año26].[TAREA (Interna - Externa)].[All]" dimensionUniqueName="[año26]" displayFolder="" count="0" memberValueDatatype="130" unbalanced="0"/>
    <cacheHierarchy uniqueName="[año26].[Situación Controlada por la organización]" caption="Situación Controlada por la organización" attribute="1" defaultMemberUniqueName="[año26].[Situación Controlada por la organización].[All]" allUniqueName="[año26].[Situación Controlada por la organización].[All]" dimensionUniqueName="[año26]" displayFolder="" count="0" memberValueDatatype="130" unbalanced="0"/>
    <cacheHierarchy uniqueName="[año26].[Numero de personas expuestas - Directos]" caption="Numero de personas expuestas - Directos" attribute="1" defaultMemberUniqueName="[año26].[Numero de personas expuestas - Directos].[All]" allUniqueName="[año26].[Numero de personas expuestas - Directos].[All]" dimensionUniqueName="[año26]" displayFolder="" count="0" memberValueDatatype="20" unbalanced="0"/>
    <cacheHierarchy uniqueName="[año26].[Numero de personas expuestas - Contratistas]" caption="Numero de personas expuestas - Contratistas" attribute="1" defaultMemberUniqueName="[año26].[Numero de personas expuestas - Contratistas].[All]" allUniqueName="[año26].[Numero de personas expuestas - Contratistas].[All]" dimensionUniqueName="[año26]" displayFolder="" count="0" memberValueDatatype="20" unbalanced="0"/>
    <cacheHierarchy uniqueName="[año26].[Numero de personas expuestas - Visitantes, Clientes, autoridades y Otras Partes Interesadas]" caption="Numero de personas expuestas - Visitantes, Clientes, autoridades y Otras Partes Interesadas" attribute="1" defaultMemberUniqueName="[año26].[Numero de personas expuestas - Visitantes, Clientes, autoridades y Otras Partes Interesadas].[All]" allUniqueName="[año26].[Numero de personas expuestas - Visitantes, Clientes, autoridades y Otras Partes Interesadas].[All]" dimensionUniqueName="[año26]" displayFolder="" count="0" memberValueDatatype="20" unbalanced="0"/>
    <cacheHierarchy uniqueName="[año26].[Horas de exposición (En relación con las 24 horas al día)]" caption="Horas de exposición (En relación con las 24 horas al día)" attribute="1" defaultMemberUniqueName="[año26].[Horas de exposición (En relación con las 24 horas al día)].[All]" allUniqueName="[año26].[Horas de exposición (En relación con las 24 horas al día)].[All]" dimensionUniqueName="[año26]" displayFolder="" count="0" memberValueDatatype="5" unbalanced="0"/>
    <cacheHierarchy uniqueName="[año26].[CARGOS O PARTES INTERESADAS APLICABLES]" caption="CARGOS O PARTES INTERESADAS APLICABLES" attribute="1" defaultMemberUniqueName="[año26].[CARGOS O PARTES INTERESADAS APLICABLES].[All]" allUniqueName="[año26].[CARGOS O PARTES INTERESADAS APLICABLES].[All]" dimensionUniqueName="[año26]" displayFolder="" count="0" memberValueDatatype="130" unbalanced="0"/>
    <cacheHierarchy uniqueName="[año26].[CONTROLES EXISTENTES - Fuente]" caption="CONTROLES EXISTENTES - Fuente" attribute="1" defaultMemberUniqueName="[año26].[CONTROLES EXISTENTES - Fuente].[All]" allUniqueName="[año26].[CONTROLES EXISTENTES - Fuente].[All]" dimensionUniqueName="[año26]" displayFolder="" count="0" memberValueDatatype="130" unbalanced="0"/>
    <cacheHierarchy uniqueName="[año26].[CONTROLES EXISTENTES - Medio]" caption="CONTROLES EXISTENTES - Medio" attribute="1" defaultMemberUniqueName="[año26].[CONTROLES EXISTENTES - Medio].[All]" allUniqueName="[año26].[CONTROLES EXISTENTES - Medio].[All]" dimensionUniqueName="[año26]" displayFolder="" count="0" memberValueDatatype="130" unbalanced="0"/>
    <cacheHierarchy uniqueName="[año26].[CONTROLES EXISTENTES - Individuo]" caption="CONTROLES EXISTENTES - Individuo" attribute="1" defaultMemberUniqueName="[año26].[CONTROLES EXISTENTES - Individuo].[All]" allUniqueName="[año26].[CONTROLES EXISTENTES - Individuo].[All]" dimensionUniqueName="[año26]" displayFolder="" count="0" memberValueDatatype="130" unbalanced="0"/>
    <cacheHierarchy uniqueName="[año26].[VALORACION DE RIESGO  - C]" caption="VALORACION DE RIESGO  - C" attribute="1" defaultMemberUniqueName="[año26].[VALORACION DE RIESGO  - C].[All]" allUniqueName="[año26].[VALORACION DE RIESGO  - C].[All]" dimensionUniqueName="[año26]" displayFolder="" count="0" memberValueDatatype="130" unbalanced="0"/>
    <cacheHierarchy uniqueName="[año26].[VALORACION DE RIESGO  - Categoría]" caption="VALORACION DE RIESGO  - Categoría" attribute="1" defaultMemberUniqueName="[año26].[VALORACION DE RIESGO  - Categoría].[All]" allUniqueName="[año26].[VALORACION DE RIESGO  - Categoría].[All]" dimensionUniqueName="[año26]" displayFolder="" count="0" memberValueDatatype="130" unbalanced="0"/>
    <cacheHierarchy uniqueName="[año26].[VALORACION DE RIESGO -p]" caption="VALORACION DE RIESGO -p" attribute="1" defaultMemberUniqueName="[año26].[VALORACION DE RIESGO -p].[All]" allUniqueName="[año26].[VALORACION DE RIESGO -p].[All]" dimensionUniqueName="[año26]" displayFolder="" count="0" memberValueDatatype="130" unbalanced="0"/>
    <cacheHierarchy uniqueName="[año26].[Nivel de riesgo]" caption="Nivel de riesgo" attribute="1" defaultMemberUniqueName="[año26].[Nivel de riesgo].[All]" allUniqueName="[año26].[Nivel de riesgo].[All]" dimensionUniqueName="[año26]" displayFolder="" count="0" memberValueDatatype="20" unbalanced="0"/>
    <cacheHierarchy uniqueName="[año26].[Existencia de requisitos legales]" caption="Existencia de requisitos legales" attribute="1" defaultMemberUniqueName="[año26].[Existencia de requisitos legales].[All]" allUniqueName="[año26].[Existencia de requisitos legales].[All]" dimensionUniqueName="[año26]" displayFolder="" count="0" memberValueDatatype="130" unbalanced="0"/>
    <cacheHierarchy uniqueName="[año26].[CONTROLES (TRATAMIENTO DEL RIESGO Y PLANES ATENUANTES) - ELIMINACIÓN]" caption="CONTROLES (TRATAMIENTO DEL RIESGO Y PLANES ATENUANTES) - ELIMINACIÓN" attribute="1" defaultMemberUniqueName="[año26].[CONTROLES (TRATAMIENTO DEL RIESGO Y PLANES ATENUANTES) - ELIMINACIÓN].[All]" allUniqueName="[año26].[CONTROLES (TRATAMIENTO DEL RIESGO Y PLANES ATENUANTES) - ELIMINACIÓN].[All]" dimensionUniqueName="[año26]" displayFolder="" count="0" memberValueDatatype="130" unbalanced="0"/>
    <cacheHierarchy uniqueName="[año26].[CONTROLES (TRATAMIENTO DEL RIESGO Y PLANES ATENUANTES) - SUSTITUCIÓN]" caption="CONTROLES (TRATAMIENTO DEL RIESGO Y PLANES ATENUANTES) - SUSTITUCIÓN" attribute="1" defaultMemberUniqueName="[año26].[CONTROLES (TRATAMIENTO DEL RIESGO Y PLANES ATENUANTES) - SUSTITUCIÓN].[All]" allUniqueName="[año26].[CONTROLES (TRATAMIENTO DEL RIESGO Y PLANES ATENUANTES) - SUSTITUCIÓN].[All]" dimensionUniqueName="[año26]" displayFolder="" count="0" memberValueDatatype="130" unbalanced="0"/>
    <cacheHierarchy uniqueName="[año26].[CONTROLES (TRATAMIENTO DEL RIESGO Y PLANES ATENUANTES) - CONTROLES DE INGENIERIA]" caption="CONTROLES (TRATAMIENTO DEL RIESGO Y PLANES ATENUANTES) - CONTROLES DE INGENIERIA" attribute="1" defaultMemberUniqueName="[año26].[CONTROLES (TRATAMIENTO DEL RIESGO Y PLANES ATENUANTES) - CONTROLES DE INGENIERIA].[All]" allUniqueName="[año26].[CONTROLES (TRATAMIENTO DEL RIESGO Y PLANES ATENUANTES) - CONTROLES DE INGENIERIA].[All]" dimensionUniqueName="[año26]" displayFolder="" count="0" memberValueDatatype="130" unbalanced="0"/>
    <cacheHierarchy uniqueName="[año26].[CONTROLES (TRATAMIENTO DEL RIESGO Y PLANES ATENUANTES) - CONTROLES ADMINISTRATIVOS / SEÑALIZACIÓN]" caption="CONTROLES (TRATAMIENTO DEL RIESGO Y PLANES ATENUANTES) - CONTROLES ADMINISTRATIVOS / SEÑALIZACIÓN" attribute="1" defaultMemberUniqueName="[año26].[CONTROLES (TRATAMIENTO DEL RIESGO Y PLANES ATENUANTES) - CONTROLES ADMINISTRATIVOS / SEÑALIZACIÓN].[All]" allUniqueName="[año26].[CONTROLES (TRATAMIENTO DEL RIESGO Y PLANES ATENUANTES) - CONTROLES ADMINISTRATIVOS / SEÑALIZACIÓN].[All]" dimensionUniqueName="[año26]" displayFolder="" count="0" memberValueDatatype="130" unbalanced="0"/>
    <cacheHierarchy uniqueName="[año26].[CONTROLES (TRATAMIENTO DEL RIESGO Y PLANES ATENUANTES) - ELEMENTOS DE PROTECCIÓN PERSONAL]" caption="CONTROLES (TRATAMIENTO DEL RIESGO Y PLANES ATENUANTES) - ELEMENTOS DE PROTECCIÓN PERSONAL" attribute="1" defaultMemberUniqueName="[año26].[CONTROLES (TRATAMIENTO DEL RIESGO Y PLANES ATENUANTES) - ELEMENTOS DE PROTECCIÓN PERSONAL].[All]" allUniqueName="[año26].[CONTROLES (TRATAMIENTO DEL RIESGO Y PLANES ATENUANTES) - ELEMENTOS DE PROTECCIÓN PERSONAL].[All]" dimensionUniqueName="[año26]" displayFolder="" count="0" memberValueDatatype="130" unbalanced="0"/>
    <cacheHierarchy uniqueName="[año26].[Compilado de controles]" caption="Compilado de controles" attribute="1" defaultMemberUniqueName="[año26].[Compilado de controles].[All]" allUniqueName="[año26].[Compilado de controles].[All]" dimensionUniqueName="[año26]" displayFolder="" count="0" memberValueDatatype="130" unbalanced="0"/>
    <cacheHierarchy uniqueName="[año26].[RESPONSABLE DE EJECUTAR LA ACCION]" caption="RESPONSABLE DE EJECUTAR LA ACCION" attribute="1" defaultMemberUniqueName="[año26].[RESPONSABLE DE EJECUTAR LA ACCION].[All]" allUniqueName="[año26].[RESPONSABLE DE EJECUTAR LA ACCION].[All]" dimensionUniqueName="[año26]" displayFolder="" count="0" memberValueDatatype="130" unbalanced="0"/>
    <cacheHierarchy uniqueName="[año26].[VALORACION DEL RIESGO RESULTANTE CON CONTROLES (Riesgo residual) - C]" caption="VALORACION DEL RIESGO RESULTANTE CON CONTROLES (Riesgo residual) - C" attribute="1" defaultMemberUniqueName="[año26].[VALORACION DEL RIESGO RESULTANTE CON CONTROLES (Riesgo residual) - C].[All]" allUniqueName="[año26].[VALORACION DEL RIESGO RESULTANTE CON CONTROLES (Riesgo residual) - C].[All]" dimensionUniqueName="[año26]" displayFolder="" count="0" memberValueDatatype="130" unbalanced="0"/>
    <cacheHierarchy uniqueName="[año26].[VALORACION DEL RIESGO RESULTANTE CON CONTROLES (Riesgo residual) - Categoría]" caption="VALORACION DEL RIESGO RESULTANTE CON CONTROLES (Riesgo residual) - Categoría" attribute="1" defaultMemberUniqueName="[año26].[VALORACION DEL RIESGO RESULTANTE CON CONTROLES (Riesgo residual) - Categoría].[All]" allUniqueName="[año26].[VALORACION DEL RIESGO RESULTANTE CON CONTROLES (Riesgo residual) - Categoría].[All]" dimensionUniqueName="[año26]" displayFolder="" count="0" memberValueDatatype="130" unbalanced="0"/>
    <cacheHierarchy uniqueName="[año26].[VALORACION DEL RIESGO RESULTANTE CON CONTROLES (Riesgo residual) - p]" caption="VALORACION DEL RIESGO RESULTANTE CON CONTROLES (Riesgo residual) - p" attribute="1" defaultMemberUniqueName="[año26].[VALORACION DEL RIESGO RESULTANTE CON CONTROLES (Riesgo residual) - p].[All]" allUniqueName="[año26].[VALORACION DEL RIESGO RESULTANTE CON CONTROLES (Riesgo residual) - p].[All]" dimensionUniqueName="[año26]" displayFolder="" count="0" memberValueDatatype="130" unbalanced="0"/>
    <cacheHierarchy uniqueName="[año26].[VALORACION DEL RIESGO RESULTANTE CON CONTROLES (Riesgo residual) - Nivel de riesgo]" caption="VALORACION DEL RIESGO RESULTANTE CON CONTROLES (Riesgo residual) - Nivel de riesgo" attribute="1" defaultMemberUniqueName="[año26].[VALORACION DEL RIESGO RESULTANTE CON CONTROLES (Riesgo residual) - Nivel de riesgo].[All]" allUniqueName="[año26].[VALORACION DEL RIESGO RESULTANTE CON CONTROLES (Riesgo residual) - Nivel de riesgo].[All]" dimensionUniqueName="[año26]" displayFolder="" count="0" memberValueDatatype="20" unbalanced="0"/>
    <cacheHierarchy uniqueName="[año26].[VALORACION DEL RIESGO RESULTANTE CON CONTROLES (Riesgo residual) - INTERPRETACIÓN DEL RIESGO]" caption="VALORACION DEL RIESGO RESULTANTE CON CONTROLES (Riesgo residual) - INTERPRETACIÓN DEL RIESGO" attribute="1" defaultMemberUniqueName="[año26].[VALORACION DEL RIESGO RESULTANTE CON CONTROLES (Riesgo residual) - INTERPRETACIÓN DEL RIESGO].[All]" allUniqueName="[año26].[VALORACION DEL RIESGO RESULTANTE CON CONTROLES (Riesgo residual) - INTERPRETACIÓN DEL RIESGO].[All]" dimensionUniqueName="[año26]" displayFolder="" count="0" memberValueDatatype="130" unbalanced="0"/>
    <cacheHierarchy uniqueName="[año26].[EFICACIA DE LAS MEDIDAS DE CONTROL Registro de accidentes, casi accidentes o enfermedades generados]" caption="EFICACIA DE LAS MEDIDAS DE CONTROL Registro de accidentes, casi accidentes o enfermedades generados" attribute="1" defaultMemberUniqueName="[año26].[EFICACIA DE LAS MEDIDAS DE CONTROL Registro de accidentes, casi accidentes o enfermedades generados].[All]" allUniqueName="[año26].[EFICACIA DE LAS MEDIDAS DE CONTROL Registro de accidentes, casi accidentes o enfermedades generados].[All]" dimensionUniqueName="[año26]" displayFolder="" count="0" memberValueDatatype="130" unbalanced="0"/>
    <cacheHierarchy uniqueName="[año26].[Eficaz]" caption="Eficaz" attribute="1" defaultMemberUniqueName="[año26].[Eficaz].[All]" allUniqueName="[año26].[Eficaz].[All]" dimensionUniqueName="[año26]" displayFolder="" count="0" memberValueDatatype="130" unbalanced="0"/>
    <cacheHierarchy uniqueName="[año26].[Comprensión Riesgo]" caption="Comprensión Riesgo" attribute="1" defaultMemberUniqueName="[año26].[Comprensión Riesgo].[All]" allUniqueName="[año26].[Comprensión Riesgo].[All]" dimensionUniqueName="[año26]" displayFolder="" count="0" memberValueDatatype="130" unbalanced="0"/>
    <cacheHierarchy uniqueName="[año26].[Nivel del Riesgo]" caption="Nivel del Riesgo" attribute="1" defaultMemberUniqueName="[año26].[Nivel del Riesgo].[All]" allUniqueName="[año26].[Nivel del Riesgo].[All]" dimensionUniqueName="[año26]" displayFolder="" count="0" memberValueDatatype="130" unbalanced="0"/>
    <cacheHierarchy uniqueName="[Consecuencia].[Consecuencia]" caption="Consecuencia" attribute="1" defaultMemberUniqueName="[Consecuencia].[Consecuencia].[All]" allUniqueName="[Consecuencia].[Consecuencia].[All]" dimensionUniqueName="[Consecuencia]" displayFolder="" count="2" memberValueDatatype="130" unbalanced="0">
      <fieldsUsage count="2">
        <fieldUsage x="-1"/>
        <fieldUsage x="8"/>
      </fieldsUsage>
    </cacheHierarchy>
    <cacheHierarchy uniqueName="[eficacia].[Eficacia]" caption="Eficacia" attribute="1" defaultMemberUniqueName="[eficacia].[Eficacia].[All]" allUniqueName="[eficacia].[Eficacia].[All]" dimensionUniqueName="[eficacia]" displayFolder="" count="2" memberValueDatatype="130" unbalanced="0">
      <fieldsUsage count="2">
        <fieldUsage x="-1"/>
        <fieldUsage x="9"/>
      </fieldsUsage>
    </cacheHierarchy>
    <cacheHierarchy uniqueName="[subclasificacion].[Subclasificación]" caption="Subclasificación" attribute="1" defaultMemberUniqueName="[subclasificacion].[Subclasificación].[All]" allUniqueName="[subclasificacion].[Subclasificación].[All]" dimensionUniqueName="[subclasificacion]" displayFolder="" count="2" memberValueDatatype="130" unbalanced="0">
      <fieldsUsage count="2">
        <fieldUsage x="-1"/>
        <fieldUsage x="1"/>
      </fieldsUsage>
    </cacheHierarchy>
    <cacheHierarchy uniqueName="[Tabla5].[VERSIÓN]" caption="VERSIÓN" attribute="1" defaultMemberUniqueName="[Tabla5].[VERSIÓN].[All]" allUniqueName="[Tabla5].[VERSIÓN].[All]" dimensionUniqueName="[Tabla5]" displayFolder="" count="0" memberValueDatatype="20" unbalanced="0"/>
    <cacheHierarchy uniqueName="[Tabla5].[Año]" caption="Año" attribute="1" defaultMemberUniqueName="[Tabla5].[Año].[All]" allUniqueName="[Tabla5].[Año].[All]" dimensionUniqueName="[Tabla5]" displayFolder="" count="0" memberValueDatatype="20" unbalanced="0"/>
    <cacheHierarchy uniqueName="[Tabla5].[FECHA]" caption="FECHA" attribute="1" time="1" defaultMemberUniqueName="[Tabla5].[FECHA].[All]" allUniqueName="[Tabla5].[FECHA].[All]" dimensionUniqueName="[Tabla5]" displayFolder="" count="0" memberValueDatatype="7" unbalanced="0"/>
    <cacheHierarchy uniqueName="[Tabla5].[CAMBIOS REALIZADOS]" caption="CAMBIOS REALIZADOS" attribute="1" defaultMemberUniqueName="[Tabla5].[CAMBIOS REALIZADOS].[All]" allUniqueName="[Tabla5].[CAMBIOS REALIZADOS].[All]" dimensionUniqueName="[Tabla5]" displayFolder="" count="0" memberValueDatatype="130" unbalanced="0"/>
    <cacheHierarchy uniqueName="[Tipopeligro].[Tipo de peligro]" caption="Tipo de peligro" attribute="1" defaultMemberUniqueName="[Tipopeligro].[Tipo de peligro].[All]" allUniqueName="[Tipopeligro].[Tipo de peligro].[All]" dimensionUniqueName="[Tipopeligro]" displayFolder="" count="2" memberValueDatatype="130" unbalanced="0">
      <fieldsUsage count="2">
        <fieldUsage x="-1"/>
        <fieldUsage x="10"/>
      </fieldsUsage>
    </cacheHierarchy>
    <cacheHierarchy uniqueName="[Valorcualitativoriesgo].[Nivel cualitativo de riesgo]" caption="Nivel cualitativo de riesgo" attribute="1" defaultMemberUniqueName="[Valorcualitativoriesgo].[Nivel cualitativo de riesgo].[All]" allUniqueName="[Valorcualitativoriesgo].[Nivel cualitativo de riesgo].[All]" dimensionUniqueName="[Valorcualitativoriesgo]" displayFolder="" count="2" memberValueDatatype="130" unbalanced="0">
      <fieldsUsage count="2">
        <fieldUsage x="-1"/>
        <fieldUsage x="0"/>
      </fieldsUsage>
    </cacheHierarchy>
    <cacheHierarchy uniqueName="[valornivelriesgo].[Nivel del riesgo]" caption="Nivel del riesgo" attribute="1" defaultMemberUniqueName="[valornivelriesgo].[Nivel del riesgo].[All]" allUniqueName="[valornivelriesgo].[Nivel del riesgo].[All]" dimensionUniqueName="[valornivelriesgo]" displayFolder="" count="2" memberValueDatatype="20" unbalanced="0">
      <fieldsUsage count="2">
        <fieldUsage x="-1"/>
        <fieldUsage x="6"/>
      </fieldsUsage>
    </cacheHierarchy>
    <cacheHierarchy uniqueName="[Measures].[__XL_Count Año]" caption="__XL_Count Año" measure="1" displayFolder="" measureGroup="Año" count="0" hidden="1"/>
    <cacheHierarchy uniqueName="[Measures].[__XL_Count subclasificacion]" caption="__XL_Count subclasificacion" measure="1" displayFolder="" measureGroup="subclasificacion" count="0" hidden="1"/>
    <cacheHierarchy uniqueName="[Measures].[__XL_Count valornivelriesgo]" caption="__XL_Count valornivelriesgo" measure="1" displayFolder="" measureGroup="valornivelriesgo" count="0" hidden="1"/>
    <cacheHierarchy uniqueName="[Measures].[__XL_Count Valorcualitativoriesgo]" caption="__XL_Count Valorcualitativoriesgo" measure="1" displayFolder="" measureGroup="Valorcualitativoriesgo" count="0" hidden="1"/>
    <cacheHierarchy uniqueName="[Measures].[__XL_Count Actividadesdelamatriz]" caption="__XL_Count Actividadesdelamatriz" measure="1" displayFolder="" measureGroup="Actividadesdelamatriz" count="0" hidden="1"/>
    <cacheHierarchy uniqueName="[Measures].[__XL_Count eficacia]" caption="__XL_Count eficacia" measure="1" displayFolder="" measureGroup="eficacia" count="0" hidden="1"/>
    <cacheHierarchy uniqueName="[Measures].[__XL_Count año24]" caption="__XL_Count año24" measure="1" displayFolder="" measureGroup="año24" count="0" hidden="1"/>
    <cacheHierarchy uniqueName="[Measures].[__XL_Count año25]" caption="__XL_Count año25" measure="1" displayFolder="" measureGroup="año25" count="0" hidden="1"/>
    <cacheHierarchy uniqueName="[Measures].[__XL_Count Tipopeligro]" caption="__XL_Count Tipopeligro" measure="1" displayFolder="" measureGroup="Tipopeligro" count="0" hidden="1"/>
    <cacheHierarchy uniqueName="[Measures].[__XL_Count Consecuencia]" caption="__XL_Count Consecuencia" measure="1" displayFolder="" measureGroup="Consecuencia" count="0" hidden="1"/>
    <cacheHierarchy uniqueName="[Measures].[__XL_Count año26]" caption="__XL_Count año26" measure="1" displayFolder="" measureGroup="año26" count="0" hidden="1"/>
    <cacheHierarchy uniqueName="[Measures].[__XL_Count Tabla5]" caption="__XL_Count Tabla5" measure="1" displayFolder="" measureGroup="Tabla5" count="0" hidden="1"/>
    <cacheHierarchy uniqueName="[Measures].[__No hay medidas definidas]" caption="__No hay medidas definidas" measure="1" displayFolder="" count="0" hidden="1"/>
    <cacheHierarchy uniqueName="[Measures].[Recuento de Eficacia]" caption="Recuento de Eficacia" measure="1" displayFolder="" measureGroup="eficacia" count="0" hidden="1">
      <extLst>
        <ext xmlns:x15="http://schemas.microsoft.com/office/spreadsheetml/2010/11/main" uri="{B97F6D7D-B522-45F9-BDA1-12C45D357490}">
          <x15:cacheHierarchy aggregatedColumn="130"/>
        </ext>
      </extLst>
    </cacheHierarchy>
    <cacheHierarchy uniqueName="[Measures].[Recuento de VALORACION DEL RIESGO RESULTANTE CON CONTROLES (Riesgo residual) - INTERPRETACIÓN DEL RI]" caption="Recuento de VALORACION DEL RIESGO RESULTANTE CON CONTROLES (Riesgo residual) - INTERPRETACIÓN DEL RI" measure="1" displayFolder="" measureGroup="año24" count="0" oneField="1" hidden="1">
      <fieldsUsage count="1">
        <fieldUsage x="2"/>
      </fieldsUsage>
      <extLst>
        <ext xmlns:x15="http://schemas.microsoft.com/office/spreadsheetml/2010/11/main" uri="{B97F6D7D-B522-45F9-BDA1-12C45D357490}">
          <x15:cacheHierarchy aggregatedColumn="39"/>
        </ext>
      </extLst>
    </cacheHierarchy>
    <cacheHierarchy uniqueName="[Measures].[Recuento de VALORACION DEL RIESGO RESULTANTE CON CONTROLES (Riesgo residual) - INTERPRETACIÓN DEL R]" caption="Recuento de VALORACION DEL RIESGO RESULTANTE CON CONTROLES (Riesgo residual) - INTERPRETACIÓN DEL R" measure="1" displayFolder="" measureGroup="año25" count="0" oneField="1" hidden="1">
      <fieldsUsage count="1">
        <fieldUsage x="3"/>
      </fieldsUsage>
      <extLst>
        <ext xmlns:x15="http://schemas.microsoft.com/office/spreadsheetml/2010/11/main" uri="{B97F6D7D-B522-45F9-BDA1-12C45D357490}">
          <x15:cacheHierarchy aggregatedColumn="81"/>
        </ext>
      </extLst>
    </cacheHierarchy>
    <cacheHierarchy uniqueName="[Measures].[Recuento de Eficaz]" caption="Recuento de Eficaz" measure="1" displayFolder="" measureGroup="año24" count="0" hidden="1">
      <extLst>
        <ext xmlns:x15="http://schemas.microsoft.com/office/spreadsheetml/2010/11/main" uri="{B97F6D7D-B522-45F9-BDA1-12C45D357490}">
          <x15:cacheHierarchy aggregatedColumn="41"/>
        </ext>
      </extLst>
    </cacheHierarchy>
    <cacheHierarchy uniqueName="[Measures].[Recuento de Eficaz 2]" caption="Recuento de Eficaz 2" measure="1" displayFolder="" measureGroup="año25" count="0" hidden="1">
      <extLst>
        <ext xmlns:x15="http://schemas.microsoft.com/office/spreadsheetml/2010/11/main" uri="{B97F6D7D-B522-45F9-BDA1-12C45D357490}">
          <x15:cacheHierarchy aggregatedColumn="83"/>
        </ext>
      </extLst>
    </cacheHierarchy>
    <cacheHierarchy uniqueName="[Measures].[Recuento de Eficaz 3]" caption="Recuento de Eficaz 3" measure="1" displayFolder="" measureGroup="año26" count="0" hidden="1">
      <extLst>
        <ext xmlns:x15="http://schemas.microsoft.com/office/spreadsheetml/2010/11/main" uri="{B97F6D7D-B522-45F9-BDA1-12C45D357490}">
          <x15:cacheHierarchy aggregatedColumn="126"/>
        </ext>
      </extLst>
    </cacheHierarchy>
    <cacheHierarchy uniqueName="[Measures].[Recuento de VALORACION DEL RIESGO RESULTANTE CON CONTROLES (Riesgo residual) - INTERPRETACIÓN DEL ]" caption="Recuento de VALORACION DEL RIESGO RESULTANTE CON CONTROLES (Riesgo residual) - INTERPRETACIÓN DEL " measure="1" displayFolder="" measureGroup="año26" count="0" oneField="1" hidden="1">
      <fieldsUsage count="1">
        <fieldUsage x="4"/>
      </fieldsUsage>
      <extLst>
        <ext xmlns:x15="http://schemas.microsoft.com/office/spreadsheetml/2010/11/main" uri="{B97F6D7D-B522-45F9-BDA1-12C45D357490}">
          <x15:cacheHierarchy aggregatedColumn="124"/>
        </ext>
      </extLst>
    </cacheHierarchy>
  </cacheHierarchies>
  <kpis count="0"/>
  <dimensions count="13">
    <dimension name="Actividadesdelamatriz" uniqueName="[Actividadesdelamatriz]" caption="Actividadesdelamatriz"/>
    <dimension name="Año" uniqueName="[Año]" caption="Año"/>
    <dimension name="año24" uniqueName="[año24]" caption="año24"/>
    <dimension name="año25" uniqueName="[año25]" caption="año25"/>
    <dimension name="año26" uniqueName="[año26]" caption="año26"/>
    <dimension name="Consecuencia" uniqueName="[Consecuencia]" caption="Consecuencia"/>
    <dimension name="eficacia" uniqueName="[eficacia]" caption="eficacia"/>
    <dimension measure="1" name="Measures" uniqueName="[Measures]" caption="Measures"/>
    <dimension name="subclasificacion" uniqueName="[subclasificacion]" caption="subclasificacion"/>
    <dimension name="Tabla5" uniqueName="[Tabla5]" caption="Tabla5"/>
    <dimension name="Tipopeligro" uniqueName="[Tipopeligro]" caption="Tipopeligro"/>
    <dimension name="Valorcualitativoriesgo" uniqueName="[Valorcualitativoriesgo]" caption="Valorcualitativoriesgo"/>
    <dimension name="valornivelriesgo" uniqueName="[valornivelriesgo]" caption="valornivelriesgo"/>
  </dimensions>
  <measureGroups count="12">
    <measureGroup name="Actividadesdelamatriz" caption="Actividadesdelamatriz"/>
    <measureGroup name="Año" caption="Año"/>
    <measureGroup name="año24" caption="año24"/>
    <measureGroup name="año25" caption="año25"/>
    <measureGroup name="año26" caption="año26"/>
    <measureGroup name="Consecuencia" caption="Consecuencia"/>
    <measureGroup name="eficacia" caption="eficacia"/>
    <measureGroup name="subclasificacion" caption="subclasificacion"/>
    <measureGroup name="Tabla5" caption="Tabla5"/>
    <measureGroup name="Tipopeligro" caption="Tipopeligro"/>
    <measureGroup name="Valorcualitativoriesgo" caption="Valorcualitativoriesgo"/>
    <measureGroup name="valornivelriesgo" caption="valornivelriesgo"/>
  </measureGroups>
  <maps count="36">
    <map measureGroup="0" dimension="0"/>
    <map measureGroup="1" dimension="1"/>
    <map measureGroup="2" dimension="0"/>
    <map measureGroup="2" dimension="1"/>
    <map measureGroup="2" dimension="2"/>
    <map measureGroup="2" dimension="5"/>
    <map measureGroup="2" dimension="6"/>
    <map measureGroup="2" dimension="8"/>
    <map measureGroup="2" dimension="10"/>
    <map measureGroup="2" dimension="11"/>
    <map measureGroup="2" dimension="12"/>
    <map measureGroup="3" dimension="0"/>
    <map measureGroup="3" dimension="1"/>
    <map measureGroup="3" dimension="3"/>
    <map measureGroup="3" dimension="5"/>
    <map measureGroup="3" dimension="6"/>
    <map measureGroup="3" dimension="8"/>
    <map measureGroup="3" dimension="10"/>
    <map measureGroup="3" dimension="11"/>
    <map measureGroup="3" dimension="12"/>
    <map measureGroup="4" dimension="0"/>
    <map measureGroup="4" dimension="1"/>
    <map measureGroup="4" dimension="4"/>
    <map measureGroup="4" dimension="5"/>
    <map measureGroup="4" dimension="6"/>
    <map measureGroup="4" dimension="8"/>
    <map measureGroup="4" dimension="10"/>
    <map measureGroup="4" dimension="11"/>
    <map measureGroup="4" dimension="12"/>
    <map measureGroup="5" dimension="5"/>
    <map measureGroup="6" dimension="6"/>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CARLOS MARROQUIN CADENA" refreshedDate="46270.813160069447" createdVersion="5" refreshedVersion="8" minRefreshableVersion="3" recordCount="0" supportSubquery="1" supportAdvancedDrill="1" xr:uid="{A98DA71A-78C8-4273-92BA-F6A386398E93}">
  <cacheSource type="external" connectionId="1"/>
  <cacheFields count="11">
    <cacheField name="[año26].[AÑO].[AÑO]" caption="AÑO" numFmtId="0" hierarchy="87" level="1">
      <sharedItems containsSemiMixedTypes="0" containsString="0" containsNumber="1" containsInteger="1" minValue="2026" maxValue="2026" count="1">
        <n v="2026"/>
      </sharedItems>
      <extLst>
        <ext xmlns:x15="http://schemas.microsoft.com/office/spreadsheetml/2010/11/main" uri="{4F2E5C28-24EA-4eb8-9CBF-B6C8F9C3D259}">
          <x15:cachedUniqueNames>
            <x15:cachedUniqueName index="0" name="[año26].[AÑO].&amp;[2026]"/>
          </x15:cachedUniqueNames>
        </ext>
      </extLst>
    </cacheField>
    <cacheField name="[Measures].[Recuento de Eficaz 3]" caption="Recuento de Eficaz 3" numFmtId="0" hierarchy="157" level="32767"/>
    <cacheField name="[año26].[Eficaz].[Eficaz]" caption="Eficaz" numFmtId="0" hierarchy="126" level="1">
      <sharedItems count="2">
        <s v="NO"/>
        <s v="SI"/>
      </sharedItems>
    </cacheField>
    <cacheField name="[valornivelriesgo].[Nivel del riesgo].[Nivel del riesgo]" caption="Nivel del riesgo" numFmtId="0" hierarchy="138" level="1">
      <sharedItems containsSemiMixedTypes="0" containsNonDate="0" containsString="0"/>
    </cacheField>
    <cacheField name="[Actividadesdelamatriz].[Actividades].[Actividades]" caption="Actividades" numFmtId="0" level="1">
      <sharedItems containsSemiMixedTypes="0" containsNonDate="0" containsString="0"/>
    </cacheField>
    <cacheField name="[Año].[AÑO].[AÑO]" caption="AÑO" numFmtId="0" hierarchy="1" level="1">
      <sharedItems containsSemiMixedTypes="0" containsNonDate="0" containsString="0"/>
    </cacheField>
    <cacheField name="[Consecuencia].[Consecuencia].[Consecuencia]" caption="Consecuencia" numFmtId="0" hierarchy="129" level="1">
      <sharedItems containsSemiMixedTypes="0" containsNonDate="0" containsString="0"/>
    </cacheField>
    <cacheField name="[eficacia].[Eficacia].[Eficacia]" caption="Eficacia" numFmtId="0" hierarchy="130" level="1">
      <sharedItems containsSemiMixedTypes="0" containsNonDate="0" containsString="0"/>
    </cacheField>
    <cacheField name="[subclasificacion].[Subclasificación].[Subclasificación]" caption="Subclasificación" numFmtId="0" hierarchy="131" level="1">
      <sharedItems containsSemiMixedTypes="0" containsNonDate="0" containsString="0"/>
    </cacheField>
    <cacheField name="[Tipopeligro].[Tipo de peligro].[Tipo de peligro]" caption="Tipo de peligro" numFmtId="0" hierarchy="136" level="1">
      <sharedItems containsSemiMixedTypes="0" containsNonDate="0" containsString="0"/>
    </cacheField>
    <cacheField name="[Valorcualitativoriesgo].[Nivel cualitativo de riesgo].[Nivel cualitativo de riesgo]" caption="Nivel cualitativo de riesgo" numFmtId="0" hierarchy="137" level="1">
      <sharedItems containsSemiMixedTypes="0" containsNonDate="0" containsString="0"/>
    </cacheField>
  </cacheFields>
  <cacheHierarchies count="159">
    <cacheHierarchy uniqueName="[Actividadesdelamatriz].[Actividades]" caption="Actividades" attribute="1" defaultMemberUniqueName="[Actividadesdelamatriz].[Actividades].[All]" allUniqueName="[Actividadesdelamatriz].[Actividades].[All]" dimensionUniqueName="[Actividadesdelamatriz]" displayFolder="" count="2" memberValueDatatype="130" unbalanced="0">
      <fieldsUsage count="2">
        <fieldUsage x="-1"/>
        <fieldUsage x="4"/>
      </fieldsUsage>
    </cacheHierarchy>
    <cacheHierarchy uniqueName="[Año].[AÑO]" caption="AÑO" attribute="1" defaultMemberUniqueName="[Año].[AÑO].[All]" allUniqueName="[Año].[AÑO].[All]" dimensionUniqueName="[Año]" displayFolder="" count="2" memberValueDatatype="20" unbalanced="0">
      <fieldsUsage count="2">
        <fieldUsage x="-1"/>
        <fieldUsage x="5"/>
      </fieldsUsage>
    </cacheHierarchy>
    <cacheHierarchy uniqueName="[año24].[No.]" caption="No." attribute="1" defaultMemberUniqueName="[año24].[No.].[All]" allUniqueName="[año24].[No.].[All]" dimensionUniqueName="[año24]" displayFolder="" count="0" memberValueDatatype="20" unbalanced="0"/>
    <cacheHierarchy uniqueName="[año24].[AÑO]" caption="AÑO" attribute="1" defaultMemberUniqueName="[año24].[AÑO].[All]" allUniqueName="[año24].[AÑO].[All]" dimensionUniqueName="[año24]" displayFolder="" count="0" memberValueDatatype="20" unbalanced="0"/>
    <cacheHierarchy uniqueName="[año24].[Estación]" caption="Estación" attribute="1" defaultMemberUniqueName="[año24].[Estación].[All]" allUniqueName="[año24].[Estación].[All]" dimensionUniqueName="[año24]" displayFolder="" count="0" memberValueDatatype="130" unbalanced="0"/>
    <cacheHierarchy uniqueName="[año24].[Actividad]" caption="Actividad" attribute="1" defaultMemberUniqueName="[año24].[Actividad].[All]" allUniqueName="[año24].[Actividad].[All]" dimensionUniqueName="[año24]" displayFolder="" count="0" memberValueDatatype="130" unbalanced="0"/>
    <cacheHierarchy uniqueName="[año24].[Tárea]" caption="Tárea" attribute="1" defaultMemberUniqueName="[año24].[Tárea].[All]" allUniqueName="[año24].[Tárea].[All]" dimensionUniqueName="[año24]" displayFolder="" count="0" memberValueDatatype="130" unbalanced="0"/>
    <cacheHierarchy uniqueName="[año24].[Área / Equipo]" caption="Área / Equipo" attribute="1" defaultMemberUniqueName="[año24].[Área / Equipo].[All]" allUniqueName="[año24].[Área / Equipo].[All]" dimensionUniqueName="[año24]" displayFolder="" count="0" memberValueDatatype="130" unbalanced="0"/>
    <cacheHierarchy uniqueName="[año24].[PELIGRO - Descripción]" caption="PELIGRO - Descripción" attribute="1" defaultMemberUniqueName="[año24].[PELIGRO - Descripción].[All]" allUniqueName="[año24].[PELIGRO - Descripción].[All]" dimensionUniqueName="[año24]" displayFolder="" count="0" memberValueDatatype="130" unbalanced="0"/>
    <cacheHierarchy uniqueName="[año24].[PELIGRO -Tipo]" caption="PELIGRO -Tipo" attribute="1" defaultMemberUniqueName="[año24].[PELIGRO -Tipo].[All]" allUniqueName="[año24].[PELIGRO -Tipo].[All]" dimensionUniqueName="[año24]" displayFolder="" count="0" memberValueDatatype="130" unbalanced="0"/>
    <cacheHierarchy uniqueName="[año24].[PELIGRO -Iconografia]" caption="PELIGRO -Iconografia" attribute="1" defaultMemberUniqueName="[año24].[PELIGRO -Iconografia].[All]" allUniqueName="[año24].[PELIGRO -Iconografia].[All]" dimensionUniqueName="[año24]" displayFolder="" count="0" memberValueDatatype="130" unbalanced="0"/>
    <cacheHierarchy uniqueName="[año24].[PELIGRO - Clasificación]" caption="PELIGRO - Clasificación" attribute="1" defaultMemberUniqueName="[año24].[PELIGRO - Clasificación].[All]" allUniqueName="[año24].[PELIGRO - Clasificación].[All]" dimensionUniqueName="[año24]" displayFolder="" count="0" memberValueDatatype="130" unbalanced="0"/>
    <cacheHierarchy uniqueName="[año24].[Consecuencias (AT/EL)]" caption="Consecuencias (AT/EL)" attribute="1" defaultMemberUniqueName="[año24].[Consecuencias (AT/EL)].[All]" allUniqueName="[año24].[Consecuencias (AT/EL)].[All]" dimensionUniqueName="[año24]" displayFolder="" count="0" memberValueDatatype="130" unbalanced="0"/>
    <cacheHierarchy uniqueName="[año24].[TAREA - Rutinaria]" caption="TAREA - Rutinaria" attribute="1" defaultMemberUniqueName="[año24].[TAREA - Rutinaria].[All]" allUniqueName="[año24].[TAREA - Rutinaria].[All]" dimensionUniqueName="[año24]" displayFolder="" count="0" memberValueDatatype="130" unbalanced="0"/>
    <cacheHierarchy uniqueName="[año24].[TAREA (Interna - ERutinariaterna)]" caption="TAREA (Interna - ERutinariaterna)" attribute="1" defaultMemberUniqueName="[año24].[TAREA (Interna - ERutinariaterna)].[All]" allUniqueName="[año24].[TAREA (Interna - ERutinariaterna)].[All]" dimensionUniqueName="[año24]" displayFolder="" count="0" memberValueDatatype="130" unbalanced="0"/>
    <cacheHierarchy uniqueName="[año24].[Numero de personas expuestas - Directos]" caption="Numero de personas expuestas - Directos" attribute="1" defaultMemberUniqueName="[año24].[Numero de personas expuestas - Directos].[All]" allUniqueName="[año24].[Numero de personas expuestas - Directos].[All]" dimensionUniqueName="[año24]" displayFolder="" count="0" memberValueDatatype="20" unbalanced="0"/>
    <cacheHierarchy uniqueName="[año24].[Numero de personas expuestas - Contratistas]" caption="Numero de personas expuestas - Contratistas" attribute="1" defaultMemberUniqueName="[año24].[Numero de personas expuestas - Contratistas].[All]" allUniqueName="[año24].[Numero de personas expuestas - Contratistas].[All]" dimensionUniqueName="[año24]" displayFolder="" count="0" memberValueDatatype="20" unbalanced="0"/>
    <cacheHierarchy uniqueName="[año24].[Numero de personas expuestas - Visitantes, Clientes, autoridades]" caption="Numero de personas expuestas - Visitantes, Clientes, autoridades" attribute="1" defaultMemberUniqueName="[año24].[Numero de personas expuestas - Visitantes, Clientes, autoridades].[All]" allUniqueName="[año24].[Numero de personas expuestas - Visitantes, Clientes, autoridades].[All]" dimensionUniqueName="[año24]" displayFolder="" count="0" memberValueDatatype="20" unbalanced="0"/>
    <cacheHierarchy uniqueName="[año24].[Horas de exposición (En relación con las 24 horas al día)]" caption="Horas de exposición (En relación con las 24 horas al día)" attribute="1" defaultMemberUniqueName="[año24].[Horas de exposición (En relación con las 24 horas al día)].[All]" allUniqueName="[año24].[Horas de exposición (En relación con las 24 horas al día)].[All]" dimensionUniqueName="[año24]" displayFolder="" count="0" memberValueDatatype="5" unbalanced="0"/>
    <cacheHierarchy uniqueName="[año24].[CARGOS O PARTES INTERESADAS APLICABLES]" caption="CARGOS O PARTES INTERESADAS APLICABLES" attribute="1" defaultMemberUniqueName="[año24].[CARGOS O PARTES INTERESADAS APLICABLES].[All]" allUniqueName="[año24].[CARGOS O PARTES INTERESADAS APLICABLES].[All]" dimensionUniqueName="[año24]" displayFolder="" count="0" memberValueDatatype="130" unbalanced="0"/>
    <cacheHierarchy uniqueName="[año24].[CONTROLES EXISTENTES - Fuente]" caption="CONTROLES EXISTENTES - Fuente" attribute="1" defaultMemberUniqueName="[año24].[CONTROLES EXISTENTES - Fuente].[All]" allUniqueName="[año24].[CONTROLES EXISTENTES - Fuente].[All]" dimensionUniqueName="[año24]" displayFolder="" count="0" memberValueDatatype="130" unbalanced="0"/>
    <cacheHierarchy uniqueName="[año24].[CONTROLES EXISTENTES - Medio]" caption="CONTROLES EXISTENTES - Medio" attribute="1" defaultMemberUniqueName="[año24].[CONTROLES EXISTENTES - Medio].[All]" allUniqueName="[año24].[CONTROLES EXISTENTES - Medio].[All]" dimensionUniqueName="[año24]" displayFolder="" count="0" memberValueDatatype="130" unbalanced="0"/>
    <cacheHierarchy uniqueName="[año24].[CONTROLES EXISTENTES - Individuo]" caption="CONTROLES EXISTENTES - Individuo" attribute="1" defaultMemberUniqueName="[año24].[CONTROLES EXISTENTES - Individuo].[All]" allUniqueName="[año24].[CONTROLES EXISTENTES - Individuo].[All]" dimensionUniqueName="[año24]" displayFolder="" count="0" memberValueDatatype="130" unbalanced="0"/>
    <cacheHierarchy uniqueName="[año24].[VALORACION DE RIESGO  - C]" caption="VALORACION DE RIESGO  - C" attribute="1" defaultMemberUniqueName="[año24].[VALORACION DE RIESGO  - C].[All]" allUniqueName="[año24].[VALORACION DE RIESGO  - C].[All]" dimensionUniqueName="[año24]" displayFolder="" count="0" memberValueDatatype="130" unbalanced="0"/>
    <cacheHierarchy uniqueName="[año24].[VALORACION DE RIESGO  - Categoría]" caption="VALORACION DE RIESGO  - Categoría" attribute="1" defaultMemberUniqueName="[año24].[VALORACION DE RIESGO  - Categoría].[All]" allUniqueName="[año24].[VALORACION DE RIESGO  - Categoría].[All]" dimensionUniqueName="[año24]" displayFolder="" count="0" memberValueDatatype="130" unbalanced="0"/>
    <cacheHierarchy uniqueName="[año24].[VALORACION DE RIESGO -p]" caption="VALORACION DE RIESGO -p" attribute="1" defaultMemberUniqueName="[año24].[VALORACION DE RIESGO -p].[All]" allUniqueName="[año24].[VALORACION DE RIESGO -p].[All]" dimensionUniqueName="[año24]" displayFolder="" count="0" memberValueDatatype="130" unbalanced="0"/>
    <cacheHierarchy uniqueName="[año24].[Nivel de riesgo]" caption="Nivel de riesgo" attribute="1" defaultMemberUniqueName="[año24].[Nivel de riesgo].[All]" allUniqueName="[año24].[Nivel de riesgo].[All]" dimensionUniqueName="[año24]" displayFolder="" count="0" memberValueDatatype="20" unbalanced="0"/>
    <cacheHierarchy uniqueName="[año24].[ERutinariaistencia de requisitos legales]" caption="ERutinariaistencia de requisitos legales" attribute="1" defaultMemberUniqueName="[año24].[ERutinariaistencia de requisitos legales].[All]" allUniqueName="[año24].[ERutinariaistencia de requisitos legales].[All]" dimensionUniqueName="[año24]" displayFolder="" count="0" memberValueDatatype="130" unbalanced="0"/>
    <cacheHierarchy uniqueName="[año24].[CONTROLES (TRATAMIENTO DEL RIESGO Y PLANES ATENUANTES) - ELIMINACIÓN]" caption="CONTROLES (TRATAMIENTO DEL RIESGO Y PLANES ATENUANTES) - ELIMINACIÓN" attribute="1" defaultMemberUniqueName="[año24].[CONTROLES (TRATAMIENTO DEL RIESGO Y PLANES ATENUANTES) - ELIMINACIÓN].[All]" allUniqueName="[año24].[CONTROLES (TRATAMIENTO DEL RIESGO Y PLANES ATENUANTES) - ELIMINACIÓN].[All]" dimensionUniqueName="[año24]" displayFolder="" count="0" memberValueDatatype="130" unbalanced="0"/>
    <cacheHierarchy uniqueName="[año24].[CONTROLES (TRATAMIENTO DEL RIESGO Y PLANES ATENUANTES) - SUSTITUCIÓN]" caption="CONTROLES (TRATAMIENTO DEL RIESGO Y PLANES ATENUANTES) - SUSTITUCIÓN" attribute="1" defaultMemberUniqueName="[año24].[CONTROLES (TRATAMIENTO DEL RIESGO Y PLANES ATENUANTES) - SUSTITUCIÓN].[All]" allUniqueName="[año24].[CONTROLES (TRATAMIENTO DEL RIESGO Y PLANES ATENUANTES) - SUSTITUCIÓN].[All]" dimensionUniqueName="[año24]" displayFolder="" count="0" memberValueDatatype="130" unbalanced="0"/>
    <cacheHierarchy uniqueName="[año24].[CONTROLES (TRATAMIENTO DEL RIESGO Y PLANES ATENUANTES) - CONTROLES DE INGENIERIA]" caption="CONTROLES (TRATAMIENTO DEL RIESGO Y PLANES ATENUANTES) - CONTROLES DE INGENIERIA" attribute="1" defaultMemberUniqueName="[año24].[CONTROLES (TRATAMIENTO DEL RIESGO Y PLANES ATENUANTES) - CONTROLES DE INGENIERIA].[All]" allUniqueName="[año24].[CONTROLES (TRATAMIENTO DEL RIESGO Y PLANES ATENUANTES) - CONTROLES DE INGENIERIA].[All]" dimensionUniqueName="[año24]" displayFolder="" count="0" memberValueDatatype="130" unbalanced="0"/>
    <cacheHierarchy uniqueName="[año24].[CONTROLES (TRATAMIENTO DEL RIESGO Y PLANES ATENUANTES) - CONTROLES ADMINISTRATIVOS / SEÑALIZACIÓN]" caption="CONTROLES (TRATAMIENTO DEL RIESGO Y PLANES ATENUANTES) - CONTROLES ADMINISTRATIVOS / SEÑALIZACIÓN" attribute="1" defaultMemberUniqueName="[año24].[CONTROLES (TRATAMIENTO DEL RIESGO Y PLANES ATENUANTES) - CONTROLES ADMINISTRATIVOS / SEÑALIZACIÓN].[All]" allUniqueName="[año24].[CONTROLES (TRATAMIENTO DEL RIESGO Y PLANES ATENUANTES) - CONTROLES ADMINISTRATIVOS / SEÑALIZACIÓN].[All]" dimensionUniqueName="[año24]" displayFolder="" count="0" memberValueDatatype="130" unbalanced="0"/>
    <cacheHierarchy uniqueName="[año24].[CONTROLES (TRATAMIENTO DEL RIESGO Y PLANES ATENUANTES) - ELEMENTOS DE PROTECCIÓN PERSONAL]" caption="CONTROLES (TRATAMIENTO DEL RIESGO Y PLANES ATENUANTES) - ELEMENTOS DE PROTECCIÓN PERSONAL" attribute="1" defaultMemberUniqueName="[año24].[CONTROLES (TRATAMIENTO DEL RIESGO Y PLANES ATENUANTES) - ELEMENTOS DE PROTECCIÓN PERSONAL].[All]" allUniqueName="[año24].[CONTROLES (TRATAMIENTO DEL RIESGO Y PLANES ATENUANTES) - ELEMENTOS DE PROTECCIÓN PERSONAL].[All]" dimensionUniqueName="[año24]" displayFolder="" count="0" memberValueDatatype="130" unbalanced="0"/>
    <cacheHierarchy uniqueName="[año24].[Compilado de controles]" caption="Compilado de controles" attribute="1" defaultMemberUniqueName="[año24].[Compilado de controles].[All]" allUniqueName="[año24].[Compilado de controles].[All]" dimensionUniqueName="[año24]" displayFolder="" count="0" memberValueDatatype="130" unbalanced="0"/>
    <cacheHierarchy uniqueName="[año24].[RESPONSABLE DE EJECUTAR LA ACCION]" caption="RESPONSABLE DE EJECUTAR LA ACCION" attribute="1" defaultMemberUniqueName="[año24].[RESPONSABLE DE EJECUTAR LA ACCION].[All]" allUniqueName="[año24].[RESPONSABLE DE EJECUTAR LA ACCION].[All]" dimensionUniqueName="[año24]" displayFolder="" count="0" memberValueDatatype="130" unbalanced="0"/>
    <cacheHierarchy uniqueName="[año24].[VALORACION DEL RIESGO RESULTANTE CON CONTROLES (Riesgo residual) - C]" caption="VALORACION DEL RIESGO RESULTANTE CON CONTROLES (Riesgo residual) - C" attribute="1" defaultMemberUniqueName="[año24].[VALORACION DEL RIESGO RESULTANTE CON CONTROLES (Riesgo residual) - C].[All]" allUniqueName="[año24].[VALORACION DEL RIESGO RESULTANTE CON CONTROLES (Riesgo residual) - C].[All]" dimensionUniqueName="[año24]" displayFolder="" count="0" memberValueDatatype="130" unbalanced="0"/>
    <cacheHierarchy uniqueName="[año24].[VALORACION DEL RIESGO RESULTANTE CON CONTROLES (Riesgo residual) - Categoría]" caption="VALORACION DEL RIESGO RESULTANTE CON CONTROLES (Riesgo residual) - Categoría" attribute="1" defaultMemberUniqueName="[año24].[VALORACION DEL RIESGO RESULTANTE CON CONTROLES (Riesgo residual) - Categoría].[All]" allUniqueName="[año24].[VALORACION DEL RIESGO RESULTANTE CON CONTROLES (Riesgo residual) - Categoría].[All]" dimensionUniqueName="[año24]" displayFolder="" count="0" memberValueDatatype="130" unbalanced="0"/>
    <cacheHierarchy uniqueName="[año24].[VALORACION DEL RIESGO RESULTANTE CON CONTROLES (Riesgo residual) - p]" caption="VALORACION DEL RIESGO RESULTANTE CON CONTROLES (Riesgo residual) - p" attribute="1" defaultMemberUniqueName="[año24].[VALORACION DEL RIESGO RESULTANTE CON CONTROLES (Riesgo residual) - p].[All]" allUniqueName="[año24].[VALORACION DEL RIESGO RESULTANTE CON CONTROLES (Riesgo residual) - p].[All]" dimensionUniqueName="[año24]" displayFolder="" count="0" memberValueDatatype="130" unbalanced="0"/>
    <cacheHierarchy uniqueName="[año24].[VALORACION DEL RIESGO RESULTANTE CON CONTROLES (Riesgo residual) - Nivel de riesgo]" caption="VALORACION DEL RIESGO RESULTANTE CON CONTROLES (Riesgo residual) - Nivel de riesgo" attribute="1" defaultMemberUniqueName="[año24].[VALORACION DEL RIESGO RESULTANTE CON CONTROLES (Riesgo residual) - Nivel de riesgo].[All]" allUniqueName="[año24].[VALORACION DEL RIESGO RESULTANTE CON CONTROLES (Riesgo residual) - Nivel de riesgo].[All]" dimensionUniqueName="[año24]" displayFolder="" count="0" memberValueDatatype="20" unbalanced="0"/>
    <cacheHierarchy uniqueName="[año24].[VALORACION DEL RIESGO RESULTANTE CON CONTROLES (Riesgo residual) - INTERPRETACIÓN DEL RIESGO]" caption="VALORACION DEL RIESGO RESULTANTE CON CONTROLES (Riesgo residual) - INTERPRETACIÓN DEL RIESGO" attribute="1" defaultMemberUniqueName="[año24].[VALORACION DEL RIESGO RESULTANTE CON CONTROLES (Riesgo residual) - INTERPRETACIÓN DEL RIESGO].[All]" allUniqueName="[año24].[VALORACION DEL RIESGO RESULTANTE CON CONTROLES (Riesgo residual) - INTERPRETACIÓN DEL RIESGO].[All]" dimensionUniqueName="[año24]" displayFolder="" count="0" memberValueDatatype="130" unbalanced="0"/>
    <cacheHierarchy uniqueName="[año24].[EFICACIA DE LAS MEDIDAS DE CONTROL Registro de accidentes, casi accidentes o enfermedades generados]" caption="EFICACIA DE LAS MEDIDAS DE CONTROL Registro de accidentes, casi accidentes o enfermedades generados" attribute="1" defaultMemberUniqueName="[año24].[EFICACIA DE LAS MEDIDAS DE CONTROL Registro de accidentes, casi accidentes o enfermedades generados].[All]" allUniqueName="[año24].[EFICACIA DE LAS MEDIDAS DE CONTROL Registro de accidentes, casi accidentes o enfermedades generados].[All]" dimensionUniqueName="[año24]" displayFolder="" count="0" memberValueDatatype="130" unbalanced="0"/>
    <cacheHierarchy uniqueName="[año24].[Eficaz]" caption="Eficaz" attribute="1" defaultMemberUniqueName="[año24].[Eficaz].[All]" allUniqueName="[año24].[Eficaz].[All]" dimensionUniqueName="[año24]" displayFolder="" count="0" memberValueDatatype="130" unbalanced="0"/>
    <cacheHierarchy uniqueName="[año24].[Comprensión Riesgo]" caption="Comprensión Riesgo" attribute="1" defaultMemberUniqueName="[año24].[Comprensión Riesgo].[All]" allUniqueName="[año24].[Comprensión Riesgo].[All]" dimensionUniqueName="[año24]" displayFolder="" count="0" memberValueDatatype="130" unbalanced="0"/>
    <cacheHierarchy uniqueName="[año24].[Nivel del Riesgo]" caption="Nivel del Riesgo" attribute="1" defaultMemberUniqueName="[año24].[Nivel del Riesgo].[All]" allUniqueName="[año24].[Nivel del Riesgo].[All]" dimensionUniqueName="[año24]" displayFolder="" count="0" memberValueDatatype="130" unbalanced="0"/>
    <cacheHierarchy uniqueName="[año25].[No.]" caption="No." attribute="1" defaultMemberUniqueName="[año25].[No.].[All]" allUniqueName="[año25].[No.].[All]" dimensionUniqueName="[año25]" displayFolder="" count="0" memberValueDatatype="20" unbalanced="0"/>
    <cacheHierarchy uniqueName="[año25].[AÑO]" caption="AÑO" attribute="1" defaultMemberUniqueName="[año25].[AÑO].[All]" allUniqueName="[año25].[AÑO].[All]" dimensionUniqueName="[año25]" displayFolder="" count="0" memberValueDatatype="20" unbalanced="0"/>
    <cacheHierarchy uniqueName="[año25].[Estación]" caption="Estación" attribute="1" defaultMemberUniqueName="[año25].[Estación].[All]" allUniqueName="[año25].[Estación].[All]" dimensionUniqueName="[año25]" displayFolder="" count="0" memberValueDatatype="130" unbalanced="0"/>
    <cacheHierarchy uniqueName="[año25].[Actividad]" caption="Actividad" attribute="1" defaultMemberUniqueName="[año25].[Actividad].[All]" allUniqueName="[año25].[Actividad].[All]" dimensionUniqueName="[año25]" displayFolder="" count="0" memberValueDatatype="130" unbalanced="0"/>
    <cacheHierarchy uniqueName="[año25].[Tárea]" caption="Tárea" attribute="1" defaultMemberUniqueName="[año25].[Tárea].[All]" allUniqueName="[año25].[Tárea].[All]" dimensionUniqueName="[año25]" displayFolder="" count="0" memberValueDatatype="130" unbalanced="0"/>
    <cacheHierarchy uniqueName="[año25].[Área / Equipo]" caption="Área / Equipo" attribute="1" defaultMemberUniqueName="[año25].[Área / Equipo].[All]" allUniqueName="[año25].[Área / Equipo].[All]" dimensionUniqueName="[año25]" displayFolder="" count="0" memberValueDatatype="130" unbalanced="0"/>
    <cacheHierarchy uniqueName="[año25].[PELIGRO - Descripción]" caption="PELIGRO - Descripción" attribute="1" defaultMemberUniqueName="[año25].[PELIGRO - Descripción].[All]" allUniqueName="[año25].[PELIGRO - Descripción].[All]" dimensionUniqueName="[año25]" displayFolder="" count="0" memberValueDatatype="130" unbalanced="0"/>
    <cacheHierarchy uniqueName="[año25].[PELIGRO -Tipo]" caption="PELIGRO -Tipo" attribute="1" defaultMemberUniqueName="[año25].[PELIGRO -Tipo].[All]" allUniqueName="[año25].[PELIGRO -Tipo].[All]" dimensionUniqueName="[año25]" displayFolder="" count="0" memberValueDatatype="130" unbalanced="0"/>
    <cacheHierarchy uniqueName="[año25].[PELIGRO -Iconografia]" caption="PELIGRO -Iconografia" attribute="1" defaultMemberUniqueName="[año25].[PELIGRO -Iconografia].[All]" allUniqueName="[año25].[PELIGRO -Iconografia].[All]" dimensionUniqueName="[año25]" displayFolder="" count="0" memberValueDatatype="130" unbalanced="0"/>
    <cacheHierarchy uniqueName="[año25].[PELIGRO - Clasificación]" caption="PELIGRO - Clasificación" attribute="1" defaultMemberUniqueName="[año25].[PELIGRO - Clasificación].[All]" allUniqueName="[año25].[PELIGRO - Clasificación].[All]" dimensionUniqueName="[año25]" displayFolder="" count="0" memberValueDatatype="130" unbalanced="0"/>
    <cacheHierarchy uniqueName="[año25].[Consecuencias (AT/EL)]" caption="Consecuencias (AT/EL)" attribute="1" defaultMemberUniqueName="[año25].[Consecuencias (AT/EL)].[All]" allUniqueName="[año25].[Consecuencias (AT/EL)].[All]" dimensionUniqueName="[año25]" displayFolder="" count="0" memberValueDatatype="130" unbalanced="0"/>
    <cacheHierarchy uniqueName="[año25].[TAREA - Rutinaria]" caption="TAREA - Rutinaria" attribute="1" defaultMemberUniqueName="[año25].[TAREA - Rutinaria].[All]" allUniqueName="[año25].[TAREA - Rutinaria].[All]" dimensionUniqueName="[año25]" displayFolder="" count="0" memberValueDatatype="130" unbalanced="0"/>
    <cacheHierarchy uniqueName="[año25].[TAREA (Interna - Externa)]" caption="TAREA (Interna - Externa)" attribute="1" defaultMemberUniqueName="[año25].[TAREA (Interna - Externa)].[All]" allUniqueName="[año25].[TAREA (Interna - Externa)].[All]" dimensionUniqueName="[año25]" displayFolder="" count="0" memberValueDatatype="130" unbalanced="0"/>
    <cacheHierarchy uniqueName="[año25].[Numero de personas expuestas - Directos]" caption="Numero de personas expuestas - Directos" attribute="1" defaultMemberUniqueName="[año25].[Numero de personas expuestas - Directos].[All]" allUniqueName="[año25].[Numero de personas expuestas - Directos].[All]" dimensionUniqueName="[año25]" displayFolder="" count="0" memberValueDatatype="20" unbalanced="0"/>
    <cacheHierarchy uniqueName="[año25].[Numero de personas expuestas - Contratistas]" caption="Numero de personas expuestas - Contratistas" attribute="1" defaultMemberUniqueName="[año25].[Numero de personas expuestas - Contratistas].[All]" allUniqueName="[año25].[Numero de personas expuestas - Contratistas].[All]" dimensionUniqueName="[año25]" displayFolder="" count="0" memberValueDatatype="20" unbalanced="0"/>
    <cacheHierarchy uniqueName="[año25].[Numero de personas expuestas - Visitantes, Clientes, autoridades]" caption="Numero de personas expuestas - Visitantes, Clientes, autoridades" attribute="1" defaultMemberUniqueName="[año25].[Numero de personas expuestas - Visitantes, Clientes, autoridades].[All]" allUniqueName="[año25].[Numero de personas expuestas - Visitantes, Clientes, autoridades].[All]" dimensionUniqueName="[año25]" displayFolder="" count="0" memberValueDatatype="20" unbalanced="0"/>
    <cacheHierarchy uniqueName="[año25].[Horas de exposición (En relación con las 24 horas al día)]" caption="Horas de exposición (En relación con las 24 horas al día)" attribute="1" defaultMemberUniqueName="[año25].[Horas de exposición (En relación con las 24 horas al día)].[All]" allUniqueName="[año25].[Horas de exposición (En relación con las 24 horas al día)].[All]" dimensionUniqueName="[año25]" displayFolder="" count="0" memberValueDatatype="5" unbalanced="0"/>
    <cacheHierarchy uniqueName="[año25].[CARGOS O PARTES INTERESADAS APLICABLES]" caption="CARGOS O PARTES INTERESADAS APLICABLES" attribute="1" defaultMemberUniqueName="[año25].[CARGOS O PARTES INTERESADAS APLICABLES].[All]" allUniqueName="[año25].[CARGOS O PARTES INTERESADAS APLICABLES].[All]" dimensionUniqueName="[año25]" displayFolder="" count="0" memberValueDatatype="130" unbalanced="0"/>
    <cacheHierarchy uniqueName="[año25].[CONTROLES EXISTENTES - Fuente]" caption="CONTROLES EXISTENTES - Fuente" attribute="1" defaultMemberUniqueName="[año25].[CONTROLES EXISTENTES - Fuente].[All]" allUniqueName="[año25].[CONTROLES EXISTENTES - Fuente].[All]" dimensionUniqueName="[año25]" displayFolder="" count="0" memberValueDatatype="130" unbalanced="0"/>
    <cacheHierarchy uniqueName="[año25].[CONTROLES EXISTENTES - Medio]" caption="CONTROLES EXISTENTES - Medio" attribute="1" defaultMemberUniqueName="[año25].[CONTROLES EXISTENTES - Medio].[All]" allUniqueName="[año25].[CONTROLES EXISTENTES - Medio].[All]" dimensionUniqueName="[año25]" displayFolder="" count="0" memberValueDatatype="130" unbalanced="0"/>
    <cacheHierarchy uniqueName="[año25].[CONTROLES EXISTENTES - Individuo]" caption="CONTROLES EXISTENTES - Individuo" attribute="1" defaultMemberUniqueName="[año25].[CONTROLES EXISTENTES - Individuo].[All]" allUniqueName="[año25].[CONTROLES EXISTENTES - Individuo].[All]" dimensionUniqueName="[año25]" displayFolder="" count="0" memberValueDatatype="130" unbalanced="0"/>
    <cacheHierarchy uniqueName="[año25].[VALORACION DE RIESGO  - C]" caption="VALORACION DE RIESGO  - C" attribute="1" defaultMemberUniqueName="[año25].[VALORACION DE RIESGO  - C].[All]" allUniqueName="[año25].[VALORACION DE RIESGO  - C].[All]" dimensionUniqueName="[año25]" displayFolder="" count="0" memberValueDatatype="130" unbalanced="0"/>
    <cacheHierarchy uniqueName="[año25].[VALORACION DE RIESGO  - Categoría]" caption="VALORACION DE RIESGO  - Categoría" attribute="1" defaultMemberUniqueName="[año25].[VALORACION DE RIESGO  - Categoría].[All]" allUniqueName="[año25].[VALORACION DE RIESGO  - Categoría].[All]" dimensionUniqueName="[año25]" displayFolder="" count="0" memberValueDatatype="130" unbalanced="0"/>
    <cacheHierarchy uniqueName="[año25].[VALORACION DE RIESGO -p]" caption="VALORACION DE RIESGO -p" attribute="1" defaultMemberUniqueName="[año25].[VALORACION DE RIESGO -p].[All]" allUniqueName="[año25].[VALORACION DE RIESGO -p].[All]" dimensionUniqueName="[año25]" displayFolder="" count="0" memberValueDatatype="130" unbalanced="0"/>
    <cacheHierarchy uniqueName="[año25].[Nivel de riesgo]" caption="Nivel de riesgo" attribute="1" defaultMemberUniqueName="[año25].[Nivel de riesgo].[All]" allUniqueName="[año25].[Nivel de riesgo].[All]" dimensionUniqueName="[año25]" displayFolder="" count="0" memberValueDatatype="20" unbalanced="0"/>
    <cacheHierarchy uniqueName="[año25].[Existencia de requisitos legales]" caption="Existencia de requisitos legales" attribute="1" defaultMemberUniqueName="[año25].[Existencia de requisitos legales].[All]" allUniqueName="[año25].[Existencia de requisitos legales].[All]" dimensionUniqueName="[año25]" displayFolder="" count="0" memberValueDatatype="130" unbalanced="0"/>
    <cacheHierarchy uniqueName="[año25].[CONTROLES (TRATAMIENTO DEL RIESGO Y PLANES ATENUANTES) - ELIMINACIÓN]" caption="CONTROLES (TRATAMIENTO DEL RIESGO Y PLANES ATENUANTES) - ELIMINACIÓN" attribute="1" defaultMemberUniqueName="[año25].[CONTROLES (TRATAMIENTO DEL RIESGO Y PLANES ATENUANTES) - ELIMINACIÓN].[All]" allUniqueName="[año25].[CONTROLES (TRATAMIENTO DEL RIESGO Y PLANES ATENUANTES) - ELIMINACIÓN].[All]" dimensionUniqueName="[año25]" displayFolder="" count="0" memberValueDatatype="130" unbalanced="0"/>
    <cacheHierarchy uniqueName="[año25].[CONTROLES (TRATAMIENTO DEL RIESGO Y PLANES ATENUANTES) - SUSTITUCIÓN]" caption="CONTROLES (TRATAMIENTO DEL RIESGO Y PLANES ATENUANTES) - SUSTITUCIÓN" attribute="1" defaultMemberUniqueName="[año25].[CONTROLES (TRATAMIENTO DEL RIESGO Y PLANES ATENUANTES) - SUSTITUCIÓN].[All]" allUniqueName="[año25].[CONTROLES (TRATAMIENTO DEL RIESGO Y PLANES ATENUANTES) - SUSTITUCIÓN].[All]" dimensionUniqueName="[año25]" displayFolder="" count="0" memberValueDatatype="130" unbalanced="0"/>
    <cacheHierarchy uniqueName="[año25].[CONTROLES (TRATAMIENTO DEL RIESGO Y PLANES ATENUANTES) - CONTROLES DE INGENIERIA]" caption="CONTROLES (TRATAMIENTO DEL RIESGO Y PLANES ATENUANTES) - CONTROLES DE INGENIERIA" attribute="1" defaultMemberUniqueName="[año25].[CONTROLES (TRATAMIENTO DEL RIESGO Y PLANES ATENUANTES) - CONTROLES DE INGENIERIA].[All]" allUniqueName="[año25].[CONTROLES (TRATAMIENTO DEL RIESGO Y PLANES ATENUANTES) - CONTROLES DE INGENIERIA].[All]" dimensionUniqueName="[año25]" displayFolder="" count="0" memberValueDatatype="130" unbalanced="0"/>
    <cacheHierarchy uniqueName="[año25].[CONTROLES (TRATAMIENTO DEL RIESGO Y PLANES ATENUANTES) - CONTROLES ADMINISTRATIVOS / SEÑALIZACIÓN]" caption="CONTROLES (TRATAMIENTO DEL RIESGO Y PLANES ATENUANTES) - CONTROLES ADMINISTRATIVOS / SEÑALIZACIÓN" attribute="1" defaultMemberUniqueName="[año25].[CONTROLES (TRATAMIENTO DEL RIESGO Y PLANES ATENUANTES) - CONTROLES ADMINISTRATIVOS / SEÑALIZACIÓN].[All]" allUniqueName="[año25].[CONTROLES (TRATAMIENTO DEL RIESGO Y PLANES ATENUANTES) - CONTROLES ADMINISTRATIVOS / SEÑALIZACIÓN].[All]" dimensionUniqueName="[año25]" displayFolder="" count="0" memberValueDatatype="130" unbalanced="0"/>
    <cacheHierarchy uniqueName="[año25].[CONTROLES (TRATAMIENTO DEL RIESGO Y PLANES ATENUANTES) - ELEMENTOS DE PROTECCIÓN PERSONAL]" caption="CONTROLES (TRATAMIENTO DEL RIESGO Y PLANES ATENUANTES) - ELEMENTOS DE PROTECCIÓN PERSONAL" attribute="1" defaultMemberUniqueName="[año25].[CONTROLES (TRATAMIENTO DEL RIESGO Y PLANES ATENUANTES) - ELEMENTOS DE PROTECCIÓN PERSONAL].[All]" allUniqueName="[año25].[CONTROLES (TRATAMIENTO DEL RIESGO Y PLANES ATENUANTES) - ELEMENTOS DE PROTECCIÓN PERSONAL].[All]" dimensionUniqueName="[año25]" displayFolder="" count="0" memberValueDatatype="130" unbalanced="0"/>
    <cacheHierarchy uniqueName="[año25].[Compilado de controles]" caption="Compilado de controles" attribute="1" defaultMemberUniqueName="[año25].[Compilado de controles].[All]" allUniqueName="[año25].[Compilado de controles].[All]" dimensionUniqueName="[año25]" displayFolder="" count="0" memberValueDatatype="130" unbalanced="0"/>
    <cacheHierarchy uniqueName="[año25].[RESPONSABLE DE EJECUTAR LA ACCION]" caption="RESPONSABLE DE EJECUTAR LA ACCION" attribute="1" defaultMemberUniqueName="[año25].[RESPONSABLE DE EJECUTAR LA ACCION].[All]" allUniqueName="[año25].[RESPONSABLE DE EJECUTAR LA ACCION].[All]" dimensionUniqueName="[año25]" displayFolder="" count="0" memberValueDatatype="130" unbalanced="0"/>
    <cacheHierarchy uniqueName="[año25].[VALORACION DEL RIESGO RESULTANTE CON CONTROLES (Riesgo residual) - C]" caption="VALORACION DEL RIESGO RESULTANTE CON CONTROLES (Riesgo residual) - C" attribute="1" defaultMemberUniqueName="[año25].[VALORACION DEL RIESGO RESULTANTE CON CONTROLES (Riesgo residual) - C].[All]" allUniqueName="[año25].[VALORACION DEL RIESGO RESULTANTE CON CONTROLES (Riesgo residual) - C].[All]" dimensionUniqueName="[año25]" displayFolder="" count="0" memberValueDatatype="130" unbalanced="0"/>
    <cacheHierarchy uniqueName="[año25].[VALORACION DEL RIESGO RESULTANTE CON CONTROLES (Riesgo residual) - Categoría]" caption="VALORACION DEL RIESGO RESULTANTE CON CONTROLES (Riesgo residual) - Categoría" attribute="1" defaultMemberUniqueName="[año25].[VALORACION DEL RIESGO RESULTANTE CON CONTROLES (Riesgo residual) - Categoría].[All]" allUniqueName="[año25].[VALORACION DEL RIESGO RESULTANTE CON CONTROLES (Riesgo residual) - Categoría].[All]" dimensionUniqueName="[año25]" displayFolder="" count="0" memberValueDatatype="130" unbalanced="0"/>
    <cacheHierarchy uniqueName="[año25].[VALORACION DEL RIESGO RESULTANTE CON CONTROLES (Riesgo residual) - p]" caption="VALORACION DEL RIESGO RESULTANTE CON CONTROLES (Riesgo residual) - p" attribute="1" defaultMemberUniqueName="[año25].[VALORACION DEL RIESGO RESULTANTE CON CONTROLES (Riesgo residual) - p].[All]" allUniqueName="[año25].[VALORACION DEL RIESGO RESULTANTE CON CONTROLES (Riesgo residual) - p].[All]" dimensionUniqueName="[año25]" displayFolder="" count="0" memberValueDatatype="130" unbalanced="0"/>
    <cacheHierarchy uniqueName="[año25].[VALORACION DEL RIESGO RESULTANTE CON CONTROLES (Riesgo residual) - Nivel de riesgo]" caption="VALORACION DEL RIESGO RESULTANTE CON CONTROLES (Riesgo residual) - Nivel de riesgo" attribute="1" defaultMemberUniqueName="[año25].[VALORACION DEL RIESGO RESULTANTE CON CONTROLES (Riesgo residual) - Nivel de riesgo].[All]" allUniqueName="[año25].[VALORACION DEL RIESGO RESULTANTE CON CONTROLES (Riesgo residual) - Nivel de riesgo].[All]" dimensionUniqueName="[año25]" displayFolder="" count="0" memberValueDatatype="20" unbalanced="0"/>
    <cacheHierarchy uniqueName="[año25].[VALORACION DEL RIESGO RESULTANTE CON CONTROLES (Riesgo residual) - INTERPRETACIÓN DEL RIESGO]" caption="VALORACION DEL RIESGO RESULTANTE CON CONTROLES (Riesgo residual) - INTERPRETACIÓN DEL RIESGO" attribute="1" defaultMemberUniqueName="[año25].[VALORACION DEL RIESGO RESULTANTE CON CONTROLES (Riesgo residual) - INTERPRETACIÓN DEL RIESGO].[All]" allUniqueName="[año25].[VALORACION DEL RIESGO RESULTANTE CON CONTROLES (Riesgo residual) - INTERPRETACIÓN DEL RIESGO].[All]" dimensionUniqueName="[año25]" displayFolder="" count="0" memberValueDatatype="130" unbalanced="0"/>
    <cacheHierarchy uniqueName="[año25].[EFICACIA DE LAS MEDIDAS DE CONTROL Registro de accidentes, casi accidentes o enfermedades generados]" caption="EFICACIA DE LAS MEDIDAS DE CONTROL Registro de accidentes, casi accidentes o enfermedades generados" attribute="1" defaultMemberUniqueName="[año25].[EFICACIA DE LAS MEDIDAS DE CONTROL Registro de accidentes, casi accidentes o enfermedades generados].[All]" allUniqueName="[año25].[EFICACIA DE LAS MEDIDAS DE CONTROL Registro de accidentes, casi accidentes o enfermedades generados].[All]" dimensionUniqueName="[año25]" displayFolder="" count="0" memberValueDatatype="130" unbalanced="0"/>
    <cacheHierarchy uniqueName="[año25].[Eficaz]" caption="Eficaz" attribute="1" defaultMemberUniqueName="[año25].[Eficaz].[All]" allUniqueName="[año25].[Eficaz].[All]" dimensionUniqueName="[año25]" displayFolder="" count="0" memberValueDatatype="130" unbalanced="0"/>
    <cacheHierarchy uniqueName="[año25].[Comprensión Riesgo]" caption="Comprensión Riesgo" attribute="1" defaultMemberUniqueName="[año25].[Comprensión Riesgo].[All]" allUniqueName="[año25].[Comprensión Riesgo].[All]" dimensionUniqueName="[año25]" displayFolder="" count="0" memberValueDatatype="130" unbalanced="0"/>
    <cacheHierarchy uniqueName="[año25].[Nivel del Riesgo]" caption="Nivel del Riesgo" attribute="1" defaultMemberUniqueName="[año25].[Nivel del Riesgo].[All]" allUniqueName="[año25].[Nivel del Riesgo].[All]" dimensionUniqueName="[año25]" displayFolder="" count="0" memberValueDatatype="130" unbalanced="0"/>
    <cacheHierarchy uniqueName="[año26].[No.]" caption="No." attribute="1" defaultMemberUniqueName="[año26].[No.].[All]" allUniqueName="[año26].[No.].[All]" dimensionUniqueName="[año26]" displayFolder="" count="0" memberValueDatatype="20" unbalanced="0"/>
    <cacheHierarchy uniqueName="[año26].[AÑO]" caption="AÑO" attribute="1" defaultMemberUniqueName="[año26].[AÑO].[All]" allUniqueName="[año26].[AÑO].[All]" dimensionUniqueName="[año26]" displayFolder="" count="2" memberValueDatatype="20" unbalanced="0">
      <fieldsUsage count="2">
        <fieldUsage x="-1"/>
        <fieldUsage x="0"/>
      </fieldsUsage>
    </cacheHierarchy>
    <cacheHierarchy uniqueName="[año26].[Estación]" caption="Estación" attribute="1" defaultMemberUniqueName="[año26].[Estación].[All]" allUniqueName="[año26].[Estación].[All]" dimensionUniqueName="[año26]" displayFolder="" count="0" memberValueDatatype="130" unbalanced="0"/>
    <cacheHierarchy uniqueName="[año26].[Actividad]" caption="Actividad" attribute="1" defaultMemberUniqueName="[año26].[Actividad].[All]" allUniqueName="[año26].[Actividad].[All]" dimensionUniqueName="[año26]" displayFolder="" count="0" memberValueDatatype="130" unbalanced="0"/>
    <cacheHierarchy uniqueName="[año26].[Tárea]" caption="Tárea" attribute="1" defaultMemberUniqueName="[año26].[Tárea].[All]" allUniqueName="[año26].[Tárea].[All]" dimensionUniqueName="[año26]" displayFolder="" count="0" memberValueDatatype="130" unbalanced="0"/>
    <cacheHierarchy uniqueName="[año26].[Área / Equipo]" caption="Área / Equipo" attribute="1" defaultMemberUniqueName="[año26].[Área / Equipo].[All]" allUniqueName="[año26].[Área / Equipo].[All]" dimensionUniqueName="[año26]" displayFolder="" count="0" memberValueDatatype="130" unbalanced="0"/>
    <cacheHierarchy uniqueName="[año26].[PELIGRO - Descripción]" caption="PELIGRO - Descripción" attribute="1" defaultMemberUniqueName="[año26].[PELIGRO - Descripción].[All]" allUniqueName="[año26].[PELIGRO - Descripción].[All]" dimensionUniqueName="[año26]" displayFolder="" count="0" memberValueDatatype="130" unbalanced="0"/>
    <cacheHierarchy uniqueName="[año26].[PELIGRO -Tipo]" caption="PELIGRO -Tipo" attribute="1" defaultMemberUniqueName="[año26].[PELIGRO -Tipo].[All]" allUniqueName="[año26].[PELIGRO -Tipo].[All]" dimensionUniqueName="[año26]" displayFolder="" count="0" memberValueDatatype="130" unbalanced="0"/>
    <cacheHierarchy uniqueName="[año26].[PELIGRO -Iconografia]" caption="PELIGRO -Iconografia" attribute="1" defaultMemberUniqueName="[año26].[PELIGRO -Iconografia].[All]" allUniqueName="[año26].[PELIGRO -Iconografia].[All]" dimensionUniqueName="[año26]" displayFolder="" count="0" memberValueDatatype="130" unbalanced="0"/>
    <cacheHierarchy uniqueName="[año26].[PELIGRO - Clasificación]" caption="PELIGRO - Clasificación" attribute="1" defaultMemberUniqueName="[año26].[PELIGRO - Clasificación].[All]" allUniqueName="[año26].[PELIGRO - Clasificación].[All]" dimensionUniqueName="[año26]" displayFolder="" count="0" memberValueDatatype="130" unbalanced="0"/>
    <cacheHierarchy uniqueName="[año26].[Consecuencias (AT/EL)]" caption="Consecuencias (AT/EL)" attribute="1" defaultMemberUniqueName="[año26].[Consecuencias (AT/EL)].[All]" allUniqueName="[año26].[Consecuencias (AT/EL)].[All]" dimensionUniqueName="[año26]" displayFolder="" count="0" memberValueDatatype="130" unbalanced="0"/>
    <cacheHierarchy uniqueName="[año26].[TAREA - Rutinaria]" caption="TAREA - Rutinaria" attribute="1" defaultMemberUniqueName="[año26].[TAREA - Rutinaria].[All]" allUniqueName="[año26].[TAREA - Rutinaria].[All]" dimensionUniqueName="[año26]" displayFolder="" count="0" memberValueDatatype="130" unbalanced="0"/>
    <cacheHierarchy uniqueName="[año26].[TAREA (Interna - Externa)]" caption="TAREA (Interna - Externa)" attribute="1" defaultMemberUniqueName="[año26].[TAREA (Interna - Externa)].[All]" allUniqueName="[año26].[TAREA (Interna - Externa)].[All]" dimensionUniqueName="[año26]" displayFolder="" count="0" memberValueDatatype="130" unbalanced="0"/>
    <cacheHierarchy uniqueName="[año26].[Situación Controlada por la organización]" caption="Situación Controlada por la organización" attribute="1" defaultMemberUniqueName="[año26].[Situación Controlada por la organización].[All]" allUniqueName="[año26].[Situación Controlada por la organización].[All]" dimensionUniqueName="[año26]" displayFolder="" count="0" memberValueDatatype="130" unbalanced="0"/>
    <cacheHierarchy uniqueName="[año26].[Numero de personas expuestas - Directos]" caption="Numero de personas expuestas - Directos" attribute="1" defaultMemberUniqueName="[año26].[Numero de personas expuestas - Directos].[All]" allUniqueName="[año26].[Numero de personas expuestas - Directos].[All]" dimensionUniqueName="[año26]" displayFolder="" count="0" memberValueDatatype="20" unbalanced="0"/>
    <cacheHierarchy uniqueName="[año26].[Numero de personas expuestas - Contratistas]" caption="Numero de personas expuestas - Contratistas" attribute="1" defaultMemberUniqueName="[año26].[Numero de personas expuestas - Contratistas].[All]" allUniqueName="[año26].[Numero de personas expuestas - Contratistas].[All]" dimensionUniqueName="[año26]" displayFolder="" count="0" memberValueDatatype="20" unbalanced="0"/>
    <cacheHierarchy uniqueName="[año26].[Numero de personas expuestas - Visitantes, Clientes, autoridades y Otras Partes Interesadas]" caption="Numero de personas expuestas - Visitantes, Clientes, autoridades y Otras Partes Interesadas" attribute="1" defaultMemberUniqueName="[año26].[Numero de personas expuestas - Visitantes, Clientes, autoridades y Otras Partes Interesadas].[All]" allUniqueName="[año26].[Numero de personas expuestas - Visitantes, Clientes, autoridades y Otras Partes Interesadas].[All]" dimensionUniqueName="[año26]" displayFolder="" count="0" memberValueDatatype="20" unbalanced="0"/>
    <cacheHierarchy uniqueName="[año26].[Horas de exposición (En relación con las 24 horas al día)]" caption="Horas de exposición (En relación con las 24 horas al día)" attribute="1" defaultMemberUniqueName="[año26].[Horas de exposición (En relación con las 24 horas al día)].[All]" allUniqueName="[año26].[Horas de exposición (En relación con las 24 horas al día)].[All]" dimensionUniqueName="[año26]" displayFolder="" count="0" memberValueDatatype="5" unbalanced="0"/>
    <cacheHierarchy uniqueName="[año26].[CARGOS O PARTES INTERESADAS APLICABLES]" caption="CARGOS O PARTES INTERESADAS APLICABLES" attribute="1" defaultMemberUniqueName="[año26].[CARGOS O PARTES INTERESADAS APLICABLES].[All]" allUniqueName="[año26].[CARGOS O PARTES INTERESADAS APLICABLES].[All]" dimensionUniqueName="[año26]" displayFolder="" count="0" memberValueDatatype="130" unbalanced="0"/>
    <cacheHierarchy uniqueName="[año26].[CONTROLES EXISTENTES - Fuente]" caption="CONTROLES EXISTENTES - Fuente" attribute="1" defaultMemberUniqueName="[año26].[CONTROLES EXISTENTES - Fuente].[All]" allUniqueName="[año26].[CONTROLES EXISTENTES - Fuente].[All]" dimensionUniqueName="[año26]" displayFolder="" count="0" memberValueDatatype="130" unbalanced="0"/>
    <cacheHierarchy uniqueName="[año26].[CONTROLES EXISTENTES - Medio]" caption="CONTROLES EXISTENTES - Medio" attribute="1" defaultMemberUniqueName="[año26].[CONTROLES EXISTENTES - Medio].[All]" allUniqueName="[año26].[CONTROLES EXISTENTES - Medio].[All]" dimensionUniqueName="[año26]" displayFolder="" count="0" memberValueDatatype="130" unbalanced="0"/>
    <cacheHierarchy uniqueName="[año26].[CONTROLES EXISTENTES - Individuo]" caption="CONTROLES EXISTENTES - Individuo" attribute="1" defaultMemberUniqueName="[año26].[CONTROLES EXISTENTES - Individuo].[All]" allUniqueName="[año26].[CONTROLES EXISTENTES - Individuo].[All]" dimensionUniqueName="[año26]" displayFolder="" count="0" memberValueDatatype="130" unbalanced="0"/>
    <cacheHierarchy uniqueName="[año26].[VALORACION DE RIESGO  - C]" caption="VALORACION DE RIESGO  - C" attribute="1" defaultMemberUniqueName="[año26].[VALORACION DE RIESGO  - C].[All]" allUniqueName="[año26].[VALORACION DE RIESGO  - C].[All]" dimensionUniqueName="[año26]" displayFolder="" count="0" memberValueDatatype="130" unbalanced="0"/>
    <cacheHierarchy uniqueName="[año26].[VALORACION DE RIESGO  - Categoría]" caption="VALORACION DE RIESGO  - Categoría" attribute="1" defaultMemberUniqueName="[año26].[VALORACION DE RIESGO  - Categoría].[All]" allUniqueName="[año26].[VALORACION DE RIESGO  - Categoría].[All]" dimensionUniqueName="[año26]" displayFolder="" count="0" memberValueDatatype="130" unbalanced="0"/>
    <cacheHierarchy uniqueName="[año26].[VALORACION DE RIESGO -p]" caption="VALORACION DE RIESGO -p" attribute="1" defaultMemberUniqueName="[año26].[VALORACION DE RIESGO -p].[All]" allUniqueName="[año26].[VALORACION DE RIESGO -p].[All]" dimensionUniqueName="[año26]" displayFolder="" count="0" memberValueDatatype="130" unbalanced="0"/>
    <cacheHierarchy uniqueName="[año26].[Nivel de riesgo]" caption="Nivel de riesgo" attribute="1" defaultMemberUniqueName="[año26].[Nivel de riesgo].[All]" allUniqueName="[año26].[Nivel de riesgo].[All]" dimensionUniqueName="[año26]" displayFolder="" count="0" memberValueDatatype="20" unbalanced="0"/>
    <cacheHierarchy uniqueName="[año26].[Existencia de requisitos legales]" caption="Existencia de requisitos legales" attribute="1" defaultMemberUniqueName="[año26].[Existencia de requisitos legales].[All]" allUniqueName="[año26].[Existencia de requisitos legales].[All]" dimensionUniqueName="[año26]" displayFolder="" count="0" memberValueDatatype="130" unbalanced="0"/>
    <cacheHierarchy uniqueName="[año26].[CONTROLES (TRATAMIENTO DEL RIESGO Y PLANES ATENUANTES) - ELIMINACIÓN]" caption="CONTROLES (TRATAMIENTO DEL RIESGO Y PLANES ATENUANTES) - ELIMINACIÓN" attribute="1" defaultMemberUniqueName="[año26].[CONTROLES (TRATAMIENTO DEL RIESGO Y PLANES ATENUANTES) - ELIMINACIÓN].[All]" allUniqueName="[año26].[CONTROLES (TRATAMIENTO DEL RIESGO Y PLANES ATENUANTES) - ELIMINACIÓN].[All]" dimensionUniqueName="[año26]" displayFolder="" count="0" memberValueDatatype="130" unbalanced="0"/>
    <cacheHierarchy uniqueName="[año26].[CONTROLES (TRATAMIENTO DEL RIESGO Y PLANES ATENUANTES) - SUSTITUCIÓN]" caption="CONTROLES (TRATAMIENTO DEL RIESGO Y PLANES ATENUANTES) - SUSTITUCIÓN" attribute="1" defaultMemberUniqueName="[año26].[CONTROLES (TRATAMIENTO DEL RIESGO Y PLANES ATENUANTES) - SUSTITUCIÓN].[All]" allUniqueName="[año26].[CONTROLES (TRATAMIENTO DEL RIESGO Y PLANES ATENUANTES) - SUSTITUCIÓN].[All]" dimensionUniqueName="[año26]" displayFolder="" count="0" memberValueDatatype="130" unbalanced="0"/>
    <cacheHierarchy uniqueName="[año26].[CONTROLES (TRATAMIENTO DEL RIESGO Y PLANES ATENUANTES) - CONTROLES DE INGENIERIA]" caption="CONTROLES (TRATAMIENTO DEL RIESGO Y PLANES ATENUANTES) - CONTROLES DE INGENIERIA" attribute="1" defaultMemberUniqueName="[año26].[CONTROLES (TRATAMIENTO DEL RIESGO Y PLANES ATENUANTES) - CONTROLES DE INGENIERIA].[All]" allUniqueName="[año26].[CONTROLES (TRATAMIENTO DEL RIESGO Y PLANES ATENUANTES) - CONTROLES DE INGENIERIA].[All]" dimensionUniqueName="[año26]" displayFolder="" count="0" memberValueDatatype="130" unbalanced="0"/>
    <cacheHierarchy uniqueName="[año26].[CONTROLES (TRATAMIENTO DEL RIESGO Y PLANES ATENUANTES) - CONTROLES ADMINISTRATIVOS / SEÑALIZACIÓN]" caption="CONTROLES (TRATAMIENTO DEL RIESGO Y PLANES ATENUANTES) - CONTROLES ADMINISTRATIVOS / SEÑALIZACIÓN" attribute="1" defaultMemberUniqueName="[año26].[CONTROLES (TRATAMIENTO DEL RIESGO Y PLANES ATENUANTES) - CONTROLES ADMINISTRATIVOS / SEÑALIZACIÓN].[All]" allUniqueName="[año26].[CONTROLES (TRATAMIENTO DEL RIESGO Y PLANES ATENUANTES) - CONTROLES ADMINISTRATIVOS / SEÑALIZACIÓN].[All]" dimensionUniqueName="[año26]" displayFolder="" count="0" memberValueDatatype="130" unbalanced="0"/>
    <cacheHierarchy uniqueName="[año26].[CONTROLES (TRATAMIENTO DEL RIESGO Y PLANES ATENUANTES) - ELEMENTOS DE PROTECCIÓN PERSONAL]" caption="CONTROLES (TRATAMIENTO DEL RIESGO Y PLANES ATENUANTES) - ELEMENTOS DE PROTECCIÓN PERSONAL" attribute="1" defaultMemberUniqueName="[año26].[CONTROLES (TRATAMIENTO DEL RIESGO Y PLANES ATENUANTES) - ELEMENTOS DE PROTECCIÓN PERSONAL].[All]" allUniqueName="[año26].[CONTROLES (TRATAMIENTO DEL RIESGO Y PLANES ATENUANTES) - ELEMENTOS DE PROTECCIÓN PERSONAL].[All]" dimensionUniqueName="[año26]" displayFolder="" count="0" memberValueDatatype="130" unbalanced="0"/>
    <cacheHierarchy uniqueName="[año26].[Compilado de controles]" caption="Compilado de controles" attribute="1" defaultMemberUniqueName="[año26].[Compilado de controles].[All]" allUniqueName="[año26].[Compilado de controles].[All]" dimensionUniqueName="[año26]" displayFolder="" count="0" memberValueDatatype="130" unbalanced="0"/>
    <cacheHierarchy uniqueName="[año26].[RESPONSABLE DE EJECUTAR LA ACCION]" caption="RESPONSABLE DE EJECUTAR LA ACCION" attribute="1" defaultMemberUniqueName="[año26].[RESPONSABLE DE EJECUTAR LA ACCION].[All]" allUniqueName="[año26].[RESPONSABLE DE EJECUTAR LA ACCION].[All]" dimensionUniqueName="[año26]" displayFolder="" count="0" memberValueDatatype="130" unbalanced="0"/>
    <cacheHierarchy uniqueName="[año26].[VALORACION DEL RIESGO RESULTANTE CON CONTROLES (Riesgo residual) - C]" caption="VALORACION DEL RIESGO RESULTANTE CON CONTROLES (Riesgo residual) - C" attribute="1" defaultMemberUniqueName="[año26].[VALORACION DEL RIESGO RESULTANTE CON CONTROLES (Riesgo residual) - C].[All]" allUniqueName="[año26].[VALORACION DEL RIESGO RESULTANTE CON CONTROLES (Riesgo residual) - C].[All]" dimensionUniqueName="[año26]" displayFolder="" count="0" memberValueDatatype="130" unbalanced="0"/>
    <cacheHierarchy uniqueName="[año26].[VALORACION DEL RIESGO RESULTANTE CON CONTROLES (Riesgo residual) - Categoría]" caption="VALORACION DEL RIESGO RESULTANTE CON CONTROLES (Riesgo residual) - Categoría" attribute="1" defaultMemberUniqueName="[año26].[VALORACION DEL RIESGO RESULTANTE CON CONTROLES (Riesgo residual) - Categoría].[All]" allUniqueName="[año26].[VALORACION DEL RIESGO RESULTANTE CON CONTROLES (Riesgo residual) - Categoría].[All]" dimensionUniqueName="[año26]" displayFolder="" count="0" memberValueDatatype="130" unbalanced="0"/>
    <cacheHierarchy uniqueName="[año26].[VALORACION DEL RIESGO RESULTANTE CON CONTROLES (Riesgo residual) - p]" caption="VALORACION DEL RIESGO RESULTANTE CON CONTROLES (Riesgo residual) - p" attribute="1" defaultMemberUniqueName="[año26].[VALORACION DEL RIESGO RESULTANTE CON CONTROLES (Riesgo residual) - p].[All]" allUniqueName="[año26].[VALORACION DEL RIESGO RESULTANTE CON CONTROLES (Riesgo residual) - p].[All]" dimensionUniqueName="[año26]" displayFolder="" count="0" memberValueDatatype="130" unbalanced="0"/>
    <cacheHierarchy uniqueName="[año26].[VALORACION DEL RIESGO RESULTANTE CON CONTROLES (Riesgo residual) - Nivel de riesgo]" caption="VALORACION DEL RIESGO RESULTANTE CON CONTROLES (Riesgo residual) - Nivel de riesgo" attribute="1" defaultMemberUniqueName="[año26].[VALORACION DEL RIESGO RESULTANTE CON CONTROLES (Riesgo residual) - Nivel de riesgo].[All]" allUniqueName="[año26].[VALORACION DEL RIESGO RESULTANTE CON CONTROLES (Riesgo residual) - Nivel de riesgo].[All]" dimensionUniqueName="[año26]" displayFolder="" count="0" memberValueDatatype="20" unbalanced="0"/>
    <cacheHierarchy uniqueName="[año26].[VALORACION DEL RIESGO RESULTANTE CON CONTROLES (Riesgo residual) - INTERPRETACIÓN DEL RIESGO]" caption="VALORACION DEL RIESGO RESULTANTE CON CONTROLES (Riesgo residual) - INTERPRETACIÓN DEL RIESGO" attribute="1" defaultMemberUniqueName="[año26].[VALORACION DEL RIESGO RESULTANTE CON CONTROLES (Riesgo residual) - INTERPRETACIÓN DEL RIESGO].[All]" allUniqueName="[año26].[VALORACION DEL RIESGO RESULTANTE CON CONTROLES (Riesgo residual) - INTERPRETACIÓN DEL RIESGO].[All]" dimensionUniqueName="[año26]" displayFolder="" count="0" memberValueDatatype="130" unbalanced="0"/>
    <cacheHierarchy uniqueName="[año26].[EFICACIA DE LAS MEDIDAS DE CONTROL Registro de accidentes, casi accidentes o enfermedades generados]" caption="EFICACIA DE LAS MEDIDAS DE CONTROL Registro de accidentes, casi accidentes o enfermedades generados" attribute="1" defaultMemberUniqueName="[año26].[EFICACIA DE LAS MEDIDAS DE CONTROL Registro de accidentes, casi accidentes o enfermedades generados].[All]" allUniqueName="[año26].[EFICACIA DE LAS MEDIDAS DE CONTROL Registro de accidentes, casi accidentes o enfermedades generados].[All]" dimensionUniqueName="[año26]" displayFolder="" count="0" memberValueDatatype="130" unbalanced="0"/>
    <cacheHierarchy uniqueName="[año26].[Eficaz]" caption="Eficaz" attribute="1" defaultMemberUniqueName="[año26].[Eficaz].[All]" allUniqueName="[año26].[Eficaz].[All]" dimensionUniqueName="[año26]" displayFolder="" count="2" memberValueDatatype="130" unbalanced="0">
      <fieldsUsage count="2">
        <fieldUsage x="-1"/>
        <fieldUsage x="2"/>
      </fieldsUsage>
    </cacheHierarchy>
    <cacheHierarchy uniqueName="[año26].[Comprensión Riesgo]" caption="Comprensión Riesgo" attribute="1" defaultMemberUniqueName="[año26].[Comprensión Riesgo].[All]" allUniqueName="[año26].[Comprensión Riesgo].[All]" dimensionUniqueName="[año26]" displayFolder="" count="0" memberValueDatatype="130" unbalanced="0"/>
    <cacheHierarchy uniqueName="[año26].[Nivel del Riesgo]" caption="Nivel del Riesgo" attribute="1" defaultMemberUniqueName="[año26].[Nivel del Riesgo].[All]" allUniqueName="[año26].[Nivel del Riesgo].[All]" dimensionUniqueName="[año26]" displayFolder="" count="0" memberValueDatatype="130" unbalanced="0"/>
    <cacheHierarchy uniqueName="[Consecuencia].[Consecuencia]" caption="Consecuencia" attribute="1" defaultMemberUniqueName="[Consecuencia].[Consecuencia].[All]" allUniqueName="[Consecuencia].[Consecuencia].[All]" dimensionUniqueName="[Consecuencia]" displayFolder="" count="2" memberValueDatatype="130" unbalanced="0">
      <fieldsUsage count="2">
        <fieldUsage x="-1"/>
        <fieldUsage x="6"/>
      </fieldsUsage>
    </cacheHierarchy>
    <cacheHierarchy uniqueName="[eficacia].[Eficacia]" caption="Eficacia" attribute="1" defaultMemberUniqueName="[eficacia].[Eficacia].[All]" allUniqueName="[eficacia].[Eficacia].[All]" dimensionUniqueName="[eficacia]" displayFolder="" count="2" memberValueDatatype="130" unbalanced="0">
      <fieldsUsage count="2">
        <fieldUsage x="-1"/>
        <fieldUsage x="7"/>
      </fieldsUsage>
    </cacheHierarchy>
    <cacheHierarchy uniqueName="[subclasificacion].[Subclasificación]" caption="Subclasificación" attribute="1" defaultMemberUniqueName="[subclasificacion].[Subclasificación].[All]" allUniqueName="[subclasificacion].[Subclasificación].[All]" dimensionUniqueName="[subclasificacion]" displayFolder="" count="2" memberValueDatatype="130" unbalanced="0">
      <fieldsUsage count="2">
        <fieldUsage x="-1"/>
        <fieldUsage x="8"/>
      </fieldsUsage>
    </cacheHierarchy>
    <cacheHierarchy uniqueName="[Tabla5].[VERSIÓN]" caption="VERSIÓN" attribute="1" defaultMemberUniqueName="[Tabla5].[VERSIÓN].[All]" allUniqueName="[Tabla5].[VERSIÓN].[All]" dimensionUniqueName="[Tabla5]" displayFolder="" count="0" memberValueDatatype="20" unbalanced="0"/>
    <cacheHierarchy uniqueName="[Tabla5].[Año]" caption="Año" attribute="1" defaultMemberUniqueName="[Tabla5].[Año].[All]" allUniqueName="[Tabla5].[Año].[All]" dimensionUniqueName="[Tabla5]" displayFolder="" count="0" memberValueDatatype="20" unbalanced="0"/>
    <cacheHierarchy uniqueName="[Tabla5].[FECHA]" caption="FECHA" attribute="1" time="1" defaultMemberUniqueName="[Tabla5].[FECHA].[All]" allUniqueName="[Tabla5].[FECHA].[All]" dimensionUniqueName="[Tabla5]" displayFolder="" count="0" memberValueDatatype="7" unbalanced="0"/>
    <cacheHierarchy uniqueName="[Tabla5].[CAMBIOS REALIZADOS]" caption="CAMBIOS REALIZADOS" attribute="1" defaultMemberUniqueName="[Tabla5].[CAMBIOS REALIZADOS].[All]" allUniqueName="[Tabla5].[CAMBIOS REALIZADOS].[All]" dimensionUniqueName="[Tabla5]" displayFolder="" count="0" memberValueDatatype="130" unbalanced="0"/>
    <cacheHierarchy uniqueName="[Tipopeligro].[Tipo de peligro]" caption="Tipo de peligro" attribute="1" defaultMemberUniqueName="[Tipopeligro].[Tipo de peligro].[All]" allUniqueName="[Tipopeligro].[Tipo de peligro].[All]" dimensionUniqueName="[Tipopeligro]" displayFolder="" count="2" memberValueDatatype="130" unbalanced="0">
      <fieldsUsage count="2">
        <fieldUsage x="-1"/>
        <fieldUsage x="9"/>
      </fieldsUsage>
    </cacheHierarchy>
    <cacheHierarchy uniqueName="[Valorcualitativoriesgo].[Nivel cualitativo de riesgo]" caption="Nivel cualitativo de riesgo" attribute="1" defaultMemberUniqueName="[Valorcualitativoriesgo].[Nivel cualitativo de riesgo].[All]" allUniqueName="[Valorcualitativoriesgo].[Nivel cualitativo de riesgo].[All]" dimensionUniqueName="[Valorcualitativoriesgo]" displayFolder="" count="2" memberValueDatatype="130" unbalanced="0">
      <fieldsUsage count="2">
        <fieldUsage x="-1"/>
        <fieldUsage x="10"/>
      </fieldsUsage>
    </cacheHierarchy>
    <cacheHierarchy uniqueName="[valornivelriesgo].[Nivel del riesgo]" caption="Nivel del riesgo" attribute="1" defaultMemberUniqueName="[valornivelriesgo].[Nivel del riesgo].[All]" allUniqueName="[valornivelriesgo].[Nivel del riesgo].[All]" dimensionUniqueName="[valornivelriesgo]" displayFolder="" count="2" memberValueDatatype="20" unbalanced="0">
      <fieldsUsage count="2">
        <fieldUsage x="-1"/>
        <fieldUsage x="3"/>
      </fieldsUsage>
    </cacheHierarchy>
    <cacheHierarchy uniqueName="[Measures].[__XL_Count Año]" caption="__XL_Count Año" measure="1" displayFolder="" measureGroup="Año" count="0" hidden="1"/>
    <cacheHierarchy uniqueName="[Measures].[__XL_Count subclasificacion]" caption="__XL_Count subclasificacion" measure="1" displayFolder="" measureGroup="subclasificacion" count="0" hidden="1"/>
    <cacheHierarchy uniqueName="[Measures].[__XL_Count valornivelriesgo]" caption="__XL_Count valornivelriesgo" measure="1" displayFolder="" measureGroup="valornivelriesgo" count="0" hidden="1"/>
    <cacheHierarchy uniqueName="[Measures].[__XL_Count Valorcualitativoriesgo]" caption="__XL_Count Valorcualitativoriesgo" measure="1" displayFolder="" measureGroup="Valorcualitativoriesgo" count="0" hidden="1"/>
    <cacheHierarchy uniqueName="[Measures].[__XL_Count Actividadesdelamatriz]" caption="__XL_Count Actividadesdelamatriz" measure="1" displayFolder="" measureGroup="Actividadesdelamatriz" count="0" hidden="1"/>
    <cacheHierarchy uniqueName="[Measures].[__XL_Count eficacia]" caption="__XL_Count eficacia" measure="1" displayFolder="" measureGroup="eficacia" count="0" hidden="1"/>
    <cacheHierarchy uniqueName="[Measures].[__XL_Count año24]" caption="__XL_Count año24" measure="1" displayFolder="" measureGroup="año24" count="0" hidden="1"/>
    <cacheHierarchy uniqueName="[Measures].[__XL_Count año25]" caption="__XL_Count año25" measure="1" displayFolder="" measureGroup="año25" count="0" hidden="1"/>
    <cacheHierarchy uniqueName="[Measures].[__XL_Count Tipopeligro]" caption="__XL_Count Tipopeligro" measure="1" displayFolder="" measureGroup="Tipopeligro" count="0" hidden="1"/>
    <cacheHierarchy uniqueName="[Measures].[__XL_Count Consecuencia]" caption="__XL_Count Consecuencia" measure="1" displayFolder="" measureGroup="Consecuencia" count="0" hidden="1"/>
    <cacheHierarchy uniqueName="[Measures].[__XL_Count año26]" caption="__XL_Count año26" measure="1" displayFolder="" measureGroup="año26" count="0" hidden="1"/>
    <cacheHierarchy uniqueName="[Measures].[__XL_Count Tabla5]" caption="__XL_Count Tabla5" measure="1" displayFolder="" measureGroup="Tabla5" count="0" hidden="1"/>
    <cacheHierarchy uniqueName="[Measures].[__No hay medidas definidas]" caption="__No hay medidas definidas" measure="1" displayFolder="" count="0" hidden="1"/>
    <cacheHierarchy uniqueName="[Measures].[Recuento de Eficacia]" caption="Recuento de Eficacia" measure="1" displayFolder="" measureGroup="eficacia" count="0" hidden="1">
      <extLst>
        <ext xmlns:x15="http://schemas.microsoft.com/office/spreadsheetml/2010/11/main" uri="{B97F6D7D-B522-45F9-BDA1-12C45D357490}">
          <x15:cacheHierarchy aggregatedColumn="130"/>
        </ext>
      </extLst>
    </cacheHierarchy>
    <cacheHierarchy uniqueName="[Measures].[Recuento de VALORACION DEL RIESGO RESULTANTE CON CONTROLES (Riesgo residual) - INTERPRETACIÓN DEL RI]" caption="Recuento de VALORACION DEL RIESGO RESULTANTE CON CONTROLES (Riesgo residual) - INTERPRETACIÓN DEL RI" measure="1" displayFolder="" measureGroup="año24" count="0" hidden="1">
      <extLst>
        <ext xmlns:x15="http://schemas.microsoft.com/office/spreadsheetml/2010/11/main" uri="{B97F6D7D-B522-45F9-BDA1-12C45D357490}">
          <x15:cacheHierarchy aggregatedColumn="39"/>
        </ext>
      </extLst>
    </cacheHierarchy>
    <cacheHierarchy uniqueName="[Measures].[Recuento de VALORACION DEL RIESGO RESULTANTE CON CONTROLES (Riesgo residual) - INTERPRETACIÓN DEL R]" caption="Recuento de VALORACION DEL RIESGO RESULTANTE CON CONTROLES (Riesgo residual) - INTERPRETACIÓN DEL R" measure="1" displayFolder="" measureGroup="año25" count="0" hidden="1">
      <extLst>
        <ext xmlns:x15="http://schemas.microsoft.com/office/spreadsheetml/2010/11/main" uri="{B97F6D7D-B522-45F9-BDA1-12C45D357490}">
          <x15:cacheHierarchy aggregatedColumn="81"/>
        </ext>
      </extLst>
    </cacheHierarchy>
    <cacheHierarchy uniqueName="[Measures].[Recuento de Eficaz]" caption="Recuento de Eficaz" measure="1" displayFolder="" measureGroup="año24" count="0" hidden="1">
      <extLst>
        <ext xmlns:x15="http://schemas.microsoft.com/office/spreadsheetml/2010/11/main" uri="{B97F6D7D-B522-45F9-BDA1-12C45D357490}">
          <x15:cacheHierarchy aggregatedColumn="41"/>
        </ext>
      </extLst>
    </cacheHierarchy>
    <cacheHierarchy uniqueName="[Measures].[Recuento de Eficaz 2]" caption="Recuento de Eficaz 2" measure="1" displayFolder="" measureGroup="año25" count="0" hidden="1">
      <extLst>
        <ext xmlns:x15="http://schemas.microsoft.com/office/spreadsheetml/2010/11/main" uri="{B97F6D7D-B522-45F9-BDA1-12C45D357490}">
          <x15:cacheHierarchy aggregatedColumn="83"/>
        </ext>
      </extLst>
    </cacheHierarchy>
    <cacheHierarchy uniqueName="[Measures].[Recuento de Eficaz 3]" caption="Recuento de Eficaz 3" measure="1" displayFolder="" measureGroup="año26" count="0" oneField="1" hidden="1">
      <fieldsUsage count="1">
        <fieldUsage x="1"/>
      </fieldsUsage>
      <extLst>
        <ext xmlns:x15="http://schemas.microsoft.com/office/spreadsheetml/2010/11/main" uri="{B97F6D7D-B522-45F9-BDA1-12C45D357490}">
          <x15:cacheHierarchy aggregatedColumn="126"/>
        </ext>
      </extLst>
    </cacheHierarchy>
    <cacheHierarchy uniqueName="[Measures].[Recuento de VALORACION DEL RIESGO RESULTANTE CON CONTROLES (Riesgo residual) - INTERPRETACIÓN DEL ]" caption="Recuento de VALORACION DEL RIESGO RESULTANTE CON CONTROLES (Riesgo residual) - INTERPRETACIÓN DEL " measure="1" displayFolder="" measureGroup="año26" count="0" hidden="1">
      <extLst>
        <ext xmlns:x15="http://schemas.microsoft.com/office/spreadsheetml/2010/11/main" uri="{B97F6D7D-B522-45F9-BDA1-12C45D357490}">
          <x15:cacheHierarchy aggregatedColumn="124"/>
        </ext>
      </extLst>
    </cacheHierarchy>
  </cacheHierarchies>
  <kpis count="0"/>
  <dimensions count="13">
    <dimension name="Actividadesdelamatriz" uniqueName="[Actividadesdelamatriz]" caption="Actividadesdelamatriz"/>
    <dimension name="Año" uniqueName="[Año]" caption="Año"/>
    <dimension name="año24" uniqueName="[año24]" caption="año24"/>
    <dimension name="año25" uniqueName="[año25]" caption="año25"/>
    <dimension name="año26" uniqueName="[año26]" caption="año26"/>
    <dimension name="Consecuencia" uniqueName="[Consecuencia]" caption="Consecuencia"/>
    <dimension name="eficacia" uniqueName="[eficacia]" caption="eficacia"/>
    <dimension measure="1" name="Measures" uniqueName="[Measures]" caption="Measures"/>
    <dimension name="subclasificacion" uniqueName="[subclasificacion]" caption="subclasificacion"/>
    <dimension name="Tabla5" uniqueName="[Tabla5]" caption="Tabla5"/>
    <dimension name="Tipopeligro" uniqueName="[Tipopeligro]" caption="Tipopeligro"/>
    <dimension name="Valorcualitativoriesgo" uniqueName="[Valorcualitativoriesgo]" caption="Valorcualitativoriesgo"/>
    <dimension name="valornivelriesgo" uniqueName="[valornivelriesgo]" caption="valornivelriesgo"/>
  </dimensions>
  <measureGroups count="12">
    <measureGroup name="Actividadesdelamatriz" caption="Actividadesdelamatriz"/>
    <measureGroup name="Año" caption="Año"/>
    <measureGroup name="año24" caption="año24"/>
    <measureGroup name="año25" caption="año25"/>
    <measureGroup name="año26" caption="año26"/>
    <measureGroup name="Consecuencia" caption="Consecuencia"/>
    <measureGroup name="eficacia" caption="eficacia"/>
    <measureGroup name="subclasificacion" caption="subclasificacion"/>
    <measureGroup name="Tabla5" caption="Tabla5"/>
    <measureGroup name="Tipopeligro" caption="Tipopeligro"/>
    <measureGroup name="Valorcualitativoriesgo" caption="Valorcualitativoriesgo"/>
    <measureGroup name="valornivelriesgo" caption="valornivelriesgo"/>
  </measureGroups>
  <maps count="36">
    <map measureGroup="0" dimension="0"/>
    <map measureGroup="1" dimension="1"/>
    <map measureGroup="2" dimension="0"/>
    <map measureGroup="2" dimension="1"/>
    <map measureGroup="2" dimension="2"/>
    <map measureGroup="2" dimension="5"/>
    <map measureGroup="2" dimension="6"/>
    <map measureGroup="2" dimension="8"/>
    <map measureGroup="2" dimension="10"/>
    <map measureGroup="2" dimension="11"/>
    <map measureGroup="2" dimension="12"/>
    <map measureGroup="3" dimension="0"/>
    <map measureGroup="3" dimension="1"/>
    <map measureGroup="3" dimension="3"/>
    <map measureGroup="3" dimension="5"/>
    <map measureGroup="3" dimension="6"/>
    <map measureGroup="3" dimension="8"/>
    <map measureGroup="3" dimension="10"/>
    <map measureGroup="3" dimension="11"/>
    <map measureGroup="3" dimension="12"/>
    <map measureGroup="4" dimension="0"/>
    <map measureGroup="4" dimension="1"/>
    <map measureGroup="4" dimension="4"/>
    <map measureGroup="4" dimension="5"/>
    <map measureGroup="4" dimension="6"/>
    <map measureGroup="4" dimension="8"/>
    <map measureGroup="4" dimension="10"/>
    <map measureGroup="4" dimension="11"/>
    <map measureGroup="4" dimension="12"/>
    <map measureGroup="5" dimension="5"/>
    <map measureGroup="6" dimension="6"/>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CARLOS MARROQUIN CADENA" refreshedDate="46270.813161689817" createdVersion="5" refreshedVersion="8" minRefreshableVersion="3" recordCount="0" supportSubquery="1" supportAdvancedDrill="1" xr:uid="{1E6631D6-C7F9-4CA1-ACB8-73CDFB4843BD}">
  <cacheSource type="external" connectionId="1"/>
  <cacheFields count="11">
    <cacheField name="[Año].[AÑO].[AÑO]" caption="AÑO" numFmtId="0" hierarchy="1" level="1">
      <sharedItems containsSemiMixedTypes="0" containsString="0" containsNumber="1" containsInteger="1" minValue="2024" maxValue="2026" count="3">
        <n v="2024"/>
        <n v="2025"/>
        <n v="2026"/>
      </sharedItems>
      <extLst>
        <ext xmlns:x15="http://schemas.microsoft.com/office/spreadsheetml/2010/11/main" uri="{4F2E5C28-24EA-4eb8-9CBF-B6C8F9C3D259}">
          <x15:cachedUniqueNames>
            <x15:cachedUniqueName index="0" name="[Año].[AÑO].&amp;[2024]"/>
            <x15:cachedUniqueName index="1" name="[Año].[AÑO].&amp;[2025]"/>
            <x15:cachedUniqueName index="2" name="[Año].[AÑO].&amp;[2026]"/>
          </x15:cachedUniqueNames>
        </ext>
      </extLst>
    </cacheField>
    <cacheField name="[Valorcualitativoriesgo].[Nivel cualitativo de riesgo].[Nivel cualitativo de riesgo]" caption="Nivel cualitativo de riesgo" numFmtId="0" hierarchy="137" level="1">
      <sharedItems count="4">
        <s v="Bajo"/>
        <s v="Medio"/>
        <s v="Alto" u="1"/>
        <s v="Extremo" u="1"/>
      </sharedItems>
    </cacheField>
    <cacheField name="[subclasificacion].[Subclasificación].[Subclasificación]" caption="Subclasificación" numFmtId="0" hierarchy="131" level="1">
      <sharedItems containsBlank="1" count="40">
        <s v="1.1 Virus"/>
        <s v="1.2 Bacterias"/>
        <s v="1.6  Picaduras"/>
        <s v="2.1 Ruido"/>
        <s v="2.2 Iluminación"/>
        <s v="2.3 Vibración"/>
        <s v="2.4 Temperaturas extremas"/>
        <s v="2.6 Radiaciones ionizantes"/>
        <s v="2.7 Radiaciones No ionizantes"/>
        <s v="3.4 Líquidos, rocíos"/>
        <s v="3.5 Gases y vapores"/>
        <s v="3.6 Humos metálicos y NO metálicos"/>
        <s v="3.7 Material particulado"/>
        <s v="4.1 Gestión organizacional"/>
        <s v="4.2 Características de la organización del trabajo"/>
        <s v="4.3 Condiciones de la tarea"/>
        <s v="4.4 Características del grupo social de trabajo"/>
        <s v="4.6 Jornada de trabajo"/>
        <s v="5.1 Postura"/>
        <s v="5.3 Movimientos repetitivos"/>
        <s v="5.4 Manipulación manual de cargas"/>
        <s v="6.1 Mecánico"/>
        <s v="6.2 Eléctrico"/>
        <s v="6.3 Locativos"/>
        <s v="6.4 Tecnológico"/>
        <s v="6.5 Accidentes de transito"/>
        <s v="6.6 Públicos"/>
        <s v="6.7 Trabajo en alturas"/>
        <s v="6.8 Espacios confinados"/>
        <s v="7.1 Sismo"/>
        <s v="7.3 Vendaval"/>
        <s v="7.6 Precipitaciones"/>
        <s v="1.3 Hongos"/>
        <s v="1.7 Mordeduras"/>
        <s v="2.5 Presión"/>
        <s v="4.7. Carga de Trabajo"/>
        <s v="4.8 Victimización y acoso (bullying) e intimidación"/>
        <s v="4.9 Liderazgo y la cultura de la organización"/>
        <s v="5.2 Esfuerzos"/>
        <m/>
      </sharedItems>
    </cacheField>
    <cacheField name="[Measures].[Recuento de VALORACION DEL RIESGO RESULTANTE CON CONTROLES (Riesgo residual) - INTERPRETACIÓN DEL RI]" caption="Recuento de VALORACION DEL RIESGO RESULTANTE CON CONTROLES (Riesgo residual) - INTERPRETACIÓN DEL RI" numFmtId="0" hierarchy="153" level="32767"/>
    <cacheField name="[Measures].[Recuento de VALORACION DEL RIESGO RESULTANTE CON CONTROLES (Riesgo residual) - INTERPRETACIÓN DEL R]" caption="Recuento de VALORACION DEL RIESGO RESULTANTE CON CONTROLES (Riesgo residual) - INTERPRETACIÓN DEL R" numFmtId="0" hierarchy="154" level="32767"/>
    <cacheField name="[Measures].[Recuento de VALORACION DEL RIESGO RESULTANTE CON CONTROLES (Riesgo residual) - INTERPRETACIÓN DEL ]" caption="Recuento de VALORACION DEL RIESGO RESULTANTE CON CONTROLES (Riesgo residual) - INTERPRETACIÓN DEL " numFmtId="0" hierarchy="158" level="32767"/>
    <cacheField name="[Actividadesdelamatriz].[Actividades].[Actividades]" caption="Actividades" numFmtId="0" level="1">
      <sharedItems containsSemiMixedTypes="0" containsNonDate="0" containsString="0"/>
    </cacheField>
    <cacheField name="[Consecuencia].[Consecuencia].[Consecuencia]" caption="Consecuencia" numFmtId="0" hierarchy="129" level="1">
      <sharedItems containsSemiMixedTypes="0" containsNonDate="0" containsString="0"/>
    </cacheField>
    <cacheField name="[eficacia].[Eficacia].[Eficacia]" caption="Eficacia" numFmtId="0" hierarchy="130" level="1">
      <sharedItems containsSemiMixedTypes="0" containsNonDate="0" containsString="0"/>
    </cacheField>
    <cacheField name="[Tipopeligro].[Tipo de peligro].[Tipo de peligro]" caption="Tipo de peligro" numFmtId="0" hierarchy="136" level="1">
      <sharedItems containsSemiMixedTypes="0" containsNonDate="0" containsString="0"/>
    </cacheField>
    <cacheField name="[valornivelriesgo].[Nivel del riesgo].[Nivel del riesgo]" caption="Nivel del riesgo" numFmtId="0" hierarchy="138" level="1">
      <sharedItems containsSemiMixedTypes="0" containsNonDate="0" containsString="0"/>
    </cacheField>
  </cacheFields>
  <cacheHierarchies count="159">
    <cacheHierarchy uniqueName="[Actividadesdelamatriz].[Actividades]" caption="Actividades" attribute="1" defaultMemberUniqueName="[Actividadesdelamatriz].[Actividades].[All]" allUniqueName="[Actividadesdelamatriz].[Actividades].[All]" dimensionUniqueName="[Actividadesdelamatriz]" displayFolder="" count="2" memberValueDatatype="130" unbalanced="0">
      <fieldsUsage count="2">
        <fieldUsage x="-1"/>
        <fieldUsage x="6"/>
      </fieldsUsage>
    </cacheHierarchy>
    <cacheHierarchy uniqueName="[Año].[AÑO]" caption="AÑO" attribute="1" defaultMemberUniqueName="[Año].[AÑO].[All]" allUniqueName="[Año].[AÑO].[All]" dimensionUniqueName="[Año]" displayFolder="" count="2" memberValueDatatype="20" unbalanced="0">
      <fieldsUsage count="2">
        <fieldUsage x="-1"/>
        <fieldUsage x="0"/>
      </fieldsUsage>
    </cacheHierarchy>
    <cacheHierarchy uniqueName="[año24].[No.]" caption="No." attribute="1" defaultMemberUniqueName="[año24].[No.].[All]" allUniqueName="[año24].[No.].[All]" dimensionUniqueName="[año24]" displayFolder="" count="0" memberValueDatatype="20" unbalanced="0"/>
    <cacheHierarchy uniqueName="[año24].[AÑO]" caption="AÑO" attribute="1" defaultMemberUniqueName="[año24].[AÑO].[All]" allUniqueName="[año24].[AÑO].[All]" dimensionUniqueName="[año24]" displayFolder="" count="0" memberValueDatatype="20" unbalanced="0"/>
    <cacheHierarchy uniqueName="[año24].[Estación]" caption="Estación" attribute="1" defaultMemberUniqueName="[año24].[Estación].[All]" allUniqueName="[año24].[Estación].[All]" dimensionUniqueName="[año24]" displayFolder="" count="0" memberValueDatatype="130" unbalanced="0"/>
    <cacheHierarchy uniqueName="[año24].[Actividad]" caption="Actividad" attribute="1" defaultMemberUniqueName="[año24].[Actividad].[All]" allUniqueName="[año24].[Actividad].[All]" dimensionUniqueName="[año24]" displayFolder="" count="0" memberValueDatatype="130" unbalanced="0"/>
    <cacheHierarchy uniqueName="[año24].[Tárea]" caption="Tárea" attribute="1" defaultMemberUniqueName="[año24].[Tárea].[All]" allUniqueName="[año24].[Tárea].[All]" dimensionUniqueName="[año24]" displayFolder="" count="0" memberValueDatatype="130" unbalanced="0"/>
    <cacheHierarchy uniqueName="[año24].[Área / Equipo]" caption="Área / Equipo" attribute="1" defaultMemberUniqueName="[año24].[Área / Equipo].[All]" allUniqueName="[año24].[Área / Equipo].[All]" dimensionUniqueName="[año24]" displayFolder="" count="0" memberValueDatatype="130" unbalanced="0"/>
    <cacheHierarchy uniqueName="[año24].[PELIGRO - Descripción]" caption="PELIGRO - Descripción" attribute="1" defaultMemberUniqueName="[año24].[PELIGRO - Descripción].[All]" allUniqueName="[año24].[PELIGRO - Descripción].[All]" dimensionUniqueName="[año24]" displayFolder="" count="0" memberValueDatatype="130" unbalanced="0"/>
    <cacheHierarchy uniqueName="[año24].[PELIGRO -Tipo]" caption="PELIGRO -Tipo" attribute="1" defaultMemberUniqueName="[año24].[PELIGRO -Tipo].[All]" allUniqueName="[año24].[PELIGRO -Tipo].[All]" dimensionUniqueName="[año24]" displayFolder="" count="0" memberValueDatatype="130" unbalanced="0"/>
    <cacheHierarchy uniqueName="[año24].[PELIGRO -Iconografia]" caption="PELIGRO -Iconografia" attribute="1" defaultMemberUniqueName="[año24].[PELIGRO -Iconografia].[All]" allUniqueName="[año24].[PELIGRO -Iconografia].[All]" dimensionUniqueName="[año24]" displayFolder="" count="0" memberValueDatatype="130" unbalanced="0"/>
    <cacheHierarchy uniqueName="[año24].[PELIGRO - Clasificación]" caption="PELIGRO - Clasificación" attribute="1" defaultMemberUniqueName="[año24].[PELIGRO - Clasificación].[All]" allUniqueName="[año24].[PELIGRO - Clasificación].[All]" dimensionUniqueName="[año24]" displayFolder="" count="0" memberValueDatatype="130" unbalanced="0"/>
    <cacheHierarchy uniqueName="[año24].[Consecuencias (AT/EL)]" caption="Consecuencias (AT/EL)" attribute="1" defaultMemberUniqueName="[año24].[Consecuencias (AT/EL)].[All]" allUniqueName="[año24].[Consecuencias (AT/EL)].[All]" dimensionUniqueName="[año24]" displayFolder="" count="0" memberValueDatatype="130" unbalanced="0"/>
    <cacheHierarchy uniqueName="[año24].[TAREA - Rutinaria]" caption="TAREA - Rutinaria" attribute="1" defaultMemberUniqueName="[año24].[TAREA - Rutinaria].[All]" allUniqueName="[año24].[TAREA - Rutinaria].[All]" dimensionUniqueName="[año24]" displayFolder="" count="0" memberValueDatatype="130" unbalanced="0"/>
    <cacheHierarchy uniqueName="[año24].[TAREA (Interna - ERutinariaterna)]" caption="TAREA (Interna - ERutinariaterna)" attribute="1" defaultMemberUniqueName="[año24].[TAREA (Interna - ERutinariaterna)].[All]" allUniqueName="[año24].[TAREA (Interna - ERutinariaterna)].[All]" dimensionUniqueName="[año24]" displayFolder="" count="0" memberValueDatatype="130" unbalanced="0"/>
    <cacheHierarchy uniqueName="[año24].[Numero de personas expuestas - Directos]" caption="Numero de personas expuestas - Directos" attribute="1" defaultMemberUniqueName="[año24].[Numero de personas expuestas - Directos].[All]" allUniqueName="[año24].[Numero de personas expuestas - Directos].[All]" dimensionUniqueName="[año24]" displayFolder="" count="0" memberValueDatatype="20" unbalanced="0"/>
    <cacheHierarchy uniqueName="[año24].[Numero de personas expuestas - Contratistas]" caption="Numero de personas expuestas - Contratistas" attribute="1" defaultMemberUniqueName="[año24].[Numero de personas expuestas - Contratistas].[All]" allUniqueName="[año24].[Numero de personas expuestas - Contratistas].[All]" dimensionUniqueName="[año24]" displayFolder="" count="0" memberValueDatatype="20" unbalanced="0"/>
    <cacheHierarchy uniqueName="[año24].[Numero de personas expuestas - Visitantes, Clientes, autoridades]" caption="Numero de personas expuestas - Visitantes, Clientes, autoridades" attribute="1" defaultMemberUniqueName="[año24].[Numero de personas expuestas - Visitantes, Clientes, autoridades].[All]" allUniqueName="[año24].[Numero de personas expuestas - Visitantes, Clientes, autoridades].[All]" dimensionUniqueName="[año24]" displayFolder="" count="0" memberValueDatatype="20" unbalanced="0"/>
    <cacheHierarchy uniqueName="[año24].[Horas de exposición (En relación con las 24 horas al día)]" caption="Horas de exposición (En relación con las 24 horas al día)" attribute="1" defaultMemberUniqueName="[año24].[Horas de exposición (En relación con las 24 horas al día)].[All]" allUniqueName="[año24].[Horas de exposición (En relación con las 24 horas al día)].[All]" dimensionUniqueName="[año24]" displayFolder="" count="0" memberValueDatatype="5" unbalanced="0"/>
    <cacheHierarchy uniqueName="[año24].[CARGOS O PARTES INTERESADAS APLICABLES]" caption="CARGOS O PARTES INTERESADAS APLICABLES" attribute="1" defaultMemberUniqueName="[año24].[CARGOS O PARTES INTERESADAS APLICABLES].[All]" allUniqueName="[año24].[CARGOS O PARTES INTERESADAS APLICABLES].[All]" dimensionUniqueName="[año24]" displayFolder="" count="0" memberValueDatatype="130" unbalanced="0"/>
    <cacheHierarchy uniqueName="[año24].[CONTROLES EXISTENTES - Fuente]" caption="CONTROLES EXISTENTES - Fuente" attribute="1" defaultMemberUniqueName="[año24].[CONTROLES EXISTENTES - Fuente].[All]" allUniqueName="[año24].[CONTROLES EXISTENTES - Fuente].[All]" dimensionUniqueName="[año24]" displayFolder="" count="0" memberValueDatatype="130" unbalanced="0"/>
    <cacheHierarchy uniqueName="[año24].[CONTROLES EXISTENTES - Medio]" caption="CONTROLES EXISTENTES - Medio" attribute="1" defaultMemberUniqueName="[año24].[CONTROLES EXISTENTES - Medio].[All]" allUniqueName="[año24].[CONTROLES EXISTENTES - Medio].[All]" dimensionUniqueName="[año24]" displayFolder="" count="0" memberValueDatatype="130" unbalanced="0"/>
    <cacheHierarchy uniqueName="[año24].[CONTROLES EXISTENTES - Individuo]" caption="CONTROLES EXISTENTES - Individuo" attribute="1" defaultMemberUniqueName="[año24].[CONTROLES EXISTENTES - Individuo].[All]" allUniqueName="[año24].[CONTROLES EXISTENTES - Individuo].[All]" dimensionUniqueName="[año24]" displayFolder="" count="0" memberValueDatatype="130" unbalanced="0"/>
    <cacheHierarchy uniqueName="[año24].[VALORACION DE RIESGO  - C]" caption="VALORACION DE RIESGO  - C" attribute="1" defaultMemberUniqueName="[año24].[VALORACION DE RIESGO  - C].[All]" allUniqueName="[año24].[VALORACION DE RIESGO  - C].[All]" dimensionUniqueName="[año24]" displayFolder="" count="0" memberValueDatatype="130" unbalanced="0"/>
    <cacheHierarchy uniqueName="[año24].[VALORACION DE RIESGO  - Categoría]" caption="VALORACION DE RIESGO  - Categoría" attribute="1" defaultMemberUniqueName="[año24].[VALORACION DE RIESGO  - Categoría].[All]" allUniqueName="[año24].[VALORACION DE RIESGO  - Categoría].[All]" dimensionUniqueName="[año24]" displayFolder="" count="0" memberValueDatatype="130" unbalanced="0"/>
    <cacheHierarchy uniqueName="[año24].[VALORACION DE RIESGO -p]" caption="VALORACION DE RIESGO -p" attribute="1" defaultMemberUniqueName="[año24].[VALORACION DE RIESGO -p].[All]" allUniqueName="[año24].[VALORACION DE RIESGO -p].[All]" dimensionUniqueName="[año24]" displayFolder="" count="0" memberValueDatatype="130" unbalanced="0"/>
    <cacheHierarchy uniqueName="[año24].[Nivel de riesgo]" caption="Nivel de riesgo" attribute="1" defaultMemberUniqueName="[año24].[Nivel de riesgo].[All]" allUniqueName="[año24].[Nivel de riesgo].[All]" dimensionUniqueName="[año24]" displayFolder="" count="0" memberValueDatatype="20" unbalanced="0"/>
    <cacheHierarchy uniqueName="[año24].[ERutinariaistencia de requisitos legales]" caption="ERutinariaistencia de requisitos legales" attribute="1" defaultMemberUniqueName="[año24].[ERutinariaistencia de requisitos legales].[All]" allUniqueName="[año24].[ERutinariaistencia de requisitos legales].[All]" dimensionUniqueName="[año24]" displayFolder="" count="0" memberValueDatatype="130" unbalanced="0"/>
    <cacheHierarchy uniqueName="[año24].[CONTROLES (TRATAMIENTO DEL RIESGO Y PLANES ATENUANTES) - ELIMINACIÓN]" caption="CONTROLES (TRATAMIENTO DEL RIESGO Y PLANES ATENUANTES) - ELIMINACIÓN" attribute="1" defaultMemberUniqueName="[año24].[CONTROLES (TRATAMIENTO DEL RIESGO Y PLANES ATENUANTES) - ELIMINACIÓN].[All]" allUniqueName="[año24].[CONTROLES (TRATAMIENTO DEL RIESGO Y PLANES ATENUANTES) - ELIMINACIÓN].[All]" dimensionUniqueName="[año24]" displayFolder="" count="0" memberValueDatatype="130" unbalanced="0"/>
    <cacheHierarchy uniqueName="[año24].[CONTROLES (TRATAMIENTO DEL RIESGO Y PLANES ATENUANTES) - SUSTITUCIÓN]" caption="CONTROLES (TRATAMIENTO DEL RIESGO Y PLANES ATENUANTES) - SUSTITUCIÓN" attribute="1" defaultMemberUniqueName="[año24].[CONTROLES (TRATAMIENTO DEL RIESGO Y PLANES ATENUANTES) - SUSTITUCIÓN].[All]" allUniqueName="[año24].[CONTROLES (TRATAMIENTO DEL RIESGO Y PLANES ATENUANTES) - SUSTITUCIÓN].[All]" dimensionUniqueName="[año24]" displayFolder="" count="0" memberValueDatatype="130" unbalanced="0"/>
    <cacheHierarchy uniqueName="[año24].[CONTROLES (TRATAMIENTO DEL RIESGO Y PLANES ATENUANTES) - CONTROLES DE INGENIERIA]" caption="CONTROLES (TRATAMIENTO DEL RIESGO Y PLANES ATENUANTES) - CONTROLES DE INGENIERIA" attribute="1" defaultMemberUniqueName="[año24].[CONTROLES (TRATAMIENTO DEL RIESGO Y PLANES ATENUANTES) - CONTROLES DE INGENIERIA].[All]" allUniqueName="[año24].[CONTROLES (TRATAMIENTO DEL RIESGO Y PLANES ATENUANTES) - CONTROLES DE INGENIERIA].[All]" dimensionUniqueName="[año24]" displayFolder="" count="0" memberValueDatatype="130" unbalanced="0"/>
    <cacheHierarchy uniqueName="[año24].[CONTROLES (TRATAMIENTO DEL RIESGO Y PLANES ATENUANTES) - CONTROLES ADMINISTRATIVOS / SEÑALIZACIÓN]" caption="CONTROLES (TRATAMIENTO DEL RIESGO Y PLANES ATENUANTES) - CONTROLES ADMINISTRATIVOS / SEÑALIZACIÓN" attribute="1" defaultMemberUniqueName="[año24].[CONTROLES (TRATAMIENTO DEL RIESGO Y PLANES ATENUANTES) - CONTROLES ADMINISTRATIVOS / SEÑALIZACIÓN].[All]" allUniqueName="[año24].[CONTROLES (TRATAMIENTO DEL RIESGO Y PLANES ATENUANTES) - CONTROLES ADMINISTRATIVOS / SEÑALIZACIÓN].[All]" dimensionUniqueName="[año24]" displayFolder="" count="0" memberValueDatatype="130" unbalanced="0"/>
    <cacheHierarchy uniqueName="[año24].[CONTROLES (TRATAMIENTO DEL RIESGO Y PLANES ATENUANTES) - ELEMENTOS DE PROTECCIÓN PERSONAL]" caption="CONTROLES (TRATAMIENTO DEL RIESGO Y PLANES ATENUANTES) - ELEMENTOS DE PROTECCIÓN PERSONAL" attribute="1" defaultMemberUniqueName="[año24].[CONTROLES (TRATAMIENTO DEL RIESGO Y PLANES ATENUANTES) - ELEMENTOS DE PROTECCIÓN PERSONAL].[All]" allUniqueName="[año24].[CONTROLES (TRATAMIENTO DEL RIESGO Y PLANES ATENUANTES) - ELEMENTOS DE PROTECCIÓN PERSONAL].[All]" dimensionUniqueName="[año24]" displayFolder="" count="0" memberValueDatatype="130" unbalanced="0"/>
    <cacheHierarchy uniqueName="[año24].[Compilado de controles]" caption="Compilado de controles" attribute="1" defaultMemberUniqueName="[año24].[Compilado de controles].[All]" allUniqueName="[año24].[Compilado de controles].[All]" dimensionUniqueName="[año24]" displayFolder="" count="0" memberValueDatatype="130" unbalanced="0"/>
    <cacheHierarchy uniqueName="[año24].[RESPONSABLE DE EJECUTAR LA ACCION]" caption="RESPONSABLE DE EJECUTAR LA ACCION" attribute="1" defaultMemberUniqueName="[año24].[RESPONSABLE DE EJECUTAR LA ACCION].[All]" allUniqueName="[año24].[RESPONSABLE DE EJECUTAR LA ACCION].[All]" dimensionUniqueName="[año24]" displayFolder="" count="0" memberValueDatatype="130" unbalanced="0"/>
    <cacheHierarchy uniqueName="[año24].[VALORACION DEL RIESGO RESULTANTE CON CONTROLES (Riesgo residual) - C]" caption="VALORACION DEL RIESGO RESULTANTE CON CONTROLES (Riesgo residual) - C" attribute="1" defaultMemberUniqueName="[año24].[VALORACION DEL RIESGO RESULTANTE CON CONTROLES (Riesgo residual) - C].[All]" allUniqueName="[año24].[VALORACION DEL RIESGO RESULTANTE CON CONTROLES (Riesgo residual) - C].[All]" dimensionUniqueName="[año24]" displayFolder="" count="0" memberValueDatatype="130" unbalanced="0"/>
    <cacheHierarchy uniqueName="[año24].[VALORACION DEL RIESGO RESULTANTE CON CONTROLES (Riesgo residual) - Categoría]" caption="VALORACION DEL RIESGO RESULTANTE CON CONTROLES (Riesgo residual) - Categoría" attribute="1" defaultMemberUniqueName="[año24].[VALORACION DEL RIESGO RESULTANTE CON CONTROLES (Riesgo residual) - Categoría].[All]" allUniqueName="[año24].[VALORACION DEL RIESGO RESULTANTE CON CONTROLES (Riesgo residual) - Categoría].[All]" dimensionUniqueName="[año24]" displayFolder="" count="0" memberValueDatatype="130" unbalanced="0"/>
    <cacheHierarchy uniqueName="[año24].[VALORACION DEL RIESGO RESULTANTE CON CONTROLES (Riesgo residual) - p]" caption="VALORACION DEL RIESGO RESULTANTE CON CONTROLES (Riesgo residual) - p" attribute="1" defaultMemberUniqueName="[año24].[VALORACION DEL RIESGO RESULTANTE CON CONTROLES (Riesgo residual) - p].[All]" allUniqueName="[año24].[VALORACION DEL RIESGO RESULTANTE CON CONTROLES (Riesgo residual) - p].[All]" dimensionUniqueName="[año24]" displayFolder="" count="0" memberValueDatatype="130" unbalanced="0"/>
    <cacheHierarchy uniqueName="[año24].[VALORACION DEL RIESGO RESULTANTE CON CONTROLES (Riesgo residual) - Nivel de riesgo]" caption="VALORACION DEL RIESGO RESULTANTE CON CONTROLES (Riesgo residual) - Nivel de riesgo" attribute="1" defaultMemberUniqueName="[año24].[VALORACION DEL RIESGO RESULTANTE CON CONTROLES (Riesgo residual) - Nivel de riesgo].[All]" allUniqueName="[año24].[VALORACION DEL RIESGO RESULTANTE CON CONTROLES (Riesgo residual) - Nivel de riesgo].[All]" dimensionUniqueName="[año24]" displayFolder="" count="0" memberValueDatatype="20" unbalanced="0"/>
    <cacheHierarchy uniqueName="[año24].[VALORACION DEL RIESGO RESULTANTE CON CONTROLES (Riesgo residual) - INTERPRETACIÓN DEL RIESGO]" caption="VALORACION DEL RIESGO RESULTANTE CON CONTROLES (Riesgo residual) - INTERPRETACIÓN DEL RIESGO" attribute="1" defaultMemberUniqueName="[año24].[VALORACION DEL RIESGO RESULTANTE CON CONTROLES (Riesgo residual) - INTERPRETACIÓN DEL RIESGO].[All]" allUniqueName="[año24].[VALORACION DEL RIESGO RESULTANTE CON CONTROLES (Riesgo residual) - INTERPRETACIÓN DEL RIESGO].[All]" dimensionUniqueName="[año24]" displayFolder="" count="0" memberValueDatatype="130" unbalanced="0"/>
    <cacheHierarchy uniqueName="[año24].[EFICACIA DE LAS MEDIDAS DE CONTROL Registro de accidentes, casi accidentes o enfermedades generados]" caption="EFICACIA DE LAS MEDIDAS DE CONTROL Registro de accidentes, casi accidentes o enfermedades generados" attribute="1" defaultMemberUniqueName="[año24].[EFICACIA DE LAS MEDIDAS DE CONTROL Registro de accidentes, casi accidentes o enfermedades generados].[All]" allUniqueName="[año24].[EFICACIA DE LAS MEDIDAS DE CONTROL Registro de accidentes, casi accidentes o enfermedades generados].[All]" dimensionUniqueName="[año24]" displayFolder="" count="0" memberValueDatatype="130" unbalanced="0"/>
    <cacheHierarchy uniqueName="[año24].[Eficaz]" caption="Eficaz" attribute="1" defaultMemberUniqueName="[año24].[Eficaz].[All]" allUniqueName="[año24].[Eficaz].[All]" dimensionUniqueName="[año24]" displayFolder="" count="0" memberValueDatatype="130" unbalanced="0"/>
    <cacheHierarchy uniqueName="[año24].[Comprensión Riesgo]" caption="Comprensión Riesgo" attribute="1" defaultMemberUniqueName="[año24].[Comprensión Riesgo].[All]" allUniqueName="[año24].[Comprensión Riesgo].[All]" dimensionUniqueName="[año24]" displayFolder="" count="0" memberValueDatatype="130" unbalanced="0"/>
    <cacheHierarchy uniqueName="[año24].[Nivel del Riesgo]" caption="Nivel del Riesgo" attribute="1" defaultMemberUniqueName="[año24].[Nivel del Riesgo].[All]" allUniqueName="[año24].[Nivel del Riesgo].[All]" dimensionUniqueName="[año24]" displayFolder="" count="0" memberValueDatatype="130" unbalanced="0"/>
    <cacheHierarchy uniqueName="[año25].[No.]" caption="No." attribute="1" defaultMemberUniqueName="[año25].[No.].[All]" allUniqueName="[año25].[No.].[All]" dimensionUniqueName="[año25]" displayFolder="" count="0" memberValueDatatype="20" unbalanced="0"/>
    <cacheHierarchy uniqueName="[año25].[AÑO]" caption="AÑO" attribute="1" defaultMemberUniqueName="[año25].[AÑO].[All]" allUniqueName="[año25].[AÑO].[All]" dimensionUniqueName="[año25]" displayFolder="" count="0" memberValueDatatype="20" unbalanced="0"/>
    <cacheHierarchy uniqueName="[año25].[Estación]" caption="Estación" attribute="1" defaultMemberUniqueName="[año25].[Estación].[All]" allUniqueName="[año25].[Estación].[All]" dimensionUniqueName="[año25]" displayFolder="" count="0" memberValueDatatype="130" unbalanced="0"/>
    <cacheHierarchy uniqueName="[año25].[Actividad]" caption="Actividad" attribute="1" defaultMemberUniqueName="[año25].[Actividad].[All]" allUniqueName="[año25].[Actividad].[All]" dimensionUniqueName="[año25]" displayFolder="" count="0" memberValueDatatype="130" unbalanced="0"/>
    <cacheHierarchy uniqueName="[año25].[Tárea]" caption="Tárea" attribute="1" defaultMemberUniqueName="[año25].[Tárea].[All]" allUniqueName="[año25].[Tárea].[All]" dimensionUniqueName="[año25]" displayFolder="" count="0" memberValueDatatype="130" unbalanced="0"/>
    <cacheHierarchy uniqueName="[año25].[Área / Equipo]" caption="Área / Equipo" attribute="1" defaultMemberUniqueName="[año25].[Área / Equipo].[All]" allUniqueName="[año25].[Área / Equipo].[All]" dimensionUniqueName="[año25]" displayFolder="" count="0" memberValueDatatype="130" unbalanced="0"/>
    <cacheHierarchy uniqueName="[año25].[PELIGRO - Descripción]" caption="PELIGRO - Descripción" attribute="1" defaultMemberUniqueName="[año25].[PELIGRO - Descripción].[All]" allUniqueName="[año25].[PELIGRO - Descripción].[All]" dimensionUniqueName="[año25]" displayFolder="" count="0" memberValueDatatype="130" unbalanced="0"/>
    <cacheHierarchy uniqueName="[año25].[PELIGRO -Tipo]" caption="PELIGRO -Tipo" attribute="1" defaultMemberUniqueName="[año25].[PELIGRO -Tipo].[All]" allUniqueName="[año25].[PELIGRO -Tipo].[All]" dimensionUniqueName="[año25]" displayFolder="" count="0" memberValueDatatype="130" unbalanced="0"/>
    <cacheHierarchy uniqueName="[año25].[PELIGRO -Iconografia]" caption="PELIGRO -Iconografia" attribute="1" defaultMemberUniqueName="[año25].[PELIGRO -Iconografia].[All]" allUniqueName="[año25].[PELIGRO -Iconografia].[All]" dimensionUniqueName="[año25]" displayFolder="" count="0" memberValueDatatype="130" unbalanced="0"/>
    <cacheHierarchy uniqueName="[año25].[PELIGRO - Clasificación]" caption="PELIGRO - Clasificación" attribute="1" defaultMemberUniqueName="[año25].[PELIGRO - Clasificación].[All]" allUniqueName="[año25].[PELIGRO - Clasificación].[All]" dimensionUniqueName="[año25]" displayFolder="" count="0" memberValueDatatype="130" unbalanced="0"/>
    <cacheHierarchy uniqueName="[año25].[Consecuencias (AT/EL)]" caption="Consecuencias (AT/EL)" attribute="1" defaultMemberUniqueName="[año25].[Consecuencias (AT/EL)].[All]" allUniqueName="[año25].[Consecuencias (AT/EL)].[All]" dimensionUniqueName="[año25]" displayFolder="" count="0" memberValueDatatype="130" unbalanced="0"/>
    <cacheHierarchy uniqueName="[año25].[TAREA - Rutinaria]" caption="TAREA - Rutinaria" attribute="1" defaultMemberUniqueName="[año25].[TAREA - Rutinaria].[All]" allUniqueName="[año25].[TAREA - Rutinaria].[All]" dimensionUniqueName="[año25]" displayFolder="" count="0" memberValueDatatype="130" unbalanced="0"/>
    <cacheHierarchy uniqueName="[año25].[TAREA (Interna - Externa)]" caption="TAREA (Interna - Externa)" attribute="1" defaultMemberUniqueName="[año25].[TAREA (Interna - Externa)].[All]" allUniqueName="[año25].[TAREA (Interna - Externa)].[All]" dimensionUniqueName="[año25]" displayFolder="" count="0" memberValueDatatype="130" unbalanced="0"/>
    <cacheHierarchy uniqueName="[año25].[Numero de personas expuestas - Directos]" caption="Numero de personas expuestas - Directos" attribute="1" defaultMemberUniqueName="[año25].[Numero de personas expuestas - Directos].[All]" allUniqueName="[año25].[Numero de personas expuestas - Directos].[All]" dimensionUniqueName="[año25]" displayFolder="" count="0" memberValueDatatype="20" unbalanced="0"/>
    <cacheHierarchy uniqueName="[año25].[Numero de personas expuestas - Contratistas]" caption="Numero de personas expuestas - Contratistas" attribute="1" defaultMemberUniqueName="[año25].[Numero de personas expuestas - Contratistas].[All]" allUniqueName="[año25].[Numero de personas expuestas - Contratistas].[All]" dimensionUniqueName="[año25]" displayFolder="" count="0" memberValueDatatype="20" unbalanced="0"/>
    <cacheHierarchy uniqueName="[año25].[Numero de personas expuestas - Visitantes, Clientes, autoridades]" caption="Numero de personas expuestas - Visitantes, Clientes, autoridades" attribute="1" defaultMemberUniqueName="[año25].[Numero de personas expuestas - Visitantes, Clientes, autoridades].[All]" allUniqueName="[año25].[Numero de personas expuestas - Visitantes, Clientes, autoridades].[All]" dimensionUniqueName="[año25]" displayFolder="" count="0" memberValueDatatype="20" unbalanced="0"/>
    <cacheHierarchy uniqueName="[año25].[Horas de exposición (En relación con las 24 horas al día)]" caption="Horas de exposición (En relación con las 24 horas al día)" attribute="1" defaultMemberUniqueName="[año25].[Horas de exposición (En relación con las 24 horas al día)].[All]" allUniqueName="[año25].[Horas de exposición (En relación con las 24 horas al día)].[All]" dimensionUniqueName="[año25]" displayFolder="" count="0" memberValueDatatype="5" unbalanced="0"/>
    <cacheHierarchy uniqueName="[año25].[CARGOS O PARTES INTERESADAS APLICABLES]" caption="CARGOS O PARTES INTERESADAS APLICABLES" attribute="1" defaultMemberUniqueName="[año25].[CARGOS O PARTES INTERESADAS APLICABLES].[All]" allUniqueName="[año25].[CARGOS O PARTES INTERESADAS APLICABLES].[All]" dimensionUniqueName="[año25]" displayFolder="" count="0" memberValueDatatype="130" unbalanced="0"/>
    <cacheHierarchy uniqueName="[año25].[CONTROLES EXISTENTES - Fuente]" caption="CONTROLES EXISTENTES - Fuente" attribute="1" defaultMemberUniqueName="[año25].[CONTROLES EXISTENTES - Fuente].[All]" allUniqueName="[año25].[CONTROLES EXISTENTES - Fuente].[All]" dimensionUniqueName="[año25]" displayFolder="" count="0" memberValueDatatype="130" unbalanced="0"/>
    <cacheHierarchy uniqueName="[año25].[CONTROLES EXISTENTES - Medio]" caption="CONTROLES EXISTENTES - Medio" attribute="1" defaultMemberUniqueName="[año25].[CONTROLES EXISTENTES - Medio].[All]" allUniqueName="[año25].[CONTROLES EXISTENTES - Medio].[All]" dimensionUniqueName="[año25]" displayFolder="" count="0" memberValueDatatype="130" unbalanced="0"/>
    <cacheHierarchy uniqueName="[año25].[CONTROLES EXISTENTES - Individuo]" caption="CONTROLES EXISTENTES - Individuo" attribute="1" defaultMemberUniqueName="[año25].[CONTROLES EXISTENTES - Individuo].[All]" allUniqueName="[año25].[CONTROLES EXISTENTES - Individuo].[All]" dimensionUniqueName="[año25]" displayFolder="" count="0" memberValueDatatype="130" unbalanced="0"/>
    <cacheHierarchy uniqueName="[año25].[VALORACION DE RIESGO  - C]" caption="VALORACION DE RIESGO  - C" attribute="1" defaultMemberUniqueName="[año25].[VALORACION DE RIESGO  - C].[All]" allUniqueName="[año25].[VALORACION DE RIESGO  - C].[All]" dimensionUniqueName="[año25]" displayFolder="" count="0" memberValueDatatype="130" unbalanced="0"/>
    <cacheHierarchy uniqueName="[año25].[VALORACION DE RIESGO  - Categoría]" caption="VALORACION DE RIESGO  - Categoría" attribute="1" defaultMemberUniqueName="[año25].[VALORACION DE RIESGO  - Categoría].[All]" allUniqueName="[año25].[VALORACION DE RIESGO  - Categoría].[All]" dimensionUniqueName="[año25]" displayFolder="" count="0" memberValueDatatype="130" unbalanced="0"/>
    <cacheHierarchy uniqueName="[año25].[VALORACION DE RIESGO -p]" caption="VALORACION DE RIESGO -p" attribute="1" defaultMemberUniqueName="[año25].[VALORACION DE RIESGO -p].[All]" allUniqueName="[año25].[VALORACION DE RIESGO -p].[All]" dimensionUniqueName="[año25]" displayFolder="" count="0" memberValueDatatype="130" unbalanced="0"/>
    <cacheHierarchy uniqueName="[año25].[Nivel de riesgo]" caption="Nivel de riesgo" attribute="1" defaultMemberUniqueName="[año25].[Nivel de riesgo].[All]" allUniqueName="[año25].[Nivel de riesgo].[All]" dimensionUniqueName="[año25]" displayFolder="" count="0" memberValueDatatype="20" unbalanced="0"/>
    <cacheHierarchy uniqueName="[año25].[Existencia de requisitos legales]" caption="Existencia de requisitos legales" attribute="1" defaultMemberUniqueName="[año25].[Existencia de requisitos legales].[All]" allUniqueName="[año25].[Existencia de requisitos legales].[All]" dimensionUniqueName="[año25]" displayFolder="" count="0" memberValueDatatype="130" unbalanced="0"/>
    <cacheHierarchy uniqueName="[año25].[CONTROLES (TRATAMIENTO DEL RIESGO Y PLANES ATENUANTES) - ELIMINACIÓN]" caption="CONTROLES (TRATAMIENTO DEL RIESGO Y PLANES ATENUANTES) - ELIMINACIÓN" attribute="1" defaultMemberUniqueName="[año25].[CONTROLES (TRATAMIENTO DEL RIESGO Y PLANES ATENUANTES) - ELIMINACIÓN].[All]" allUniqueName="[año25].[CONTROLES (TRATAMIENTO DEL RIESGO Y PLANES ATENUANTES) - ELIMINACIÓN].[All]" dimensionUniqueName="[año25]" displayFolder="" count="0" memberValueDatatype="130" unbalanced="0"/>
    <cacheHierarchy uniqueName="[año25].[CONTROLES (TRATAMIENTO DEL RIESGO Y PLANES ATENUANTES) - SUSTITUCIÓN]" caption="CONTROLES (TRATAMIENTO DEL RIESGO Y PLANES ATENUANTES) - SUSTITUCIÓN" attribute="1" defaultMemberUniqueName="[año25].[CONTROLES (TRATAMIENTO DEL RIESGO Y PLANES ATENUANTES) - SUSTITUCIÓN].[All]" allUniqueName="[año25].[CONTROLES (TRATAMIENTO DEL RIESGO Y PLANES ATENUANTES) - SUSTITUCIÓN].[All]" dimensionUniqueName="[año25]" displayFolder="" count="0" memberValueDatatype="130" unbalanced="0"/>
    <cacheHierarchy uniqueName="[año25].[CONTROLES (TRATAMIENTO DEL RIESGO Y PLANES ATENUANTES) - CONTROLES DE INGENIERIA]" caption="CONTROLES (TRATAMIENTO DEL RIESGO Y PLANES ATENUANTES) - CONTROLES DE INGENIERIA" attribute="1" defaultMemberUniqueName="[año25].[CONTROLES (TRATAMIENTO DEL RIESGO Y PLANES ATENUANTES) - CONTROLES DE INGENIERIA].[All]" allUniqueName="[año25].[CONTROLES (TRATAMIENTO DEL RIESGO Y PLANES ATENUANTES) - CONTROLES DE INGENIERIA].[All]" dimensionUniqueName="[año25]" displayFolder="" count="0" memberValueDatatype="130" unbalanced="0"/>
    <cacheHierarchy uniqueName="[año25].[CONTROLES (TRATAMIENTO DEL RIESGO Y PLANES ATENUANTES) - CONTROLES ADMINISTRATIVOS / SEÑALIZACIÓN]" caption="CONTROLES (TRATAMIENTO DEL RIESGO Y PLANES ATENUANTES) - CONTROLES ADMINISTRATIVOS / SEÑALIZACIÓN" attribute="1" defaultMemberUniqueName="[año25].[CONTROLES (TRATAMIENTO DEL RIESGO Y PLANES ATENUANTES) - CONTROLES ADMINISTRATIVOS / SEÑALIZACIÓN].[All]" allUniqueName="[año25].[CONTROLES (TRATAMIENTO DEL RIESGO Y PLANES ATENUANTES) - CONTROLES ADMINISTRATIVOS / SEÑALIZACIÓN].[All]" dimensionUniqueName="[año25]" displayFolder="" count="0" memberValueDatatype="130" unbalanced="0"/>
    <cacheHierarchy uniqueName="[año25].[CONTROLES (TRATAMIENTO DEL RIESGO Y PLANES ATENUANTES) - ELEMENTOS DE PROTECCIÓN PERSONAL]" caption="CONTROLES (TRATAMIENTO DEL RIESGO Y PLANES ATENUANTES) - ELEMENTOS DE PROTECCIÓN PERSONAL" attribute="1" defaultMemberUniqueName="[año25].[CONTROLES (TRATAMIENTO DEL RIESGO Y PLANES ATENUANTES) - ELEMENTOS DE PROTECCIÓN PERSONAL].[All]" allUniqueName="[año25].[CONTROLES (TRATAMIENTO DEL RIESGO Y PLANES ATENUANTES) - ELEMENTOS DE PROTECCIÓN PERSONAL].[All]" dimensionUniqueName="[año25]" displayFolder="" count="0" memberValueDatatype="130" unbalanced="0"/>
    <cacheHierarchy uniqueName="[año25].[Compilado de controles]" caption="Compilado de controles" attribute="1" defaultMemberUniqueName="[año25].[Compilado de controles].[All]" allUniqueName="[año25].[Compilado de controles].[All]" dimensionUniqueName="[año25]" displayFolder="" count="0" memberValueDatatype="130" unbalanced="0"/>
    <cacheHierarchy uniqueName="[año25].[RESPONSABLE DE EJECUTAR LA ACCION]" caption="RESPONSABLE DE EJECUTAR LA ACCION" attribute="1" defaultMemberUniqueName="[año25].[RESPONSABLE DE EJECUTAR LA ACCION].[All]" allUniqueName="[año25].[RESPONSABLE DE EJECUTAR LA ACCION].[All]" dimensionUniqueName="[año25]" displayFolder="" count="0" memberValueDatatype="130" unbalanced="0"/>
    <cacheHierarchy uniqueName="[año25].[VALORACION DEL RIESGO RESULTANTE CON CONTROLES (Riesgo residual) - C]" caption="VALORACION DEL RIESGO RESULTANTE CON CONTROLES (Riesgo residual) - C" attribute="1" defaultMemberUniqueName="[año25].[VALORACION DEL RIESGO RESULTANTE CON CONTROLES (Riesgo residual) - C].[All]" allUniqueName="[año25].[VALORACION DEL RIESGO RESULTANTE CON CONTROLES (Riesgo residual) - C].[All]" dimensionUniqueName="[año25]" displayFolder="" count="0" memberValueDatatype="130" unbalanced="0"/>
    <cacheHierarchy uniqueName="[año25].[VALORACION DEL RIESGO RESULTANTE CON CONTROLES (Riesgo residual) - Categoría]" caption="VALORACION DEL RIESGO RESULTANTE CON CONTROLES (Riesgo residual) - Categoría" attribute="1" defaultMemberUniqueName="[año25].[VALORACION DEL RIESGO RESULTANTE CON CONTROLES (Riesgo residual) - Categoría].[All]" allUniqueName="[año25].[VALORACION DEL RIESGO RESULTANTE CON CONTROLES (Riesgo residual) - Categoría].[All]" dimensionUniqueName="[año25]" displayFolder="" count="0" memberValueDatatype="130" unbalanced="0"/>
    <cacheHierarchy uniqueName="[año25].[VALORACION DEL RIESGO RESULTANTE CON CONTROLES (Riesgo residual) - p]" caption="VALORACION DEL RIESGO RESULTANTE CON CONTROLES (Riesgo residual) - p" attribute="1" defaultMemberUniqueName="[año25].[VALORACION DEL RIESGO RESULTANTE CON CONTROLES (Riesgo residual) - p].[All]" allUniqueName="[año25].[VALORACION DEL RIESGO RESULTANTE CON CONTROLES (Riesgo residual) - p].[All]" dimensionUniqueName="[año25]" displayFolder="" count="0" memberValueDatatype="130" unbalanced="0"/>
    <cacheHierarchy uniqueName="[año25].[VALORACION DEL RIESGO RESULTANTE CON CONTROLES (Riesgo residual) - Nivel de riesgo]" caption="VALORACION DEL RIESGO RESULTANTE CON CONTROLES (Riesgo residual) - Nivel de riesgo" attribute="1" defaultMemberUniqueName="[año25].[VALORACION DEL RIESGO RESULTANTE CON CONTROLES (Riesgo residual) - Nivel de riesgo].[All]" allUniqueName="[año25].[VALORACION DEL RIESGO RESULTANTE CON CONTROLES (Riesgo residual) - Nivel de riesgo].[All]" dimensionUniqueName="[año25]" displayFolder="" count="0" memberValueDatatype="20" unbalanced="0"/>
    <cacheHierarchy uniqueName="[año25].[VALORACION DEL RIESGO RESULTANTE CON CONTROLES (Riesgo residual) - INTERPRETACIÓN DEL RIESGO]" caption="VALORACION DEL RIESGO RESULTANTE CON CONTROLES (Riesgo residual) - INTERPRETACIÓN DEL RIESGO" attribute="1" defaultMemberUniqueName="[año25].[VALORACION DEL RIESGO RESULTANTE CON CONTROLES (Riesgo residual) - INTERPRETACIÓN DEL RIESGO].[All]" allUniqueName="[año25].[VALORACION DEL RIESGO RESULTANTE CON CONTROLES (Riesgo residual) - INTERPRETACIÓN DEL RIESGO].[All]" dimensionUniqueName="[año25]" displayFolder="" count="0" memberValueDatatype="130" unbalanced="0"/>
    <cacheHierarchy uniqueName="[año25].[EFICACIA DE LAS MEDIDAS DE CONTROL Registro de accidentes, casi accidentes o enfermedades generados]" caption="EFICACIA DE LAS MEDIDAS DE CONTROL Registro de accidentes, casi accidentes o enfermedades generados" attribute="1" defaultMemberUniqueName="[año25].[EFICACIA DE LAS MEDIDAS DE CONTROL Registro de accidentes, casi accidentes o enfermedades generados].[All]" allUniqueName="[año25].[EFICACIA DE LAS MEDIDAS DE CONTROL Registro de accidentes, casi accidentes o enfermedades generados].[All]" dimensionUniqueName="[año25]" displayFolder="" count="0" memberValueDatatype="130" unbalanced="0"/>
    <cacheHierarchy uniqueName="[año25].[Eficaz]" caption="Eficaz" attribute="1" defaultMemberUniqueName="[año25].[Eficaz].[All]" allUniqueName="[año25].[Eficaz].[All]" dimensionUniqueName="[año25]" displayFolder="" count="0" memberValueDatatype="130" unbalanced="0"/>
    <cacheHierarchy uniqueName="[año25].[Comprensión Riesgo]" caption="Comprensión Riesgo" attribute="1" defaultMemberUniqueName="[año25].[Comprensión Riesgo].[All]" allUniqueName="[año25].[Comprensión Riesgo].[All]" dimensionUniqueName="[año25]" displayFolder="" count="0" memberValueDatatype="130" unbalanced="0"/>
    <cacheHierarchy uniqueName="[año25].[Nivel del Riesgo]" caption="Nivel del Riesgo" attribute="1" defaultMemberUniqueName="[año25].[Nivel del Riesgo].[All]" allUniqueName="[año25].[Nivel del Riesgo].[All]" dimensionUniqueName="[año25]" displayFolder="" count="0" memberValueDatatype="130" unbalanced="0"/>
    <cacheHierarchy uniqueName="[año26].[No.]" caption="No." attribute="1" defaultMemberUniqueName="[año26].[No.].[All]" allUniqueName="[año26].[No.].[All]" dimensionUniqueName="[año26]" displayFolder="" count="0" memberValueDatatype="20" unbalanced="0"/>
    <cacheHierarchy uniqueName="[año26].[AÑO]" caption="AÑO" attribute="1" defaultMemberUniqueName="[año26].[AÑO].[All]" allUniqueName="[año26].[AÑO].[All]" dimensionUniqueName="[año26]" displayFolder="" count="0" memberValueDatatype="20" unbalanced="0"/>
    <cacheHierarchy uniqueName="[año26].[Estación]" caption="Estación" attribute="1" defaultMemberUniqueName="[año26].[Estación].[All]" allUniqueName="[año26].[Estación].[All]" dimensionUniqueName="[año26]" displayFolder="" count="0" memberValueDatatype="130" unbalanced="0"/>
    <cacheHierarchy uniqueName="[año26].[Actividad]" caption="Actividad" attribute="1" defaultMemberUniqueName="[año26].[Actividad].[All]" allUniqueName="[año26].[Actividad].[All]" dimensionUniqueName="[año26]" displayFolder="" count="0" memberValueDatatype="130" unbalanced="0"/>
    <cacheHierarchy uniqueName="[año26].[Tárea]" caption="Tárea" attribute="1" defaultMemberUniqueName="[año26].[Tárea].[All]" allUniqueName="[año26].[Tárea].[All]" dimensionUniqueName="[año26]" displayFolder="" count="0" memberValueDatatype="130" unbalanced="0"/>
    <cacheHierarchy uniqueName="[año26].[Área / Equipo]" caption="Área / Equipo" attribute="1" defaultMemberUniqueName="[año26].[Área / Equipo].[All]" allUniqueName="[año26].[Área / Equipo].[All]" dimensionUniqueName="[año26]" displayFolder="" count="0" memberValueDatatype="130" unbalanced="0"/>
    <cacheHierarchy uniqueName="[año26].[PELIGRO - Descripción]" caption="PELIGRO - Descripción" attribute="1" defaultMemberUniqueName="[año26].[PELIGRO - Descripción].[All]" allUniqueName="[año26].[PELIGRO - Descripción].[All]" dimensionUniqueName="[año26]" displayFolder="" count="0" memberValueDatatype="130" unbalanced="0"/>
    <cacheHierarchy uniqueName="[año26].[PELIGRO -Tipo]" caption="PELIGRO -Tipo" attribute="1" defaultMemberUniqueName="[año26].[PELIGRO -Tipo].[All]" allUniqueName="[año26].[PELIGRO -Tipo].[All]" dimensionUniqueName="[año26]" displayFolder="" count="0" memberValueDatatype="130" unbalanced="0"/>
    <cacheHierarchy uniqueName="[año26].[PELIGRO -Iconografia]" caption="PELIGRO -Iconografia" attribute="1" defaultMemberUniqueName="[año26].[PELIGRO -Iconografia].[All]" allUniqueName="[año26].[PELIGRO -Iconografia].[All]" dimensionUniqueName="[año26]" displayFolder="" count="0" memberValueDatatype="130" unbalanced="0"/>
    <cacheHierarchy uniqueName="[año26].[PELIGRO - Clasificación]" caption="PELIGRO - Clasificación" attribute="1" defaultMemberUniqueName="[año26].[PELIGRO - Clasificación].[All]" allUniqueName="[año26].[PELIGRO - Clasificación].[All]" dimensionUniqueName="[año26]" displayFolder="" count="0" memberValueDatatype="130" unbalanced="0"/>
    <cacheHierarchy uniqueName="[año26].[Consecuencias (AT/EL)]" caption="Consecuencias (AT/EL)" attribute="1" defaultMemberUniqueName="[año26].[Consecuencias (AT/EL)].[All]" allUniqueName="[año26].[Consecuencias (AT/EL)].[All]" dimensionUniqueName="[año26]" displayFolder="" count="0" memberValueDatatype="130" unbalanced="0"/>
    <cacheHierarchy uniqueName="[año26].[TAREA - Rutinaria]" caption="TAREA - Rutinaria" attribute="1" defaultMemberUniqueName="[año26].[TAREA - Rutinaria].[All]" allUniqueName="[año26].[TAREA - Rutinaria].[All]" dimensionUniqueName="[año26]" displayFolder="" count="0" memberValueDatatype="130" unbalanced="0"/>
    <cacheHierarchy uniqueName="[año26].[TAREA (Interna - Externa)]" caption="TAREA (Interna - Externa)" attribute="1" defaultMemberUniqueName="[año26].[TAREA (Interna - Externa)].[All]" allUniqueName="[año26].[TAREA (Interna - Externa)].[All]" dimensionUniqueName="[año26]" displayFolder="" count="0" memberValueDatatype="130" unbalanced="0"/>
    <cacheHierarchy uniqueName="[año26].[Situación Controlada por la organización]" caption="Situación Controlada por la organización" attribute="1" defaultMemberUniqueName="[año26].[Situación Controlada por la organización].[All]" allUniqueName="[año26].[Situación Controlada por la organización].[All]" dimensionUniqueName="[año26]" displayFolder="" count="0" memberValueDatatype="130" unbalanced="0"/>
    <cacheHierarchy uniqueName="[año26].[Numero de personas expuestas - Directos]" caption="Numero de personas expuestas - Directos" attribute="1" defaultMemberUniqueName="[año26].[Numero de personas expuestas - Directos].[All]" allUniqueName="[año26].[Numero de personas expuestas - Directos].[All]" dimensionUniqueName="[año26]" displayFolder="" count="0" memberValueDatatype="20" unbalanced="0"/>
    <cacheHierarchy uniqueName="[año26].[Numero de personas expuestas - Contratistas]" caption="Numero de personas expuestas - Contratistas" attribute="1" defaultMemberUniqueName="[año26].[Numero de personas expuestas - Contratistas].[All]" allUniqueName="[año26].[Numero de personas expuestas - Contratistas].[All]" dimensionUniqueName="[año26]" displayFolder="" count="0" memberValueDatatype="20" unbalanced="0"/>
    <cacheHierarchy uniqueName="[año26].[Numero de personas expuestas - Visitantes, Clientes, autoridades y Otras Partes Interesadas]" caption="Numero de personas expuestas - Visitantes, Clientes, autoridades y Otras Partes Interesadas" attribute="1" defaultMemberUniqueName="[año26].[Numero de personas expuestas - Visitantes, Clientes, autoridades y Otras Partes Interesadas].[All]" allUniqueName="[año26].[Numero de personas expuestas - Visitantes, Clientes, autoridades y Otras Partes Interesadas].[All]" dimensionUniqueName="[año26]" displayFolder="" count="0" memberValueDatatype="20" unbalanced="0"/>
    <cacheHierarchy uniqueName="[año26].[Horas de exposición (En relación con las 24 horas al día)]" caption="Horas de exposición (En relación con las 24 horas al día)" attribute="1" defaultMemberUniqueName="[año26].[Horas de exposición (En relación con las 24 horas al día)].[All]" allUniqueName="[año26].[Horas de exposición (En relación con las 24 horas al día)].[All]" dimensionUniqueName="[año26]" displayFolder="" count="0" memberValueDatatype="5" unbalanced="0"/>
    <cacheHierarchy uniqueName="[año26].[CARGOS O PARTES INTERESADAS APLICABLES]" caption="CARGOS O PARTES INTERESADAS APLICABLES" attribute="1" defaultMemberUniqueName="[año26].[CARGOS O PARTES INTERESADAS APLICABLES].[All]" allUniqueName="[año26].[CARGOS O PARTES INTERESADAS APLICABLES].[All]" dimensionUniqueName="[año26]" displayFolder="" count="0" memberValueDatatype="130" unbalanced="0"/>
    <cacheHierarchy uniqueName="[año26].[CONTROLES EXISTENTES - Fuente]" caption="CONTROLES EXISTENTES - Fuente" attribute="1" defaultMemberUniqueName="[año26].[CONTROLES EXISTENTES - Fuente].[All]" allUniqueName="[año26].[CONTROLES EXISTENTES - Fuente].[All]" dimensionUniqueName="[año26]" displayFolder="" count="0" memberValueDatatype="130" unbalanced="0"/>
    <cacheHierarchy uniqueName="[año26].[CONTROLES EXISTENTES - Medio]" caption="CONTROLES EXISTENTES - Medio" attribute="1" defaultMemberUniqueName="[año26].[CONTROLES EXISTENTES - Medio].[All]" allUniqueName="[año26].[CONTROLES EXISTENTES - Medio].[All]" dimensionUniqueName="[año26]" displayFolder="" count="0" memberValueDatatype="130" unbalanced="0"/>
    <cacheHierarchy uniqueName="[año26].[CONTROLES EXISTENTES - Individuo]" caption="CONTROLES EXISTENTES - Individuo" attribute="1" defaultMemberUniqueName="[año26].[CONTROLES EXISTENTES - Individuo].[All]" allUniqueName="[año26].[CONTROLES EXISTENTES - Individuo].[All]" dimensionUniqueName="[año26]" displayFolder="" count="0" memberValueDatatype="130" unbalanced="0"/>
    <cacheHierarchy uniqueName="[año26].[VALORACION DE RIESGO  - C]" caption="VALORACION DE RIESGO  - C" attribute="1" defaultMemberUniqueName="[año26].[VALORACION DE RIESGO  - C].[All]" allUniqueName="[año26].[VALORACION DE RIESGO  - C].[All]" dimensionUniqueName="[año26]" displayFolder="" count="0" memberValueDatatype="130" unbalanced="0"/>
    <cacheHierarchy uniqueName="[año26].[VALORACION DE RIESGO  - Categoría]" caption="VALORACION DE RIESGO  - Categoría" attribute="1" defaultMemberUniqueName="[año26].[VALORACION DE RIESGO  - Categoría].[All]" allUniqueName="[año26].[VALORACION DE RIESGO  - Categoría].[All]" dimensionUniqueName="[año26]" displayFolder="" count="0" memberValueDatatype="130" unbalanced="0"/>
    <cacheHierarchy uniqueName="[año26].[VALORACION DE RIESGO -p]" caption="VALORACION DE RIESGO -p" attribute="1" defaultMemberUniqueName="[año26].[VALORACION DE RIESGO -p].[All]" allUniqueName="[año26].[VALORACION DE RIESGO -p].[All]" dimensionUniqueName="[año26]" displayFolder="" count="0" memberValueDatatype="130" unbalanced="0"/>
    <cacheHierarchy uniqueName="[año26].[Nivel de riesgo]" caption="Nivel de riesgo" attribute="1" defaultMemberUniqueName="[año26].[Nivel de riesgo].[All]" allUniqueName="[año26].[Nivel de riesgo].[All]" dimensionUniqueName="[año26]" displayFolder="" count="0" memberValueDatatype="20" unbalanced="0"/>
    <cacheHierarchy uniqueName="[año26].[Existencia de requisitos legales]" caption="Existencia de requisitos legales" attribute="1" defaultMemberUniqueName="[año26].[Existencia de requisitos legales].[All]" allUniqueName="[año26].[Existencia de requisitos legales].[All]" dimensionUniqueName="[año26]" displayFolder="" count="0" memberValueDatatype="130" unbalanced="0"/>
    <cacheHierarchy uniqueName="[año26].[CONTROLES (TRATAMIENTO DEL RIESGO Y PLANES ATENUANTES) - ELIMINACIÓN]" caption="CONTROLES (TRATAMIENTO DEL RIESGO Y PLANES ATENUANTES) - ELIMINACIÓN" attribute="1" defaultMemberUniqueName="[año26].[CONTROLES (TRATAMIENTO DEL RIESGO Y PLANES ATENUANTES) - ELIMINACIÓN].[All]" allUniqueName="[año26].[CONTROLES (TRATAMIENTO DEL RIESGO Y PLANES ATENUANTES) - ELIMINACIÓN].[All]" dimensionUniqueName="[año26]" displayFolder="" count="0" memberValueDatatype="130" unbalanced="0"/>
    <cacheHierarchy uniqueName="[año26].[CONTROLES (TRATAMIENTO DEL RIESGO Y PLANES ATENUANTES) - SUSTITUCIÓN]" caption="CONTROLES (TRATAMIENTO DEL RIESGO Y PLANES ATENUANTES) - SUSTITUCIÓN" attribute="1" defaultMemberUniqueName="[año26].[CONTROLES (TRATAMIENTO DEL RIESGO Y PLANES ATENUANTES) - SUSTITUCIÓN].[All]" allUniqueName="[año26].[CONTROLES (TRATAMIENTO DEL RIESGO Y PLANES ATENUANTES) - SUSTITUCIÓN].[All]" dimensionUniqueName="[año26]" displayFolder="" count="0" memberValueDatatype="130" unbalanced="0"/>
    <cacheHierarchy uniqueName="[año26].[CONTROLES (TRATAMIENTO DEL RIESGO Y PLANES ATENUANTES) - CONTROLES DE INGENIERIA]" caption="CONTROLES (TRATAMIENTO DEL RIESGO Y PLANES ATENUANTES) - CONTROLES DE INGENIERIA" attribute="1" defaultMemberUniqueName="[año26].[CONTROLES (TRATAMIENTO DEL RIESGO Y PLANES ATENUANTES) - CONTROLES DE INGENIERIA].[All]" allUniqueName="[año26].[CONTROLES (TRATAMIENTO DEL RIESGO Y PLANES ATENUANTES) - CONTROLES DE INGENIERIA].[All]" dimensionUniqueName="[año26]" displayFolder="" count="0" memberValueDatatype="130" unbalanced="0"/>
    <cacheHierarchy uniqueName="[año26].[CONTROLES (TRATAMIENTO DEL RIESGO Y PLANES ATENUANTES) - CONTROLES ADMINISTRATIVOS / SEÑALIZACIÓN]" caption="CONTROLES (TRATAMIENTO DEL RIESGO Y PLANES ATENUANTES) - CONTROLES ADMINISTRATIVOS / SEÑALIZACIÓN" attribute="1" defaultMemberUniqueName="[año26].[CONTROLES (TRATAMIENTO DEL RIESGO Y PLANES ATENUANTES) - CONTROLES ADMINISTRATIVOS / SEÑALIZACIÓN].[All]" allUniqueName="[año26].[CONTROLES (TRATAMIENTO DEL RIESGO Y PLANES ATENUANTES) - CONTROLES ADMINISTRATIVOS / SEÑALIZACIÓN].[All]" dimensionUniqueName="[año26]" displayFolder="" count="0" memberValueDatatype="130" unbalanced="0"/>
    <cacheHierarchy uniqueName="[año26].[CONTROLES (TRATAMIENTO DEL RIESGO Y PLANES ATENUANTES) - ELEMENTOS DE PROTECCIÓN PERSONAL]" caption="CONTROLES (TRATAMIENTO DEL RIESGO Y PLANES ATENUANTES) - ELEMENTOS DE PROTECCIÓN PERSONAL" attribute="1" defaultMemberUniqueName="[año26].[CONTROLES (TRATAMIENTO DEL RIESGO Y PLANES ATENUANTES) - ELEMENTOS DE PROTECCIÓN PERSONAL].[All]" allUniqueName="[año26].[CONTROLES (TRATAMIENTO DEL RIESGO Y PLANES ATENUANTES) - ELEMENTOS DE PROTECCIÓN PERSONAL].[All]" dimensionUniqueName="[año26]" displayFolder="" count="0" memberValueDatatype="130" unbalanced="0"/>
    <cacheHierarchy uniqueName="[año26].[Compilado de controles]" caption="Compilado de controles" attribute="1" defaultMemberUniqueName="[año26].[Compilado de controles].[All]" allUniqueName="[año26].[Compilado de controles].[All]" dimensionUniqueName="[año26]" displayFolder="" count="0" memberValueDatatype="130" unbalanced="0"/>
    <cacheHierarchy uniqueName="[año26].[RESPONSABLE DE EJECUTAR LA ACCION]" caption="RESPONSABLE DE EJECUTAR LA ACCION" attribute="1" defaultMemberUniqueName="[año26].[RESPONSABLE DE EJECUTAR LA ACCION].[All]" allUniqueName="[año26].[RESPONSABLE DE EJECUTAR LA ACCION].[All]" dimensionUniqueName="[año26]" displayFolder="" count="0" memberValueDatatype="130" unbalanced="0"/>
    <cacheHierarchy uniqueName="[año26].[VALORACION DEL RIESGO RESULTANTE CON CONTROLES (Riesgo residual) - C]" caption="VALORACION DEL RIESGO RESULTANTE CON CONTROLES (Riesgo residual) - C" attribute="1" defaultMemberUniqueName="[año26].[VALORACION DEL RIESGO RESULTANTE CON CONTROLES (Riesgo residual) - C].[All]" allUniqueName="[año26].[VALORACION DEL RIESGO RESULTANTE CON CONTROLES (Riesgo residual) - C].[All]" dimensionUniqueName="[año26]" displayFolder="" count="0" memberValueDatatype="130" unbalanced="0"/>
    <cacheHierarchy uniqueName="[año26].[VALORACION DEL RIESGO RESULTANTE CON CONTROLES (Riesgo residual) - Categoría]" caption="VALORACION DEL RIESGO RESULTANTE CON CONTROLES (Riesgo residual) - Categoría" attribute="1" defaultMemberUniqueName="[año26].[VALORACION DEL RIESGO RESULTANTE CON CONTROLES (Riesgo residual) - Categoría].[All]" allUniqueName="[año26].[VALORACION DEL RIESGO RESULTANTE CON CONTROLES (Riesgo residual) - Categoría].[All]" dimensionUniqueName="[año26]" displayFolder="" count="0" memberValueDatatype="130" unbalanced="0"/>
    <cacheHierarchy uniqueName="[año26].[VALORACION DEL RIESGO RESULTANTE CON CONTROLES (Riesgo residual) - p]" caption="VALORACION DEL RIESGO RESULTANTE CON CONTROLES (Riesgo residual) - p" attribute="1" defaultMemberUniqueName="[año26].[VALORACION DEL RIESGO RESULTANTE CON CONTROLES (Riesgo residual) - p].[All]" allUniqueName="[año26].[VALORACION DEL RIESGO RESULTANTE CON CONTROLES (Riesgo residual) - p].[All]" dimensionUniqueName="[año26]" displayFolder="" count="0" memberValueDatatype="130" unbalanced="0"/>
    <cacheHierarchy uniqueName="[año26].[VALORACION DEL RIESGO RESULTANTE CON CONTROLES (Riesgo residual) - Nivel de riesgo]" caption="VALORACION DEL RIESGO RESULTANTE CON CONTROLES (Riesgo residual) - Nivel de riesgo" attribute="1" defaultMemberUniqueName="[año26].[VALORACION DEL RIESGO RESULTANTE CON CONTROLES (Riesgo residual) - Nivel de riesgo].[All]" allUniqueName="[año26].[VALORACION DEL RIESGO RESULTANTE CON CONTROLES (Riesgo residual) - Nivel de riesgo].[All]" dimensionUniqueName="[año26]" displayFolder="" count="0" memberValueDatatype="20" unbalanced="0"/>
    <cacheHierarchy uniqueName="[año26].[VALORACION DEL RIESGO RESULTANTE CON CONTROLES (Riesgo residual) - INTERPRETACIÓN DEL RIESGO]" caption="VALORACION DEL RIESGO RESULTANTE CON CONTROLES (Riesgo residual) - INTERPRETACIÓN DEL RIESGO" attribute="1" defaultMemberUniqueName="[año26].[VALORACION DEL RIESGO RESULTANTE CON CONTROLES (Riesgo residual) - INTERPRETACIÓN DEL RIESGO].[All]" allUniqueName="[año26].[VALORACION DEL RIESGO RESULTANTE CON CONTROLES (Riesgo residual) - INTERPRETACIÓN DEL RIESGO].[All]" dimensionUniqueName="[año26]" displayFolder="" count="0" memberValueDatatype="130" unbalanced="0"/>
    <cacheHierarchy uniqueName="[año26].[EFICACIA DE LAS MEDIDAS DE CONTROL Registro de accidentes, casi accidentes o enfermedades generados]" caption="EFICACIA DE LAS MEDIDAS DE CONTROL Registro de accidentes, casi accidentes o enfermedades generados" attribute="1" defaultMemberUniqueName="[año26].[EFICACIA DE LAS MEDIDAS DE CONTROL Registro de accidentes, casi accidentes o enfermedades generados].[All]" allUniqueName="[año26].[EFICACIA DE LAS MEDIDAS DE CONTROL Registro de accidentes, casi accidentes o enfermedades generados].[All]" dimensionUniqueName="[año26]" displayFolder="" count="0" memberValueDatatype="130" unbalanced="0"/>
    <cacheHierarchy uniqueName="[año26].[Eficaz]" caption="Eficaz" attribute="1" defaultMemberUniqueName="[año26].[Eficaz].[All]" allUniqueName="[año26].[Eficaz].[All]" dimensionUniqueName="[año26]" displayFolder="" count="0" memberValueDatatype="130" unbalanced="0"/>
    <cacheHierarchy uniqueName="[año26].[Comprensión Riesgo]" caption="Comprensión Riesgo" attribute="1" defaultMemberUniqueName="[año26].[Comprensión Riesgo].[All]" allUniqueName="[año26].[Comprensión Riesgo].[All]" dimensionUniqueName="[año26]" displayFolder="" count="0" memberValueDatatype="130" unbalanced="0"/>
    <cacheHierarchy uniqueName="[año26].[Nivel del Riesgo]" caption="Nivel del Riesgo" attribute="1" defaultMemberUniqueName="[año26].[Nivel del Riesgo].[All]" allUniqueName="[año26].[Nivel del Riesgo].[All]" dimensionUniqueName="[año26]" displayFolder="" count="0" memberValueDatatype="130" unbalanced="0"/>
    <cacheHierarchy uniqueName="[Consecuencia].[Consecuencia]" caption="Consecuencia" attribute="1" defaultMemberUniqueName="[Consecuencia].[Consecuencia].[All]" allUniqueName="[Consecuencia].[Consecuencia].[All]" dimensionUniqueName="[Consecuencia]" displayFolder="" count="2" memberValueDatatype="130" unbalanced="0">
      <fieldsUsage count="2">
        <fieldUsage x="-1"/>
        <fieldUsage x="7"/>
      </fieldsUsage>
    </cacheHierarchy>
    <cacheHierarchy uniqueName="[eficacia].[Eficacia]" caption="Eficacia" attribute="1" defaultMemberUniqueName="[eficacia].[Eficacia].[All]" allUniqueName="[eficacia].[Eficacia].[All]" dimensionUniqueName="[eficacia]" displayFolder="" count="2" memberValueDatatype="130" unbalanced="0">
      <fieldsUsage count="2">
        <fieldUsage x="-1"/>
        <fieldUsage x="8"/>
      </fieldsUsage>
    </cacheHierarchy>
    <cacheHierarchy uniqueName="[subclasificacion].[Subclasificación]" caption="Subclasificación" attribute="1" defaultMemberUniqueName="[subclasificacion].[Subclasificación].[All]" allUniqueName="[subclasificacion].[Subclasificación].[All]" dimensionUniqueName="[subclasificacion]" displayFolder="" count="2" memberValueDatatype="130" unbalanced="0">
      <fieldsUsage count="2">
        <fieldUsage x="-1"/>
        <fieldUsage x="2"/>
      </fieldsUsage>
    </cacheHierarchy>
    <cacheHierarchy uniqueName="[Tabla5].[VERSIÓN]" caption="VERSIÓN" attribute="1" defaultMemberUniqueName="[Tabla5].[VERSIÓN].[All]" allUniqueName="[Tabla5].[VERSIÓN].[All]" dimensionUniqueName="[Tabla5]" displayFolder="" count="0" memberValueDatatype="20" unbalanced="0"/>
    <cacheHierarchy uniqueName="[Tabla5].[Año]" caption="Año" attribute="1" defaultMemberUniqueName="[Tabla5].[Año].[All]" allUniqueName="[Tabla5].[Año].[All]" dimensionUniqueName="[Tabla5]" displayFolder="" count="0" memberValueDatatype="20" unbalanced="0"/>
    <cacheHierarchy uniqueName="[Tabla5].[FECHA]" caption="FECHA" attribute="1" time="1" defaultMemberUniqueName="[Tabla5].[FECHA].[All]" allUniqueName="[Tabla5].[FECHA].[All]" dimensionUniqueName="[Tabla5]" displayFolder="" count="0" memberValueDatatype="7" unbalanced="0"/>
    <cacheHierarchy uniqueName="[Tabla5].[CAMBIOS REALIZADOS]" caption="CAMBIOS REALIZADOS" attribute="1" defaultMemberUniqueName="[Tabla5].[CAMBIOS REALIZADOS].[All]" allUniqueName="[Tabla5].[CAMBIOS REALIZADOS].[All]" dimensionUniqueName="[Tabla5]" displayFolder="" count="0" memberValueDatatype="130" unbalanced="0"/>
    <cacheHierarchy uniqueName="[Tipopeligro].[Tipo de peligro]" caption="Tipo de peligro" attribute="1" defaultMemberUniqueName="[Tipopeligro].[Tipo de peligro].[All]" allUniqueName="[Tipopeligro].[Tipo de peligro].[All]" dimensionUniqueName="[Tipopeligro]" displayFolder="" count="2" memberValueDatatype="130" unbalanced="0">
      <fieldsUsage count="2">
        <fieldUsage x="-1"/>
        <fieldUsage x="9"/>
      </fieldsUsage>
    </cacheHierarchy>
    <cacheHierarchy uniqueName="[Valorcualitativoriesgo].[Nivel cualitativo de riesgo]" caption="Nivel cualitativo de riesgo" attribute="1" defaultMemberUniqueName="[Valorcualitativoriesgo].[Nivel cualitativo de riesgo].[All]" allUniqueName="[Valorcualitativoriesgo].[Nivel cualitativo de riesgo].[All]" dimensionUniqueName="[Valorcualitativoriesgo]" displayFolder="" count="2" memberValueDatatype="130" unbalanced="0">
      <fieldsUsage count="2">
        <fieldUsage x="-1"/>
        <fieldUsage x="1"/>
      </fieldsUsage>
    </cacheHierarchy>
    <cacheHierarchy uniqueName="[valornivelriesgo].[Nivel del riesgo]" caption="Nivel del riesgo" attribute="1" defaultMemberUniqueName="[valornivelriesgo].[Nivel del riesgo].[All]" allUniqueName="[valornivelriesgo].[Nivel del riesgo].[All]" dimensionUniqueName="[valornivelriesgo]" displayFolder="" count="2" memberValueDatatype="20" unbalanced="0">
      <fieldsUsage count="2">
        <fieldUsage x="-1"/>
        <fieldUsage x="10"/>
      </fieldsUsage>
    </cacheHierarchy>
    <cacheHierarchy uniqueName="[Measures].[__XL_Count Año]" caption="__XL_Count Año" measure="1" displayFolder="" measureGroup="Año" count="0" hidden="1"/>
    <cacheHierarchy uniqueName="[Measures].[__XL_Count subclasificacion]" caption="__XL_Count subclasificacion" measure="1" displayFolder="" measureGroup="subclasificacion" count="0" hidden="1"/>
    <cacheHierarchy uniqueName="[Measures].[__XL_Count valornivelriesgo]" caption="__XL_Count valornivelriesgo" measure="1" displayFolder="" measureGroup="valornivelriesgo" count="0" hidden="1"/>
    <cacheHierarchy uniqueName="[Measures].[__XL_Count Valorcualitativoriesgo]" caption="__XL_Count Valorcualitativoriesgo" measure="1" displayFolder="" measureGroup="Valorcualitativoriesgo" count="0" hidden="1"/>
    <cacheHierarchy uniqueName="[Measures].[__XL_Count Actividadesdelamatriz]" caption="__XL_Count Actividadesdelamatriz" measure="1" displayFolder="" measureGroup="Actividadesdelamatriz" count="0" hidden="1"/>
    <cacheHierarchy uniqueName="[Measures].[__XL_Count eficacia]" caption="__XL_Count eficacia" measure="1" displayFolder="" measureGroup="eficacia" count="0" hidden="1"/>
    <cacheHierarchy uniqueName="[Measures].[__XL_Count año24]" caption="__XL_Count año24" measure="1" displayFolder="" measureGroup="año24" count="0" hidden="1"/>
    <cacheHierarchy uniqueName="[Measures].[__XL_Count año25]" caption="__XL_Count año25" measure="1" displayFolder="" measureGroup="año25" count="0" hidden="1"/>
    <cacheHierarchy uniqueName="[Measures].[__XL_Count Tipopeligro]" caption="__XL_Count Tipopeligro" measure="1" displayFolder="" measureGroup="Tipopeligro" count="0" hidden="1"/>
    <cacheHierarchy uniqueName="[Measures].[__XL_Count Consecuencia]" caption="__XL_Count Consecuencia" measure="1" displayFolder="" measureGroup="Consecuencia" count="0" hidden="1"/>
    <cacheHierarchy uniqueName="[Measures].[__XL_Count año26]" caption="__XL_Count año26" measure="1" displayFolder="" measureGroup="año26" count="0" hidden="1"/>
    <cacheHierarchy uniqueName="[Measures].[__XL_Count Tabla5]" caption="__XL_Count Tabla5" measure="1" displayFolder="" measureGroup="Tabla5" count="0" hidden="1"/>
    <cacheHierarchy uniqueName="[Measures].[__No hay medidas definidas]" caption="__No hay medidas definidas" measure="1" displayFolder="" count="0" hidden="1"/>
    <cacheHierarchy uniqueName="[Measures].[Recuento de Eficacia]" caption="Recuento de Eficacia" measure="1" displayFolder="" measureGroup="eficacia" count="0" hidden="1">
      <extLst>
        <ext xmlns:x15="http://schemas.microsoft.com/office/spreadsheetml/2010/11/main" uri="{B97F6D7D-B522-45F9-BDA1-12C45D357490}">
          <x15:cacheHierarchy aggregatedColumn="130"/>
        </ext>
      </extLst>
    </cacheHierarchy>
    <cacheHierarchy uniqueName="[Measures].[Recuento de VALORACION DEL RIESGO RESULTANTE CON CONTROLES (Riesgo residual) - INTERPRETACIÓN DEL RI]" caption="Recuento de VALORACION DEL RIESGO RESULTANTE CON CONTROLES (Riesgo residual) - INTERPRETACIÓN DEL RI" measure="1" displayFolder="" measureGroup="año24" count="0" oneField="1" hidden="1">
      <fieldsUsage count="1">
        <fieldUsage x="3"/>
      </fieldsUsage>
      <extLst>
        <ext xmlns:x15="http://schemas.microsoft.com/office/spreadsheetml/2010/11/main" uri="{B97F6D7D-B522-45F9-BDA1-12C45D357490}">
          <x15:cacheHierarchy aggregatedColumn="39"/>
        </ext>
      </extLst>
    </cacheHierarchy>
    <cacheHierarchy uniqueName="[Measures].[Recuento de VALORACION DEL RIESGO RESULTANTE CON CONTROLES (Riesgo residual) - INTERPRETACIÓN DEL R]" caption="Recuento de VALORACION DEL RIESGO RESULTANTE CON CONTROLES (Riesgo residual) - INTERPRETACIÓN DEL R" measure="1" displayFolder="" measureGroup="año25" count="0" oneField="1" hidden="1">
      <fieldsUsage count="1">
        <fieldUsage x="4"/>
      </fieldsUsage>
      <extLst>
        <ext xmlns:x15="http://schemas.microsoft.com/office/spreadsheetml/2010/11/main" uri="{B97F6D7D-B522-45F9-BDA1-12C45D357490}">
          <x15:cacheHierarchy aggregatedColumn="81"/>
        </ext>
      </extLst>
    </cacheHierarchy>
    <cacheHierarchy uniqueName="[Measures].[Recuento de Eficaz]" caption="Recuento de Eficaz" measure="1" displayFolder="" measureGroup="año24" count="0" hidden="1">
      <extLst>
        <ext xmlns:x15="http://schemas.microsoft.com/office/spreadsheetml/2010/11/main" uri="{B97F6D7D-B522-45F9-BDA1-12C45D357490}">
          <x15:cacheHierarchy aggregatedColumn="41"/>
        </ext>
      </extLst>
    </cacheHierarchy>
    <cacheHierarchy uniqueName="[Measures].[Recuento de Eficaz 2]" caption="Recuento de Eficaz 2" measure="1" displayFolder="" measureGroup="año25" count="0" hidden="1">
      <extLst>
        <ext xmlns:x15="http://schemas.microsoft.com/office/spreadsheetml/2010/11/main" uri="{B97F6D7D-B522-45F9-BDA1-12C45D357490}">
          <x15:cacheHierarchy aggregatedColumn="83"/>
        </ext>
      </extLst>
    </cacheHierarchy>
    <cacheHierarchy uniqueName="[Measures].[Recuento de Eficaz 3]" caption="Recuento de Eficaz 3" measure="1" displayFolder="" measureGroup="año26" count="0" hidden="1">
      <extLst>
        <ext xmlns:x15="http://schemas.microsoft.com/office/spreadsheetml/2010/11/main" uri="{B97F6D7D-B522-45F9-BDA1-12C45D357490}">
          <x15:cacheHierarchy aggregatedColumn="126"/>
        </ext>
      </extLst>
    </cacheHierarchy>
    <cacheHierarchy uniqueName="[Measures].[Recuento de VALORACION DEL RIESGO RESULTANTE CON CONTROLES (Riesgo residual) - INTERPRETACIÓN DEL ]" caption="Recuento de VALORACION DEL RIESGO RESULTANTE CON CONTROLES (Riesgo residual) - INTERPRETACIÓN DEL " measure="1" displayFolder="" measureGroup="año26" count="0" oneField="1" hidden="1">
      <fieldsUsage count="1">
        <fieldUsage x="5"/>
      </fieldsUsage>
      <extLst>
        <ext xmlns:x15="http://schemas.microsoft.com/office/spreadsheetml/2010/11/main" uri="{B97F6D7D-B522-45F9-BDA1-12C45D357490}">
          <x15:cacheHierarchy aggregatedColumn="124"/>
        </ext>
      </extLst>
    </cacheHierarchy>
  </cacheHierarchies>
  <kpis count="0"/>
  <dimensions count="13">
    <dimension name="Actividadesdelamatriz" uniqueName="[Actividadesdelamatriz]" caption="Actividadesdelamatriz"/>
    <dimension name="Año" uniqueName="[Año]" caption="Año"/>
    <dimension name="año24" uniqueName="[año24]" caption="año24"/>
    <dimension name="año25" uniqueName="[año25]" caption="año25"/>
    <dimension name="año26" uniqueName="[año26]" caption="año26"/>
    <dimension name="Consecuencia" uniqueName="[Consecuencia]" caption="Consecuencia"/>
    <dimension name="eficacia" uniqueName="[eficacia]" caption="eficacia"/>
    <dimension measure="1" name="Measures" uniqueName="[Measures]" caption="Measures"/>
    <dimension name="subclasificacion" uniqueName="[subclasificacion]" caption="subclasificacion"/>
    <dimension name="Tabla5" uniqueName="[Tabla5]" caption="Tabla5"/>
    <dimension name="Tipopeligro" uniqueName="[Tipopeligro]" caption="Tipopeligro"/>
    <dimension name="Valorcualitativoriesgo" uniqueName="[Valorcualitativoriesgo]" caption="Valorcualitativoriesgo"/>
    <dimension name="valornivelriesgo" uniqueName="[valornivelriesgo]" caption="valornivelriesgo"/>
  </dimensions>
  <measureGroups count="12">
    <measureGroup name="Actividadesdelamatriz" caption="Actividadesdelamatriz"/>
    <measureGroup name="Año" caption="Año"/>
    <measureGroup name="año24" caption="año24"/>
    <measureGroup name="año25" caption="año25"/>
    <measureGroup name="año26" caption="año26"/>
    <measureGroup name="Consecuencia" caption="Consecuencia"/>
    <measureGroup name="eficacia" caption="eficacia"/>
    <measureGroup name="subclasificacion" caption="subclasificacion"/>
    <measureGroup name="Tabla5" caption="Tabla5"/>
    <measureGroup name="Tipopeligro" caption="Tipopeligro"/>
    <measureGroup name="Valorcualitativoriesgo" caption="Valorcualitativoriesgo"/>
    <measureGroup name="valornivelriesgo" caption="valornivelriesgo"/>
  </measureGroups>
  <maps count="36">
    <map measureGroup="0" dimension="0"/>
    <map measureGroup="1" dimension="1"/>
    <map measureGroup="2" dimension="0"/>
    <map measureGroup="2" dimension="1"/>
    <map measureGroup="2" dimension="2"/>
    <map measureGroup="2" dimension="5"/>
    <map measureGroup="2" dimension="6"/>
    <map measureGroup="2" dimension="8"/>
    <map measureGroup="2" dimension="10"/>
    <map measureGroup="2" dimension="11"/>
    <map measureGroup="2" dimension="12"/>
    <map measureGroup="3" dimension="0"/>
    <map measureGroup="3" dimension="1"/>
    <map measureGroup="3" dimension="3"/>
    <map measureGroup="3" dimension="5"/>
    <map measureGroup="3" dimension="6"/>
    <map measureGroup="3" dimension="8"/>
    <map measureGroup="3" dimension="10"/>
    <map measureGroup="3" dimension="11"/>
    <map measureGroup="3" dimension="12"/>
    <map measureGroup="4" dimension="0"/>
    <map measureGroup="4" dimension="1"/>
    <map measureGroup="4" dimension="4"/>
    <map measureGroup="4" dimension="5"/>
    <map measureGroup="4" dimension="6"/>
    <map measureGroup="4" dimension="8"/>
    <map measureGroup="4" dimension="10"/>
    <map measureGroup="4" dimension="11"/>
    <map measureGroup="4" dimension="12"/>
    <map measureGroup="5" dimension="5"/>
    <map measureGroup="6" dimension="6"/>
    <map measureGroup="7" dimension="8"/>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CARLOS MARROQUIN CADENA" refreshedDate="46270.813152314811" createdVersion="3" refreshedVersion="8" minRefreshableVersion="3" recordCount="0" supportSubquery="1" supportAdvancedDrill="1" xr:uid="{53589E9B-402B-4CDE-9B5A-E91D95848425}">
  <cacheSource type="external" connectionId="1">
    <extLst>
      <ext xmlns:x14="http://schemas.microsoft.com/office/spreadsheetml/2009/9/main" uri="{F057638F-6D5F-4e77-A914-E7F072B9BCA8}">
        <x14:sourceConnection name="ThisWorkbookDataModel"/>
      </ext>
    </extLst>
  </cacheSource>
  <cacheFields count="0"/>
  <cacheHierarchies count="159">
    <cacheHierarchy uniqueName="[Actividadesdelamatriz].[Actividades]" caption="Actividades" attribute="1" defaultMemberUniqueName="[Actividadesdelamatriz].[Actividades].[All]" allUniqueName="[Actividadesdelamatriz].[Actividades].[All]" dimensionUniqueName="[Actividadesdelamatriz]" displayFolder="" count="2" memberValueDatatype="130" unbalanced="0"/>
    <cacheHierarchy uniqueName="[Año].[AÑO]" caption="AÑO" attribute="1" defaultMemberUniqueName="[Año].[AÑO].[All]" allUniqueName="[Año].[AÑO].[All]" dimensionUniqueName="[Año]" displayFolder="" count="2" memberValueDatatype="20" unbalanced="0"/>
    <cacheHierarchy uniqueName="[año24].[No.]" caption="No." attribute="1" defaultMemberUniqueName="[año24].[No.].[All]" allUniqueName="[año24].[No.].[All]" dimensionUniqueName="[año24]" displayFolder="" count="0" memberValueDatatype="20" unbalanced="0"/>
    <cacheHierarchy uniqueName="[año24].[AÑO]" caption="AÑO" attribute="1" defaultMemberUniqueName="[año24].[AÑO].[All]" allUniqueName="[año24].[AÑO].[All]" dimensionUniqueName="[año24]" displayFolder="" count="0" memberValueDatatype="20" unbalanced="0"/>
    <cacheHierarchy uniqueName="[año24].[Estación]" caption="Estación" attribute="1" defaultMemberUniqueName="[año24].[Estación].[All]" allUniqueName="[año24].[Estación].[All]" dimensionUniqueName="[año24]" displayFolder="" count="0" memberValueDatatype="130" unbalanced="0"/>
    <cacheHierarchy uniqueName="[año24].[Actividad]" caption="Actividad" attribute="1" defaultMemberUniqueName="[año24].[Actividad].[All]" allUniqueName="[año24].[Actividad].[All]" dimensionUniqueName="[año24]" displayFolder="" count="0" memberValueDatatype="130" unbalanced="0"/>
    <cacheHierarchy uniqueName="[año24].[Tárea]" caption="Tárea" attribute="1" defaultMemberUniqueName="[año24].[Tárea].[All]" allUniqueName="[año24].[Tárea].[All]" dimensionUniqueName="[año24]" displayFolder="" count="0" memberValueDatatype="130" unbalanced="0"/>
    <cacheHierarchy uniqueName="[año24].[Área / Equipo]" caption="Área / Equipo" attribute="1" defaultMemberUniqueName="[año24].[Área / Equipo].[All]" allUniqueName="[año24].[Área / Equipo].[All]" dimensionUniqueName="[año24]" displayFolder="" count="0" memberValueDatatype="130" unbalanced="0"/>
    <cacheHierarchy uniqueName="[año24].[PELIGRO - Descripción]" caption="PELIGRO - Descripción" attribute="1" defaultMemberUniqueName="[año24].[PELIGRO - Descripción].[All]" allUniqueName="[año24].[PELIGRO - Descripción].[All]" dimensionUniqueName="[año24]" displayFolder="" count="0" memberValueDatatype="130" unbalanced="0"/>
    <cacheHierarchy uniqueName="[año24].[PELIGRO -Tipo]" caption="PELIGRO -Tipo" attribute="1" defaultMemberUniqueName="[año24].[PELIGRO -Tipo].[All]" allUniqueName="[año24].[PELIGRO -Tipo].[All]" dimensionUniqueName="[año24]" displayFolder="" count="0" memberValueDatatype="130" unbalanced="0"/>
    <cacheHierarchy uniqueName="[año24].[PELIGRO -Iconografia]" caption="PELIGRO -Iconografia" attribute="1" defaultMemberUniqueName="[año24].[PELIGRO -Iconografia].[All]" allUniqueName="[año24].[PELIGRO -Iconografia].[All]" dimensionUniqueName="[año24]" displayFolder="" count="0" memberValueDatatype="130" unbalanced="0"/>
    <cacheHierarchy uniqueName="[año24].[PELIGRO - Clasificación]" caption="PELIGRO - Clasificación" attribute="1" defaultMemberUniqueName="[año24].[PELIGRO - Clasificación].[All]" allUniqueName="[año24].[PELIGRO - Clasificación].[All]" dimensionUniqueName="[año24]" displayFolder="" count="0" memberValueDatatype="130" unbalanced="0"/>
    <cacheHierarchy uniqueName="[año24].[Consecuencias (AT/EL)]" caption="Consecuencias (AT/EL)" attribute="1" defaultMemberUniqueName="[año24].[Consecuencias (AT/EL)].[All]" allUniqueName="[año24].[Consecuencias (AT/EL)].[All]" dimensionUniqueName="[año24]" displayFolder="" count="0" memberValueDatatype="130" unbalanced="0"/>
    <cacheHierarchy uniqueName="[año24].[TAREA - Rutinaria]" caption="TAREA - Rutinaria" attribute="1" defaultMemberUniqueName="[año24].[TAREA - Rutinaria].[All]" allUniqueName="[año24].[TAREA - Rutinaria].[All]" dimensionUniqueName="[año24]" displayFolder="" count="0" memberValueDatatype="130" unbalanced="0"/>
    <cacheHierarchy uniqueName="[año24].[TAREA (Interna - ERutinariaterna)]" caption="TAREA (Interna - ERutinariaterna)" attribute="1" defaultMemberUniqueName="[año24].[TAREA (Interna - ERutinariaterna)].[All]" allUniqueName="[año24].[TAREA (Interna - ERutinariaterna)].[All]" dimensionUniqueName="[año24]" displayFolder="" count="0" memberValueDatatype="130" unbalanced="0"/>
    <cacheHierarchy uniqueName="[año24].[Numero de personas expuestas - Directos]" caption="Numero de personas expuestas - Directos" attribute="1" defaultMemberUniqueName="[año24].[Numero de personas expuestas - Directos].[All]" allUniqueName="[año24].[Numero de personas expuestas - Directos].[All]" dimensionUniqueName="[año24]" displayFolder="" count="0" memberValueDatatype="20" unbalanced="0"/>
    <cacheHierarchy uniqueName="[año24].[Numero de personas expuestas - Contratistas]" caption="Numero de personas expuestas - Contratistas" attribute="1" defaultMemberUniqueName="[año24].[Numero de personas expuestas - Contratistas].[All]" allUniqueName="[año24].[Numero de personas expuestas - Contratistas].[All]" dimensionUniqueName="[año24]" displayFolder="" count="0" memberValueDatatype="20" unbalanced="0"/>
    <cacheHierarchy uniqueName="[año24].[Numero de personas expuestas - Visitantes, Clientes, autoridades]" caption="Numero de personas expuestas - Visitantes, Clientes, autoridades" attribute="1" defaultMemberUniqueName="[año24].[Numero de personas expuestas - Visitantes, Clientes, autoridades].[All]" allUniqueName="[año24].[Numero de personas expuestas - Visitantes, Clientes, autoridades].[All]" dimensionUniqueName="[año24]" displayFolder="" count="0" memberValueDatatype="20" unbalanced="0"/>
    <cacheHierarchy uniqueName="[año24].[Horas de exposición (En relación con las 24 horas al día)]" caption="Horas de exposición (En relación con las 24 horas al día)" attribute="1" defaultMemberUniqueName="[año24].[Horas de exposición (En relación con las 24 horas al día)].[All]" allUniqueName="[año24].[Horas de exposición (En relación con las 24 horas al día)].[All]" dimensionUniqueName="[año24]" displayFolder="" count="0" memberValueDatatype="5" unbalanced="0"/>
    <cacheHierarchy uniqueName="[año24].[CARGOS O PARTES INTERESADAS APLICABLES]" caption="CARGOS O PARTES INTERESADAS APLICABLES" attribute="1" defaultMemberUniqueName="[año24].[CARGOS O PARTES INTERESADAS APLICABLES].[All]" allUniqueName="[año24].[CARGOS O PARTES INTERESADAS APLICABLES].[All]" dimensionUniqueName="[año24]" displayFolder="" count="0" memberValueDatatype="130" unbalanced="0"/>
    <cacheHierarchy uniqueName="[año24].[CONTROLES EXISTENTES - Fuente]" caption="CONTROLES EXISTENTES - Fuente" attribute="1" defaultMemberUniqueName="[año24].[CONTROLES EXISTENTES - Fuente].[All]" allUniqueName="[año24].[CONTROLES EXISTENTES - Fuente].[All]" dimensionUniqueName="[año24]" displayFolder="" count="0" memberValueDatatype="130" unbalanced="0"/>
    <cacheHierarchy uniqueName="[año24].[CONTROLES EXISTENTES - Medio]" caption="CONTROLES EXISTENTES - Medio" attribute="1" defaultMemberUniqueName="[año24].[CONTROLES EXISTENTES - Medio].[All]" allUniqueName="[año24].[CONTROLES EXISTENTES - Medio].[All]" dimensionUniqueName="[año24]" displayFolder="" count="0" memberValueDatatype="130" unbalanced="0"/>
    <cacheHierarchy uniqueName="[año24].[CONTROLES EXISTENTES - Individuo]" caption="CONTROLES EXISTENTES - Individuo" attribute="1" defaultMemberUniqueName="[año24].[CONTROLES EXISTENTES - Individuo].[All]" allUniqueName="[año24].[CONTROLES EXISTENTES - Individuo].[All]" dimensionUniqueName="[año24]" displayFolder="" count="0" memberValueDatatype="130" unbalanced="0"/>
    <cacheHierarchy uniqueName="[año24].[VALORACION DE RIESGO  - C]" caption="VALORACION DE RIESGO  - C" attribute="1" defaultMemberUniqueName="[año24].[VALORACION DE RIESGO  - C].[All]" allUniqueName="[año24].[VALORACION DE RIESGO  - C].[All]" dimensionUniqueName="[año24]" displayFolder="" count="0" memberValueDatatype="130" unbalanced="0"/>
    <cacheHierarchy uniqueName="[año24].[VALORACION DE RIESGO  - Categoría]" caption="VALORACION DE RIESGO  - Categoría" attribute="1" defaultMemberUniqueName="[año24].[VALORACION DE RIESGO  - Categoría].[All]" allUniqueName="[año24].[VALORACION DE RIESGO  - Categoría].[All]" dimensionUniqueName="[año24]" displayFolder="" count="0" memberValueDatatype="130" unbalanced="0"/>
    <cacheHierarchy uniqueName="[año24].[VALORACION DE RIESGO -p]" caption="VALORACION DE RIESGO -p" attribute="1" defaultMemberUniqueName="[año24].[VALORACION DE RIESGO -p].[All]" allUniqueName="[año24].[VALORACION DE RIESGO -p].[All]" dimensionUniqueName="[año24]" displayFolder="" count="0" memberValueDatatype="130" unbalanced="0"/>
    <cacheHierarchy uniqueName="[año24].[Nivel de riesgo]" caption="Nivel de riesgo" attribute="1" defaultMemberUniqueName="[año24].[Nivel de riesgo].[All]" allUniqueName="[año24].[Nivel de riesgo].[All]" dimensionUniqueName="[año24]" displayFolder="" count="0" memberValueDatatype="20" unbalanced="0"/>
    <cacheHierarchy uniqueName="[año24].[ERutinariaistencia de requisitos legales]" caption="ERutinariaistencia de requisitos legales" attribute="1" defaultMemberUniqueName="[año24].[ERutinariaistencia de requisitos legales].[All]" allUniqueName="[año24].[ERutinariaistencia de requisitos legales].[All]" dimensionUniqueName="[año24]" displayFolder="" count="0" memberValueDatatype="130" unbalanced="0"/>
    <cacheHierarchy uniqueName="[año24].[CONTROLES (TRATAMIENTO DEL RIESGO Y PLANES ATENUANTES) - ELIMINACIÓN]" caption="CONTROLES (TRATAMIENTO DEL RIESGO Y PLANES ATENUANTES) - ELIMINACIÓN" attribute="1" defaultMemberUniqueName="[año24].[CONTROLES (TRATAMIENTO DEL RIESGO Y PLANES ATENUANTES) - ELIMINACIÓN].[All]" allUniqueName="[año24].[CONTROLES (TRATAMIENTO DEL RIESGO Y PLANES ATENUANTES) - ELIMINACIÓN].[All]" dimensionUniqueName="[año24]" displayFolder="" count="0" memberValueDatatype="130" unbalanced="0"/>
    <cacheHierarchy uniqueName="[año24].[CONTROLES (TRATAMIENTO DEL RIESGO Y PLANES ATENUANTES) - SUSTITUCIÓN]" caption="CONTROLES (TRATAMIENTO DEL RIESGO Y PLANES ATENUANTES) - SUSTITUCIÓN" attribute="1" defaultMemberUniqueName="[año24].[CONTROLES (TRATAMIENTO DEL RIESGO Y PLANES ATENUANTES) - SUSTITUCIÓN].[All]" allUniqueName="[año24].[CONTROLES (TRATAMIENTO DEL RIESGO Y PLANES ATENUANTES) - SUSTITUCIÓN].[All]" dimensionUniqueName="[año24]" displayFolder="" count="0" memberValueDatatype="130" unbalanced="0"/>
    <cacheHierarchy uniqueName="[año24].[CONTROLES (TRATAMIENTO DEL RIESGO Y PLANES ATENUANTES) - CONTROLES DE INGENIERIA]" caption="CONTROLES (TRATAMIENTO DEL RIESGO Y PLANES ATENUANTES) - CONTROLES DE INGENIERIA" attribute="1" defaultMemberUniqueName="[año24].[CONTROLES (TRATAMIENTO DEL RIESGO Y PLANES ATENUANTES) - CONTROLES DE INGENIERIA].[All]" allUniqueName="[año24].[CONTROLES (TRATAMIENTO DEL RIESGO Y PLANES ATENUANTES) - CONTROLES DE INGENIERIA].[All]" dimensionUniqueName="[año24]" displayFolder="" count="0" memberValueDatatype="130" unbalanced="0"/>
    <cacheHierarchy uniqueName="[año24].[CONTROLES (TRATAMIENTO DEL RIESGO Y PLANES ATENUANTES) - CONTROLES ADMINISTRATIVOS / SEÑALIZACIÓN]" caption="CONTROLES (TRATAMIENTO DEL RIESGO Y PLANES ATENUANTES) - CONTROLES ADMINISTRATIVOS / SEÑALIZACIÓN" attribute="1" defaultMemberUniqueName="[año24].[CONTROLES (TRATAMIENTO DEL RIESGO Y PLANES ATENUANTES) - CONTROLES ADMINISTRATIVOS / SEÑALIZACIÓN].[All]" allUniqueName="[año24].[CONTROLES (TRATAMIENTO DEL RIESGO Y PLANES ATENUANTES) - CONTROLES ADMINISTRATIVOS / SEÑALIZACIÓN].[All]" dimensionUniqueName="[año24]" displayFolder="" count="0" memberValueDatatype="130" unbalanced="0"/>
    <cacheHierarchy uniqueName="[año24].[CONTROLES (TRATAMIENTO DEL RIESGO Y PLANES ATENUANTES) - ELEMENTOS DE PROTECCIÓN PERSONAL]" caption="CONTROLES (TRATAMIENTO DEL RIESGO Y PLANES ATENUANTES) - ELEMENTOS DE PROTECCIÓN PERSONAL" attribute="1" defaultMemberUniqueName="[año24].[CONTROLES (TRATAMIENTO DEL RIESGO Y PLANES ATENUANTES) - ELEMENTOS DE PROTECCIÓN PERSONAL].[All]" allUniqueName="[año24].[CONTROLES (TRATAMIENTO DEL RIESGO Y PLANES ATENUANTES) - ELEMENTOS DE PROTECCIÓN PERSONAL].[All]" dimensionUniqueName="[año24]" displayFolder="" count="0" memberValueDatatype="130" unbalanced="0"/>
    <cacheHierarchy uniqueName="[año24].[Compilado de controles]" caption="Compilado de controles" attribute="1" defaultMemberUniqueName="[año24].[Compilado de controles].[All]" allUniqueName="[año24].[Compilado de controles].[All]" dimensionUniqueName="[año24]" displayFolder="" count="0" memberValueDatatype="130" unbalanced="0"/>
    <cacheHierarchy uniqueName="[año24].[RESPONSABLE DE EJECUTAR LA ACCION]" caption="RESPONSABLE DE EJECUTAR LA ACCION" attribute="1" defaultMemberUniqueName="[año24].[RESPONSABLE DE EJECUTAR LA ACCION].[All]" allUniqueName="[año24].[RESPONSABLE DE EJECUTAR LA ACCION].[All]" dimensionUniqueName="[año24]" displayFolder="" count="0" memberValueDatatype="130" unbalanced="0"/>
    <cacheHierarchy uniqueName="[año24].[VALORACION DEL RIESGO RESULTANTE CON CONTROLES (Riesgo residual) - C]" caption="VALORACION DEL RIESGO RESULTANTE CON CONTROLES (Riesgo residual) - C" attribute="1" defaultMemberUniqueName="[año24].[VALORACION DEL RIESGO RESULTANTE CON CONTROLES (Riesgo residual) - C].[All]" allUniqueName="[año24].[VALORACION DEL RIESGO RESULTANTE CON CONTROLES (Riesgo residual) - C].[All]" dimensionUniqueName="[año24]" displayFolder="" count="0" memberValueDatatype="130" unbalanced="0"/>
    <cacheHierarchy uniqueName="[año24].[VALORACION DEL RIESGO RESULTANTE CON CONTROLES (Riesgo residual) - Categoría]" caption="VALORACION DEL RIESGO RESULTANTE CON CONTROLES (Riesgo residual) - Categoría" attribute="1" defaultMemberUniqueName="[año24].[VALORACION DEL RIESGO RESULTANTE CON CONTROLES (Riesgo residual) - Categoría].[All]" allUniqueName="[año24].[VALORACION DEL RIESGO RESULTANTE CON CONTROLES (Riesgo residual) - Categoría].[All]" dimensionUniqueName="[año24]" displayFolder="" count="0" memberValueDatatype="130" unbalanced="0"/>
    <cacheHierarchy uniqueName="[año24].[VALORACION DEL RIESGO RESULTANTE CON CONTROLES (Riesgo residual) - p]" caption="VALORACION DEL RIESGO RESULTANTE CON CONTROLES (Riesgo residual) - p" attribute="1" defaultMemberUniqueName="[año24].[VALORACION DEL RIESGO RESULTANTE CON CONTROLES (Riesgo residual) - p].[All]" allUniqueName="[año24].[VALORACION DEL RIESGO RESULTANTE CON CONTROLES (Riesgo residual) - p].[All]" dimensionUniqueName="[año24]" displayFolder="" count="0" memberValueDatatype="130" unbalanced="0"/>
    <cacheHierarchy uniqueName="[año24].[VALORACION DEL RIESGO RESULTANTE CON CONTROLES (Riesgo residual) - Nivel de riesgo]" caption="VALORACION DEL RIESGO RESULTANTE CON CONTROLES (Riesgo residual) - Nivel de riesgo" attribute="1" defaultMemberUniqueName="[año24].[VALORACION DEL RIESGO RESULTANTE CON CONTROLES (Riesgo residual) - Nivel de riesgo].[All]" allUniqueName="[año24].[VALORACION DEL RIESGO RESULTANTE CON CONTROLES (Riesgo residual) - Nivel de riesgo].[All]" dimensionUniqueName="[año24]" displayFolder="" count="0" memberValueDatatype="20" unbalanced="0"/>
    <cacheHierarchy uniqueName="[año24].[VALORACION DEL RIESGO RESULTANTE CON CONTROLES (Riesgo residual) - INTERPRETACIÓN DEL RIESGO]" caption="VALORACION DEL RIESGO RESULTANTE CON CONTROLES (Riesgo residual) - INTERPRETACIÓN DEL RIESGO" attribute="1" defaultMemberUniqueName="[año24].[VALORACION DEL RIESGO RESULTANTE CON CONTROLES (Riesgo residual) - INTERPRETACIÓN DEL RIESGO].[All]" allUniqueName="[año24].[VALORACION DEL RIESGO RESULTANTE CON CONTROLES (Riesgo residual) - INTERPRETACIÓN DEL RIESGO].[All]" dimensionUniqueName="[año24]" displayFolder="" count="0" memberValueDatatype="130" unbalanced="0"/>
    <cacheHierarchy uniqueName="[año24].[EFICACIA DE LAS MEDIDAS DE CONTROL Registro de accidentes, casi accidentes o enfermedades generados]" caption="EFICACIA DE LAS MEDIDAS DE CONTROL Registro de accidentes, casi accidentes o enfermedades generados" attribute="1" defaultMemberUniqueName="[año24].[EFICACIA DE LAS MEDIDAS DE CONTROL Registro de accidentes, casi accidentes o enfermedades generados].[All]" allUniqueName="[año24].[EFICACIA DE LAS MEDIDAS DE CONTROL Registro de accidentes, casi accidentes o enfermedades generados].[All]" dimensionUniqueName="[año24]" displayFolder="" count="0" memberValueDatatype="130" unbalanced="0"/>
    <cacheHierarchy uniqueName="[año24].[Eficaz]" caption="Eficaz" attribute="1" defaultMemberUniqueName="[año24].[Eficaz].[All]" allUniqueName="[año24].[Eficaz].[All]" dimensionUniqueName="[año24]" displayFolder="" count="0" memberValueDatatype="130" unbalanced="0"/>
    <cacheHierarchy uniqueName="[año24].[Comprensión Riesgo]" caption="Comprensión Riesgo" attribute="1" defaultMemberUniqueName="[año24].[Comprensión Riesgo].[All]" allUniqueName="[año24].[Comprensión Riesgo].[All]" dimensionUniqueName="[año24]" displayFolder="" count="0" memberValueDatatype="130" unbalanced="0"/>
    <cacheHierarchy uniqueName="[año24].[Nivel del Riesgo]" caption="Nivel del Riesgo" attribute="1" defaultMemberUniqueName="[año24].[Nivel del Riesgo].[All]" allUniqueName="[año24].[Nivel del Riesgo].[All]" dimensionUniqueName="[año24]" displayFolder="" count="0" memberValueDatatype="130" unbalanced="0"/>
    <cacheHierarchy uniqueName="[año25].[No.]" caption="No." attribute="1" defaultMemberUniqueName="[año25].[No.].[All]" allUniqueName="[año25].[No.].[All]" dimensionUniqueName="[año25]" displayFolder="" count="0" memberValueDatatype="20" unbalanced="0"/>
    <cacheHierarchy uniqueName="[año25].[AÑO]" caption="AÑO" attribute="1" defaultMemberUniqueName="[año25].[AÑO].[All]" allUniqueName="[año25].[AÑO].[All]" dimensionUniqueName="[año25]" displayFolder="" count="0" memberValueDatatype="20" unbalanced="0"/>
    <cacheHierarchy uniqueName="[año25].[Estación]" caption="Estación" attribute="1" defaultMemberUniqueName="[año25].[Estación].[All]" allUniqueName="[año25].[Estación].[All]" dimensionUniqueName="[año25]" displayFolder="" count="0" memberValueDatatype="130" unbalanced="0"/>
    <cacheHierarchy uniqueName="[año25].[Actividad]" caption="Actividad" attribute="1" defaultMemberUniqueName="[año25].[Actividad].[All]" allUniqueName="[año25].[Actividad].[All]" dimensionUniqueName="[año25]" displayFolder="" count="0" memberValueDatatype="130" unbalanced="0"/>
    <cacheHierarchy uniqueName="[año25].[Tárea]" caption="Tárea" attribute="1" defaultMemberUniqueName="[año25].[Tárea].[All]" allUniqueName="[año25].[Tárea].[All]" dimensionUniqueName="[año25]" displayFolder="" count="0" memberValueDatatype="130" unbalanced="0"/>
    <cacheHierarchy uniqueName="[año25].[Área / Equipo]" caption="Área / Equipo" attribute="1" defaultMemberUniqueName="[año25].[Área / Equipo].[All]" allUniqueName="[año25].[Área / Equipo].[All]" dimensionUniqueName="[año25]" displayFolder="" count="0" memberValueDatatype="130" unbalanced="0"/>
    <cacheHierarchy uniqueName="[año25].[PELIGRO - Descripción]" caption="PELIGRO - Descripción" attribute="1" defaultMemberUniqueName="[año25].[PELIGRO - Descripción].[All]" allUniqueName="[año25].[PELIGRO - Descripción].[All]" dimensionUniqueName="[año25]" displayFolder="" count="0" memberValueDatatype="130" unbalanced="0"/>
    <cacheHierarchy uniqueName="[año25].[PELIGRO -Tipo]" caption="PELIGRO -Tipo" attribute="1" defaultMemberUniqueName="[año25].[PELIGRO -Tipo].[All]" allUniqueName="[año25].[PELIGRO -Tipo].[All]" dimensionUniqueName="[año25]" displayFolder="" count="0" memberValueDatatype="130" unbalanced="0"/>
    <cacheHierarchy uniqueName="[año25].[PELIGRO -Iconografia]" caption="PELIGRO -Iconografia" attribute="1" defaultMemberUniqueName="[año25].[PELIGRO -Iconografia].[All]" allUniqueName="[año25].[PELIGRO -Iconografia].[All]" dimensionUniqueName="[año25]" displayFolder="" count="0" memberValueDatatype="130" unbalanced="0"/>
    <cacheHierarchy uniqueName="[año25].[PELIGRO - Clasificación]" caption="PELIGRO - Clasificación" attribute="1" defaultMemberUniqueName="[año25].[PELIGRO - Clasificación].[All]" allUniqueName="[año25].[PELIGRO - Clasificación].[All]" dimensionUniqueName="[año25]" displayFolder="" count="0" memberValueDatatype="130" unbalanced="0"/>
    <cacheHierarchy uniqueName="[año25].[Consecuencias (AT/EL)]" caption="Consecuencias (AT/EL)" attribute="1" defaultMemberUniqueName="[año25].[Consecuencias (AT/EL)].[All]" allUniqueName="[año25].[Consecuencias (AT/EL)].[All]" dimensionUniqueName="[año25]" displayFolder="" count="0" memberValueDatatype="130" unbalanced="0"/>
    <cacheHierarchy uniqueName="[año25].[TAREA - Rutinaria]" caption="TAREA - Rutinaria" attribute="1" defaultMemberUniqueName="[año25].[TAREA - Rutinaria].[All]" allUniqueName="[año25].[TAREA - Rutinaria].[All]" dimensionUniqueName="[año25]" displayFolder="" count="0" memberValueDatatype="130" unbalanced="0"/>
    <cacheHierarchy uniqueName="[año25].[TAREA (Interna - Externa)]" caption="TAREA (Interna - Externa)" attribute="1" defaultMemberUniqueName="[año25].[TAREA (Interna - Externa)].[All]" allUniqueName="[año25].[TAREA (Interna - Externa)].[All]" dimensionUniqueName="[año25]" displayFolder="" count="0" memberValueDatatype="130" unbalanced="0"/>
    <cacheHierarchy uniqueName="[año25].[Numero de personas expuestas - Directos]" caption="Numero de personas expuestas - Directos" attribute="1" defaultMemberUniqueName="[año25].[Numero de personas expuestas - Directos].[All]" allUniqueName="[año25].[Numero de personas expuestas - Directos].[All]" dimensionUniqueName="[año25]" displayFolder="" count="0" memberValueDatatype="20" unbalanced="0"/>
    <cacheHierarchy uniqueName="[año25].[Numero de personas expuestas - Contratistas]" caption="Numero de personas expuestas - Contratistas" attribute="1" defaultMemberUniqueName="[año25].[Numero de personas expuestas - Contratistas].[All]" allUniqueName="[año25].[Numero de personas expuestas - Contratistas].[All]" dimensionUniqueName="[año25]" displayFolder="" count="0" memberValueDatatype="20" unbalanced="0"/>
    <cacheHierarchy uniqueName="[año25].[Numero de personas expuestas - Visitantes, Clientes, autoridades]" caption="Numero de personas expuestas - Visitantes, Clientes, autoridades" attribute="1" defaultMemberUniqueName="[año25].[Numero de personas expuestas - Visitantes, Clientes, autoridades].[All]" allUniqueName="[año25].[Numero de personas expuestas - Visitantes, Clientes, autoridades].[All]" dimensionUniqueName="[año25]" displayFolder="" count="0" memberValueDatatype="20" unbalanced="0"/>
    <cacheHierarchy uniqueName="[año25].[Horas de exposición (En relación con las 24 horas al día)]" caption="Horas de exposición (En relación con las 24 horas al día)" attribute="1" defaultMemberUniqueName="[año25].[Horas de exposición (En relación con las 24 horas al día)].[All]" allUniqueName="[año25].[Horas de exposición (En relación con las 24 horas al día)].[All]" dimensionUniqueName="[año25]" displayFolder="" count="0" memberValueDatatype="5" unbalanced="0"/>
    <cacheHierarchy uniqueName="[año25].[CARGOS O PARTES INTERESADAS APLICABLES]" caption="CARGOS O PARTES INTERESADAS APLICABLES" attribute="1" defaultMemberUniqueName="[año25].[CARGOS O PARTES INTERESADAS APLICABLES].[All]" allUniqueName="[año25].[CARGOS O PARTES INTERESADAS APLICABLES].[All]" dimensionUniqueName="[año25]" displayFolder="" count="0" memberValueDatatype="130" unbalanced="0"/>
    <cacheHierarchy uniqueName="[año25].[CONTROLES EXISTENTES - Fuente]" caption="CONTROLES EXISTENTES - Fuente" attribute="1" defaultMemberUniqueName="[año25].[CONTROLES EXISTENTES - Fuente].[All]" allUniqueName="[año25].[CONTROLES EXISTENTES - Fuente].[All]" dimensionUniqueName="[año25]" displayFolder="" count="0" memberValueDatatype="130" unbalanced="0"/>
    <cacheHierarchy uniqueName="[año25].[CONTROLES EXISTENTES - Medio]" caption="CONTROLES EXISTENTES - Medio" attribute="1" defaultMemberUniqueName="[año25].[CONTROLES EXISTENTES - Medio].[All]" allUniqueName="[año25].[CONTROLES EXISTENTES - Medio].[All]" dimensionUniqueName="[año25]" displayFolder="" count="0" memberValueDatatype="130" unbalanced="0"/>
    <cacheHierarchy uniqueName="[año25].[CONTROLES EXISTENTES - Individuo]" caption="CONTROLES EXISTENTES - Individuo" attribute="1" defaultMemberUniqueName="[año25].[CONTROLES EXISTENTES - Individuo].[All]" allUniqueName="[año25].[CONTROLES EXISTENTES - Individuo].[All]" dimensionUniqueName="[año25]" displayFolder="" count="0" memberValueDatatype="130" unbalanced="0"/>
    <cacheHierarchy uniqueName="[año25].[VALORACION DE RIESGO  - C]" caption="VALORACION DE RIESGO  - C" attribute="1" defaultMemberUniqueName="[año25].[VALORACION DE RIESGO  - C].[All]" allUniqueName="[año25].[VALORACION DE RIESGO  - C].[All]" dimensionUniqueName="[año25]" displayFolder="" count="0" memberValueDatatype="130" unbalanced="0"/>
    <cacheHierarchy uniqueName="[año25].[VALORACION DE RIESGO  - Categoría]" caption="VALORACION DE RIESGO  - Categoría" attribute="1" defaultMemberUniqueName="[año25].[VALORACION DE RIESGO  - Categoría].[All]" allUniqueName="[año25].[VALORACION DE RIESGO  - Categoría].[All]" dimensionUniqueName="[año25]" displayFolder="" count="0" memberValueDatatype="130" unbalanced="0"/>
    <cacheHierarchy uniqueName="[año25].[VALORACION DE RIESGO -p]" caption="VALORACION DE RIESGO -p" attribute="1" defaultMemberUniqueName="[año25].[VALORACION DE RIESGO -p].[All]" allUniqueName="[año25].[VALORACION DE RIESGO -p].[All]" dimensionUniqueName="[año25]" displayFolder="" count="0" memberValueDatatype="130" unbalanced="0"/>
    <cacheHierarchy uniqueName="[año25].[Nivel de riesgo]" caption="Nivel de riesgo" attribute="1" defaultMemberUniqueName="[año25].[Nivel de riesgo].[All]" allUniqueName="[año25].[Nivel de riesgo].[All]" dimensionUniqueName="[año25]" displayFolder="" count="0" memberValueDatatype="20" unbalanced="0"/>
    <cacheHierarchy uniqueName="[año25].[Existencia de requisitos legales]" caption="Existencia de requisitos legales" attribute="1" defaultMemberUniqueName="[año25].[Existencia de requisitos legales].[All]" allUniqueName="[año25].[Existencia de requisitos legales].[All]" dimensionUniqueName="[año25]" displayFolder="" count="0" memberValueDatatype="130" unbalanced="0"/>
    <cacheHierarchy uniqueName="[año25].[CONTROLES (TRATAMIENTO DEL RIESGO Y PLANES ATENUANTES) - ELIMINACIÓN]" caption="CONTROLES (TRATAMIENTO DEL RIESGO Y PLANES ATENUANTES) - ELIMINACIÓN" attribute="1" defaultMemberUniqueName="[año25].[CONTROLES (TRATAMIENTO DEL RIESGO Y PLANES ATENUANTES) - ELIMINACIÓN].[All]" allUniqueName="[año25].[CONTROLES (TRATAMIENTO DEL RIESGO Y PLANES ATENUANTES) - ELIMINACIÓN].[All]" dimensionUniqueName="[año25]" displayFolder="" count="0" memberValueDatatype="130" unbalanced="0"/>
    <cacheHierarchy uniqueName="[año25].[CONTROLES (TRATAMIENTO DEL RIESGO Y PLANES ATENUANTES) - SUSTITUCIÓN]" caption="CONTROLES (TRATAMIENTO DEL RIESGO Y PLANES ATENUANTES) - SUSTITUCIÓN" attribute="1" defaultMemberUniqueName="[año25].[CONTROLES (TRATAMIENTO DEL RIESGO Y PLANES ATENUANTES) - SUSTITUCIÓN].[All]" allUniqueName="[año25].[CONTROLES (TRATAMIENTO DEL RIESGO Y PLANES ATENUANTES) - SUSTITUCIÓN].[All]" dimensionUniqueName="[año25]" displayFolder="" count="0" memberValueDatatype="130" unbalanced="0"/>
    <cacheHierarchy uniqueName="[año25].[CONTROLES (TRATAMIENTO DEL RIESGO Y PLANES ATENUANTES) - CONTROLES DE INGENIERIA]" caption="CONTROLES (TRATAMIENTO DEL RIESGO Y PLANES ATENUANTES) - CONTROLES DE INGENIERIA" attribute="1" defaultMemberUniqueName="[año25].[CONTROLES (TRATAMIENTO DEL RIESGO Y PLANES ATENUANTES) - CONTROLES DE INGENIERIA].[All]" allUniqueName="[año25].[CONTROLES (TRATAMIENTO DEL RIESGO Y PLANES ATENUANTES) - CONTROLES DE INGENIERIA].[All]" dimensionUniqueName="[año25]" displayFolder="" count="0" memberValueDatatype="130" unbalanced="0"/>
    <cacheHierarchy uniqueName="[año25].[CONTROLES (TRATAMIENTO DEL RIESGO Y PLANES ATENUANTES) - CONTROLES ADMINISTRATIVOS / SEÑALIZACIÓN]" caption="CONTROLES (TRATAMIENTO DEL RIESGO Y PLANES ATENUANTES) - CONTROLES ADMINISTRATIVOS / SEÑALIZACIÓN" attribute="1" defaultMemberUniqueName="[año25].[CONTROLES (TRATAMIENTO DEL RIESGO Y PLANES ATENUANTES) - CONTROLES ADMINISTRATIVOS / SEÑALIZACIÓN].[All]" allUniqueName="[año25].[CONTROLES (TRATAMIENTO DEL RIESGO Y PLANES ATENUANTES) - CONTROLES ADMINISTRATIVOS / SEÑALIZACIÓN].[All]" dimensionUniqueName="[año25]" displayFolder="" count="0" memberValueDatatype="130" unbalanced="0"/>
    <cacheHierarchy uniqueName="[año25].[CONTROLES (TRATAMIENTO DEL RIESGO Y PLANES ATENUANTES) - ELEMENTOS DE PROTECCIÓN PERSONAL]" caption="CONTROLES (TRATAMIENTO DEL RIESGO Y PLANES ATENUANTES) - ELEMENTOS DE PROTECCIÓN PERSONAL" attribute="1" defaultMemberUniqueName="[año25].[CONTROLES (TRATAMIENTO DEL RIESGO Y PLANES ATENUANTES) - ELEMENTOS DE PROTECCIÓN PERSONAL].[All]" allUniqueName="[año25].[CONTROLES (TRATAMIENTO DEL RIESGO Y PLANES ATENUANTES) - ELEMENTOS DE PROTECCIÓN PERSONAL].[All]" dimensionUniqueName="[año25]" displayFolder="" count="0" memberValueDatatype="130" unbalanced="0"/>
    <cacheHierarchy uniqueName="[año25].[Compilado de controles]" caption="Compilado de controles" attribute="1" defaultMemberUniqueName="[año25].[Compilado de controles].[All]" allUniqueName="[año25].[Compilado de controles].[All]" dimensionUniqueName="[año25]" displayFolder="" count="0" memberValueDatatype="130" unbalanced="0"/>
    <cacheHierarchy uniqueName="[año25].[RESPONSABLE DE EJECUTAR LA ACCION]" caption="RESPONSABLE DE EJECUTAR LA ACCION" attribute="1" defaultMemberUniqueName="[año25].[RESPONSABLE DE EJECUTAR LA ACCION].[All]" allUniqueName="[año25].[RESPONSABLE DE EJECUTAR LA ACCION].[All]" dimensionUniqueName="[año25]" displayFolder="" count="0" memberValueDatatype="130" unbalanced="0"/>
    <cacheHierarchy uniqueName="[año25].[VALORACION DEL RIESGO RESULTANTE CON CONTROLES (Riesgo residual) - C]" caption="VALORACION DEL RIESGO RESULTANTE CON CONTROLES (Riesgo residual) - C" attribute="1" defaultMemberUniqueName="[año25].[VALORACION DEL RIESGO RESULTANTE CON CONTROLES (Riesgo residual) - C].[All]" allUniqueName="[año25].[VALORACION DEL RIESGO RESULTANTE CON CONTROLES (Riesgo residual) - C].[All]" dimensionUniqueName="[año25]" displayFolder="" count="0" memberValueDatatype="130" unbalanced="0"/>
    <cacheHierarchy uniqueName="[año25].[VALORACION DEL RIESGO RESULTANTE CON CONTROLES (Riesgo residual) - Categoría]" caption="VALORACION DEL RIESGO RESULTANTE CON CONTROLES (Riesgo residual) - Categoría" attribute="1" defaultMemberUniqueName="[año25].[VALORACION DEL RIESGO RESULTANTE CON CONTROLES (Riesgo residual) - Categoría].[All]" allUniqueName="[año25].[VALORACION DEL RIESGO RESULTANTE CON CONTROLES (Riesgo residual) - Categoría].[All]" dimensionUniqueName="[año25]" displayFolder="" count="0" memberValueDatatype="130" unbalanced="0"/>
    <cacheHierarchy uniqueName="[año25].[VALORACION DEL RIESGO RESULTANTE CON CONTROLES (Riesgo residual) - p]" caption="VALORACION DEL RIESGO RESULTANTE CON CONTROLES (Riesgo residual) - p" attribute="1" defaultMemberUniqueName="[año25].[VALORACION DEL RIESGO RESULTANTE CON CONTROLES (Riesgo residual) - p].[All]" allUniqueName="[año25].[VALORACION DEL RIESGO RESULTANTE CON CONTROLES (Riesgo residual) - p].[All]" dimensionUniqueName="[año25]" displayFolder="" count="0" memberValueDatatype="130" unbalanced="0"/>
    <cacheHierarchy uniqueName="[año25].[VALORACION DEL RIESGO RESULTANTE CON CONTROLES (Riesgo residual) - Nivel de riesgo]" caption="VALORACION DEL RIESGO RESULTANTE CON CONTROLES (Riesgo residual) - Nivel de riesgo" attribute="1" defaultMemberUniqueName="[año25].[VALORACION DEL RIESGO RESULTANTE CON CONTROLES (Riesgo residual) - Nivel de riesgo].[All]" allUniqueName="[año25].[VALORACION DEL RIESGO RESULTANTE CON CONTROLES (Riesgo residual) - Nivel de riesgo].[All]" dimensionUniqueName="[año25]" displayFolder="" count="0" memberValueDatatype="20" unbalanced="0"/>
    <cacheHierarchy uniqueName="[año25].[VALORACION DEL RIESGO RESULTANTE CON CONTROLES (Riesgo residual) - INTERPRETACIÓN DEL RIESGO]" caption="VALORACION DEL RIESGO RESULTANTE CON CONTROLES (Riesgo residual) - INTERPRETACIÓN DEL RIESGO" attribute="1" defaultMemberUniqueName="[año25].[VALORACION DEL RIESGO RESULTANTE CON CONTROLES (Riesgo residual) - INTERPRETACIÓN DEL RIESGO].[All]" allUniqueName="[año25].[VALORACION DEL RIESGO RESULTANTE CON CONTROLES (Riesgo residual) - INTERPRETACIÓN DEL RIESGO].[All]" dimensionUniqueName="[año25]" displayFolder="" count="0" memberValueDatatype="130" unbalanced="0"/>
    <cacheHierarchy uniqueName="[año25].[EFICACIA DE LAS MEDIDAS DE CONTROL Registro de accidentes, casi accidentes o enfermedades generados]" caption="EFICACIA DE LAS MEDIDAS DE CONTROL Registro de accidentes, casi accidentes o enfermedades generados" attribute="1" defaultMemberUniqueName="[año25].[EFICACIA DE LAS MEDIDAS DE CONTROL Registro de accidentes, casi accidentes o enfermedades generados].[All]" allUniqueName="[año25].[EFICACIA DE LAS MEDIDAS DE CONTROL Registro de accidentes, casi accidentes o enfermedades generados].[All]" dimensionUniqueName="[año25]" displayFolder="" count="0" memberValueDatatype="130" unbalanced="0"/>
    <cacheHierarchy uniqueName="[año25].[Eficaz]" caption="Eficaz" attribute="1" defaultMemberUniqueName="[año25].[Eficaz].[All]" allUniqueName="[año25].[Eficaz].[All]" dimensionUniqueName="[año25]" displayFolder="" count="0" memberValueDatatype="130" unbalanced="0"/>
    <cacheHierarchy uniqueName="[año25].[Comprensión Riesgo]" caption="Comprensión Riesgo" attribute="1" defaultMemberUniqueName="[año25].[Comprensión Riesgo].[All]" allUniqueName="[año25].[Comprensión Riesgo].[All]" dimensionUniqueName="[año25]" displayFolder="" count="0" memberValueDatatype="130" unbalanced="0"/>
    <cacheHierarchy uniqueName="[año25].[Nivel del Riesgo]" caption="Nivel del Riesgo" attribute="1" defaultMemberUniqueName="[año25].[Nivel del Riesgo].[All]" allUniqueName="[año25].[Nivel del Riesgo].[All]" dimensionUniqueName="[año25]" displayFolder="" count="0" memberValueDatatype="130" unbalanced="0"/>
    <cacheHierarchy uniqueName="[año26].[No.]" caption="No." attribute="1" defaultMemberUniqueName="[año26].[No.].[All]" allUniqueName="[año26].[No.].[All]" dimensionUniqueName="[año26]" displayFolder="" count="0" memberValueDatatype="20" unbalanced="0"/>
    <cacheHierarchy uniqueName="[año26].[AÑO]" caption="AÑO" attribute="1" defaultMemberUniqueName="[año26].[AÑO].[All]" allUniqueName="[año26].[AÑO].[All]" dimensionUniqueName="[año26]" displayFolder="" count="0" memberValueDatatype="20" unbalanced="0"/>
    <cacheHierarchy uniqueName="[año26].[Estación]" caption="Estación" attribute="1" defaultMemberUniqueName="[año26].[Estación].[All]" allUniqueName="[año26].[Estación].[All]" dimensionUniqueName="[año26]" displayFolder="" count="0" memberValueDatatype="130" unbalanced="0"/>
    <cacheHierarchy uniqueName="[año26].[Actividad]" caption="Actividad" attribute="1" defaultMemberUniqueName="[año26].[Actividad].[All]" allUniqueName="[año26].[Actividad].[All]" dimensionUniqueName="[año26]" displayFolder="" count="0" memberValueDatatype="130" unbalanced="0"/>
    <cacheHierarchy uniqueName="[año26].[Tárea]" caption="Tárea" attribute="1" defaultMemberUniqueName="[año26].[Tárea].[All]" allUniqueName="[año26].[Tárea].[All]" dimensionUniqueName="[año26]" displayFolder="" count="0" memberValueDatatype="130" unbalanced="0"/>
    <cacheHierarchy uniqueName="[año26].[Área / Equipo]" caption="Área / Equipo" attribute="1" defaultMemberUniqueName="[año26].[Área / Equipo].[All]" allUniqueName="[año26].[Área / Equipo].[All]" dimensionUniqueName="[año26]" displayFolder="" count="0" memberValueDatatype="130" unbalanced="0"/>
    <cacheHierarchy uniqueName="[año26].[PELIGRO - Descripción]" caption="PELIGRO - Descripción" attribute="1" defaultMemberUniqueName="[año26].[PELIGRO - Descripción].[All]" allUniqueName="[año26].[PELIGRO - Descripción].[All]" dimensionUniqueName="[año26]" displayFolder="" count="0" memberValueDatatype="130" unbalanced="0"/>
    <cacheHierarchy uniqueName="[año26].[PELIGRO -Tipo]" caption="PELIGRO -Tipo" attribute="1" defaultMemberUniqueName="[año26].[PELIGRO -Tipo].[All]" allUniqueName="[año26].[PELIGRO -Tipo].[All]" dimensionUniqueName="[año26]" displayFolder="" count="0" memberValueDatatype="130" unbalanced="0"/>
    <cacheHierarchy uniqueName="[año26].[PELIGRO -Iconografia]" caption="PELIGRO -Iconografia" attribute="1" defaultMemberUniqueName="[año26].[PELIGRO -Iconografia].[All]" allUniqueName="[año26].[PELIGRO -Iconografia].[All]" dimensionUniqueName="[año26]" displayFolder="" count="0" memberValueDatatype="130" unbalanced="0"/>
    <cacheHierarchy uniqueName="[año26].[PELIGRO - Clasificación]" caption="PELIGRO - Clasificación" attribute="1" defaultMemberUniqueName="[año26].[PELIGRO - Clasificación].[All]" allUniqueName="[año26].[PELIGRO - Clasificación].[All]" dimensionUniqueName="[año26]" displayFolder="" count="0" memberValueDatatype="130" unbalanced="0"/>
    <cacheHierarchy uniqueName="[año26].[Consecuencias (AT/EL)]" caption="Consecuencias (AT/EL)" attribute="1" defaultMemberUniqueName="[año26].[Consecuencias (AT/EL)].[All]" allUniqueName="[año26].[Consecuencias (AT/EL)].[All]" dimensionUniqueName="[año26]" displayFolder="" count="0" memberValueDatatype="130" unbalanced="0"/>
    <cacheHierarchy uniqueName="[año26].[TAREA - Rutinaria]" caption="TAREA - Rutinaria" attribute="1" defaultMemberUniqueName="[año26].[TAREA - Rutinaria].[All]" allUniqueName="[año26].[TAREA - Rutinaria].[All]" dimensionUniqueName="[año26]" displayFolder="" count="0" memberValueDatatype="130" unbalanced="0"/>
    <cacheHierarchy uniqueName="[año26].[TAREA (Interna - Externa)]" caption="TAREA (Interna - Externa)" attribute="1" defaultMemberUniqueName="[año26].[TAREA (Interna - Externa)].[All]" allUniqueName="[año26].[TAREA (Interna - Externa)].[All]" dimensionUniqueName="[año26]" displayFolder="" count="0" memberValueDatatype="130" unbalanced="0"/>
    <cacheHierarchy uniqueName="[año26].[Situación Controlada por la organización]" caption="Situación Controlada por la organización" attribute="1" defaultMemberUniqueName="[año26].[Situación Controlada por la organización].[All]" allUniqueName="[año26].[Situación Controlada por la organización].[All]" dimensionUniqueName="[año26]" displayFolder="" count="0" memberValueDatatype="130" unbalanced="0"/>
    <cacheHierarchy uniqueName="[año26].[Numero de personas expuestas - Directos]" caption="Numero de personas expuestas - Directos" attribute="1" defaultMemberUniqueName="[año26].[Numero de personas expuestas - Directos].[All]" allUniqueName="[año26].[Numero de personas expuestas - Directos].[All]" dimensionUniqueName="[año26]" displayFolder="" count="0" memberValueDatatype="20" unbalanced="0"/>
    <cacheHierarchy uniqueName="[año26].[Numero de personas expuestas - Contratistas]" caption="Numero de personas expuestas - Contratistas" attribute="1" defaultMemberUniqueName="[año26].[Numero de personas expuestas - Contratistas].[All]" allUniqueName="[año26].[Numero de personas expuestas - Contratistas].[All]" dimensionUniqueName="[año26]" displayFolder="" count="0" memberValueDatatype="20" unbalanced="0"/>
    <cacheHierarchy uniqueName="[año26].[Numero de personas expuestas - Visitantes, Clientes, autoridades y Otras Partes Interesadas]" caption="Numero de personas expuestas - Visitantes, Clientes, autoridades y Otras Partes Interesadas" attribute="1" defaultMemberUniqueName="[año26].[Numero de personas expuestas - Visitantes, Clientes, autoridades y Otras Partes Interesadas].[All]" allUniqueName="[año26].[Numero de personas expuestas - Visitantes, Clientes, autoridades y Otras Partes Interesadas].[All]" dimensionUniqueName="[año26]" displayFolder="" count="0" memberValueDatatype="20" unbalanced="0"/>
    <cacheHierarchy uniqueName="[año26].[Horas de exposición (En relación con las 24 horas al día)]" caption="Horas de exposición (En relación con las 24 horas al día)" attribute="1" defaultMemberUniqueName="[año26].[Horas de exposición (En relación con las 24 horas al día)].[All]" allUniqueName="[año26].[Horas de exposición (En relación con las 24 horas al día)].[All]" dimensionUniqueName="[año26]" displayFolder="" count="0" memberValueDatatype="5" unbalanced="0"/>
    <cacheHierarchy uniqueName="[año26].[CARGOS O PARTES INTERESADAS APLICABLES]" caption="CARGOS O PARTES INTERESADAS APLICABLES" attribute="1" defaultMemberUniqueName="[año26].[CARGOS O PARTES INTERESADAS APLICABLES].[All]" allUniqueName="[año26].[CARGOS O PARTES INTERESADAS APLICABLES].[All]" dimensionUniqueName="[año26]" displayFolder="" count="0" memberValueDatatype="130" unbalanced="0"/>
    <cacheHierarchy uniqueName="[año26].[CONTROLES EXISTENTES - Fuente]" caption="CONTROLES EXISTENTES - Fuente" attribute="1" defaultMemberUniqueName="[año26].[CONTROLES EXISTENTES - Fuente].[All]" allUniqueName="[año26].[CONTROLES EXISTENTES - Fuente].[All]" dimensionUniqueName="[año26]" displayFolder="" count="0" memberValueDatatype="130" unbalanced="0"/>
    <cacheHierarchy uniqueName="[año26].[CONTROLES EXISTENTES - Medio]" caption="CONTROLES EXISTENTES - Medio" attribute="1" defaultMemberUniqueName="[año26].[CONTROLES EXISTENTES - Medio].[All]" allUniqueName="[año26].[CONTROLES EXISTENTES - Medio].[All]" dimensionUniqueName="[año26]" displayFolder="" count="0" memberValueDatatype="130" unbalanced="0"/>
    <cacheHierarchy uniqueName="[año26].[CONTROLES EXISTENTES - Individuo]" caption="CONTROLES EXISTENTES - Individuo" attribute="1" defaultMemberUniqueName="[año26].[CONTROLES EXISTENTES - Individuo].[All]" allUniqueName="[año26].[CONTROLES EXISTENTES - Individuo].[All]" dimensionUniqueName="[año26]" displayFolder="" count="0" memberValueDatatype="130" unbalanced="0"/>
    <cacheHierarchy uniqueName="[año26].[VALORACION DE RIESGO  - C]" caption="VALORACION DE RIESGO  - C" attribute="1" defaultMemberUniqueName="[año26].[VALORACION DE RIESGO  - C].[All]" allUniqueName="[año26].[VALORACION DE RIESGO  - C].[All]" dimensionUniqueName="[año26]" displayFolder="" count="0" memberValueDatatype="130" unbalanced="0"/>
    <cacheHierarchy uniqueName="[año26].[VALORACION DE RIESGO  - Categoría]" caption="VALORACION DE RIESGO  - Categoría" attribute="1" defaultMemberUniqueName="[año26].[VALORACION DE RIESGO  - Categoría].[All]" allUniqueName="[año26].[VALORACION DE RIESGO  - Categoría].[All]" dimensionUniqueName="[año26]" displayFolder="" count="0" memberValueDatatype="130" unbalanced="0"/>
    <cacheHierarchy uniqueName="[año26].[VALORACION DE RIESGO -p]" caption="VALORACION DE RIESGO -p" attribute="1" defaultMemberUniqueName="[año26].[VALORACION DE RIESGO -p].[All]" allUniqueName="[año26].[VALORACION DE RIESGO -p].[All]" dimensionUniqueName="[año26]" displayFolder="" count="0" memberValueDatatype="130" unbalanced="0"/>
    <cacheHierarchy uniqueName="[año26].[Nivel de riesgo]" caption="Nivel de riesgo" attribute="1" defaultMemberUniqueName="[año26].[Nivel de riesgo].[All]" allUniqueName="[año26].[Nivel de riesgo].[All]" dimensionUniqueName="[año26]" displayFolder="" count="0" memberValueDatatype="20" unbalanced="0"/>
    <cacheHierarchy uniqueName="[año26].[Existencia de requisitos legales]" caption="Existencia de requisitos legales" attribute="1" defaultMemberUniqueName="[año26].[Existencia de requisitos legales].[All]" allUniqueName="[año26].[Existencia de requisitos legales].[All]" dimensionUniqueName="[año26]" displayFolder="" count="0" memberValueDatatype="130" unbalanced="0"/>
    <cacheHierarchy uniqueName="[año26].[CONTROLES (TRATAMIENTO DEL RIESGO Y PLANES ATENUANTES) - ELIMINACIÓN]" caption="CONTROLES (TRATAMIENTO DEL RIESGO Y PLANES ATENUANTES) - ELIMINACIÓN" attribute="1" defaultMemberUniqueName="[año26].[CONTROLES (TRATAMIENTO DEL RIESGO Y PLANES ATENUANTES) - ELIMINACIÓN].[All]" allUniqueName="[año26].[CONTROLES (TRATAMIENTO DEL RIESGO Y PLANES ATENUANTES) - ELIMINACIÓN].[All]" dimensionUniqueName="[año26]" displayFolder="" count="0" memberValueDatatype="130" unbalanced="0"/>
    <cacheHierarchy uniqueName="[año26].[CONTROLES (TRATAMIENTO DEL RIESGO Y PLANES ATENUANTES) - SUSTITUCIÓN]" caption="CONTROLES (TRATAMIENTO DEL RIESGO Y PLANES ATENUANTES) - SUSTITUCIÓN" attribute="1" defaultMemberUniqueName="[año26].[CONTROLES (TRATAMIENTO DEL RIESGO Y PLANES ATENUANTES) - SUSTITUCIÓN].[All]" allUniqueName="[año26].[CONTROLES (TRATAMIENTO DEL RIESGO Y PLANES ATENUANTES) - SUSTITUCIÓN].[All]" dimensionUniqueName="[año26]" displayFolder="" count="0" memberValueDatatype="130" unbalanced="0"/>
    <cacheHierarchy uniqueName="[año26].[CONTROLES (TRATAMIENTO DEL RIESGO Y PLANES ATENUANTES) - CONTROLES DE INGENIERIA]" caption="CONTROLES (TRATAMIENTO DEL RIESGO Y PLANES ATENUANTES) - CONTROLES DE INGENIERIA" attribute="1" defaultMemberUniqueName="[año26].[CONTROLES (TRATAMIENTO DEL RIESGO Y PLANES ATENUANTES) - CONTROLES DE INGENIERIA].[All]" allUniqueName="[año26].[CONTROLES (TRATAMIENTO DEL RIESGO Y PLANES ATENUANTES) - CONTROLES DE INGENIERIA].[All]" dimensionUniqueName="[año26]" displayFolder="" count="0" memberValueDatatype="130" unbalanced="0"/>
    <cacheHierarchy uniqueName="[año26].[CONTROLES (TRATAMIENTO DEL RIESGO Y PLANES ATENUANTES) - CONTROLES ADMINISTRATIVOS / SEÑALIZACIÓN]" caption="CONTROLES (TRATAMIENTO DEL RIESGO Y PLANES ATENUANTES) - CONTROLES ADMINISTRATIVOS / SEÑALIZACIÓN" attribute="1" defaultMemberUniqueName="[año26].[CONTROLES (TRATAMIENTO DEL RIESGO Y PLANES ATENUANTES) - CONTROLES ADMINISTRATIVOS / SEÑALIZACIÓN].[All]" allUniqueName="[año26].[CONTROLES (TRATAMIENTO DEL RIESGO Y PLANES ATENUANTES) - CONTROLES ADMINISTRATIVOS / SEÑALIZACIÓN].[All]" dimensionUniqueName="[año26]" displayFolder="" count="0" memberValueDatatype="130" unbalanced="0"/>
    <cacheHierarchy uniqueName="[año26].[CONTROLES (TRATAMIENTO DEL RIESGO Y PLANES ATENUANTES) - ELEMENTOS DE PROTECCIÓN PERSONAL]" caption="CONTROLES (TRATAMIENTO DEL RIESGO Y PLANES ATENUANTES) - ELEMENTOS DE PROTECCIÓN PERSONAL" attribute="1" defaultMemberUniqueName="[año26].[CONTROLES (TRATAMIENTO DEL RIESGO Y PLANES ATENUANTES) - ELEMENTOS DE PROTECCIÓN PERSONAL].[All]" allUniqueName="[año26].[CONTROLES (TRATAMIENTO DEL RIESGO Y PLANES ATENUANTES) - ELEMENTOS DE PROTECCIÓN PERSONAL].[All]" dimensionUniqueName="[año26]" displayFolder="" count="0" memberValueDatatype="130" unbalanced="0"/>
    <cacheHierarchy uniqueName="[año26].[Compilado de controles]" caption="Compilado de controles" attribute="1" defaultMemberUniqueName="[año26].[Compilado de controles].[All]" allUniqueName="[año26].[Compilado de controles].[All]" dimensionUniqueName="[año26]" displayFolder="" count="0" memberValueDatatype="130" unbalanced="0"/>
    <cacheHierarchy uniqueName="[año26].[RESPONSABLE DE EJECUTAR LA ACCION]" caption="RESPONSABLE DE EJECUTAR LA ACCION" attribute="1" defaultMemberUniqueName="[año26].[RESPONSABLE DE EJECUTAR LA ACCION].[All]" allUniqueName="[año26].[RESPONSABLE DE EJECUTAR LA ACCION].[All]" dimensionUniqueName="[año26]" displayFolder="" count="0" memberValueDatatype="130" unbalanced="0"/>
    <cacheHierarchy uniqueName="[año26].[VALORACION DEL RIESGO RESULTANTE CON CONTROLES (Riesgo residual) - C]" caption="VALORACION DEL RIESGO RESULTANTE CON CONTROLES (Riesgo residual) - C" attribute="1" defaultMemberUniqueName="[año26].[VALORACION DEL RIESGO RESULTANTE CON CONTROLES (Riesgo residual) - C].[All]" allUniqueName="[año26].[VALORACION DEL RIESGO RESULTANTE CON CONTROLES (Riesgo residual) - C].[All]" dimensionUniqueName="[año26]" displayFolder="" count="0" memberValueDatatype="130" unbalanced="0"/>
    <cacheHierarchy uniqueName="[año26].[VALORACION DEL RIESGO RESULTANTE CON CONTROLES (Riesgo residual) - Categoría]" caption="VALORACION DEL RIESGO RESULTANTE CON CONTROLES (Riesgo residual) - Categoría" attribute="1" defaultMemberUniqueName="[año26].[VALORACION DEL RIESGO RESULTANTE CON CONTROLES (Riesgo residual) - Categoría].[All]" allUniqueName="[año26].[VALORACION DEL RIESGO RESULTANTE CON CONTROLES (Riesgo residual) - Categoría].[All]" dimensionUniqueName="[año26]" displayFolder="" count="0" memberValueDatatype="130" unbalanced="0"/>
    <cacheHierarchy uniqueName="[año26].[VALORACION DEL RIESGO RESULTANTE CON CONTROLES (Riesgo residual) - p]" caption="VALORACION DEL RIESGO RESULTANTE CON CONTROLES (Riesgo residual) - p" attribute="1" defaultMemberUniqueName="[año26].[VALORACION DEL RIESGO RESULTANTE CON CONTROLES (Riesgo residual) - p].[All]" allUniqueName="[año26].[VALORACION DEL RIESGO RESULTANTE CON CONTROLES (Riesgo residual) - p].[All]" dimensionUniqueName="[año26]" displayFolder="" count="0" memberValueDatatype="130" unbalanced="0"/>
    <cacheHierarchy uniqueName="[año26].[VALORACION DEL RIESGO RESULTANTE CON CONTROLES (Riesgo residual) - Nivel de riesgo]" caption="VALORACION DEL RIESGO RESULTANTE CON CONTROLES (Riesgo residual) - Nivel de riesgo" attribute="1" defaultMemberUniqueName="[año26].[VALORACION DEL RIESGO RESULTANTE CON CONTROLES (Riesgo residual) - Nivel de riesgo].[All]" allUniqueName="[año26].[VALORACION DEL RIESGO RESULTANTE CON CONTROLES (Riesgo residual) - Nivel de riesgo].[All]" dimensionUniqueName="[año26]" displayFolder="" count="0" memberValueDatatype="20" unbalanced="0"/>
    <cacheHierarchy uniqueName="[año26].[VALORACION DEL RIESGO RESULTANTE CON CONTROLES (Riesgo residual) - INTERPRETACIÓN DEL RIESGO]" caption="VALORACION DEL RIESGO RESULTANTE CON CONTROLES (Riesgo residual) - INTERPRETACIÓN DEL RIESGO" attribute="1" defaultMemberUniqueName="[año26].[VALORACION DEL RIESGO RESULTANTE CON CONTROLES (Riesgo residual) - INTERPRETACIÓN DEL RIESGO].[All]" allUniqueName="[año26].[VALORACION DEL RIESGO RESULTANTE CON CONTROLES (Riesgo residual) - INTERPRETACIÓN DEL RIESGO].[All]" dimensionUniqueName="[año26]" displayFolder="" count="0" memberValueDatatype="130" unbalanced="0"/>
    <cacheHierarchy uniqueName="[año26].[EFICACIA DE LAS MEDIDAS DE CONTROL Registro de accidentes, casi accidentes o enfermedades generados]" caption="EFICACIA DE LAS MEDIDAS DE CONTROL Registro de accidentes, casi accidentes o enfermedades generados" attribute="1" defaultMemberUniqueName="[año26].[EFICACIA DE LAS MEDIDAS DE CONTROL Registro de accidentes, casi accidentes o enfermedades generados].[All]" allUniqueName="[año26].[EFICACIA DE LAS MEDIDAS DE CONTROL Registro de accidentes, casi accidentes o enfermedades generados].[All]" dimensionUniqueName="[año26]" displayFolder="" count="0" memberValueDatatype="130" unbalanced="0"/>
    <cacheHierarchy uniqueName="[año26].[Eficaz]" caption="Eficaz" attribute="1" defaultMemberUniqueName="[año26].[Eficaz].[All]" allUniqueName="[año26].[Eficaz].[All]" dimensionUniqueName="[año26]" displayFolder="" count="0" memberValueDatatype="130" unbalanced="0"/>
    <cacheHierarchy uniqueName="[año26].[Comprensión Riesgo]" caption="Comprensión Riesgo" attribute="1" defaultMemberUniqueName="[año26].[Comprensión Riesgo].[All]" allUniqueName="[año26].[Comprensión Riesgo].[All]" dimensionUniqueName="[año26]" displayFolder="" count="0" memberValueDatatype="130" unbalanced="0"/>
    <cacheHierarchy uniqueName="[año26].[Nivel del Riesgo]" caption="Nivel del Riesgo" attribute="1" defaultMemberUniqueName="[año26].[Nivel del Riesgo].[All]" allUniqueName="[año26].[Nivel del Riesgo].[All]" dimensionUniqueName="[año26]" displayFolder="" count="0" memberValueDatatype="130" unbalanced="0"/>
    <cacheHierarchy uniqueName="[Consecuencia].[Consecuencia]" caption="Consecuencia" attribute="1" defaultMemberUniqueName="[Consecuencia].[Consecuencia].[All]" allUniqueName="[Consecuencia].[Consecuencia].[All]" dimensionUniqueName="[Consecuencia]" displayFolder="" count="2" memberValueDatatype="130" unbalanced="0"/>
    <cacheHierarchy uniqueName="[eficacia].[Eficacia]" caption="Eficacia" attribute="1" defaultMemberUniqueName="[eficacia].[Eficacia].[All]" allUniqueName="[eficacia].[Eficacia].[All]" dimensionUniqueName="[eficacia]" displayFolder="" count="2" memberValueDatatype="130" unbalanced="0"/>
    <cacheHierarchy uniqueName="[subclasificacion].[Subclasificación]" caption="Subclasificación" attribute="1" defaultMemberUniqueName="[subclasificacion].[Subclasificación].[All]" allUniqueName="[subclasificacion].[Subclasificación].[All]" dimensionUniqueName="[subclasificacion]" displayFolder="" count="2" memberValueDatatype="130" unbalanced="0"/>
    <cacheHierarchy uniqueName="[Tabla5].[VERSIÓN]" caption="VERSIÓN" attribute="1" defaultMemberUniqueName="[Tabla5].[VERSIÓN].[All]" allUniqueName="[Tabla5].[VERSIÓN].[All]" dimensionUniqueName="[Tabla5]" displayFolder="" count="0" memberValueDatatype="20" unbalanced="0"/>
    <cacheHierarchy uniqueName="[Tabla5].[Año]" caption="Año" attribute="1" defaultMemberUniqueName="[Tabla5].[Año].[All]" allUniqueName="[Tabla5].[Año].[All]" dimensionUniqueName="[Tabla5]" displayFolder="" count="0" memberValueDatatype="20" unbalanced="0"/>
    <cacheHierarchy uniqueName="[Tabla5].[FECHA]" caption="FECHA" attribute="1" time="1" defaultMemberUniqueName="[Tabla5].[FECHA].[All]" allUniqueName="[Tabla5].[FECHA].[All]" dimensionUniqueName="[Tabla5]" displayFolder="" count="0" memberValueDatatype="7" unbalanced="0"/>
    <cacheHierarchy uniqueName="[Tabla5].[CAMBIOS REALIZADOS]" caption="CAMBIOS REALIZADOS" attribute="1" defaultMemberUniqueName="[Tabla5].[CAMBIOS REALIZADOS].[All]" allUniqueName="[Tabla5].[CAMBIOS REALIZADOS].[All]" dimensionUniqueName="[Tabla5]" displayFolder="" count="0" memberValueDatatype="130" unbalanced="0"/>
    <cacheHierarchy uniqueName="[Tipopeligro].[Tipo de peligro]" caption="Tipo de peligro" attribute="1" defaultMemberUniqueName="[Tipopeligro].[Tipo de peligro].[All]" allUniqueName="[Tipopeligro].[Tipo de peligro].[All]" dimensionUniqueName="[Tipopeligro]" displayFolder="" count="2" memberValueDatatype="130" unbalanced="0"/>
    <cacheHierarchy uniqueName="[Valorcualitativoriesgo].[Nivel cualitativo de riesgo]" caption="Nivel cualitativo de riesgo" attribute="1" defaultMemberUniqueName="[Valorcualitativoriesgo].[Nivel cualitativo de riesgo].[All]" allUniqueName="[Valorcualitativoriesgo].[Nivel cualitativo de riesgo].[All]" dimensionUniqueName="[Valorcualitativoriesgo]" displayFolder="" count="2" memberValueDatatype="130" unbalanced="0"/>
    <cacheHierarchy uniqueName="[valornivelriesgo].[Nivel del riesgo]" caption="Nivel del riesgo" attribute="1" defaultMemberUniqueName="[valornivelriesgo].[Nivel del riesgo].[All]" allUniqueName="[valornivelriesgo].[Nivel del riesgo].[All]" dimensionUniqueName="[valornivelriesgo]" displayFolder="" count="2" memberValueDatatype="20" unbalanced="0"/>
    <cacheHierarchy uniqueName="[Measures].[__XL_Count Año]" caption="__XL_Count Año" measure="1" displayFolder="" measureGroup="Año" count="0" hidden="1"/>
    <cacheHierarchy uniqueName="[Measures].[__XL_Count subclasificacion]" caption="__XL_Count subclasificacion" measure="1" displayFolder="" measureGroup="subclasificacion" count="0" hidden="1"/>
    <cacheHierarchy uniqueName="[Measures].[__XL_Count valornivelriesgo]" caption="__XL_Count valornivelriesgo" measure="1" displayFolder="" measureGroup="valornivelriesgo" count="0" hidden="1"/>
    <cacheHierarchy uniqueName="[Measures].[__XL_Count Valorcualitativoriesgo]" caption="__XL_Count Valorcualitativoriesgo" measure="1" displayFolder="" measureGroup="Valorcualitativoriesgo" count="0" hidden="1"/>
    <cacheHierarchy uniqueName="[Measures].[__XL_Count Actividadesdelamatriz]" caption="__XL_Count Actividadesdelamatriz" measure="1" displayFolder="" measureGroup="Actividadesdelamatriz" count="0" hidden="1"/>
    <cacheHierarchy uniqueName="[Measures].[__XL_Count eficacia]" caption="__XL_Count eficacia" measure="1" displayFolder="" measureGroup="eficacia" count="0" hidden="1"/>
    <cacheHierarchy uniqueName="[Measures].[__XL_Count año24]" caption="__XL_Count año24" measure="1" displayFolder="" measureGroup="año24" count="0" hidden="1"/>
    <cacheHierarchy uniqueName="[Measures].[__XL_Count año25]" caption="__XL_Count año25" measure="1" displayFolder="" measureGroup="año25" count="0" hidden="1"/>
    <cacheHierarchy uniqueName="[Measures].[__XL_Count Tipopeligro]" caption="__XL_Count Tipopeligro" measure="1" displayFolder="" measureGroup="Tipopeligro" count="0" hidden="1"/>
    <cacheHierarchy uniqueName="[Measures].[__XL_Count Consecuencia]" caption="__XL_Count Consecuencia" measure="1" displayFolder="" measureGroup="Consecuencia" count="0" hidden="1"/>
    <cacheHierarchy uniqueName="[Measures].[__XL_Count año26]" caption="__XL_Count año26" measure="1" displayFolder="" measureGroup="año26" count="0" hidden="1"/>
    <cacheHierarchy uniqueName="[Measures].[__XL_Count Tabla5]" caption="__XL_Count Tabla5" measure="1" displayFolder="" measureGroup="Tabla5" count="0" hidden="1"/>
    <cacheHierarchy uniqueName="[Measures].[__No hay medidas definidas]" caption="__No hay medidas definidas" measure="1" displayFolder="" count="0" hidden="1"/>
    <cacheHierarchy uniqueName="[Measures].[Recuento de Eficacia]" caption="Recuento de Eficacia" measure="1" displayFolder="" measureGroup="eficacia" count="0" hidden="1">
      <extLst>
        <ext xmlns:x15="http://schemas.microsoft.com/office/spreadsheetml/2010/11/main" uri="{B97F6D7D-B522-45F9-BDA1-12C45D357490}">
          <x15:cacheHierarchy aggregatedColumn="130"/>
        </ext>
      </extLst>
    </cacheHierarchy>
    <cacheHierarchy uniqueName="[Measures].[Recuento de VALORACION DEL RIESGO RESULTANTE CON CONTROLES (Riesgo residual) - INTERPRETACIÓN DEL RI]" caption="Recuento de VALORACION DEL RIESGO RESULTANTE CON CONTROLES (Riesgo residual) - INTERPRETACIÓN DEL RI" measure="1" displayFolder="" measureGroup="año24" count="0" hidden="1">
      <extLst>
        <ext xmlns:x15="http://schemas.microsoft.com/office/spreadsheetml/2010/11/main" uri="{B97F6D7D-B522-45F9-BDA1-12C45D357490}">
          <x15:cacheHierarchy aggregatedColumn="39"/>
        </ext>
      </extLst>
    </cacheHierarchy>
    <cacheHierarchy uniqueName="[Measures].[Recuento de VALORACION DEL RIESGO RESULTANTE CON CONTROLES (Riesgo residual) - INTERPRETACIÓN DEL R]" caption="Recuento de VALORACION DEL RIESGO RESULTANTE CON CONTROLES (Riesgo residual) - INTERPRETACIÓN DEL R" measure="1" displayFolder="" measureGroup="año25" count="0" hidden="1">
      <extLst>
        <ext xmlns:x15="http://schemas.microsoft.com/office/spreadsheetml/2010/11/main" uri="{B97F6D7D-B522-45F9-BDA1-12C45D357490}">
          <x15:cacheHierarchy aggregatedColumn="81"/>
        </ext>
      </extLst>
    </cacheHierarchy>
    <cacheHierarchy uniqueName="[Measures].[Recuento de Eficaz]" caption="Recuento de Eficaz" measure="1" displayFolder="" measureGroup="año24" count="0" hidden="1">
      <extLst>
        <ext xmlns:x15="http://schemas.microsoft.com/office/spreadsheetml/2010/11/main" uri="{B97F6D7D-B522-45F9-BDA1-12C45D357490}">
          <x15:cacheHierarchy aggregatedColumn="41"/>
        </ext>
      </extLst>
    </cacheHierarchy>
    <cacheHierarchy uniqueName="[Measures].[Recuento de Eficaz 2]" caption="Recuento de Eficaz 2" measure="1" displayFolder="" measureGroup="año25" count="0" hidden="1">
      <extLst>
        <ext xmlns:x15="http://schemas.microsoft.com/office/spreadsheetml/2010/11/main" uri="{B97F6D7D-B522-45F9-BDA1-12C45D357490}">
          <x15:cacheHierarchy aggregatedColumn="83"/>
        </ext>
      </extLst>
    </cacheHierarchy>
    <cacheHierarchy uniqueName="[Measures].[Recuento de Eficaz 3]" caption="Recuento de Eficaz 3" measure="1" displayFolder="" measureGroup="año26" count="0" hidden="1">
      <extLst>
        <ext xmlns:x15="http://schemas.microsoft.com/office/spreadsheetml/2010/11/main" uri="{B97F6D7D-B522-45F9-BDA1-12C45D357490}">
          <x15:cacheHierarchy aggregatedColumn="126"/>
        </ext>
      </extLst>
    </cacheHierarchy>
    <cacheHierarchy uniqueName="[Measures].[Recuento de VALORACION DEL RIESGO RESULTANTE CON CONTROLES (Riesgo residual) - INTERPRETACIÓN DEL ]" caption="Recuento de VALORACION DEL RIESGO RESULTANTE CON CONTROLES (Riesgo residual) - INTERPRETACIÓN DEL " measure="1" displayFolder="" measureGroup="año26" count="0" hidden="1">
      <extLst>
        <ext xmlns:x15="http://schemas.microsoft.com/office/spreadsheetml/2010/11/main" uri="{B97F6D7D-B522-45F9-BDA1-12C45D357490}">
          <x15:cacheHierarchy aggregatedColumn="124"/>
        </ext>
      </extLst>
    </cacheHierarchy>
  </cacheHierarchies>
  <kpis count="0"/>
  <extLst>
    <ext xmlns:x14="http://schemas.microsoft.com/office/spreadsheetml/2009/9/main" uri="{725AE2AE-9491-48be-B2B4-4EB974FC3084}">
      <x14:pivotCacheDefinition slicerData="1" pivotCacheId="20666490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1CD6C-D524-46DB-8FC6-92D60F92848D}" name="TablaDinámica10" cacheId="302" dataOnRows="1" dataPosition="0" applyNumberFormats="0" applyBorderFormats="0" applyFontFormats="0" applyPatternFormats="0" applyAlignmentFormats="0" applyWidthHeightFormats="1" dataCaption="Valores" tag="5dafc6e8-6790-4d39-9e0c-a9c0bb2efb61" updatedVersion="8" minRefreshableVersion="3" useAutoFormatting="1" subtotalHiddenItems="1" itemPrintTitles="1" createdVersion="5" indent="0" outline="1" outlineData="1" multipleFieldFilters="0" chartFormat="15">
  <location ref="A814:H919" firstHeaderRow="1" firstDataRow="3" firstDataCol="1"/>
  <pivotFields count="11">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2"/>
  </rowFields>
  <rowItems count="10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i="1">
      <x v="1"/>
    </i>
    <i r="1" i="1">
      <x/>
    </i>
    <i r="1" i="1">
      <x v="1"/>
    </i>
    <i r="1" i="1">
      <x v="32"/>
    </i>
    <i r="1" i="1">
      <x v="2"/>
    </i>
    <i r="1" i="1">
      <x v="33"/>
    </i>
    <i r="1" i="1">
      <x v="3"/>
    </i>
    <i r="1" i="1">
      <x v="4"/>
    </i>
    <i r="1" i="1">
      <x v="5"/>
    </i>
    <i r="1" i="1">
      <x v="6"/>
    </i>
    <i r="1" i="1">
      <x v="34"/>
    </i>
    <i r="1" i="1">
      <x v="8"/>
    </i>
    <i r="1" i="1">
      <x v="9"/>
    </i>
    <i r="1" i="1">
      <x v="10"/>
    </i>
    <i r="1" i="1">
      <x v="12"/>
    </i>
    <i r="1" i="1">
      <x v="14"/>
    </i>
    <i r="1" i="1">
      <x v="15"/>
    </i>
    <i r="1" i="1">
      <x v="16"/>
    </i>
    <i r="1" i="1">
      <x v="17"/>
    </i>
    <i r="1" i="1">
      <x v="35"/>
    </i>
    <i r="1" i="1">
      <x v="36"/>
    </i>
    <i r="1" i="1">
      <x v="37"/>
    </i>
    <i r="1" i="1">
      <x v="18"/>
    </i>
    <i r="1" i="1">
      <x v="38"/>
    </i>
    <i r="1" i="1">
      <x v="19"/>
    </i>
    <i r="1" i="1">
      <x v="20"/>
    </i>
    <i r="1" i="1">
      <x v="21"/>
    </i>
    <i r="1" i="1">
      <x v="22"/>
    </i>
    <i r="1" i="1">
      <x v="23"/>
    </i>
    <i r="1" i="1">
      <x v="24"/>
    </i>
    <i r="1" i="1">
      <x v="25"/>
    </i>
    <i r="1" i="1">
      <x v="26"/>
    </i>
    <i r="1" i="1">
      <x v="29"/>
    </i>
    <i r="1" i="1">
      <x v="30"/>
    </i>
    <i r="1" i="1">
      <x v="31"/>
    </i>
    <i r="1" i="1">
      <x v="39"/>
    </i>
    <i i="2">
      <x v="2"/>
    </i>
    <i r="1" i="2">
      <x/>
    </i>
    <i r="1" i="2">
      <x v="1"/>
    </i>
    <i r="1" i="2">
      <x v="32"/>
    </i>
    <i r="1" i="2">
      <x v="2"/>
    </i>
    <i r="1" i="2">
      <x v="33"/>
    </i>
    <i r="1" i="2">
      <x v="3"/>
    </i>
    <i r="1" i="2">
      <x v="4"/>
    </i>
    <i r="1" i="2">
      <x v="5"/>
    </i>
    <i r="1" i="2">
      <x v="6"/>
    </i>
    <i r="1" i="2">
      <x v="34"/>
    </i>
    <i r="1" i="2">
      <x v="8"/>
    </i>
    <i r="1" i="2">
      <x v="10"/>
    </i>
    <i r="1" i="2">
      <x v="12"/>
    </i>
    <i r="1" i="2">
      <x v="15"/>
    </i>
    <i r="1" i="2">
      <x v="16"/>
    </i>
    <i r="1" i="2">
      <x v="17"/>
    </i>
    <i r="1" i="2">
      <x v="18"/>
    </i>
    <i r="1" i="2">
      <x v="38"/>
    </i>
    <i r="1" i="2">
      <x v="19"/>
    </i>
    <i r="1" i="2">
      <x v="20"/>
    </i>
    <i r="1" i="2">
      <x v="21"/>
    </i>
    <i r="1" i="2">
      <x v="22"/>
    </i>
    <i r="1" i="2">
      <x v="23"/>
    </i>
    <i r="1" i="2">
      <x v="24"/>
    </i>
    <i r="1" i="2">
      <x v="25"/>
    </i>
    <i r="1" i="2">
      <x v="26"/>
    </i>
    <i r="1" i="2">
      <x v="29"/>
    </i>
    <i r="1" i="2">
      <x v="30"/>
    </i>
    <i r="1" i="2">
      <x v="31"/>
    </i>
    <i r="1" i="2">
      <x v="39"/>
    </i>
    <i t="grand">
      <x/>
    </i>
    <i t="grand" i="1">
      <x v="1"/>
    </i>
    <i t="grand" i="2">
      <x v="2"/>
    </i>
  </rowItems>
  <colFields count="2">
    <field x="0"/>
    <field x="1"/>
  </colFields>
  <colItems count="7">
    <i>
      <x/>
      <x/>
    </i>
    <i r="1">
      <x v="1"/>
    </i>
    <i>
      <x v="1"/>
      <x/>
    </i>
    <i r="1">
      <x v="1"/>
    </i>
    <i>
      <x v="2"/>
      <x/>
    </i>
    <i r="1">
      <x v="1"/>
    </i>
    <i t="grand">
      <x/>
    </i>
  </colItems>
  <dataFields count="3">
    <dataField name="Recuento de VALORACION DEL RIESGO RESULTANTE CON CONTROLES (Riesgo residual) - INTERPRETACIÓN DEL RIESGO" fld="3" subtotal="count" baseField="0" baseItem="0"/>
    <dataField name="Recuento de VALORACION DEL RIESGO RESULTANTE CON CONTROLES (Riesgo residual) - INTERPRETACIÓN DEL RIESGO" fld="5" subtotal="count" baseField="0" baseItem="0"/>
    <dataField name="Recuento de VALORACION DEL RIESGO RESULTANTE CON CONTROLES (Riesgo residual) - INTERPRETACIÓN DEL RIESGO" fld="4" subtotal="count" baseField="0" baseItem="0"/>
  </dataFields>
  <chartFormats count="48">
    <chartFormat chart="8" format="18" series="1">
      <pivotArea type="data" outline="0" fieldPosition="0">
        <references count="2">
          <reference field="0" count="1" selected="0">
            <x v="1"/>
          </reference>
          <reference field="1" count="1" selected="0">
            <x v="3"/>
          </reference>
        </references>
      </pivotArea>
    </chartFormat>
    <chartFormat chart="8" format="19" series="1">
      <pivotArea type="data" outline="0" fieldPosition="0">
        <references count="2">
          <reference field="0" count="1" selected="0">
            <x v="1"/>
          </reference>
          <reference field="1" count="1" selected="0">
            <x v="1"/>
          </reference>
        </references>
      </pivotArea>
    </chartFormat>
    <chartFormat chart="8" format="20" series="1">
      <pivotArea type="data" outline="0" fieldPosition="0">
        <references count="2">
          <reference field="0" count="1" selected="0">
            <x v="0"/>
          </reference>
          <reference field="1" count="1" selected="0">
            <x v="2"/>
          </reference>
        </references>
      </pivotArea>
    </chartFormat>
    <chartFormat chart="8" format="21" series="1">
      <pivotArea type="data" outline="0" fieldPosition="0">
        <references count="2">
          <reference field="0" count="1" selected="0">
            <x v="0"/>
          </reference>
          <reference field="1" count="1" selected="0">
            <x v="0"/>
          </reference>
        </references>
      </pivotArea>
    </chartFormat>
    <chartFormat chart="8" format="22" series="1">
      <pivotArea type="data" outline="0" fieldPosition="0">
        <references count="2">
          <reference field="0" count="1" selected="0">
            <x v="0"/>
          </reference>
          <reference field="1" count="1" selected="0">
            <x v="3"/>
          </reference>
        </references>
      </pivotArea>
    </chartFormat>
    <chartFormat chart="8" format="23" series="1">
      <pivotArea type="data" outline="0" fieldPosition="0">
        <references count="2">
          <reference field="0" count="1" selected="0">
            <x v="0"/>
          </reference>
          <reference field="1" count="1" selected="0">
            <x v="1"/>
          </reference>
        </references>
      </pivotArea>
    </chartFormat>
    <chartFormat chart="8" format="24" series="1">
      <pivotArea type="data" outline="0" fieldPosition="0">
        <references count="2">
          <reference field="0" count="1" selected="0">
            <x v="1"/>
          </reference>
          <reference field="1" count="1" selected="0">
            <x v="2"/>
          </reference>
        </references>
      </pivotArea>
    </chartFormat>
    <chartFormat chart="8" format="25" series="1">
      <pivotArea type="data" outline="0" fieldPosition="0">
        <references count="2">
          <reference field="0" count="1" selected="0">
            <x v="1"/>
          </reference>
          <reference field="1" count="1" selected="0">
            <x v="0"/>
          </reference>
        </references>
      </pivotArea>
    </chartFormat>
    <chartFormat chart="10" format="0" series="1">
      <pivotArea type="data" outline="0" fieldPosition="0">
        <references count="3">
          <reference field="4294967294" count="1" selected="0">
            <x v="0"/>
          </reference>
          <reference field="0" count="1" selected="0">
            <x v="0"/>
          </reference>
          <reference field="1" count="1" selected="0">
            <x v="2"/>
          </reference>
        </references>
      </pivotArea>
    </chartFormat>
    <chartFormat chart="10" format="1" series="1">
      <pivotArea type="data" outline="0" fieldPosition="0">
        <references count="3">
          <reference field="4294967294" count="1" selected="0">
            <x v="0"/>
          </reference>
          <reference field="0" count="1" selected="0">
            <x v="0"/>
          </reference>
          <reference field="1" count="1" selected="0">
            <x v="0"/>
          </reference>
        </references>
      </pivotArea>
    </chartFormat>
    <chartFormat chart="10" format="2" series="1">
      <pivotArea type="data" outline="0" fieldPosition="0">
        <references count="3">
          <reference field="4294967294" count="1" selected="0">
            <x v="0"/>
          </reference>
          <reference field="0" count="1" selected="0">
            <x v="0"/>
          </reference>
          <reference field="1" count="1" selected="0">
            <x v="1"/>
          </reference>
        </references>
      </pivotArea>
    </chartFormat>
    <chartFormat chart="10" format="3" series="1">
      <pivotArea type="data" outline="0" fieldPosition="0">
        <references count="3">
          <reference field="4294967294" count="1" selected="0">
            <x v="0"/>
          </reference>
          <reference field="0" count="1" selected="0">
            <x v="1"/>
          </reference>
          <reference field="1" count="1" selected="0">
            <x v="2"/>
          </reference>
        </references>
      </pivotArea>
    </chartFormat>
    <chartFormat chart="10" format="4" series="1">
      <pivotArea type="data" outline="0" fieldPosition="0">
        <references count="3">
          <reference field="4294967294" count="1" selected="0">
            <x v="0"/>
          </reference>
          <reference field="0" count="1" selected="0">
            <x v="1"/>
          </reference>
          <reference field="1" count="1" selected="0">
            <x v="0"/>
          </reference>
        </references>
      </pivotArea>
    </chartFormat>
    <chartFormat chart="10" format="5" series="1">
      <pivotArea type="data" outline="0" fieldPosition="0">
        <references count="3">
          <reference field="4294967294" count="1" selected="0">
            <x v="0"/>
          </reference>
          <reference field="0" count="1" selected="0">
            <x v="1"/>
          </reference>
          <reference field="1" count="1" selected="0">
            <x v="1"/>
          </reference>
        </references>
      </pivotArea>
    </chartFormat>
    <chartFormat chart="13" format="12" series="1">
      <pivotArea type="data" outline="0" fieldPosition="0">
        <references count="3">
          <reference field="4294967294" count="1" selected="0">
            <x v="0"/>
          </reference>
          <reference field="0" count="1" selected="0">
            <x v="0"/>
          </reference>
          <reference field="1" count="1" selected="0">
            <x v="2"/>
          </reference>
        </references>
      </pivotArea>
    </chartFormat>
    <chartFormat chart="13" format="13" series="1">
      <pivotArea type="data" outline="0" fieldPosition="0">
        <references count="3">
          <reference field="4294967294" count="1" selected="0">
            <x v="0"/>
          </reference>
          <reference field="0" count="1" selected="0">
            <x v="0"/>
          </reference>
          <reference field="1" count="1" selected="0">
            <x v="0"/>
          </reference>
        </references>
      </pivotArea>
    </chartFormat>
    <chartFormat chart="13" format="14" series="1">
      <pivotArea type="data" outline="0" fieldPosition="0">
        <references count="3">
          <reference field="4294967294" count="1" selected="0">
            <x v="0"/>
          </reference>
          <reference field="0" count="1" selected="0">
            <x v="0"/>
          </reference>
          <reference field="1" count="1" selected="0">
            <x v="1"/>
          </reference>
        </references>
      </pivotArea>
    </chartFormat>
    <chartFormat chart="13" format="15" series="1">
      <pivotArea type="data" outline="0" fieldPosition="0">
        <references count="3">
          <reference field="4294967294" count="1" selected="0">
            <x v="0"/>
          </reference>
          <reference field="0" count="1" selected="0">
            <x v="1"/>
          </reference>
          <reference field="1" count="1" selected="0">
            <x v="2"/>
          </reference>
        </references>
      </pivotArea>
    </chartFormat>
    <chartFormat chart="13" format="16" series="1">
      <pivotArea type="data" outline="0" fieldPosition="0">
        <references count="3">
          <reference field="4294967294" count="1" selected="0">
            <x v="0"/>
          </reference>
          <reference field="0" count="1" selected="0">
            <x v="1"/>
          </reference>
          <reference field="1" count="1" selected="0">
            <x v="0"/>
          </reference>
        </references>
      </pivotArea>
    </chartFormat>
    <chartFormat chart="13" format="17" series="1">
      <pivotArea type="data" outline="0" fieldPosition="0">
        <references count="3">
          <reference field="4294967294" count="1" selected="0">
            <x v="0"/>
          </reference>
          <reference field="0" count="1" selected="0">
            <x v="1"/>
          </reference>
          <reference field="1" count="1" selected="0">
            <x v="1"/>
          </reference>
        </references>
      </pivotArea>
    </chartFormat>
    <chartFormat chart="13" format="22" series="1">
      <pivotArea type="data" outline="0" fieldPosition="0">
        <references count="3">
          <reference field="4294967294" count="1" selected="0">
            <x v="0"/>
          </reference>
          <reference field="0" count="1" selected="0">
            <x v="2"/>
          </reference>
          <reference field="1" count="1" selected="0">
            <x v="0"/>
          </reference>
        </references>
      </pivotArea>
    </chartFormat>
    <chartFormat chart="13" format="23" series="1">
      <pivotArea type="data" outline="0" fieldPosition="0">
        <references count="3">
          <reference field="4294967294" count="1" selected="0">
            <x v="0"/>
          </reference>
          <reference field="0" count="1" selected="0">
            <x v="2"/>
          </reference>
          <reference field="1" count="1" selected="0">
            <x v="1"/>
          </reference>
        </references>
      </pivotArea>
    </chartFormat>
    <chartFormat chart="10" format="10" series="1">
      <pivotArea type="data" outline="0" fieldPosition="0">
        <references count="3">
          <reference field="4294967294" count="1" selected="0">
            <x v="0"/>
          </reference>
          <reference field="0" count="1" selected="0">
            <x v="2"/>
          </reference>
          <reference field="1" count="1" selected="0">
            <x v="0"/>
          </reference>
        </references>
      </pivotArea>
    </chartFormat>
    <chartFormat chart="10" format="11" series="1">
      <pivotArea type="data" outline="0" fieldPosition="0">
        <references count="3">
          <reference field="4294967294" count="1" selected="0">
            <x v="0"/>
          </reference>
          <reference field="0" count="1" selected="0">
            <x v="2"/>
          </reference>
          <reference field="1" count="1" selected="0">
            <x v="1"/>
          </reference>
        </references>
      </pivotArea>
    </chartFormat>
    <chartFormat chart="13" format="24" series="1">
      <pivotArea type="data" outline="0" fieldPosition="0">
        <references count="3">
          <reference field="4294967294" count="1" selected="0">
            <x v="1"/>
          </reference>
          <reference field="0" count="1" selected="0">
            <x v="1"/>
          </reference>
          <reference field="1" count="1" selected="0">
            <x v="0"/>
          </reference>
        </references>
      </pivotArea>
    </chartFormat>
    <chartFormat chart="13" format="25" series="1">
      <pivotArea type="data" outline="0" fieldPosition="0">
        <references count="3">
          <reference field="4294967294" count="1" selected="0">
            <x v="2"/>
          </reference>
          <reference field="0" count="1" selected="0">
            <x v="1"/>
          </reference>
          <reference field="1" count="1" selected="0">
            <x v="0"/>
          </reference>
        </references>
      </pivotArea>
    </chartFormat>
    <chartFormat chart="13" format="26" series="1">
      <pivotArea type="data" outline="0" fieldPosition="0">
        <references count="3">
          <reference field="4294967294" count="1" selected="0">
            <x v="1"/>
          </reference>
          <reference field="0" count="1" selected="0">
            <x v="1"/>
          </reference>
          <reference field="1" count="1" selected="0">
            <x v="1"/>
          </reference>
        </references>
      </pivotArea>
    </chartFormat>
    <chartFormat chart="13" format="27" series="1">
      <pivotArea type="data" outline="0" fieldPosition="0">
        <references count="3">
          <reference field="4294967294" count="1" selected="0">
            <x v="2"/>
          </reference>
          <reference field="0" count="1" selected="0">
            <x v="1"/>
          </reference>
          <reference field="1" count="1" selected="0">
            <x v="1"/>
          </reference>
        </references>
      </pivotArea>
    </chartFormat>
    <chartFormat chart="13" format="28" series="1">
      <pivotArea type="data" outline="0" fieldPosition="0">
        <references count="3">
          <reference field="4294967294" count="1" selected="0">
            <x v="1"/>
          </reference>
          <reference field="0" count="1" selected="0">
            <x v="2"/>
          </reference>
          <reference field="1" count="1" selected="0">
            <x v="0"/>
          </reference>
        </references>
      </pivotArea>
    </chartFormat>
    <chartFormat chart="13" format="29" series="1">
      <pivotArea type="data" outline="0" fieldPosition="0">
        <references count="3">
          <reference field="4294967294" count="1" selected="0">
            <x v="2"/>
          </reference>
          <reference field="0" count="1" selected="0">
            <x v="2"/>
          </reference>
          <reference field="1" count="1" selected="0">
            <x v="0"/>
          </reference>
        </references>
      </pivotArea>
    </chartFormat>
    <chartFormat chart="13" format="30" series="1">
      <pivotArea type="data" outline="0" fieldPosition="0">
        <references count="3">
          <reference field="4294967294" count="1" selected="0">
            <x v="1"/>
          </reference>
          <reference field="0" count="1" selected="0">
            <x v="2"/>
          </reference>
          <reference field="1" count="1" selected="0">
            <x v="1"/>
          </reference>
        </references>
      </pivotArea>
    </chartFormat>
    <chartFormat chart="13" format="31" series="1">
      <pivotArea type="data" outline="0" fieldPosition="0">
        <references count="3">
          <reference field="4294967294" count="1" selected="0">
            <x v="2"/>
          </reference>
          <reference field="0" count="1" selected="0">
            <x v="2"/>
          </reference>
          <reference field="1" count="1" selected="0">
            <x v="1"/>
          </reference>
        </references>
      </pivotArea>
    </chartFormat>
    <chartFormat chart="13" format="32" series="1">
      <pivotArea type="data" outline="0" fieldPosition="0">
        <references count="3">
          <reference field="4294967294" count="1" selected="0">
            <x v="1"/>
          </reference>
          <reference field="0" count="1" selected="0">
            <x v="0"/>
          </reference>
          <reference field="1" count="1" selected="0">
            <x v="0"/>
          </reference>
        </references>
      </pivotArea>
    </chartFormat>
    <chartFormat chart="13" format="33" series="1">
      <pivotArea type="data" outline="0" fieldPosition="0">
        <references count="3">
          <reference field="4294967294" count="1" selected="0">
            <x v="2"/>
          </reference>
          <reference field="0" count="1" selected="0">
            <x v="0"/>
          </reference>
          <reference field="1" count="1" selected="0">
            <x v="0"/>
          </reference>
        </references>
      </pivotArea>
    </chartFormat>
    <chartFormat chart="13" format="34" series="1">
      <pivotArea type="data" outline="0" fieldPosition="0">
        <references count="3">
          <reference field="4294967294" count="1" selected="0">
            <x v="1"/>
          </reference>
          <reference field="0" count="1" selected="0">
            <x v="0"/>
          </reference>
          <reference field="1" count="1" selected="0">
            <x v="1"/>
          </reference>
        </references>
      </pivotArea>
    </chartFormat>
    <chartFormat chart="13" format="35" series="1">
      <pivotArea type="data" outline="0" fieldPosition="0">
        <references count="3">
          <reference field="4294967294" count="1" selected="0">
            <x v="2"/>
          </reference>
          <reference field="0" count="1" selected="0">
            <x v="0"/>
          </reference>
          <reference field="1" count="1" selected="0">
            <x v="1"/>
          </reference>
        </references>
      </pivotArea>
    </chartFormat>
    <chartFormat chart="10" format="12" series="1">
      <pivotArea type="data" outline="0" fieldPosition="0">
        <references count="3">
          <reference field="4294967294" count="1" selected="0">
            <x v="1"/>
          </reference>
          <reference field="0" count="1" selected="0">
            <x v="1"/>
          </reference>
          <reference field="1" count="1" selected="0">
            <x v="0"/>
          </reference>
        </references>
      </pivotArea>
    </chartFormat>
    <chartFormat chart="10" format="13" series="1">
      <pivotArea type="data" outline="0" fieldPosition="0">
        <references count="3">
          <reference field="4294967294" count="1" selected="0">
            <x v="2"/>
          </reference>
          <reference field="0" count="1" selected="0">
            <x v="1"/>
          </reference>
          <reference field="1" count="1" selected="0">
            <x v="0"/>
          </reference>
        </references>
      </pivotArea>
    </chartFormat>
    <chartFormat chart="10" format="14" series="1">
      <pivotArea type="data" outline="0" fieldPosition="0">
        <references count="3">
          <reference field="4294967294" count="1" selected="0">
            <x v="1"/>
          </reference>
          <reference field="0" count="1" selected="0">
            <x v="1"/>
          </reference>
          <reference field="1" count="1" selected="0">
            <x v="1"/>
          </reference>
        </references>
      </pivotArea>
    </chartFormat>
    <chartFormat chart="10" format="15" series="1">
      <pivotArea type="data" outline="0" fieldPosition="0">
        <references count="3">
          <reference field="4294967294" count="1" selected="0">
            <x v="2"/>
          </reference>
          <reference field="0" count="1" selected="0">
            <x v="1"/>
          </reference>
          <reference field="1" count="1" selected="0">
            <x v="1"/>
          </reference>
        </references>
      </pivotArea>
    </chartFormat>
    <chartFormat chart="10" format="16" series="1">
      <pivotArea type="data" outline="0" fieldPosition="0">
        <references count="3">
          <reference field="4294967294" count="1" selected="0">
            <x v="1"/>
          </reference>
          <reference field="0" count="1" selected="0">
            <x v="2"/>
          </reference>
          <reference field="1" count="1" selected="0">
            <x v="0"/>
          </reference>
        </references>
      </pivotArea>
    </chartFormat>
    <chartFormat chart="10" format="17" series="1">
      <pivotArea type="data" outline="0" fieldPosition="0">
        <references count="3">
          <reference field="4294967294" count="1" selected="0">
            <x v="2"/>
          </reference>
          <reference field="0" count="1" selected="0">
            <x v="2"/>
          </reference>
          <reference field="1" count="1" selected="0">
            <x v="0"/>
          </reference>
        </references>
      </pivotArea>
    </chartFormat>
    <chartFormat chart="10" format="18" series="1">
      <pivotArea type="data" outline="0" fieldPosition="0">
        <references count="3">
          <reference field="4294967294" count="1" selected="0">
            <x v="1"/>
          </reference>
          <reference field="0" count="1" selected="0">
            <x v="2"/>
          </reference>
          <reference field="1" count="1" selected="0">
            <x v="1"/>
          </reference>
        </references>
      </pivotArea>
    </chartFormat>
    <chartFormat chart="10" format="19" series="1">
      <pivotArea type="data" outline="0" fieldPosition="0">
        <references count="3">
          <reference field="4294967294" count="1" selected="0">
            <x v="2"/>
          </reference>
          <reference field="0" count="1" selected="0">
            <x v="2"/>
          </reference>
          <reference field="1" count="1" selected="0">
            <x v="1"/>
          </reference>
        </references>
      </pivotArea>
    </chartFormat>
    <chartFormat chart="10" format="20" series="1">
      <pivotArea type="data" outline="0" fieldPosition="0">
        <references count="3">
          <reference field="4294967294" count="1" selected="0">
            <x v="1"/>
          </reference>
          <reference field="0" count="1" selected="0">
            <x v="0"/>
          </reference>
          <reference field="1" count="1" selected="0">
            <x v="0"/>
          </reference>
        </references>
      </pivotArea>
    </chartFormat>
    <chartFormat chart="10" format="21" series="1">
      <pivotArea type="data" outline="0" fieldPosition="0">
        <references count="3">
          <reference field="4294967294" count="1" selected="0">
            <x v="2"/>
          </reference>
          <reference field="0" count="1" selected="0">
            <x v="0"/>
          </reference>
          <reference field="1" count="1" selected="0">
            <x v="0"/>
          </reference>
        </references>
      </pivotArea>
    </chartFormat>
    <chartFormat chart="10" format="22" series="1">
      <pivotArea type="data" outline="0" fieldPosition="0">
        <references count="3">
          <reference field="4294967294" count="1" selected="0">
            <x v="1"/>
          </reference>
          <reference field="0" count="1" selected="0">
            <x v="0"/>
          </reference>
          <reference field="1" count="1" selected="0">
            <x v="1"/>
          </reference>
        </references>
      </pivotArea>
    </chartFormat>
    <chartFormat chart="10" format="23" series="1">
      <pivotArea type="data" outline="0" fieldPosition="0">
        <references count="3">
          <reference field="4294967294" count="1" selected="0">
            <x v="2"/>
          </reference>
          <reference field="0" count="1" selected="0">
            <x v="0"/>
          </reference>
          <reference field="1" count="1" selected="0">
            <x v="1"/>
          </reference>
        </references>
      </pivotArea>
    </chartFormat>
  </chartFormats>
  <pivotHierarchies count="159">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31"/>
  </rowHierarchiesUsage>
  <colHierarchiesUsage count="2">
    <colHierarchyUsage hierarchyUsage="1"/>
    <colHierarchyUsage hierarchyUsage="1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ño]"/>
        <x15:activeTabTopLevelEntity name="[eficacia]"/>
        <x15:activeTabTopLevelEntity name="[valornivelriesgo]"/>
        <x15:activeTabTopLevelEntity name="[Valorcualitativoriesgo]"/>
        <x15:activeTabTopLevelEntity name="[Actividadesdelamatriz]"/>
        <x15:activeTabTopLevelEntity name="[subclasificacion]"/>
        <x15:activeTabTopLevelEntity name="[año24]"/>
        <x15:activeTabTopLevelEntity name="[año25]"/>
        <x15:activeTabTopLevelEntity name="[Consecuencia]"/>
        <x15:activeTabTopLevelEntity name="[Tipopeligro]"/>
        <x15:activeTabTopLevelEntity name="[año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95461B-7FF1-4EEF-BB97-A2B032CDFBF2}" name="TablaDinámica4" cacheId="290" applyNumberFormats="0" applyBorderFormats="0" applyFontFormats="0" applyPatternFormats="0" applyAlignmentFormats="0" applyWidthHeightFormats="1" dataCaption="Valores" tag="88522a45-6ead-4019-9a2d-0fcca16c4dbc" updatedVersion="8" minRefreshableVersion="3" useAutoFormatting="1" subtotalHiddenItems="1" itemPrintTitles="1" createdVersion="5" indent="0" outline="1" outlineData="1" multipleFieldFilters="0" chartFormat="24">
  <location ref="O398:Q401" firstHeaderRow="1" firstDataRow="2" firstDataCol="1"/>
  <pivotFields count="1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2">
    <i>
      <x/>
    </i>
    <i t="grand">
      <x/>
    </i>
  </colItems>
  <dataFields count="1">
    <dataField name="Recuento de Eficaz" fld="2" subtotal="count" baseField="0" baseItem="0"/>
  </dataFields>
  <chartFormats count="14">
    <chartFormat chart="16" format="0" series="1">
      <pivotArea type="data" outline="0" fieldPosition="0">
        <references count="2">
          <reference field="4294967294" count="1" selected="0">
            <x v="0"/>
          </reference>
          <reference field="0" count="1" selected="0">
            <x v="1"/>
          </reference>
        </references>
      </pivotArea>
    </chartFormat>
    <chartFormat chart="16" format="1" series="1">
      <pivotArea type="data" outline="0" fieldPosition="0">
        <references count="2">
          <reference field="4294967294" count="1" selected="0">
            <x v="0"/>
          </reference>
          <reference field="0" count="1" selected="0">
            <x v="0"/>
          </reference>
        </references>
      </pivotArea>
    </chartFormat>
    <chartFormat chart="16" format="2" series="1">
      <pivotArea type="data" outline="0" fieldPosition="0">
        <references count="2">
          <reference field="4294967294" count="1" selected="0">
            <x v="0"/>
          </reference>
          <reference field="1" count="1" selected="0">
            <x v="0"/>
          </reference>
        </references>
      </pivotArea>
    </chartFormat>
    <chartFormat chart="20" format="3" series="1">
      <pivotArea type="data" outline="0" fieldPosition="0">
        <references count="2">
          <reference field="4294967294" count="1" selected="0">
            <x v="0"/>
          </reference>
          <reference field="1" count="1" selected="0">
            <x v="0"/>
          </reference>
        </references>
      </pivotArea>
    </chartFormat>
    <chartFormat chart="20" format="4">
      <pivotArea type="data" outline="0" fieldPosition="0">
        <references count="3">
          <reference field="4294967294" count="1" selected="0">
            <x v="0"/>
          </reference>
          <reference field="0" count="1" selected="0">
            <x v="1"/>
          </reference>
          <reference field="1" count="1" selected="0">
            <x v="0"/>
          </reference>
        </references>
      </pivotArea>
    </chartFormat>
    <chartFormat chart="20" format="5">
      <pivotArea type="data" outline="0" fieldPosition="0">
        <references count="3">
          <reference field="4294967294" count="1" selected="0">
            <x v="0"/>
          </reference>
          <reference field="0" count="1" selected="0">
            <x v="0"/>
          </reference>
          <reference field="1" count="1" selected="0">
            <x v="0"/>
          </reference>
        </references>
      </pivotArea>
    </chartFormat>
    <chartFormat chart="21" format="6" series="1">
      <pivotArea type="data" outline="0" fieldPosition="0">
        <references count="2">
          <reference field="4294967294" count="1" selected="0">
            <x v="0"/>
          </reference>
          <reference field="1" count="1" selected="0">
            <x v="0"/>
          </reference>
        </references>
      </pivotArea>
    </chartFormat>
    <chartFormat chart="21" format="7">
      <pivotArea type="data" outline="0" fieldPosition="0">
        <references count="3">
          <reference field="4294967294" count="1" selected="0">
            <x v="0"/>
          </reference>
          <reference field="0" count="1" selected="0">
            <x v="1"/>
          </reference>
          <reference field="1" count="1" selected="0">
            <x v="0"/>
          </reference>
        </references>
      </pivotArea>
    </chartFormat>
    <chartFormat chart="21" format="8">
      <pivotArea type="data" outline="0" fieldPosition="0">
        <references count="3">
          <reference field="4294967294" count="1" selected="0">
            <x v="0"/>
          </reference>
          <reference field="0" count="1" selected="0">
            <x v="0"/>
          </reference>
          <reference field="1" count="1" selected="0">
            <x v="0"/>
          </reference>
        </references>
      </pivotArea>
    </chartFormat>
    <chartFormat chart="22" format="6" series="1">
      <pivotArea type="data" outline="0" fieldPosition="0">
        <references count="2">
          <reference field="4294967294" count="1" selected="0">
            <x v="0"/>
          </reference>
          <reference field="1" count="1" selected="0">
            <x v="0"/>
          </reference>
        </references>
      </pivotArea>
    </chartFormat>
    <chartFormat chart="22" format="7">
      <pivotArea type="data" outline="0" fieldPosition="0">
        <references count="3">
          <reference field="4294967294" count="1" selected="0">
            <x v="0"/>
          </reference>
          <reference field="0" count="1" selected="0">
            <x v="1"/>
          </reference>
          <reference field="1" count="1" selected="0">
            <x v="0"/>
          </reference>
        </references>
      </pivotArea>
    </chartFormat>
    <chartFormat chart="22" format="8">
      <pivotArea type="data" outline="0" fieldPosition="0">
        <references count="3">
          <reference field="4294967294" count="1" selected="0">
            <x v="0"/>
          </reference>
          <reference field="0" count="1" selected="0">
            <x v="0"/>
          </reference>
          <reference field="1" count="1" selected="0">
            <x v="0"/>
          </reference>
        </references>
      </pivotArea>
    </chartFormat>
    <chartFormat chart="16" format="3">
      <pivotArea type="data" outline="0" fieldPosition="0">
        <references count="3">
          <reference field="4294967294" count="1" selected="0">
            <x v="0"/>
          </reference>
          <reference field="0" count="1" selected="0">
            <x v="1"/>
          </reference>
          <reference field="1" count="1" selected="0">
            <x v="0"/>
          </reference>
        </references>
      </pivotArea>
    </chartFormat>
    <chartFormat chart="16" format="4">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159">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0"/>
  </rowHierarchiesUsage>
  <colHierarchiesUsage count="1">
    <colHierarchyUsage hierarchyUsage="4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ño]"/>
        <x15:activeTabTopLevelEntity name="[eficacia]"/>
        <x15:activeTabTopLevelEntity name="[Actividadesdelamatriz]"/>
        <x15:activeTabTopLevelEntity name="[subclasificacion]"/>
        <x15:activeTabTopLevelEntity name="[Valorcualitativoriesgo]"/>
        <x15:activeTabTopLevelEntity name="[año24]"/>
        <x15:activeTabTopLevelEntity name="[año25]"/>
        <x15:activeTabTopLevelEntity name="[Consecuencia]"/>
        <x15:activeTabTopLevelEntity name="[Tipopeligr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28ECC-48FA-4ABE-BD4B-71E3EBDBA98F}" name="TablaDinámica8" cacheId="296" dataPosition="0" applyNumberFormats="0" applyBorderFormats="0" applyFontFormats="0" applyPatternFormats="0" applyAlignmentFormats="0" applyWidthHeightFormats="1" dataCaption="Valores" tag="afe5f77d-b9c9-4250-982b-89b1e457f2fc" updatedVersion="8" minRefreshableVersion="3" subtotalHiddenItems="1" itemPrintTitles="1" createdVersion="5" indent="0" outline="1" outlineData="1" multipleFieldFilters="0" chartFormat="16">
  <location ref="A213:J257" firstHeaderRow="1" firstDataRow="4" firstDataCol="1"/>
  <pivotFields count="11">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3">
    <field x="-2"/>
    <field x="5"/>
    <field x="0"/>
  </colFields>
  <colItems count="9">
    <i>
      <x/>
      <x/>
      <x/>
    </i>
    <i r="2">
      <x v="1"/>
    </i>
    <i i="1">
      <x v="1"/>
      <x v="1"/>
      <x/>
    </i>
    <i r="2" i="1">
      <x v="1"/>
    </i>
    <i i="2">
      <x v="2"/>
      <x v="2"/>
      <x/>
    </i>
    <i r="2" i="2">
      <x v="1"/>
    </i>
    <i t="grand">
      <x/>
    </i>
    <i t="grand" i="1">
      <x v="1"/>
    </i>
    <i t="grand" i="2">
      <x v="2"/>
    </i>
  </colItems>
  <dataFields count="3">
    <dataField name="Recuento de VALORACION DEL RIESGO RESULTANTE CON CONTROLES (Riesgo residual) - INTERPRETACIÓN DEL RIESGO" fld="4" subtotal="count" baseField="0" baseItem="0"/>
    <dataField name="Recuento de VALORACION DEL RIESGO RESULTANTE CON CONTROLES (Riesgo residual) - INTERPRETACIÓN DEL RIESGO" fld="2" subtotal="count" baseField="0" baseItem="0"/>
    <dataField name="Recuento de VALORACION DEL RIESGO RESULTANTE CON CONTROLES (Riesgo residual) - INTERPRETACIÓN DEL RIESGO" fld="3" subtotal="count" baseField="0" baseItem="0"/>
  </dataFields>
  <chartFormats count="93">
    <chartFormat chart="9" format="0" series="1">
      <pivotArea type="data" outline="0" fieldPosition="0">
        <references count="2">
          <reference field="4294967294" count="1" selected="0">
            <x v="1"/>
          </reference>
          <reference field="1" count="1" selected="0">
            <x v="0"/>
          </reference>
        </references>
      </pivotArea>
    </chartFormat>
    <chartFormat chart="9" format="1" series="1">
      <pivotArea type="data" outline="0" fieldPosition="0">
        <references count="2">
          <reference field="4294967294" count="1" selected="0">
            <x v="1"/>
          </reference>
          <reference field="1" count="1" selected="0">
            <x v="1"/>
          </reference>
        </references>
      </pivotArea>
    </chartFormat>
    <chartFormat chart="9" format="2" series="1">
      <pivotArea type="data" outline="0" fieldPosition="0">
        <references count="2">
          <reference field="4294967294" count="1" selected="0">
            <x v="1"/>
          </reference>
          <reference field="1" count="1" selected="0">
            <x v="3"/>
          </reference>
        </references>
      </pivotArea>
    </chartFormat>
    <chartFormat chart="9" format="3" series="1">
      <pivotArea type="data" outline="0" fieldPosition="0">
        <references count="2">
          <reference field="4294967294" count="1" selected="0">
            <x v="1"/>
          </reference>
          <reference field="1" count="1" selected="0">
            <x v="4"/>
          </reference>
        </references>
      </pivotArea>
    </chartFormat>
    <chartFormat chart="9" format="4" series="1">
      <pivotArea type="data" outline="0" fieldPosition="0">
        <references count="2">
          <reference field="4294967294" count="1" selected="0">
            <x v="1"/>
          </reference>
          <reference field="1" count="1" selected="0">
            <x v="5"/>
          </reference>
        </references>
      </pivotArea>
    </chartFormat>
    <chartFormat chart="9" format="5" series="1">
      <pivotArea type="data" outline="0" fieldPosition="0">
        <references count="2">
          <reference field="4294967294" count="1" selected="0">
            <x v="1"/>
          </reference>
          <reference field="1" count="1" selected="0">
            <x v="6"/>
          </reference>
        </references>
      </pivotArea>
    </chartFormat>
    <chartFormat chart="9" format="6" series="1">
      <pivotArea type="data" outline="0" fieldPosition="0">
        <references count="2">
          <reference field="4294967294" count="1" selected="0">
            <x v="1"/>
          </reference>
          <reference field="1" count="1" selected="0">
            <x v="7"/>
          </reference>
        </references>
      </pivotArea>
    </chartFormat>
    <chartFormat chart="9" format="7" series="1">
      <pivotArea type="data" outline="0" fieldPosition="0">
        <references count="2">
          <reference field="4294967294" count="1" selected="0">
            <x v="1"/>
          </reference>
          <reference field="1" count="1" selected="0">
            <x v="8"/>
          </reference>
        </references>
      </pivotArea>
    </chartFormat>
    <chartFormat chart="9" format="8" series="1">
      <pivotArea type="data" outline="0" fieldPosition="0">
        <references count="2">
          <reference field="4294967294" count="1" selected="0">
            <x v="1"/>
          </reference>
          <reference field="1" count="1" selected="0">
            <x v="9"/>
          </reference>
        </references>
      </pivotArea>
    </chartFormat>
    <chartFormat chart="9" format="9" series="1">
      <pivotArea type="data" outline="0" fieldPosition="0">
        <references count="2">
          <reference field="4294967294" count="1" selected="0">
            <x v="1"/>
          </reference>
          <reference field="1" count="1" selected="0">
            <x v="11"/>
          </reference>
        </references>
      </pivotArea>
    </chartFormat>
    <chartFormat chart="9" format="10" series="1">
      <pivotArea type="data" outline="0" fieldPosition="0">
        <references count="2">
          <reference field="4294967294" count="1" selected="0">
            <x v="1"/>
          </reference>
          <reference field="1" count="1" selected="0">
            <x v="40"/>
          </reference>
        </references>
      </pivotArea>
    </chartFormat>
    <chartFormat chart="9" format="11" series="1">
      <pivotArea type="data" outline="0" fieldPosition="0">
        <references count="2">
          <reference field="4294967294" count="1" selected="0">
            <x v="1"/>
          </reference>
          <reference field="1" count="1" selected="0">
            <x v="12"/>
          </reference>
        </references>
      </pivotArea>
    </chartFormat>
    <chartFormat chart="9" format="12" series="1">
      <pivotArea type="data" outline="0" fieldPosition="0">
        <references count="2">
          <reference field="4294967294" count="1" selected="0">
            <x v="1"/>
          </reference>
          <reference field="1" count="1" selected="0">
            <x v="13"/>
          </reference>
        </references>
      </pivotArea>
    </chartFormat>
    <chartFormat chart="9" format="13" series="1">
      <pivotArea type="data" outline="0" fieldPosition="0">
        <references count="2">
          <reference field="4294967294" count="1" selected="0">
            <x v="1"/>
          </reference>
          <reference field="1" count="1" selected="0">
            <x v="15"/>
          </reference>
        </references>
      </pivotArea>
    </chartFormat>
    <chartFormat chart="9" format="14" series="1">
      <pivotArea type="data" outline="0" fieldPosition="0">
        <references count="2">
          <reference field="4294967294" count="1" selected="0">
            <x v="1"/>
          </reference>
          <reference field="1" count="1" selected="0">
            <x v="18"/>
          </reference>
        </references>
      </pivotArea>
    </chartFormat>
    <chartFormat chart="9" format="15" series="1">
      <pivotArea type="data" outline="0" fieldPosition="0">
        <references count="2">
          <reference field="4294967294" count="1" selected="0">
            <x v="1"/>
          </reference>
          <reference field="1" count="1" selected="0">
            <x v="19"/>
          </reference>
        </references>
      </pivotArea>
    </chartFormat>
    <chartFormat chart="9" format="16" series="1">
      <pivotArea type="data" outline="0" fieldPosition="0">
        <references count="2">
          <reference field="4294967294" count="1" selected="0">
            <x v="1"/>
          </reference>
          <reference field="1" count="1" selected="0">
            <x v="24"/>
          </reference>
        </references>
      </pivotArea>
    </chartFormat>
    <chartFormat chart="9" format="17" series="1">
      <pivotArea type="data" outline="0" fieldPosition="0">
        <references count="2">
          <reference field="4294967294" count="1" selected="0">
            <x v="1"/>
          </reference>
          <reference field="1" count="1" selected="0">
            <x v="25"/>
          </reference>
        </references>
      </pivotArea>
    </chartFormat>
    <chartFormat chart="9" format="18" series="1">
      <pivotArea type="data" outline="0" fieldPosition="0">
        <references count="2">
          <reference field="4294967294" count="1" selected="0">
            <x v="1"/>
          </reference>
          <reference field="1" count="1" selected="0">
            <x v="26"/>
          </reference>
        </references>
      </pivotArea>
    </chartFormat>
    <chartFormat chart="9" format="19" series="1">
      <pivotArea type="data" outline="0" fieldPosition="0">
        <references count="2">
          <reference field="4294967294" count="1" selected="0">
            <x v="1"/>
          </reference>
          <reference field="1" count="1" selected="0">
            <x v="28"/>
          </reference>
        </references>
      </pivotArea>
    </chartFormat>
    <chartFormat chart="9" format="20" series="1">
      <pivotArea type="data" outline="0" fieldPosition="0">
        <references count="2">
          <reference field="4294967294" count="1" selected="0">
            <x v="1"/>
          </reference>
          <reference field="1" count="1" selected="0">
            <x v="29"/>
          </reference>
        </references>
      </pivotArea>
    </chartFormat>
    <chartFormat chart="9" format="21" series="1">
      <pivotArea type="data" outline="0" fieldPosition="0">
        <references count="2">
          <reference field="4294967294" count="1" selected="0">
            <x v="1"/>
          </reference>
          <reference field="1" count="1" selected="0">
            <x v="30"/>
          </reference>
        </references>
      </pivotArea>
    </chartFormat>
    <chartFormat chart="9" format="22" series="1">
      <pivotArea type="data" outline="0" fieldPosition="0">
        <references count="2">
          <reference field="4294967294" count="1" selected="0">
            <x v="1"/>
          </reference>
          <reference field="1" count="1" selected="0">
            <x v="31"/>
          </reference>
        </references>
      </pivotArea>
    </chartFormat>
    <chartFormat chart="9" format="23" series="1">
      <pivotArea type="data" outline="0" fieldPosition="0">
        <references count="2">
          <reference field="4294967294" count="1" selected="0">
            <x v="1"/>
          </reference>
          <reference field="1" count="1" selected="0">
            <x v="32"/>
          </reference>
        </references>
      </pivotArea>
    </chartFormat>
    <chartFormat chart="9" format="24" series="1">
      <pivotArea type="data" outline="0" fieldPosition="0">
        <references count="2">
          <reference field="4294967294" count="1" selected="0">
            <x v="1"/>
          </reference>
          <reference field="1" count="1" selected="0">
            <x v="33"/>
          </reference>
        </references>
      </pivotArea>
    </chartFormat>
    <chartFormat chart="9" format="25" series="1">
      <pivotArea type="data" outline="0" fieldPosition="0">
        <references count="2">
          <reference field="4294967294" count="1" selected="0">
            <x v="1"/>
          </reference>
          <reference field="1" count="1" selected="0">
            <x v="34"/>
          </reference>
        </references>
      </pivotArea>
    </chartFormat>
    <chartFormat chart="9" format="26" series="1">
      <pivotArea type="data" outline="0" fieldPosition="0">
        <references count="2">
          <reference field="4294967294" count="1" selected="0">
            <x v="1"/>
          </reference>
          <reference field="1" count="1" selected="0">
            <x v="35"/>
          </reference>
        </references>
      </pivotArea>
    </chartFormat>
    <chartFormat chart="9" format="27" series="1">
      <pivotArea type="data" outline="0" fieldPosition="0">
        <references count="2">
          <reference field="4294967294" count="1" selected="0">
            <x v="1"/>
          </reference>
          <reference field="1" count="1" selected="0">
            <x v="36"/>
          </reference>
        </references>
      </pivotArea>
    </chartFormat>
    <chartFormat chart="9" format="28" series="1">
      <pivotArea type="data" outline="0" fieldPosition="0">
        <references count="2">
          <reference field="4294967294" count="1" selected="0">
            <x v="1"/>
          </reference>
          <reference field="1" count="1" selected="0">
            <x v="37"/>
          </reference>
        </references>
      </pivotArea>
    </chartFormat>
    <chartFormat chart="9" format="29" series="1">
      <pivotArea type="data" outline="0" fieldPosition="0">
        <references count="2">
          <reference field="4294967294" count="1" selected="0">
            <x v="1"/>
          </reference>
          <reference field="1" count="1" selected="0">
            <x v="41"/>
          </reference>
        </references>
      </pivotArea>
    </chartFormat>
    <chartFormat chart="9" format="30" series="1">
      <pivotArea type="data" outline="0" fieldPosition="0">
        <references count="2">
          <reference field="4294967294" count="1" selected="0">
            <x v="1"/>
          </reference>
          <reference field="1" count="1" selected="0">
            <x v="42"/>
          </reference>
        </references>
      </pivotArea>
    </chartFormat>
    <chartFormat chart="9" format="31" series="1">
      <pivotArea type="data" outline="0" fieldPosition="0">
        <references count="2">
          <reference field="4294967294" count="1" selected="0">
            <x v="1"/>
          </reference>
          <reference field="1" count="1" selected="0">
            <x v="38"/>
          </reference>
        </references>
      </pivotArea>
    </chartFormat>
    <chartFormat chart="12" format="64" series="1">
      <pivotArea type="data" outline="0" fieldPosition="0">
        <references count="2">
          <reference field="4294967294" count="1" selected="0">
            <x v="1"/>
          </reference>
          <reference field="1" count="1" selected="0">
            <x v="0"/>
          </reference>
        </references>
      </pivotArea>
    </chartFormat>
    <chartFormat chart="12" format="65" series="1">
      <pivotArea type="data" outline="0" fieldPosition="0">
        <references count="2">
          <reference field="4294967294" count="1" selected="0">
            <x v="1"/>
          </reference>
          <reference field="1" count="1" selected="0">
            <x v="1"/>
          </reference>
        </references>
      </pivotArea>
    </chartFormat>
    <chartFormat chart="12" format="66" series="1">
      <pivotArea type="data" outline="0" fieldPosition="0">
        <references count="2">
          <reference field="4294967294" count="1" selected="0">
            <x v="1"/>
          </reference>
          <reference field="1" count="1" selected="0">
            <x v="3"/>
          </reference>
        </references>
      </pivotArea>
    </chartFormat>
    <chartFormat chart="12" format="67" series="1">
      <pivotArea type="data" outline="0" fieldPosition="0">
        <references count="2">
          <reference field="4294967294" count="1" selected="0">
            <x v="1"/>
          </reference>
          <reference field="1" count="1" selected="0">
            <x v="4"/>
          </reference>
        </references>
      </pivotArea>
    </chartFormat>
    <chartFormat chart="12" format="68" series="1">
      <pivotArea type="data" outline="0" fieldPosition="0">
        <references count="2">
          <reference field="4294967294" count="1" selected="0">
            <x v="1"/>
          </reference>
          <reference field="1" count="1" selected="0">
            <x v="5"/>
          </reference>
        </references>
      </pivotArea>
    </chartFormat>
    <chartFormat chart="12" format="69" series="1">
      <pivotArea type="data" outline="0" fieldPosition="0">
        <references count="2">
          <reference field="4294967294" count="1" selected="0">
            <x v="1"/>
          </reference>
          <reference field="1" count="1" selected="0">
            <x v="6"/>
          </reference>
        </references>
      </pivotArea>
    </chartFormat>
    <chartFormat chart="12" format="70" series="1">
      <pivotArea type="data" outline="0" fieldPosition="0">
        <references count="2">
          <reference field="4294967294" count="1" selected="0">
            <x v="1"/>
          </reference>
          <reference field="1" count="1" selected="0">
            <x v="7"/>
          </reference>
        </references>
      </pivotArea>
    </chartFormat>
    <chartFormat chart="12" format="71" series="1">
      <pivotArea type="data" outline="0" fieldPosition="0">
        <references count="2">
          <reference field="4294967294" count="1" selected="0">
            <x v="1"/>
          </reference>
          <reference field="1" count="1" selected="0">
            <x v="8"/>
          </reference>
        </references>
      </pivotArea>
    </chartFormat>
    <chartFormat chart="12" format="72" series="1">
      <pivotArea type="data" outline="0" fieldPosition="0">
        <references count="2">
          <reference field="4294967294" count="1" selected="0">
            <x v="1"/>
          </reference>
          <reference field="1" count="1" selected="0">
            <x v="9"/>
          </reference>
        </references>
      </pivotArea>
    </chartFormat>
    <chartFormat chart="12" format="73" series="1">
      <pivotArea type="data" outline="0" fieldPosition="0">
        <references count="2">
          <reference field="4294967294" count="1" selected="0">
            <x v="1"/>
          </reference>
          <reference field="1" count="1" selected="0">
            <x v="11"/>
          </reference>
        </references>
      </pivotArea>
    </chartFormat>
    <chartFormat chart="12" format="74" series="1">
      <pivotArea type="data" outline="0" fieldPosition="0">
        <references count="2">
          <reference field="4294967294" count="1" selected="0">
            <x v="1"/>
          </reference>
          <reference field="1" count="1" selected="0">
            <x v="40"/>
          </reference>
        </references>
      </pivotArea>
    </chartFormat>
    <chartFormat chart="12" format="75" series="1">
      <pivotArea type="data" outline="0" fieldPosition="0">
        <references count="2">
          <reference field="4294967294" count="1" selected="0">
            <x v="1"/>
          </reference>
          <reference field="1" count="1" selected="0">
            <x v="12"/>
          </reference>
        </references>
      </pivotArea>
    </chartFormat>
    <chartFormat chart="12" format="76" series="1">
      <pivotArea type="data" outline="0" fieldPosition="0">
        <references count="2">
          <reference field="4294967294" count="1" selected="0">
            <x v="1"/>
          </reference>
          <reference field="1" count="1" selected="0">
            <x v="13"/>
          </reference>
        </references>
      </pivotArea>
    </chartFormat>
    <chartFormat chart="12" format="77" series="1">
      <pivotArea type="data" outline="0" fieldPosition="0">
        <references count="2">
          <reference field="4294967294" count="1" selected="0">
            <x v="1"/>
          </reference>
          <reference field="1" count="1" selected="0">
            <x v="15"/>
          </reference>
        </references>
      </pivotArea>
    </chartFormat>
    <chartFormat chart="12" format="78" series="1">
      <pivotArea type="data" outline="0" fieldPosition="0">
        <references count="2">
          <reference field="4294967294" count="1" selected="0">
            <x v="1"/>
          </reference>
          <reference field="1" count="1" selected="0">
            <x v="18"/>
          </reference>
        </references>
      </pivotArea>
    </chartFormat>
    <chartFormat chart="12" format="79" series="1">
      <pivotArea type="data" outline="0" fieldPosition="0">
        <references count="2">
          <reference field="4294967294" count="1" selected="0">
            <x v="1"/>
          </reference>
          <reference field="1" count="1" selected="0">
            <x v="19"/>
          </reference>
        </references>
      </pivotArea>
    </chartFormat>
    <chartFormat chart="12" format="80" series="1">
      <pivotArea type="data" outline="0" fieldPosition="0">
        <references count="2">
          <reference field="4294967294" count="1" selected="0">
            <x v="1"/>
          </reference>
          <reference field="1" count="1" selected="0">
            <x v="24"/>
          </reference>
        </references>
      </pivotArea>
    </chartFormat>
    <chartFormat chart="12" format="81" series="1">
      <pivotArea type="data" outline="0" fieldPosition="0">
        <references count="2">
          <reference field="4294967294" count="1" selected="0">
            <x v="1"/>
          </reference>
          <reference field="1" count="1" selected="0">
            <x v="25"/>
          </reference>
        </references>
      </pivotArea>
    </chartFormat>
    <chartFormat chart="12" format="82" series="1">
      <pivotArea type="data" outline="0" fieldPosition="0">
        <references count="2">
          <reference field="4294967294" count="1" selected="0">
            <x v="1"/>
          </reference>
          <reference field="1" count="1" selected="0">
            <x v="26"/>
          </reference>
        </references>
      </pivotArea>
    </chartFormat>
    <chartFormat chart="12" format="83" series="1">
      <pivotArea type="data" outline="0" fieldPosition="0">
        <references count="2">
          <reference field="4294967294" count="1" selected="0">
            <x v="1"/>
          </reference>
          <reference field="1" count="1" selected="0">
            <x v="28"/>
          </reference>
        </references>
      </pivotArea>
    </chartFormat>
    <chartFormat chart="12" format="84" series="1">
      <pivotArea type="data" outline="0" fieldPosition="0">
        <references count="2">
          <reference field="4294967294" count="1" selected="0">
            <x v="1"/>
          </reference>
          <reference field="1" count="1" selected="0">
            <x v="29"/>
          </reference>
        </references>
      </pivotArea>
    </chartFormat>
    <chartFormat chart="12" format="85" series="1">
      <pivotArea type="data" outline="0" fieldPosition="0">
        <references count="2">
          <reference field="4294967294" count="1" selected="0">
            <x v="1"/>
          </reference>
          <reference field="1" count="1" selected="0">
            <x v="30"/>
          </reference>
        </references>
      </pivotArea>
    </chartFormat>
    <chartFormat chart="12" format="86" series="1">
      <pivotArea type="data" outline="0" fieldPosition="0">
        <references count="2">
          <reference field="4294967294" count="1" selected="0">
            <x v="1"/>
          </reference>
          <reference field="1" count="1" selected="0">
            <x v="31"/>
          </reference>
        </references>
      </pivotArea>
    </chartFormat>
    <chartFormat chart="12" format="87" series="1">
      <pivotArea type="data" outline="0" fieldPosition="0">
        <references count="2">
          <reference field="4294967294" count="1" selected="0">
            <x v="1"/>
          </reference>
          <reference field="1" count="1" selected="0">
            <x v="32"/>
          </reference>
        </references>
      </pivotArea>
    </chartFormat>
    <chartFormat chart="12" format="88" series="1">
      <pivotArea type="data" outline="0" fieldPosition="0">
        <references count="2">
          <reference field="4294967294" count="1" selected="0">
            <x v="1"/>
          </reference>
          <reference field="1" count="1" selected="0">
            <x v="33"/>
          </reference>
        </references>
      </pivotArea>
    </chartFormat>
    <chartFormat chart="12" format="89" series="1">
      <pivotArea type="data" outline="0" fieldPosition="0">
        <references count="2">
          <reference field="4294967294" count="1" selected="0">
            <x v="1"/>
          </reference>
          <reference field="1" count="1" selected="0">
            <x v="34"/>
          </reference>
        </references>
      </pivotArea>
    </chartFormat>
    <chartFormat chart="12" format="90" series="1">
      <pivotArea type="data" outline="0" fieldPosition="0">
        <references count="2">
          <reference field="4294967294" count="1" selected="0">
            <x v="1"/>
          </reference>
          <reference field="1" count="1" selected="0">
            <x v="35"/>
          </reference>
        </references>
      </pivotArea>
    </chartFormat>
    <chartFormat chart="12" format="91" series="1">
      <pivotArea type="data" outline="0" fieldPosition="0">
        <references count="2">
          <reference field="4294967294" count="1" selected="0">
            <x v="1"/>
          </reference>
          <reference field="1" count="1" selected="0">
            <x v="36"/>
          </reference>
        </references>
      </pivotArea>
    </chartFormat>
    <chartFormat chart="12" format="92" series="1">
      <pivotArea type="data" outline="0" fieldPosition="0">
        <references count="2">
          <reference field="4294967294" count="1" selected="0">
            <x v="1"/>
          </reference>
          <reference field="1" count="1" selected="0">
            <x v="37"/>
          </reference>
        </references>
      </pivotArea>
    </chartFormat>
    <chartFormat chart="12" format="93" series="1">
      <pivotArea type="data" outline="0" fieldPosition="0">
        <references count="2">
          <reference field="4294967294" count="1" selected="0">
            <x v="1"/>
          </reference>
          <reference field="1" count="1" selected="0">
            <x v="41"/>
          </reference>
        </references>
      </pivotArea>
    </chartFormat>
    <chartFormat chart="12" format="94" series="1">
      <pivotArea type="data" outline="0" fieldPosition="0">
        <references count="2">
          <reference field="4294967294" count="1" selected="0">
            <x v="1"/>
          </reference>
          <reference field="1" count="1" selected="0">
            <x v="42"/>
          </reference>
        </references>
      </pivotArea>
    </chartFormat>
    <chartFormat chart="12" format="95" series="1">
      <pivotArea type="data" outline="0" fieldPosition="0">
        <references count="2">
          <reference field="4294967294" count="1" selected="0">
            <x v="1"/>
          </reference>
          <reference field="1" count="1" selected="0">
            <x v="38"/>
          </reference>
        </references>
      </pivotArea>
    </chartFormat>
    <chartFormat chart="12" format="96" series="1">
      <pivotArea type="data" outline="0" fieldPosition="0">
        <references count="2">
          <reference field="4294967294" count="1" selected="0">
            <x v="1"/>
          </reference>
          <reference field="0" count="1" selected="0">
            <x v="2"/>
          </reference>
        </references>
      </pivotArea>
    </chartFormat>
    <chartFormat chart="12" format="97" series="1">
      <pivotArea type="data" outline="0" fieldPosition="0">
        <references count="2">
          <reference field="4294967294" count="1" selected="0">
            <x v="1"/>
          </reference>
          <reference field="0" count="1" selected="0">
            <x v="0"/>
          </reference>
        </references>
      </pivotArea>
    </chartFormat>
    <chartFormat chart="12" format="98" series="1">
      <pivotArea type="data" outline="0" fieldPosition="0">
        <references count="2">
          <reference field="4294967294" count="1" selected="0">
            <x v="1"/>
          </reference>
          <reference field="0" count="1" selected="0">
            <x v="1"/>
          </reference>
        </references>
      </pivotArea>
    </chartFormat>
    <chartFormat chart="12" format="99" series="1">
      <pivotArea type="data" outline="0" fieldPosition="0">
        <references count="2">
          <reference field="4294967294" count="1" selected="0">
            <x v="2"/>
          </reference>
          <reference field="0" count="1" selected="0">
            <x v="2"/>
          </reference>
        </references>
      </pivotArea>
    </chartFormat>
    <chartFormat chart="12" format="100" series="1">
      <pivotArea type="data" outline="0" fieldPosition="0">
        <references count="2">
          <reference field="4294967294" count="1" selected="0">
            <x v="2"/>
          </reference>
          <reference field="0" count="1" selected="0">
            <x v="0"/>
          </reference>
        </references>
      </pivotArea>
    </chartFormat>
    <chartFormat chart="12" format="101" series="1">
      <pivotArea type="data" outline="0" fieldPosition="0">
        <references count="2">
          <reference field="4294967294" count="1" selected="0">
            <x v="2"/>
          </reference>
          <reference field="0" count="1" selected="0">
            <x v="1"/>
          </reference>
        </references>
      </pivotArea>
    </chartFormat>
    <chartFormat chart="9" format="32" series="1">
      <pivotArea type="data" outline="0" fieldPosition="0">
        <references count="2">
          <reference field="4294967294" count="1" selected="0">
            <x v="1"/>
          </reference>
          <reference field="0" count="1" selected="0">
            <x v="2"/>
          </reference>
        </references>
      </pivotArea>
    </chartFormat>
    <chartFormat chart="9" format="33" series="1">
      <pivotArea type="data" outline="0" fieldPosition="0">
        <references count="2">
          <reference field="4294967294" count="1" selected="0">
            <x v="1"/>
          </reference>
          <reference field="0" count="1" selected="0">
            <x v="0"/>
          </reference>
        </references>
      </pivotArea>
    </chartFormat>
    <chartFormat chart="9" format="34" series="1">
      <pivotArea type="data" outline="0" fieldPosition="0">
        <references count="2">
          <reference field="4294967294" count="1" selected="0">
            <x v="1"/>
          </reference>
          <reference field="0" count="1" selected="0">
            <x v="1"/>
          </reference>
        </references>
      </pivotArea>
    </chartFormat>
    <chartFormat chart="9" format="35" series="1">
      <pivotArea type="data" outline="0" fieldPosition="0">
        <references count="2">
          <reference field="4294967294" count="1" selected="0">
            <x v="2"/>
          </reference>
          <reference field="0" count="1" selected="0">
            <x v="2"/>
          </reference>
        </references>
      </pivotArea>
    </chartFormat>
    <chartFormat chart="9" format="36" series="1">
      <pivotArea type="data" outline="0" fieldPosition="0">
        <references count="2">
          <reference field="4294967294" count="1" selected="0">
            <x v="2"/>
          </reference>
          <reference field="0" count="1" selected="0">
            <x v="0"/>
          </reference>
        </references>
      </pivotArea>
    </chartFormat>
    <chartFormat chart="9" format="37" series="1">
      <pivotArea type="data" outline="0" fieldPosition="0">
        <references count="2">
          <reference field="4294967294" count="1" selected="0">
            <x v="2"/>
          </reference>
          <reference field="0" count="1" selected="0">
            <x v="1"/>
          </reference>
        </references>
      </pivotArea>
    </chartFormat>
    <chartFormat chart="12" format="105" series="1">
      <pivotArea type="data" outline="0" fieldPosition="0">
        <references count="2">
          <reference field="4294967294" count="1" selected="0">
            <x v="0"/>
          </reference>
          <reference field="0" count="1" selected="0">
            <x v="0"/>
          </reference>
        </references>
      </pivotArea>
    </chartFormat>
    <chartFormat chart="12" format="106" series="1">
      <pivotArea type="data" outline="0" fieldPosition="0">
        <references count="2">
          <reference field="4294967294" count="1" selected="0">
            <x v="0"/>
          </reference>
          <reference field="0" count="1" selected="0">
            <x v="1"/>
          </reference>
        </references>
      </pivotArea>
    </chartFormat>
    <chartFormat chart="9" format="41" series="1">
      <pivotArea type="data" outline="0" fieldPosition="0">
        <references count="2">
          <reference field="4294967294" count="1" selected="0">
            <x v="0"/>
          </reference>
          <reference field="0" count="1" selected="0">
            <x v="0"/>
          </reference>
        </references>
      </pivotArea>
    </chartFormat>
    <chartFormat chart="9" format="42" series="1">
      <pivotArea type="data" outline="0" fieldPosition="0">
        <references count="2">
          <reference field="4294967294" count="1" selected="0">
            <x v="0"/>
          </reference>
          <reference field="0" count="1" selected="0">
            <x v="1"/>
          </reference>
        </references>
      </pivotArea>
    </chartFormat>
    <chartFormat chart="12" format="107" series="1">
      <pivotArea type="data" outline="0" fieldPosition="0">
        <references count="1">
          <reference field="4294967294" count="1" selected="0">
            <x v="0"/>
          </reference>
        </references>
      </pivotArea>
    </chartFormat>
    <chartFormat chart="9" format="43" series="1">
      <pivotArea type="data" outline="0" fieldPosition="0">
        <references count="1">
          <reference field="4294967294" count="1" selected="0">
            <x v="0"/>
          </reference>
        </references>
      </pivotArea>
    </chartFormat>
    <chartFormat chart="12" format="108" series="1">
      <pivotArea type="data" outline="0" fieldPosition="0">
        <references count="3">
          <reference field="4294967294" count="1" selected="0">
            <x v="1"/>
          </reference>
          <reference field="0" count="1" selected="0">
            <x v="0"/>
          </reference>
          <reference field="5" count="1" selected="0">
            <x v="1"/>
          </reference>
        </references>
      </pivotArea>
    </chartFormat>
    <chartFormat chart="12" format="109" series="1">
      <pivotArea type="data" outline="0" fieldPosition="0">
        <references count="3">
          <reference field="4294967294" count="1" selected="0">
            <x v="1"/>
          </reference>
          <reference field="0" count="1" selected="0">
            <x v="1"/>
          </reference>
          <reference field="5" count="1" selected="0">
            <x v="1"/>
          </reference>
        </references>
      </pivotArea>
    </chartFormat>
    <chartFormat chart="12" format="110" series="1">
      <pivotArea type="data" outline="0" fieldPosition="0">
        <references count="3">
          <reference field="4294967294" count="1" selected="0">
            <x v="2"/>
          </reference>
          <reference field="0" count="1" selected="0">
            <x v="0"/>
          </reference>
          <reference field="5" count="1" selected="0">
            <x v="2"/>
          </reference>
        </references>
      </pivotArea>
    </chartFormat>
    <chartFormat chart="12" format="111" series="1">
      <pivotArea type="data" outline="0" fieldPosition="0">
        <references count="3">
          <reference field="4294967294" count="1" selected="0">
            <x v="2"/>
          </reference>
          <reference field="0" count="1" selected="0">
            <x v="1"/>
          </reference>
          <reference field="5" count="1" selected="0">
            <x v="2"/>
          </reference>
        </references>
      </pivotArea>
    </chartFormat>
    <chartFormat chart="9" format="44" series="1">
      <pivotArea type="data" outline="0" fieldPosition="0">
        <references count="3">
          <reference field="4294967294" count="1" selected="0">
            <x v="1"/>
          </reference>
          <reference field="0" count="1" selected="0">
            <x v="0"/>
          </reference>
          <reference field="5" count="1" selected="0">
            <x v="1"/>
          </reference>
        </references>
      </pivotArea>
    </chartFormat>
    <chartFormat chart="9" format="45" series="1">
      <pivotArea type="data" outline="0" fieldPosition="0">
        <references count="3">
          <reference field="4294967294" count="1" selected="0">
            <x v="1"/>
          </reference>
          <reference field="0" count="1" selected="0">
            <x v="1"/>
          </reference>
          <reference field="5" count="1" selected="0">
            <x v="1"/>
          </reference>
        </references>
      </pivotArea>
    </chartFormat>
    <chartFormat chart="9" format="46" series="1">
      <pivotArea type="data" outline="0" fieldPosition="0">
        <references count="3">
          <reference field="4294967294" count="1" selected="0">
            <x v="2"/>
          </reference>
          <reference field="0" count="1" selected="0">
            <x v="0"/>
          </reference>
          <reference field="5" count="1" selected="0">
            <x v="2"/>
          </reference>
        </references>
      </pivotArea>
    </chartFormat>
    <chartFormat chart="9" format="47" series="1">
      <pivotArea type="data" outline="0" fieldPosition="0">
        <references count="3">
          <reference field="4294967294" count="1" selected="0">
            <x v="2"/>
          </reference>
          <reference field="0" count="1" selected="0">
            <x v="1"/>
          </reference>
          <reference field="5" count="1" selected="0">
            <x v="2"/>
          </reference>
        </references>
      </pivotArea>
    </chartFormat>
    <chartFormat chart="12" format="112" series="1">
      <pivotArea type="data" outline="0" fieldPosition="0">
        <references count="3">
          <reference field="4294967294" count="1" selected="0">
            <x v="0"/>
          </reference>
          <reference field="0" count="1" selected="0">
            <x v="1"/>
          </reference>
          <reference field="5" count="1" selected="0">
            <x v="0"/>
          </reference>
        </references>
      </pivotArea>
    </chartFormat>
    <chartFormat chart="9" format="48" series="1">
      <pivotArea type="data" outline="0" fieldPosition="0">
        <references count="3">
          <reference field="4294967294" count="1" selected="0">
            <x v="0"/>
          </reference>
          <reference field="0" count="1" selected="0">
            <x v="1"/>
          </reference>
          <reference field="5" count="1" selected="0">
            <x v="0"/>
          </reference>
        </references>
      </pivotArea>
    </chartFormat>
    <chartFormat chart="9" format="51" series="1">
      <pivotArea type="data" outline="0" fieldPosition="0">
        <references count="3">
          <reference field="4294967294" count="1" selected="0">
            <x v="0"/>
          </reference>
          <reference field="0" count="1" selected="0">
            <x v="0"/>
          </reference>
          <reference field="5" count="1" selected="0">
            <x v="0"/>
          </reference>
        </references>
      </pivotArea>
    </chartFormat>
  </chartFormats>
  <pivotHierarchies count="159">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1"/>
  </rowHierarchiesUsage>
  <colHierarchiesUsage count="3">
    <colHierarchyUsage hierarchyUsage="-2"/>
    <colHierarchyUsage hierarchyUsage="1"/>
    <colHierarchyUsage hierarchyUsage="1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ño]"/>
        <x15:activeTabTopLevelEntity name="[eficacia]"/>
        <x15:activeTabTopLevelEntity name="[valornivelriesgo]"/>
        <x15:activeTabTopLevelEntity name="[Valorcualitativoriesgo]"/>
        <x15:activeTabTopLevelEntity name="[Actividadesdelamatriz]"/>
        <x15:activeTabTopLevelEntity name="[subclasificacion]"/>
        <x15:activeTabTopLevelEntity name="[año24]"/>
        <x15:activeTabTopLevelEntity name="[año25]"/>
        <x15:activeTabTopLevelEntity name="[Consecuencia]"/>
        <x15:activeTabTopLevelEntity name="[Tipopeligro]"/>
        <x15:activeTabTopLevelEntity name="[año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3AA22F-83BE-43DB-8ACE-5322D49F2D18}" name="TablaDinámica9" cacheId="284" dataOnRows="1" dataPosition="0" applyNumberFormats="0" applyBorderFormats="0" applyFontFormats="0" applyPatternFormats="0" applyAlignmentFormats="0" applyWidthHeightFormats="1" dataCaption="Valores" tag="4e828aa6-f1d1-4460-bfd4-13612fa94085" updatedVersion="8" minRefreshableVersion="3" useAutoFormatting="1" subtotalHiddenItems="1" itemPrintTitles="1" createdVersion="5" indent="0" outline="1" outlineData="1" multipleFieldFilters="0" chartFormat="17">
  <location ref="J327:AF344" firstHeaderRow="1" firstDataRow="3" firstDataCol="1"/>
  <pivotFields count="11">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Col"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5">
    <i>
      <x/>
    </i>
    <i r="1">
      <x/>
    </i>
    <i r="1">
      <x v="1"/>
    </i>
    <i r="1">
      <x v="2"/>
    </i>
    <i i="1">
      <x v="1"/>
    </i>
    <i r="1" i="1">
      <x/>
    </i>
    <i r="1" i="1">
      <x v="1"/>
    </i>
    <i r="1" i="1">
      <x v="2"/>
    </i>
    <i i="2">
      <x v="2"/>
    </i>
    <i r="1" i="2">
      <x/>
    </i>
    <i r="1" i="2">
      <x v="1"/>
    </i>
    <i r="1" i="2">
      <x v="2"/>
    </i>
    <i t="grand">
      <x/>
    </i>
    <i t="grand" i="1">
      <x v="1"/>
    </i>
    <i t="grand" i="2">
      <x v="2"/>
    </i>
  </rowItems>
  <colFields count="2">
    <field x="0"/>
    <field x="4"/>
  </colFields>
  <colItems count="22">
    <i>
      <x/>
      <x/>
    </i>
    <i r="1">
      <x v="1"/>
    </i>
    <i r="1">
      <x v="2"/>
    </i>
    <i r="1">
      <x v="3"/>
    </i>
    <i r="1">
      <x v="4"/>
    </i>
    <i r="1">
      <x v="5"/>
    </i>
    <i r="1">
      <x v="6"/>
    </i>
    <i>
      <x v="1"/>
      <x/>
    </i>
    <i r="1">
      <x v="1"/>
    </i>
    <i r="1">
      <x v="2"/>
    </i>
    <i r="1">
      <x v="3"/>
    </i>
    <i r="1">
      <x v="4"/>
    </i>
    <i r="1">
      <x v="5"/>
    </i>
    <i r="1">
      <x v="6"/>
    </i>
    <i>
      <x v="2"/>
      <x/>
    </i>
    <i r="1">
      <x v="1"/>
    </i>
    <i r="1">
      <x v="2"/>
    </i>
    <i r="1">
      <x v="3"/>
    </i>
    <i r="1">
      <x v="4"/>
    </i>
    <i r="1">
      <x v="5"/>
    </i>
    <i r="1">
      <x v="6"/>
    </i>
    <i t="grand">
      <x/>
    </i>
  </colItems>
  <dataFields count="3">
    <dataField name="Recuento de VALORACION DEL RIESGO RESULTANTE CON CONTROLES (Riesgo residual) - INTERPRETACIÓN DEL RIESGO" fld="2" subtotal="count" baseField="0" baseItem="0"/>
    <dataField name="Recuento de VALORACION DEL RIESGO RESULTANTE CON CONTROLES (Riesgo residual) - INTERPRETACIÓN DEL RIESGO" fld="5" subtotal="count" baseField="0" baseItem="0"/>
    <dataField name="Recuento de VALORACION DEL RIESGO RESULTANTE CON CONTROLES (Riesgo residual) - INTERPRETACIÓN DEL RIESGO" fld="3" subtotal="count" baseField="0" baseItem="0"/>
  </dataFields>
  <chartFormats count="44">
    <chartFormat chart="12" format="0" series="1">
      <pivotArea type="data" outline="0" fieldPosition="0">
        <references count="2">
          <reference field="4294967294" count="1" selected="0">
            <x v="0"/>
          </reference>
          <reference field="0"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3">
          <reference field="4294967294" count="1" selected="0">
            <x v="0"/>
          </reference>
          <reference field="0" count="1" selected="0">
            <x v="0"/>
          </reference>
          <reference field="4" count="1" selected="0">
            <x v="2"/>
          </reference>
        </references>
      </pivotArea>
    </chartFormat>
    <chartFormat chart="12" format="3" series="1">
      <pivotArea type="data" outline="0" fieldPosition="0">
        <references count="3">
          <reference field="4294967294" count="1" selected="0">
            <x v="0"/>
          </reference>
          <reference field="0" count="1" selected="0">
            <x v="0"/>
          </reference>
          <reference field="4" count="1" selected="0">
            <x v="3"/>
          </reference>
        </references>
      </pivotArea>
    </chartFormat>
    <chartFormat chart="12" format="4" series="1">
      <pivotArea type="data" outline="0" fieldPosition="0">
        <references count="3">
          <reference field="4294967294" count="1" selected="0">
            <x v="0"/>
          </reference>
          <reference field="0" count="1" selected="0">
            <x v="0"/>
          </reference>
          <reference field="4" count="1" selected="0">
            <x v="4"/>
          </reference>
        </references>
      </pivotArea>
    </chartFormat>
    <chartFormat chart="12" format="5" series="1">
      <pivotArea type="data" outline="0" fieldPosition="0">
        <references count="3">
          <reference field="4294967294" count="1" selected="0">
            <x v="0"/>
          </reference>
          <reference field="0" count="1" selected="0">
            <x v="0"/>
          </reference>
          <reference field="4" count="1" selected="0">
            <x v="5"/>
          </reference>
        </references>
      </pivotArea>
    </chartFormat>
    <chartFormat chart="12" format="6" series="1">
      <pivotArea type="data" outline="0" fieldPosition="0">
        <references count="3">
          <reference field="4294967294" count="1" selected="0">
            <x v="0"/>
          </reference>
          <reference field="0" count="1" selected="0">
            <x v="0"/>
          </reference>
          <reference field="4" count="1" selected="0">
            <x v="6"/>
          </reference>
        </references>
      </pivotArea>
    </chartFormat>
    <chartFormat chart="12" format="7" series="1">
      <pivotArea type="data" outline="0" fieldPosition="0">
        <references count="3">
          <reference field="4294967294" count="1" selected="0">
            <x v="0"/>
          </reference>
          <reference field="0" count="1" selected="0">
            <x v="1"/>
          </reference>
          <reference field="4" count="1" selected="0">
            <x v="0"/>
          </reference>
        </references>
      </pivotArea>
    </chartFormat>
    <chartFormat chart="12" format="8" series="1">
      <pivotArea type="data" outline="0" fieldPosition="0">
        <references count="3">
          <reference field="4294967294" count="1" selected="0">
            <x v="0"/>
          </reference>
          <reference field="0" count="1" selected="0">
            <x v="1"/>
          </reference>
          <reference field="4" count="1" selected="0">
            <x v="1"/>
          </reference>
        </references>
      </pivotArea>
    </chartFormat>
    <chartFormat chart="12" format="9" series="1">
      <pivotArea type="data" outline="0" fieldPosition="0">
        <references count="3">
          <reference field="4294967294" count="1" selected="0">
            <x v="0"/>
          </reference>
          <reference field="0" count="1" selected="0">
            <x v="1"/>
          </reference>
          <reference field="4" count="1" selected="0">
            <x v="2"/>
          </reference>
        </references>
      </pivotArea>
    </chartFormat>
    <chartFormat chart="12" format="10" series="1">
      <pivotArea type="data" outline="0" fieldPosition="0">
        <references count="3">
          <reference field="4294967294" count="1" selected="0">
            <x v="0"/>
          </reference>
          <reference field="0" count="1" selected="0">
            <x v="1"/>
          </reference>
          <reference field="4" count="1" selected="0">
            <x v="3"/>
          </reference>
        </references>
      </pivotArea>
    </chartFormat>
    <chartFormat chart="12" format="11" series="1">
      <pivotArea type="data" outline="0" fieldPosition="0">
        <references count="3">
          <reference field="4294967294" count="1" selected="0">
            <x v="0"/>
          </reference>
          <reference field="0" count="1" selected="0">
            <x v="1"/>
          </reference>
          <reference field="4" count="1" selected="0">
            <x v="4"/>
          </reference>
        </references>
      </pivotArea>
    </chartFormat>
    <chartFormat chart="12" format="12" series="1">
      <pivotArea type="data" outline="0" fieldPosition="0">
        <references count="3">
          <reference field="4294967294" count="1" selected="0">
            <x v="0"/>
          </reference>
          <reference field="0" count="1" selected="0">
            <x v="1"/>
          </reference>
          <reference field="4" count="1" selected="0">
            <x v="5"/>
          </reference>
        </references>
      </pivotArea>
    </chartFormat>
    <chartFormat chart="12" format="13" series="1">
      <pivotArea type="data" outline="0" fieldPosition="0">
        <references count="3">
          <reference field="4294967294" count="1" selected="0">
            <x v="0"/>
          </reference>
          <reference field="0" count="1" selected="0">
            <x v="1"/>
          </reference>
          <reference field="4" count="1" selected="0">
            <x v="6"/>
          </reference>
        </references>
      </pivotArea>
    </chartFormat>
    <chartFormat chart="15" format="28" series="1">
      <pivotArea type="data" outline="0" fieldPosition="0">
        <references count="3">
          <reference field="4294967294" count="1" selected="0">
            <x v="0"/>
          </reference>
          <reference field="0" count="1" selected="0">
            <x v="0"/>
          </reference>
          <reference field="4" count="1" selected="0">
            <x v="0"/>
          </reference>
        </references>
      </pivotArea>
    </chartFormat>
    <chartFormat chart="15" format="29" series="1">
      <pivotArea type="data" outline="0" fieldPosition="0">
        <references count="3">
          <reference field="4294967294" count="1" selected="0">
            <x v="0"/>
          </reference>
          <reference field="0" count="1" selected="0">
            <x v="0"/>
          </reference>
          <reference field="4" count="1" selected="0">
            <x v="1"/>
          </reference>
        </references>
      </pivotArea>
    </chartFormat>
    <chartFormat chart="15" format="30" series="1">
      <pivotArea type="data" outline="0" fieldPosition="0">
        <references count="3">
          <reference field="4294967294" count="1" selected="0">
            <x v="0"/>
          </reference>
          <reference field="0" count="1" selected="0">
            <x v="0"/>
          </reference>
          <reference field="4" count="1" selected="0">
            <x v="2"/>
          </reference>
        </references>
      </pivotArea>
    </chartFormat>
    <chartFormat chart="15" format="31" series="1">
      <pivotArea type="data" outline="0" fieldPosition="0">
        <references count="3">
          <reference field="4294967294" count="1" selected="0">
            <x v="0"/>
          </reference>
          <reference field="0" count="1" selected="0">
            <x v="0"/>
          </reference>
          <reference field="4" count="1" selected="0">
            <x v="3"/>
          </reference>
        </references>
      </pivotArea>
    </chartFormat>
    <chartFormat chart="15" format="32" series="1">
      <pivotArea type="data" outline="0" fieldPosition="0">
        <references count="3">
          <reference field="4294967294" count="1" selected="0">
            <x v="0"/>
          </reference>
          <reference field="0" count="1" selected="0">
            <x v="0"/>
          </reference>
          <reference field="4" count="1" selected="0">
            <x v="4"/>
          </reference>
        </references>
      </pivotArea>
    </chartFormat>
    <chartFormat chart="15" format="33" series="1">
      <pivotArea type="data" outline="0" fieldPosition="0">
        <references count="3">
          <reference field="4294967294" count="1" selected="0">
            <x v="0"/>
          </reference>
          <reference field="0" count="1" selected="0">
            <x v="0"/>
          </reference>
          <reference field="4" count="1" selected="0">
            <x v="5"/>
          </reference>
        </references>
      </pivotArea>
    </chartFormat>
    <chartFormat chart="15" format="34" series="1">
      <pivotArea type="data" outline="0" fieldPosition="0">
        <references count="3">
          <reference field="4294967294" count="1" selected="0">
            <x v="0"/>
          </reference>
          <reference field="0" count="1" selected="0">
            <x v="0"/>
          </reference>
          <reference field="4" count="1" selected="0">
            <x v="6"/>
          </reference>
        </references>
      </pivotArea>
    </chartFormat>
    <chartFormat chart="15" format="35" series="1">
      <pivotArea type="data" outline="0" fieldPosition="0">
        <references count="3">
          <reference field="4294967294" count="1" selected="0">
            <x v="0"/>
          </reference>
          <reference field="0" count="1" selected="0">
            <x v="1"/>
          </reference>
          <reference field="4" count="1" selected="0">
            <x v="0"/>
          </reference>
        </references>
      </pivotArea>
    </chartFormat>
    <chartFormat chart="15" format="36" series="1">
      <pivotArea type="data" outline="0" fieldPosition="0">
        <references count="3">
          <reference field="4294967294" count="1" selected="0">
            <x v="0"/>
          </reference>
          <reference field="0" count="1" selected="0">
            <x v="1"/>
          </reference>
          <reference field="4" count="1" selected="0">
            <x v="1"/>
          </reference>
        </references>
      </pivotArea>
    </chartFormat>
    <chartFormat chart="15" format="37" series="1">
      <pivotArea type="data" outline="0" fieldPosition="0">
        <references count="3">
          <reference field="4294967294" count="1" selected="0">
            <x v="0"/>
          </reference>
          <reference field="0" count="1" selected="0">
            <x v="1"/>
          </reference>
          <reference field="4" count="1" selected="0">
            <x v="2"/>
          </reference>
        </references>
      </pivotArea>
    </chartFormat>
    <chartFormat chart="15" format="38" series="1">
      <pivotArea type="data" outline="0" fieldPosition="0">
        <references count="3">
          <reference field="4294967294" count="1" selected="0">
            <x v="0"/>
          </reference>
          <reference field="0" count="1" selected="0">
            <x v="1"/>
          </reference>
          <reference field="4" count="1" selected="0">
            <x v="3"/>
          </reference>
        </references>
      </pivotArea>
    </chartFormat>
    <chartFormat chart="15" format="39" series="1">
      <pivotArea type="data" outline="0" fieldPosition="0">
        <references count="3">
          <reference field="4294967294" count="1" selected="0">
            <x v="0"/>
          </reference>
          <reference field="0" count="1" selected="0">
            <x v="1"/>
          </reference>
          <reference field="4" count="1" selected="0">
            <x v="4"/>
          </reference>
        </references>
      </pivotArea>
    </chartFormat>
    <chartFormat chart="15" format="40" series="1">
      <pivotArea type="data" outline="0" fieldPosition="0">
        <references count="3">
          <reference field="4294967294" count="1" selected="0">
            <x v="0"/>
          </reference>
          <reference field="0" count="1" selected="0">
            <x v="1"/>
          </reference>
          <reference field="4" count="1" selected="0">
            <x v="5"/>
          </reference>
        </references>
      </pivotArea>
    </chartFormat>
    <chartFormat chart="15" format="41" series="1">
      <pivotArea type="data" outline="0" fieldPosition="0">
        <references count="3">
          <reference field="4294967294" count="1" selected="0">
            <x v="0"/>
          </reference>
          <reference field="0" count="1" selected="0">
            <x v="1"/>
          </reference>
          <reference field="4" count="1" selected="0">
            <x v="6"/>
          </reference>
        </references>
      </pivotArea>
    </chartFormat>
    <chartFormat chart="12" format="14" series="1">
      <pivotArea type="data" outline="0" fieldPosition="0">
        <references count="3">
          <reference field="4294967294" count="1" selected="0">
            <x v="0"/>
          </reference>
          <reference field="0" count="1" selected="0">
            <x v="0"/>
          </reference>
          <reference field="4" count="1" selected="0">
            <x v="0"/>
          </reference>
        </references>
      </pivotArea>
    </chartFormat>
    <chartFormat chart="12" format="15" series="1">
      <pivotArea type="data" outline="0" fieldPosition="0">
        <references count="3">
          <reference field="4294967294" count="1" selected="0">
            <x v="0"/>
          </reference>
          <reference field="0" count="1" selected="0">
            <x v="0"/>
          </reference>
          <reference field="4" count="1" selected="0">
            <x v="1"/>
          </reference>
        </references>
      </pivotArea>
    </chartFormat>
    <chartFormat chart="15" format="43" series="1">
      <pivotArea type="data" outline="0" fieldPosition="0">
        <references count="3">
          <reference field="4294967294" count="1" selected="0">
            <x v="0"/>
          </reference>
          <reference field="0" count="1" selected="0">
            <x v="2"/>
          </reference>
          <reference field="4" count="1" selected="0">
            <x v="0"/>
          </reference>
        </references>
      </pivotArea>
    </chartFormat>
    <chartFormat chart="15" format="44" series="1">
      <pivotArea type="data" outline="0" fieldPosition="0">
        <references count="3">
          <reference field="4294967294" count="1" selected="0">
            <x v="0"/>
          </reference>
          <reference field="0" count="1" selected="0">
            <x v="2"/>
          </reference>
          <reference field="4" count="1" selected="0">
            <x v="1"/>
          </reference>
        </references>
      </pivotArea>
    </chartFormat>
    <chartFormat chart="15" format="45" series="1">
      <pivotArea type="data" outline="0" fieldPosition="0">
        <references count="3">
          <reference field="4294967294" count="1" selected="0">
            <x v="0"/>
          </reference>
          <reference field="0" count="1" selected="0">
            <x v="2"/>
          </reference>
          <reference field="4" count="1" selected="0">
            <x v="2"/>
          </reference>
        </references>
      </pivotArea>
    </chartFormat>
    <chartFormat chart="15" format="46" series="1">
      <pivotArea type="data" outline="0" fieldPosition="0">
        <references count="3">
          <reference field="4294967294" count="1" selected="0">
            <x v="0"/>
          </reference>
          <reference field="0" count="1" selected="0">
            <x v="2"/>
          </reference>
          <reference field="4" count="1" selected="0">
            <x v="3"/>
          </reference>
        </references>
      </pivotArea>
    </chartFormat>
    <chartFormat chart="15" format="47" series="1">
      <pivotArea type="data" outline="0" fieldPosition="0">
        <references count="3">
          <reference field="4294967294" count="1" selected="0">
            <x v="0"/>
          </reference>
          <reference field="0" count="1" selected="0">
            <x v="2"/>
          </reference>
          <reference field="4" count="1" selected="0">
            <x v="4"/>
          </reference>
        </references>
      </pivotArea>
    </chartFormat>
    <chartFormat chart="15" format="48" series="1">
      <pivotArea type="data" outline="0" fieldPosition="0">
        <references count="3">
          <reference field="4294967294" count="1" selected="0">
            <x v="0"/>
          </reference>
          <reference field="0" count="1" selected="0">
            <x v="2"/>
          </reference>
          <reference field="4" count="1" selected="0">
            <x v="5"/>
          </reference>
        </references>
      </pivotArea>
    </chartFormat>
    <chartFormat chart="15" format="49" series="1">
      <pivotArea type="data" outline="0" fieldPosition="0">
        <references count="3">
          <reference field="4294967294" count="1" selected="0">
            <x v="0"/>
          </reference>
          <reference field="0" count="1" selected="0">
            <x v="2"/>
          </reference>
          <reference field="4" count="1" selected="0">
            <x v="6"/>
          </reference>
        </references>
      </pivotArea>
    </chartFormat>
    <chartFormat chart="12" format="17" series="1">
      <pivotArea type="data" outline="0" fieldPosition="0">
        <references count="3">
          <reference field="4294967294" count="1" selected="0">
            <x v="0"/>
          </reference>
          <reference field="0" count="1" selected="0">
            <x v="2"/>
          </reference>
          <reference field="4" count="1" selected="0">
            <x v="0"/>
          </reference>
        </references>
      </pivotArea>
    </chartFormat>
    <chartFormat chart="12" format="18" series="1">
      <pivotArea type="data" outline="0" fieldPosition="0">
        <references count="3">
          <reference field="4294967294" count="1" selected="0">
            <x v="0"/>
          </reference>
          <reference field="0" count="1" selected="0">
            <x v="2"/>
          </reference>
          <reference field="4" count="1" selected="0">
            <x v="1"/>
          </reference>
        </references>
      </pivotArea>
    </chartFormat>
    <chartFormat chart="12" format="19" series="1">
      <pivotArea type="data" outline="0" fieldPosition="0">
        <references count="3">
          <reference field="4294967294" count="1" selected="0">
            <x v="0"/>
          </reference>
          <reference field="0" count="1" selected="0">
            <x v="2"/>
          </reference>
          <reference field="4" count="1" selected="0">
            <x v="2"/>
          </reference>
        </references>
      </pivotArea>
    </chartFormat>
    <chartFormat chart="12" format="20" series="1">
      <pivotArea type="data" outline="0" fieldPosition="0">
        <references count="3">
          <reference field="4294967294" count="1" selected="0">
            <x v="0"/>
          </reference>
          <reference field="0" count="1" selected="0">
            <x v="2"/>
          </reference>
          <reference field="4" count="1" selected="0">
            <x v="3"/>
          </reference>
        </references>
      </pivotArea>
    </chartFormat>
    <chartFormat chart="12" format="21" series="1">
      <pivotArea type="data" outline="0" fieldPosition="0">
        <references count="3">
          <reference field="4294967294" count="1" selected="0">
            <x v="0"/>
          </reference>
          <reference field="0" count="1" selected="0">
            <x v="2"/>
          </reference>
          <reference field="4" count="1" selected="0">
            <x v="4"/>
          </reference>
        </references>
      </pivotArea>
    </chartFormat>
    <chartFormat chart="12" format="22" series="1">
      <pivotArea type="data" outline="0" fieldPosition="0">
        <references count="3">
          <reference field="4294967294" count="1" selected="0">
            <x v="0"/>
          </reference>
          <reference field="0" count="1" selected="0">
            <x v="2"/>
          </reference>
          <reference field="4" count="1" selected="0">
            <x v="5"/>
          </reference>
        </references>
      </pivotArea>
    </chartFormat>
    <chartFormat chart="12" format="23" series="1">
      <pivotArea type="data" outline="0" fieldPosition="0">
        <references count="3">
          <reference field="4294967294" count="1" selected="0">
            <x v="0"/>
          </reference>
          <reference field="0" count="1" selected="0">
            <x v="2"/>
          </reference>
          <reference field="4" count="1" selected="0">
            <x v="6"/>
          </reference>
        </references>
      </pivotArea>
    </chartFormat>
  </chartFormats>
  <pivotHierarchies count="159">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29"/>
  </rowHierarchiesUsage>
  <colHierarchiesUsage count="2">
    <colHierarchyUsage hierarchyUsage="1"/>
    <colHierarchyUsage hierarchyUsage="1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ño]"/>
        <x15:activeTabTopLevelEntity name="[eficacia]"/>
        <x15:activeTabTopLevelEntity name="[valornivelriesgo]"/>
        <x15:activeTabTopLevelEntity name="[Valorcualitativoriesgo]"/>
        <x15:activeTabTopLevelEntity name="[Actividadesdelamatriz]"/>
        <x15:activeTabTopLevelEntity name="[subclasificacion]"/>
        <x15:activeTabTopLevelEntity name="[Consecuencia]"/>
        <x15:activeTabTopLevelEntity name="[año25]"/>
        <x15:activeTabTopLevelEntity name="[año24]"/>
        <x15:activeTabTopLevelEntity name="[Tipopeligro]"/>
        <x15:activeTabTopLevelEntity name="[año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7B406E-4459-412D-A685-51D75016254E}" name="TablaDinámica7" cacheId="293" applyNumberFormats="0" applyBorderFormats="0" applyFontFormats="0" applyPatternFormats="0" applyAlignmentFormats="0" applyWidthHeightFormats="1" dataCaption="Valores" tag="344b7aaa-543a-4898-b70b-0ac08bcf00e5" updatedVersion="8" minRefreshableVersion="3" useAutoFormatting="1" subtotalHiddenItems="1" itemPrintTitles="1" createdVersion="5" indent="0" outline="1" outlineData="1" multipleFieldFilters="0" chartFormat="17">
  <location ref="H136:Q142" firstHeaderRow="1" firstDataRow="3" firstDataCol="1"/>
  <pivotFields count="11">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2">
    <field x="0"/>
    <field x="-2"/>
  </colFields>
  <colItems count="9">
    <i>
      <x/>
      <x/>
    </i>
    <i r="1" i="1">
      <x v="1"/>
    </i>
    <i r="1" i="2">
      <x v="2"/>
    </i>
    <i>
      <x v="1"/>
      <x/>
    </i>
    <i r="1" i="1">
      <x v="1"/>
    </i>
    <i r="1" i="2">
      <x v="2"/>
    </i>
    <i t="grand">
      <x/>
    </i>
    <i t="grand" i="1">
      <x/>
    </i>
    <i t="grand" i="2">
      <x/>
    </i>
  </colItems>
  <dataFields count="3">
    <dataField name="Recuento de Eficaz" fld="4" subtotal="count" baseField="0" baseItem="0"/>
    <dataField name="Recuento de Eficaz" fld="3" subtotal="count" baseField="0" baseItem="0"/>
    <dataField name="Recuento de Eficaz" fld="2" subtotal="count" baseField="0" baseItem="0"/>
  </dataFields>
  <chartFormats count="20">
    <chartFormat chart="0" format="4" series="1">
      <pivotArea type="data" outline="0" fieldPosition="0">
        <references count="1">
          <reference field="0" count="1" selected="0">
            <x v="0"/>
          </reference>
        </references>
      </pivotArea>
    </chartFormat>
    <chartFormat chart="0" format="5" series="1">
      <pivotArea type="data" outline="0" fieldPosition="0">
        <references count="1">
          <reference field="0" count="1" selected="0">
            <x v="1"/>
          </reference>
        </references>
      </pivotArea>
    </chartFormat>
    <chartFormat chart="3" format="12" series="1">
      <pivotArea type="data" outline="0" fieldPosition="0">
        <references count="1">
          <reference field="0" count="1" selected="0">
            <x v="0"/>
          </reference>
        </references>
      </pivotArea>
    </chartFormat>
    <chartFormat chart="3" format="13" series="1">
      <pivotArea type="data" outline="0" fieldPosition="0">
        <references count="1">
          <reference field="0" count="1" selected="0">
            <x v="1"/>
          </reference>
        </references>
      </pivotArea>
    </chartFormat>
    <chartFormat chart="11" format="26" series="1">
      <pivotArea type="data" outline="0" fieldPosition="0">
        <references count="1">
          <reference field="0" count="1" selected="0">
            <x v="0"/>
          </reference>
        </references>
      </pivotArea>
    </chartFormat>
    <chartFormat chart="11" format="27" series="1">
      <pivotArea type="data" outline="0" fieldPosition="0">
        <references count="1">
          <reference field="0" count="1" selected="0">
            <x v="1"/>
          </reference>
        </references>
      </pivotArea>
    </chartFormat>
    <chartFormat chart="8" format="18" series="1">
      <pivotArea type="data" outline="0" fieldPosition="0">
        <references count="1">
          <reference field="0" count="1" selected="0">
            <x v="0"/>
          </reference>
        </references>
      </pivotArea>
    </chartFormat>
    <chartFormat chart="8" format="19" series="1">
      <pivotArea type="data" outline="0" fieldPosition="0">
        <references count="1">
          <reference field="0" count="1" selected="0">
            <x v="1"/>
          </reference>
        </references>
      </pivotArea>
    </chartFormat>
    <chartFormat chart="11" format="28" series="1">
      <pivotArea type="data" outline="0" fieldPosition="0">
        <references count="2">
          <reference field="4294967294" count="1" selected="0">
            <x v="2"/>
          </reference>
          <reference field="0" count="1" selected="0">
            <x v="0"/>
          </reference>
        </references>
      </pivotArea>
    </chartFormat>
    <chartFormat chart="11" format="29" series="1">
      <pivotArea type="data" outline="0" fieldPosition="0">
        <references count="2">
          <reference field="4294967294" count="1" selected="0">
            <x v="2"/>
          </reference>
          <reference field="0" count="1" selected="0">
            <x v="1"/>
          </reference>
        </references>
      </pivotArea>
    </chartFormat>
    <chartFormat chart="8" format="20" series="1">
      <pivotArea type="data" outline="0" fieldPosition="0">
        <references count="2">
          <reference field="4294967294" count="1" selected="0">
            <x v="2"/>
          </reference>
          <reference field="0" count="1" selected="0">
            <x v="0"/>
          </reference>
        </references>
      </pivotArea>
    </chartFormat>
    <chartFormat chart="8" format="21" series="1">
      <pivotArea type="data" outline="0" fieldPosition="0">
        <references count="2">
          <reference field="4294967294" count="1" selected="0">
            <x v="2"/>
          </reference>
          <reference field="0" count="1" selected="0">
            <x v="1"/>
          </reference>
        </references>
      </pivotArea>
    </chartFormat>
    <chartFormat chart="11" format="30" series="1">
      <pivotArea type="data" outline="0" fieldPosition="0">
        <references count="2">
          <reference field="4294967294" count="1" selected="0">
            <x v="1"/>
          </reference>
          <reference field="0" count="1" selected="0">
            <x v="1"/>
          </reference>
        </references>
      </pivotArea>
    </chartFormat>
    <chartFormat chart="11" format="31" series="1">
      <pivotArea type="data" outline="0" fieldPosition="0">
        <references count="2">
          <reference field="4294967294" count="1" selected="0">
            <x v="1"/>
          </reference>
          <reference field="0" count="1" selected="0">
            <x v="0"/>
          </reference>
        </references>
      </pivotArea>
    </chartFormat>
    <chartFormat chart="8" format="22" series="1">
      <pivotArea type="data" outline="0" fieldPosition="0">
        <references count="2">
          <reference field="4294967294" count="1" selected="0">
            <x v="1"/>
          </reference>
          <reference field="0" count="1" selected="0">
            <x v="1"/>
          </reference>
        </references>
      </pivotArea>
    </chartFormat>
    <chartFormat chart="8" format="23" series="1">
      <pivotArea type="data" outline="0" fieldPosition="0">
        <references count="2">
          <reference field="4294967294" count="1" selected="0">
            <x v="1"/>
          </reference>
          <reference field="0" count="1" selected="0">
            <x v="0"/>
          </reference>
        </references>
      </pivotArea>
    </chartFormat>
    <chartFormat chart="11" format="32" series="1">
      <pivotArea type="data" outline="0" fieldPosition="0">
        <references count="2">
          <reference field="4294967294" count="1" selected="0">
            <x v="0"/>
          </reference>
          <reference field="0" count="1" selected="0">
            <x v="0"/>
          </reference>
        </references>
      </pivotArea>
    </chartFormat>
    <chartFormat chart="11" format="33" series="1">
      <pivotArea type="data" outline="0" fieldPosition="0">
        <references count="2">
          <reference field="4294967294" count="1" selected="0">
            <x v="0"/>
          </reference>
          <reference field="0" count="1" selected="0">
            <x v="1"/>
          </reference>
        </references>
      </pivotArea>
    </chartFormat>
    <chartFormat chart="8" format="24" series="1">
      <pivotArea type="data" outline="0" fieldPosition="0">
        <references count="2">
          <reference field="4294967294" count="1" selected="0">
            <x v="0"/>
          </reference>
          <reference field="0" count="1" selected="0">
            <x v="0"/>
          </reference>
        </references>
      </pivotArea>
    </chartFormat>
    <chartFormat chart="8" format="25" series="1">
      <pivotArea type="data" outline="0" fieldPosition="0">
        <references count="2">
          <reference field="4294967294" count="1" selected="0">
            <x v="0"/>
          </reference>
          <reference field="0" count="1" selected="0">
            <x v="1"/>
          </reference>
        </references>
      </pivotArea>
    </chartFormat>
  </chartFormats>
  <pivotHierarchies count="159">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13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ño]"/>
        <x15:activeTabTopLevelEntity name="[eficacia]"/>
        <x15:activeTabTopLevelEntity name="[Actividadesdelamatriz]"/>
        <x15:activeTabTopLevelEntity name="[subclasificacion]"/>
        <x15:activeTabTopLevelEntity name="[Valorcualitativoriesgo]"/>
        <x15:activeTabTopLevelEntity name="[año24]"/>
        <x15:activeTabTopLevelEntity name="[año25]"/>
        <x15:activeTabTopLevelEntity name="[Consecuencia]"/>
        <x15:activeTabTopLevelEntity name="[Tipopeligro]"/>
        <x15:activeTabTopLevelEntity name="[año26]"/>
        <x15:activeTabTopLevelEntity name="[Tabla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47885D-5844-43B1-824A-84C62942FE72}" name="TablaDinámica3" cacheId="287" applyNumberFormats="0" applyBorderFormats="0" applyFontFormats="0" applyPatternFormats="0" applyAlignmentFormats="0" applyWidthHeightFormats="1" dataCaption="Valores" tag="fd29fa6d-cf13-4eb5-9970-f82d318b77c2" updatedVersion="8" minRefreshableVersion="3" useAutoFormatting="1" subtotalHiddenItems="1" itemPrintTitles="1" createdVersion="5" indent="0" outline="1" outlineData="1" multipleFieldFilters="0" chartFormat="32">
  <location ref="H398:J401" firstHeaderRow="1" firstDataRow="2" firstDataCol="1"/>
  <pivotFields count="1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2">
    <i>
      <x/>
    </i>
    <i t="grand">
      <x/>
    </i>
  </colItems>
  <dataFields count="1">
    <dataField name="Recuento de Eficaz" fld="2" subtotal="count" baseField="0" baseItem="0"/>
  </dataFields>
  <chartFormats count="14">
    <chartFormat chart="16" format="0" series="1">
      <pivotArea type="data" outline="0" fieldPosition="0">
        <references count="2">
          <reference field="4294967294" count="1" selected="0">
            <x v="0"/>
          </reference>
          <reference field="0" count="1" selected="0">
            <x v="1"/>
          </reference>
        </references>
      </pivotArea>
    </chartFormat>
    <chartFormat chart="16" format="1" series="1">
      <pivotArea type="data" outline="0" fieldPosition="0">
        <references count="2">
          <reference field="4294967294" count="1" selected="0">
            <x v="0"/>
          </reference>
          <reference field="0" count="1" selected="0">
            <x v="0"/>
          </reference>
        </references>
      </pivotArea>
    </chartFormat>
    <chartFormat chart="16" format="2" series="1">
      <pivotArea type="data" outline="0" fieldPosition="0">
        <references count="2">
          <reference field="4294967294" count="1" selected="0">
            <x v="0"/>
          </reference>
          <reference field="1" count="1" selected="0">
            <x v="0"/>
          </reference>
        </references>
      </pivotArea>
    </chartFormat>
    <chartFormat chart="22" format="3" series="1">
      <pivotArea type="data" outline="0" fieldPosition="0">
        <references count="2">
          <reference field="4294967294" count="1" selected="0">
            <x v="0"/>
          </reference>
          <reference field="1" count="1" selected="0">
            <x v="0"/>
          </reference>
        </references>
      </pivotArea>
    </chartFormat>
    <chartFormat chart="22" format="4">
      <pivotArea type="data" outline="0" fieldPosition="0">
        <references count="3">
          <reference field="4294967294" count="1" selected="0">
            <x v="0"/>
          </reference>
          <reference field="0" count="1" selected="0">
            <x v="1"/>
          </reference>
          <reference field="1" count="1" selected="0">
            <x v="0"/>
          </reference>
        </references>
      </pivotArea>
    </chartFormat>
    <chartFormat chart="22" format="5">
      <pivotArea type="data" outline="0" fieldPosition="0">
        <references count="3">
          <reference field="4294967294" count="1" selected="0">
            <x v="0"/>
          </reference>
          <reference field="0" count="1" selected="0">
            <x v="0"/>
          </reference>
          <reference field="1" count="1" selected="0">
            <x v="0"/>
          </reference>
        </references>
      </pivotArea>
    </chartFormat>
    <chartFormat chart="23" format="6" series="1">
      <pivotArea type="data" outline="0" fieldPosition="0">
        <references count="2">
          <reference field="4294967294" count="1" selected="0">
            <x v="0"/>
          </reference>
          <reference field="1" count="1" selected="0">
            <x v="0"/>
          </reference>
        </references>
      </pivotArea>
    </chartFormat>
    <chartFormat chart="23" format="7">
      <pivotArea type="data" outline="0" fieldPosition="0">
        <references count="3">
          <reference field="4294967294" count="1" selected="0">
            <x v="0"/>
          </reference>
          <reference field="0" count="1" selected="0">
            <x v="1"/>
          </reference>
          <reference field="1" count="1" selected="0">
            <x v="0"/>
          </reference>
        </references>
      </pivotArea>
    </chartFormat>
    <chartFormat chart="23" format="8">
      <pivotArea type="data" outline="0" fieldPosition="0">
        <references count="3">
          <reference field="4294967294" count="1" selected="0">
            <x v="0"/>
          </reference>
          <reference field="0" count="1" selected="0">
            <x v="0"/>
          </reference>
          <reference field="1" count="1" selected="0">
            <x v="0"/>
          </reference>
        </references>
      </pivotArea>
    </chartFormat>
    <chartFormat chart="24" format="6" series="1">
      <pivotArea type="data" outline="0" fieldPosition="0">
        <references count="2">
          <reference field="4294967294" count="1" selected="0">
            <x v="0"/>
          </reference>
          <reference field="1" count="1" selected="0">
            <x v="0"/>
          </reference>
        </references>
      </pivotArea>
    </chartFormat>
    <chartFormat chart="24" format="7">
      <pivotArea type="data" outline="0" fieldPosition="0">
        <references count="3">
          <reference field="4294967294" count="1" selected="0">
            <x v="0"/>
          </reference>
          <reference field="0" count="1" selected="0">
            <x v="1"/>
          </reference>
          <reference field="1" count="1" selected="0">
            <x v="0"/>
          </reference>
        </references>
      </pivotArea>
    </chartFormat>
    <chartFormat chart="24" format="8">
      <pivotArea type="data" outline="0" fieldPosition="0">
        <references count="3">
          <reference field="4294967294" count="1" selected="0">
            <x v="0"/>
          </reference>
          <reference field="0" count="1" selected="0">
            <x v="0"/>
          </reference>
          <reference field="1" count="1" selected="0">
            <x v="0"/>
          </reference>
        </references>
      </pivotArea>
    </chartFormat>
    <chartFormat chart="16" format="3">
      <pivotArea type="data" outline="0" fieldPosition="0">
        <references count="3">
          <reference field="4294967294" count="1" selected="0">
            <x v="0"/>
          </reference>
          <reference field="0" count="1" selected="0">
            <x v="1"/>
          </reference>
          <reference field="1" count="1" selected="0">
            <x v="0"/>
          </reference>
        </references>
      </pivotArea>
    </chartFormat>
    <chartFormat chart="16" format="4">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159">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ño]"/>
        <x15:activeTabTopLevelEntity name="[eficacia]"/>
        <x15:activeTabTopLevelEntity name="[Actividadesdelamatriz]"/>
        <x15:activeTabTopLevelEntity name="[subclasificacion]"/>
        <x15:activeTabTopLevelEntity name="[Valorcualitativoriesgo]"/>
        <x15:activeTabTopLevelEntity name="[año24]"/>
        <x15:activeTabTopLevelEntity name="[año25]"/>
        <x15:activeTabTopLevelEntity name="[Consecuencia]"/>
        <x15:activeTabTopLevelEntity name="[Tipopeligr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B3EEFD-EAF2-4F0A-90D0-04534E54A69D}" name="TablaDinámica1" cacheId="299" applyNumberFormats="0" applyBorderFormats="0" applyFontFormats="0" applyPatternFormats="0" applyAlignmentFormats="0" applyWidthHeightFormats="1" dataCaption="Valores" tag="344b7aaa-543a-4898-b70b-0ac08bcf00e5" updatedVersion="8" minRefreshableVersion="3" useAutoFormatting="1" subtotalHiddenItems="1" itemPrintTitles="1" createdVersion="5" indent="0" outline="1" outlineData="1" multipleFieldFilters="0" chartFormat="23">
  <location ref="AC166:AE170" firstHeaderRow="1" firstDataRow="2" firstDataCol="1"/>
  <pivotFields count="11">
    <pivotField axis="axisCol"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Fields count="1">
    <field x="0"/>
  </colFields>
  <colItems count="2">
    <i>
      <x/>
    </i>
    <i t="grand">
      <x/>
    </i>
  </colItems>
  <dataFields count="1">
    <dataField name="Recuento de Eficaz" fld="1" subtotal="count" baseField="0" baseItem="0"/>
  </dataFields>
  <chartFormats count="11">
    <chartFormat chart="17" format="0" series="1">
      <pivotArea type="data" outline="0" fieldPosition="0">
        <references count="2">
          <reference field="4294967294" count="1" selected="0">
            <x v="0"/>
          </reference>
          <reference field="2"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 chart="17" format="2" series="1">
      <pivotArea type="data" outline="0" fieldPosition="0">
        <references count="2">
          <reference field="4294967294" count="1" selected="0">
            <x v="0"/>
          </reference>
          <reference field="0" count="1" selected="0">
            <x v="0"/>
          </reference>
        </references>
      </pivotArea>
    </chartFormat>
    <chartFormat chart="20" format="3" series="1">
      <pivotArea type="data" outline="0" fieldPosition="0">
        <references count="2">
          <reference field="4294967294" count="1" selected="0">
            <x v="0"/>
          </reference>
          <reference field="0" count="1" selected="0">
            <x v="0"/>
          </reference>
        </references>
      </pivotArea>
    </chartFormat>
    <chartFormat chart="20" format="4">
      <pivotArea type="data" outline="0" fieldPosition="0">
        <references count="3">
          <reference field="4294967294" count="1" selected="0">
            <x v="0"/>
          </reference>
          <reference field="0" count="1" selected="0">
            <x v="0"/>
          </reference>
          <reference field="2" count="1" selected="0">
            <x v="0"/>
          </reference>
        </references>
      </pivotArea>
    </chartFormat>
    <chartFormat chart="20" format="5">
      <pivotArea type="data" outline="0" fieldPosition="0">
        <references count="3">
          <reference field="4294967294" count="1" selected="0">
            <x v="0"/>
          </reference>
          <reference field="0" count="1" selected="0">
            <x v="0"/>
          </reference>
          <reference field="2" count="1" selected="0">
            <x v="1"/>
          </reference>
        </references>
      </pivotArea>
    </chartFormat>
    <chartFormat chart="21" format="6" series="1">
      <pivotArea type="data" outline="0" fieldPosition="0">
        <references count="2">
          <reference field="4294967294" count="1" selected="0">
            <x v="0"/>
          </reference>
          <reference field="0" count="1" selected="0">
            <x v="0"/>
          </reference>
        </references>
      </pivotArea>
    </chartFormat>
    <chartFormat chart="21" format="7">
      <pivotArea type="data" outline="0" fieldPosition="0">
        <references count="3">
          <reference field="4294967294" count="1" selected="0">
            <x v="0"/>
          </reference>
          <reference field="0" count="1" selected="0">
            <x v="0"/>
          </reference>
          <reference field="2" count="1" selected="0">
            <x v="0"/>
          </reference>
        </references>
      </pivotArea>
    </chartFormat>
    <chartFormat chart="21" format="8">
      <pivotArea type="data" outline="0" fieldPosition="0">
        <references count="3">
          <reference field="4294967294" count="1" selected="0">
            <x v="0"/>
          </reference>
          <reference field="0" count="1" selected="0">
            <x v="0"/>
          </reference>
          <reference field="2" count="1" selected="0">
            <x v="1"/>
          </reference>
        </references>
      </pivotArea>
    </chartFormat>
    <chartFormat chart="17" format="7">
      <pivotArea type="data" outline="0" fieldPosition="0">
        <references count="3">
          <reference field="4294967294" count="1" selected="0">
            <x v="0"/>
          </reference>
          <reference field="0" count="1" selected="0">
            <x v="0"/>
          </reference>
          <reference field="2" count="1" selected="0">
            <x v="0"/>
          </reference>
        </references>
      </pivotArea>
    </chartFormat>
    <chartFormat chart="17" format="8">
      <pivotArea type="data" outline="0" fieldPosition="0">
        <references count="3">
          <reference field="4294967294" count="1" selected="0">
            <x v="0"/>
          </reference>
          <reference field="0" count="1" selected="0">
            <x v="0"/>
          </reference>
          <reference field="2" count="1" selected="0">
            <x v="1"/>
          </reference>
        </references>
      </pivotArea>
    </chartFormat>
  </chartFormats>
  <pivotHierarchies count="159">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6"/>
  </rowHierarchiesUsage>
  <colHierarchiesUsage count="1">
    <colHierarchyUsage hierarchyUsage="8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ño]"/>
        <x15:activeTabTopLevelEntity name="[eficacia]"/>
        <x15:activeTabTopLevelEntity name="[Actividadesdelamatriz]"/>
        <x15:activeTabTopLevelEntity name="[subclasificacion]"/>
        <x15:activeTabTopLevelEntity name="[Valorcualitativoriesgo]"/>
        <x15:activeTabTopLevelEntity name="[año24]"/>
        <x15:activeTabTopLevelEntity name="[año25]"/>
        <x15:activeTabTopLevelEntity name="[Consecuencia]"/>
        <x15:activeTabTopLevelEntity name="[Tipopeligro]"/>
        <x15:activeTabTopLevelEntity name="[año26]"/>
        <x15:activeTabTopLevelEntity name="[Tabla5]"/>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2">
  <rv s="0">
    <v>0</v>
    <v>5</v>
  </rv>
  <rv s="0">
    <v>1</v>
    <v>5</v>
  </rv>
  <rv s="0">
    <v>2</v>
    <v>5</v>
  </rv>
  <rv s="0">
    <v>3</v>
    <v>5</v>
  </rv>
  <rv s="0">
    <v>4</v>
    <v>5</v>
  </rv>
  <rv s="0">
    <v>5</v>
    <v>5</v>
  </rv>
  <rv s="0">
    <v>6</v>
    <v>5</v>
  </rv>
  <rv s="0">
    <v>7</v>
    <v>5</v>
  </rv>
  <rv s="0">
    <v>8</v>
    <v>5</v>
  </rv>
  <rv s="0">
    <v>9</v>
    <v>5</v>
  </rv>
  <rv s="0">
    <v>10</v>
    <v>5</v>
  </rv>
  <rv s="1">
    <v>11</v>
    <v>5</v>
    <v>Screen Clipping</v>
  </rv>
  <rv s="0">
    <v>9</v>
    <v>4</v>
  </rv>
  <rv s="0">
    <v>5</v>
    <v>4</v>
  </rv>
  <rv s="0">
    <v>10</v>
    <v>4</v>
  </rv>
  <rv s="0">
    <v>7</v>
    <v>4</v>
  </rv>
  <rv s="0">
    <v>6</v>
    <v>4</v>
  </rv>
  <rv s="0">
    <v>4</v>
    <v>4</v>
  </rv>
  <rv s="0">
    <v>2</v>
    <v>4</v>
  </rv>
  <rv s="0">
    <v>0</v>
    <v>4</v>
  </rv>
  <rv s="0">
    <v>8</v>
    <v>4</v>
  </rv>
  <rv s="0">
    <v>3</v>
    <v>4</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ctividades" xr10:uid="{89EA8682-5CB6-4A5E-8F79-52A1F7123DE1}" sourceName="[Actividadesdelamatriz].[Actividades]">
  <pivotTables>
    <pivotTable tabId="32" name="TablaDinámica9"/>
    <pivotTable tabId="32" name="TablaDinámica10"/>
    <pivotTable tabId="32" name="TablaDinámica3"/>
    <pivotTable tabId="32" name="TablaDinámica4"/>
    <pivotTable tabId="32" name="TablaDinámica7"/>
    <pivotTable tabId="32" name="TablaDinámica8"/>
    <pivotTable tabId="32" name="TablaDinámica1"/>
  </pivotTables>
  <data>
    <olap pivotCacheId="2066649012">
      <levels count="2">
        <level uniqueName="[Actividadesdelamatriz].[Actividades].[(All)]" sourceCaption="(All)" count="0"/>
        <level uniqueName="[Actividadesdelamatriz].[Actividades].[Actividades]" sourceCaption="Actividades" count="11">
          <ranges>
            <range startItem="0">
              <i n="[Actividadesdelamatriz].[Actividades].&amp;[Estudios geológicos]" c="Estudios geológicos"/>
              <i n="[Actividadesdelamatriz].[Actividades].&amp;[Mud Logging - Monitoreo de parámetros]" c="Mud Logging - Monitoreo de parámetros"/>
              <i n="[Actividadesdelamatriz].[Actividades].&amp;[REGISTROS - ACTIVIDADES ADMINISTRATIVAS - Revisión y análisis de Informes]" c="REGISTROS - ACTIVIDADES ADMINISTRATIVAS - Revisión y análisis de Informes"/>
              <i n="[Actividadesdelamatriz].[Actividades].&amp;[Todas las tareas del proceso productivo]" c="Todas las tareas del proceso productivo"/>
              <i n="[Actividadesdelamatriz].[Actividades].&amp;[Toma de muestras]" c="Toma de muestras"/>
              <i n="[Actividadesdelamatriz].[Actividades].&amp;[Transporte Aéreo]" c="Transporte Aéreo"/>
              <i n="[Actividadesdelamatriz].[Actividades].&amp;[Transporte Fluvial]" c="Transporte Fluvial"/>
              <i n="[Actividadesdelamatriz].[Actividades].&amp;[Transporte terrestre]" c="Transporte terrestre"/>
              <i n="[Actividadesdelamatriz].[Actividades].&amp;[Well Logging - Ensamblar y conectar equipos, herramientas y registros al vástago del taladro o cables para conducir las pruebas y ensayos requeridos. Medir y calibrar tuberías y herramientas]" c="Well Logging - Ensamblar y conectar equipos, herramientas y registros al vástago del taladro o cables para conducir las pruebas y ensayos requeridos. Medir y calibrar tuberías y herramientas"/>
              <i n="[Actividadesdelamatriz].[Actividades].&amp;[WELL SITE - Geología de operaciones en pozo]" c="WELL SITE - Geología de operaciones en pozo"/>
              <i n="[Actividadesdelamatriz].[Actividades].&amp;" c="(en blanco)"/>
            </range>
          </ranges>
        </level>
      </levels>
      <selections count="1">
        <selection n="[Actividadesdelamatriz].[Actividades].[All]"/>
      </selections>
    </olap>
  </data>
  <extLst>
    <x:ext xmlns:x15="http://schemas.microsoft.com/office/spreadsheetml/2010/11/main" uri="{470722E0-AACD-4C17-9CDC-17EF765DBC7E}">
      <x15:slicerCacheHideItemsWithNoData count="1">
        <x15:slicerCacheOlapLevelName uniqueName="[Actividadesdelamatriz].[Actividades].[Actividades]"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CB23917B-5007-4DBF-ACE9-177998A75EB7}" sourceName="[Año].[AÑO]">
  <pivotTables>
    <pivotTable tabId="32" name="TablaDinámica9"/>
    <pivotTable tabId="32" name="TablaDinámica10"/>
    <pivotTable tabId="32" name="TablaDinámica3"/>
    <pivotTable tabId="32" name="TablaDinámica4"/>
    <pivotTable tabId="32" name="TablaDinámica7"/>
    <pivotTable tabId="32" name="TablaDinámica8"/>
    <pivotTable tabId="32" name="TablaDinámica1"/>
  </pivotTables>
  <data>
    <olap pivotCacheId="2066649012">
      <levels count="2">
        <level uniqueName="[Año].[AÑO].[(All)]" sourceCaption="(All)" count="0"/>
        <level uniqueName="[Año].[AÑO].[AÑO]" sourceCaption="AÑO" count="3">
          <ranges>
            <range startItem="0">
              <i n="[Año].[AÑO].&amp;[2024]" c="2024"/>
              <i n="[Año].[AÑO].&amp;[2025]" c="2025"/>
              <i n="[Año].[AÑO].&amp;[2026]" c="2026"/>
            </range>
          </ranges>
        </level>
      </levels>
      <selections count="1">
        <selection n="[Año].[AÑO].[All]"/>
      </selections>
    </olap>
  </data>
  <extLst>
    <x:ext xmlns:x15="http://schemas.microsoft.com/office/spreadsheetml/2010/11/main" uri="{470722E0-AACD-4C17-9CDC-17EF765DBC7E}">
      <x15:slicerCacheHideItemsWithNoData count="1">
        <x15:slicerCacheOlapLevelName uniqueName="[Año].[AÑO].[AÑO]"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nsecuencia" xr10:uid="{4187BFF3-43D1-4711-8414-DDE1F41AA132}" sourceName="[Consecuencia].[Consecuencia]">
  <pivotTables>
    <pivotTable tabId="32" name="TablaDinámica9"/>
    <pivotTable tabId="32" name="TablaDinámica10"/>
    <pivotTable tabId="32" name="TablaDinámica3"/>
    <pivotTable tabId="32" name="TablaDinámica4"/>
    <pivotTable tabId="32" name="TablaDinámica7"/>
    <pivotTable tabId="32" name="TablaDinámica8"/>
    <pivotTable tabId="32" name="TablaDinámica1"/>
  </pivotTables>
  <data>
    <olap pivotCacheId="2066649012">
      <levels count="2">
        <level uniqueName="[Consecuencia].[Consecuencia].[(All)]" sourceCaption="(All)" count="0"/>
        <level uniqueName="[Consecuencia].[Consecuencia].[Consecuencia]" sourceCaption="Consecuencia" count="4">
          <ranges>
            <range startItem="0">
              <i n="[Consecuencia].[Consecuencia].&amp;[AT]" c="AT"/>
              <i n="[Consecuencia].[Consecuencia].&amp;[AT/EL]" c="AT/EL"/>
              <i n="[Consecuencia].[Consecuencia].&amp;[EL]" c="EL"/>
              <i n="[Consecuencia].[Consecuencia].&amp;[Medio Ambiente]" c="Medio Ambiente" nd="1"/>
            </range>
          </ranges>
        </level>
      </levels>
      <selections count="1">
        <selection n="[Consecuencia].[Consecuencia].[All]"/>
      </selections>
    </olap>
  </data>
  <extLst>
    <x:ext xmlns:x15="http://schemas.microsoft.com/office/spreadsheetml/2010/11/main" uri="{470722E0-AACD-4C17-9CDC-17EF765DBC7E}">
      <x15:slicerCacheHideItemsWithNoData count="1">
        <x15:slicerCacheOlapLevelName uniqueName="[Consecuencia].[Consecuencia].[Consecuencia]"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ficacia" xr10:uid="{36C3F098-6F32-4ECB-B713-02A98A1CF990}" sourceName="[eficacia].[Eficacia]">
  <pivotTables>
    <pivotTable tabId="32" name="TablaDinámica9"/>
    <pivotTable tabId="32" name="TablaDinámica10"/>
    <pivotTable tabId="32" name="TablaDinámica3"/>
    <pivotTable tabId="32" name="TablaDinámica4"/>
    <pivotTable tabId="32" name="TablaDinámica7"/>
    <pivotTable tabId="32" name="TablaDinámica8"/>
    <pivotTable tabId="32" name="TablaDinámica1"/>
  </pivotTables>
  <data>
    <olap pivotCacheId="2066649012">
      <levels count="2">
        <level uniqueName="[eficacia].[Eficacia].[(All)]" sourceCaption="(All)" count="0"/>
        <level uniqueName="[eficacia].[Eficacia].[Eficacia]" sourceCaption="Eficacia" count="2">
          <ranges>
            <range startItem="0">
              <i n="[eficacia].[Eficacia].&amp;[No]" c="No"/>
              <i n="[eficacia].[Eficacia].&amp;[Si]" c="Si"/>
            </range>
          </ranges>
        </level>
      </levels>
      <selections count="1">
        <selection n="[eficacia].[Eficacia].[All]"/>
      </selections>
    </olap>
  </data>
  <extLst>
    <x:ext xmlns:x15="http://schemas.microsoft.com/office/spreadsheetml/2010/11/main" uri="{470722E0-AACD-4C17-9CDC-17EF765DBC7E}">
      <x15:slicerCacheHideItemsWithNoData count="1">
        <x15:slicerCacheOlapLevelName uniqueName="[eficacia].[Eficacia].[Eficacia]"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bclasificación" xr10:uid="{D9E7DAA5-1EC1-4EE9-8374-BD9BD185F1B0}" sourceName="[subclasificacion].[Subclasificación]">
  <pivotTables>
    <pivotTable tabId="32" name="TablaDinámica9"/>
    <pivotTable tabId="32" name="TablaDinámica10"/>
    <pivotTable tabId="32" name="TablaDinámica3"/>
    <pivotTable tabId="32" name="TablaDinámica4"/>
    <pivotTable tabId="32" name="TablaDinámica7"/>
    <pivotTable tabId="32" name="TablaDinámica8"/>
    <pivotTable tabId="32" name="TablaDinámica1"/>
  </pivotTables>
  <data>
    <olap pivotCacheId="2066649012">
      <levels count="2">
        <level uniqueName="[subclasificacion].[Subclasificación].[(All)]" sourceCaption="(All)" count="0"/>
        <level uniqueName="[subclasificacion].[Subclasificación].[Subclasificación]" sourceCaption="Subclasificación" count="50">
          <ranges>
            <range startItem="0">
              <i n="[subclasificacion].[Subclasificación].&amp;[1.1 Virus]" c="1.1 Virus"/>
              <i n="[subclasificacion].[Subclasificación].&amp;[1.2 Bacterias]" c="1.2 Bacterias"/>
              <i n="[subclasificacion].[Subclasificación].&amp;[1.3 Hongos]" c="1.3 Hongos"/>
              <i n="[subclasificacion].[Subclasificación].&amp;[1.6  Picaduras]" c="1.6  Picaduras"/>
              <i n="[subclasificacion].[Subclasificación].&amp;[1.7 Mordeduras]" c="1.7 Mordeduras"/>
              <i n="[subclasificacion].[Subclasificación].&amp;[2.1 Ruido]" c="2.1 Ruido"/>
              <i n="[subclasificacion].[Subclasificación].&amp;[2.2 Iluminación]" c="2.2 Iluminación"/>
              <i n="[subclasificacion].[Subclasificación].&amp;[2.3 Vibración]" c="2.3 Vibración"/>
              <i n="[subclasificacion].[Subclasificación].&amp;[2.4 Temperaturas extremas]" c="2.4 Temperaturas extremas"/>
              <i n="[subclasificacion].[Subclasificación].&amp;[2.5 Presión]" c="2.5 Presión"/>
              <i n="[subclasificacion].[Subclasificación].&amp;[2.6 Radiaciones ionizantes]" c="2.6 Radiaciones ionizantes"/>
              <i n="[subclasificacion].[Subclasificación].&amp;[2.7 Radiaciones No ionizantes]" c="2.7 Radiaciones No ionizantes"/>
              <i n="[subclasificacion].[Subclasificación].&amp;[3.4 Líquidos, rocíos]" c="3.4 Líquidos, rocíos"/>
              <i n="[subclasificacion].[Subclasificación].&amp;[3.5 Gases y vapores]" c="3.5 Gases y vapores"/>
              <i n="[subclasificacion].[Subclasificación].&amp;[3.6 Humos metálicos y NO metálicos]" c="3.6 Humos metálicos y NO metálicos"/>
              <i n="[subclasificacion].[Subclasificación].&amp;[3.7 Material particulado]" c="3.7 Material particulado"/>
              <i n="[subclasificacion].[Subclasificación].&amp;[4.1 Gestión organizacional]" c="4.1 Gestión organizacional"/>
              <i n="[subclasificacion].[Subclasificación].&amp;[4.2 Características de la organización del trabajo]" c="4.2 Características de la organización del trabajo"/>
              <i n="[subclasificacion].[Subclasificación].&amp;[4.3 Condiciones de la tarea]" c="4.3 Condiciones de la tarea"/>
              <i n="[subclasificacion].[Subclasificación].&amp;[4.4 Características del grupo social de trabajo]" c="4.4 Características del grupo social de trabajo"/>
              <i n="[subclasificacion].[Subclasificación].&amp;[4.6 Jornada de trabajo]" c="4.6 Jornada de trabajo"/>
              <i n="[subclasificacion].[Subclasificación].&amp;[4.7. Carga de Trabajo]" c="4.7. Carga de Trabajo"/>
              <i n="[subclasificacion].[Subclasificación].&amp;[4.8 Victimización y acoso (bullying) e intimidación]" c="4.8 Victimización y acoso (bullying) e intimidación"/>
              <i n="[subclasificacion].[Subclasificación].&amp;[4.9 Liderazgo y la cultura de la organización]" c="4.9 Liderazgo y la cultura de la organización"/>
              <i n="[subclasificacion].[Subclasificación].&amp;[5.1 Postura]" c="5.1 Postura"/>
              <i n="[subclasificacion].[Subclasificación].&amp;[5.2 Esfuerzos]" c="5.2 Esfuerzos"/>
              <i n="[subclasificacion].[Subclasificación].&amp;[5.3 Movimientos repetitivos]" c="5.3 Movimientos repetitivos"/>
              <i n="[subclasificacion].[Subclasificación].&amp;[5.4 Manipulación manual de cargas]" c="5.4 Manipulación manual de cargas"/>
              <i n="[subclasificacion].[Subclasificación].&amp;[6.1 Mecánico]" c="6.1 Mecánico"/>
              <i n="[subclasificacion].[Subclasificación].&amp;[6.2 Eléctrico]" c="6.2 Eléctrico"/>
              <i n="[subclasificacion].[Subclasificación].&amp;[6.3 Locativos]" c="6.3 Locativos"/>
              <i n="[subclasificacion].[Subclasificación].&amp;[6.4 Tecnológico]" c="6.4 Tecnológico"/>
              <i n="[subclasificacion].[Subclasificación].&amp;[6.5 Accidentes de transito]" c="6.5 Accidentes de transito"/>
              <i n="[subclasificacion].[Subclasificación].&amp;[6.6 Públicos]" c="6.6 Públicos"/>
              <i n="[subclasificacion].[Subclasificación].&amp;[6.7 Trabajo en alturas]" c="6.7 Trabajo en alturas"/>
              <i n="[subclasificacion].[Subclasificación].&amp;[6.8 Espacios confinados]" c="6.8 Espacios confinados"/>
              <i n="[subclasificacion].[Subclasificación].&amp;[7.1 Sismo]" c="7.1 Sismo"/>
              <i n="[subclasificacion].[Subclasificación].&amp;[7.3 Vendaval]" c="7.3 Vendaval"/>
              <i n="[subclasificacion].[Subclasificación].&amp;[7.6 Precipitaciones]" c="7.6 Precipitaciones"/>
              <i n="[subclasificacion].[Subclasificación].&amp;" c="(en blanco)"/>
              <i n="[subclasificacion].[Subclasificación].&amp;[1.4 Ricketslas]" c="1.4 Ricketslas" nd="1"/>
              <i n="[subclasificacion].[Subclasificación].&amp;[1.5 Parásitos]" c="1.5 Parásitos" nd="1"/>
              <i n="[subclasificacion].[Subclasificación].&amp;[1.8 Fluidos o excrementos]" c="1.8 Fluidos o excrementos" nd="1"/>
              <i n="[subclasificacion].[Subclasificación].&amp;[3.1 Polvos orgánicos e inorgánicos]" c="3.1 Polvos orgánicos e inorgánicos" nd="1"/>
              <i n="[subclasificacion].[Subclasificación].&amp;[3.2 Fibras]" c="3.2 Fibras" nd="1"/>
              <i n="[subclasificacion].[Subclasificación].&amp;[3.3 Líquidos, nieblas]" c="3.3 Líquidos, nieblas" nd="1"/>
              <i n="[subclasificacion].[Subclasificación].&amp;[4.5 Interface persona]" c="4.5 Interface persona" nd="1"/>
              <i n="[subclasificacion].[Subclasificación].&amp;[7.2 Terremoto]" c="7.2 Terremoto" nd="1"/>
              <i n="[subclasificacion].[Subclasificación].&amp;[7.4 Inundación]" c="7.4 Inundación" nd="1"/>
              <i n="[subclasificacion].[Subclasificación].&amp;[7.5 Derrumbe]" c="7.5 Derrumbe" nd="1"/>
            </range>
          </ranges>
        </level>
      </levels>
      <selections count="1">
        <selection n="[subclasificacion].[Subclasificación].[All]"/>
      </selections>
    </olap>
  </data>
  <extLst>
    <x:ext xmlns:x15="http://schemas.microsoft.com/office/spreadsheetml/2010/11/main" uri="{470722E0-AACD-4C17-9CDC-17EF765DBC7E}">
      <x15:slicerCacheHideItemsWithNoData count="1">
        <x15:slicerCacheOlapLevelName uniqueName="[subclasificacion].[Subclasificación].[Subclasificación]" count="1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de_peligro" xr10:uid="{77A7FD25-8D81-4815-B2FE-28FEA49E23C0}" sourceName="[Tipopeligro].[Tipo de peligro]">
  <pivotTables>
    <pivotTable tabId="32" name="TablaDinámica9"/>
    <pivotTable tabId="32" name="TablaDinámica10"/>
    <pivotTable tabId="32" name="TablaDinámica3"/>
    <pivotTable tabId="32" name="TablaDinámica4"/>
    <pivotTable tabId="32" name="TablaDinámica7"/>
    <pivotTable tabId="32" name="TablaDinámica8"/>
    <pivotTable tabId="32" name="TablaDinámica1"/>
  </pivotTables>
  <data>
    <olap pivotCacheId="2066649012">
      <levels count="2">
        <level uniqueName="[Tipopeligro].[Tipo de peligro].[(All)]" sourceCaption="(All)" count="0"/>
        <level uniqueName="[Tipopeligro].[Tipo de peligro].[Tipo de peligro]" sourceCaption="Tipo de peligro" count="7">
          <ranges>
            <range startItem="0">
              <i n="[Tipopeligro].[Tipo de peligro].&amp;[Biológico]" c="Biológico"/>
              <i n="[Tipopeligro].[Tipo de peligro].&amp;[Biomecánicas]" c="Biomecánicas"/>
              <i n="[Tipopeligro].[Tipo de peligro].&amp;[Condiciones_de_seguridad]" c="Condiciones_de_seguridad"/>
              <i n="[Tipopeligro].[Tipo de peligro].&amp;[Fenómenos_naturales]" c="Fenómenos_naturales"/>
              <i n="[Tipopeligro].[Tipo de peligro].&amp;[Físico]" c="Físico"/>
              <i n="[Tipopeligro].[Tipo de peligro].&amp;[Psicosocial]" c="Psicosocial"/>
              <i n="[Tipopeligro].[Tipo de peligro].&amp;[Químico]" c="Químico"/>
            </range>
          </ranges>
        </level>
      </levels>
      <selections count="1">
        <selection n="[Tipopeligro].[Tipo de peligro].[All]"/>
      </selections>
    </olap>
  </data>
  <extLst>
    <x:ext xmlns:x15="http://schemas.microsoft.com/office/spreadsheetml/2010/11/main" uri="{470722E0-AACD-4C17-9CDC-17EF765DBC7E}">
      <x15:slicerCacheHideItemsWithNoData count="1">
        <x15:slicerCacheOlapLevelName uniqueName="[Tipopeligro].[Tipo de peligro].[Tipo de peligro]"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ivel_cualitativo_de_riesgo" xr10:uid="{A934C2D7-4FB0-4837-90E3-F6B561C2DC26}" sourceName="[Valorcualitativoriesgo].[Nivel cualitativo de riesgo]">
  <pivotTables>
    <pivotTable tabId="32" name="TablaDinámica9"/>
    <pivotTable tabId="32" name="TablaDinámica10"/>
    <pivotTable tabId="32" name="TablaDinámica3"/>
    <pivotTable tabId="32" name="TablaDinámica4"/>
    <pivotTable tabId="32" name="TablaDinámica7"/>
    <pivotTable tabId="32" name="TablaDinámica8"/>
    <pivotTable tabId="32" name="TablaDinámica1"/>
  </pivotTables>
  <data>
    <olap pivotCacheId="2066649012">
      <levels count="2">
        <level uniqueName="[Valorcualitativoriesgo].[Nivel cualitativo de riesgo].[(All)]" sourceCaption="(All)" count="0"/>
        <level uniqueName="[Valorcualitativoriesgo].[Nivel cualitativo de riesgo].[Nivel cualitativo de riesgo]" sourceCaption="Nivel cualitativo de riesgo" count="4">
          <ranges>
            <range startItem="0">
              <i n="[Valorcualitativoriesgo].[Nivel cualitativo de riesgo].&amp;[Bajo]" c="Bajo"/>
              <i n="[Valorcualitativoriesgo].[Nivel cualitativo de riesgo].&amp;[Medio]" c="Medio"/>
              <i n="[Valorcualitativoriesgo].[Nivel cualitativo de riesgo].&amp;[Alto]" c="Alto" nd="1"/>
              <i n="[Valorcualitativoriesgo].[Nivel cualitativo de riesgo].&amp;[Extremo]" c="Extremo" nd="1"/>
            </range>
          </ranges>
        </level>
      </levels>
      <selections count="1">
        <selection n="[Valorcualitativoriesgo].[Nivel cualitativo de riesgo].[All]"/>
      </selections>
    </olap>
  </data>
  <extLst>
    <x:ext xmlns:x15="http://schemas.microsoft.com/office/spreadsheetml/2010/11/main" uri="{470722E0-AACD-4C17-9CDC-17EF765DBC7E}">
      <x15:slicerCacheHideItemsWithNoData count="1">
        <x15:slicerCacheOlapLevelName uniqueName="[Valorcualitativoriesgo].[Nivel cualitativo de riesgo].[Nivel cualitativo de riesgo]" count="2"/>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ivel_del_riesgo" xr10:uid="{15140935-3D7F-4A3E-9948-BF8C1553D64B}" sourceName="[valornivelriesgo].[Nivel del riesgo]">
  <pivotTables>
    <pivotTable tabId="32" name="TablaDinámica7"/>
    <pivotTable tabId="32" name="TablaDinámica1"/>
    <pivotTable tabId="32" name="TablaDinámica10"/>
    <pivotTable tabId="32" name="TablaDinámica3"/>
    <pivotTable tabId="32" name="TablaDinámica4"/>
    <pivotTable tabId="32" name="TablaDinámica8"/>
    <pivotTable tabId="32" name="TablaDinámica9"/>
  </pivotTables>
  <data>
    <olap pivotCacheId="2066649012">
      <levels count="2">
        <level uniqueName="[valornivelriesgo].[Nivel del riesgo].[(All)]" sourceCaption="(All)" count="0"/>
        <level uniqueName="[valornivelriesgo].[Nivel del riesgo].[Nivel del riesgo]" sourceCaption="Nivel del riesgo" count="8">
          <ranges>
            <range startItem="0">
              <i n="[valornivelriesgo].[Nivel del riesgo].&amp;[1]" c="1"/>
              <i n="[valornivelriesgo].[Nivel del riesgo].&amp;[2]" c="2"/>
              <i n="[valornivelriesgo].[Nivel del riesgo].&amp;[3]" c="3"/>
              <i n="[valornivelriesgo].[Nivel del riesgo].&amp;[4]" c="4"/>
              <i n="[valornivelriesgo].[Nivel del riesgo].&amp;[6]" c="6"/>
              <i n="[valornivelriesgo].[Nivel del riesgo].&amp;[8]" c="8" nd="1"/>
              <i n="[valornivelriesgo].[Nivel del riesgo].&amp;[9]" c="9" nd="1"/>
              <i n="[valornivelriesgo].[Nivel del riesgo].&amp;[12]" c="12" nd="1"/>
            </range>
          </ranges>
        </level>
      </levels>
      <selections count="1">
        <selection n="[valornivelriesgo].[Nivel del riesgo].[All]"/>
      </selections>
    </olap>
  </data>
  <extLst>
    <x:ext xmlns:x15="http://schemas.microsoft.com/office/spreadsheetml/2010/11/main" uri="{470722E0-AACD-4C17-9CDC-17EF765DBC7E}">
      <x15:slicerCacheHideItemsWithNoData count="1">
        <x15:slicerCacheOlapLevelName uniqueName="[valornivelriesgo].[Nivel del riesgo].[Nivel del riesgo]" count="3"/>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idades" xr10:uid="{9547CF94-7FB2-491E-A6B9-80E98BA913EE}" cache="SegmentaciónDeDatos_Actividades" caption="Actividades" level="1" rowHeight="234950"/>
  <slicer name="AÑO" xr10:uid="{56C8D81A-AA26-4A6E-9E45-04716C3126B1}" cache="SegmentaciónDeDatos_AÑO" caption="AÑO" level="1" rowHeight="234950"/>
  <slicer name="Consecuencia" xr10:uid="{C1334EFA-B1AD-4EF3-A8A4-E4AD4F34442F}" cache="SegmentaciónDeDatos_Consecuencia" caption="Consecuencia" level="1" rowHeight="234950"/>
  <slicer name="Eficacia" xr10:uid="{B11E0580-99CC-4271-91A4-D9A6E52F6FC2}" cache="SegmentaciónDeDatos_Eficacia" caption="Eficacia" level="1" rowHeight="234950"/>
  <slicer name="Subclasificación" xr10:uid="{A374CFCA-B596-44E7-8A50-FAA4300E50E6}" cache="SegmentaciónDeDatos_Subclasificación" caption="Subclasificación" startItem="24" level="1" rowHeight="234950"/>
  <slicer name="Tipo de peligro" xr10:uid="{B8BECB93-B512-4C09-BC48-02BC7973186C}" cache="SegmentaciónDeDatos_Tipo_de_peligro" caption="Tipo de peligro" level="1" rowHeight="234950"/>
  <slicer name="Nivel cualitativo de riesgo" xr10:uid="{8E64A532-5D5F-434A-8CFC-EF5B56E2A920}" cache="SegmentaciónDeDatos_Nivel_cualitativo_de_riesgo" caption="Nivel cualitativo de riesgo" level="1" rowHeight="234950"/>
  <slicer name="Nivel del riesgo" xr10:uid="{380BB739-8791-48DF-AEAE-3BA0FB2EB418}" cache="SegmentaciónDeDatos_Nivel_del_riesgo" caption="Nivel del riesgo"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923330-26A7-4F73-A302-07DC87B2DCB7}" name="Biológico" displayName="Biológico" ref="A1:A9" totalsRowShown="0" headerRowDxfId="636" dataDxfId="634" headerRowBorderDxfId="635" tableBorderDxfId="633" totalsRowBorderDxfId="632" headerRowCellStyle="Normal 13" dataCellStyle="Normal 13">
  <autoFilter ref="A1:A9" xr:uid="{EE923330-26A7-4F73-A302-07DC87B2DCB7}"/>
  <tableColumns count="1">
    <tableColumn id="1" xr3:uid="{A3462034-D388-426B-9C03-F7F3C676457F}" name="Biológico" dataDxfId="631" dataCellStyle="Normal 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915A67-0E60-4644-93A7-8B5E828FCED2}" name="Físico" displayName="Físico" ref="B1:B8" totalsRowShown="0" headerRowDxfId="630" dataDxfId="628" headerRowBorderDxfId="629" tableBorderDxfId="627" totalsRowBorderDxfId="626" headerRowCellStyle="Normal 13" dataCellStyle="Normal 13">
  <autoFilter ref="B1:B8" xr:uid="{7F915A67-0E60-4644-93A7-8B5E828FCED2}"/>
  <tableColumns count="1">
    <tableColumn id="1" xr3:uid="{518A396B-7B50-476A-A2F1-A4FFAF10D55C}" name="Físico" dataDxfId="625" dataCellStyle="Normal 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2844C8-707D-4379-85CB-5C2BDB2A629E}" name="Químico" displayName="Químico" ref="C1:C8" totalsRowShown="0" headerRowDxfId="624" dataDxfId="622" headerRowBorderDxfId="623" tableBorderDxfId="621" totalsRowBorderDxfId="620" headerRowCellStyle="Normal 13" dataCellStyle="Normal 13">
  <autoFilter ref="C1:C8" xr:uid="{6B2844C8-707D-4379-85CB-5C2BDB2A629E}"/>
  <tableColumns count="1">
    <tableColumn id="1" xr3:uid="{9B6BF48F-3DF7-43BF-9D1E-3C17E09933C7}" name="Químico" dataDxfId="619" dataCellStyle="Normal 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87F918D-3357-413F-A82A-19C6F5FF90DF}" name="Psicosocial" displayName="Psicosocial" ref="D1:D10" totalsRowShown="0" headerRowDxfId="618" dataDxfId="616" headerRowBorderDxfId="617" tableBorderDxfId="615" totalsRowBorderDxfId="614" headerRowCellStyle="Normal 13" dataCellStyle="Normal 13">
  <autoFilter ref="D1:D10" xr:uid="{187F918D-3357-413F-A82A-19C6F5FF90DF}"/>
  <tableColumns count="1">
    <tableColumn id="1" xr3:uid="{D140FFFB-D137-4DEA-B1C4-423D0ADEA0B2}" name="Psicosocial" dataDxfId="613" dataCellStyle="Normal 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B453BED-9486-4231-A829-D0DC44764A8A}" name="Biomecánicas" displayName="Biomecánicas" ref="E1:E5" totalsRowShown="0" headerRowDxfId="612" dataDxfId="610" headerRowBorderDxfId="611" tableBorderDxfId="609" totalsRowBorderDxfId="608" headerRowCellStyle="Normal 13" dataCellStyle="Normal 13">
  <autoFilter ref="E1:E5" xr:uid="{CB453BED-9486-4231-A829-D0DC44764A8A}"/>
  <tableColumns count="1">
    <tableColumn id="1" xr3:uid="{A46D677B-E301-46D6-B97D-995A852F1910}" name="Biomecánicas " dataDxfId="607" dataCellStyle="Normal 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E7DB65-BE1B-4097-AD02-92EAAE6E4DA5}" name="Condiciones_de_seguridad" displayName="Condiciones_de_seguridad" ref="F1:F9" totalsRowShown="0" headerRowDxfId="606" dataDxfId="604" headerRowBorderDxfId="605" tableBorderDxfId="603" totalsRowBorderDxfId="602" headerRowCellStyle="Normal 13" dataCellStyle="Normal 13">
  <autoFilter ref="F1:F9" xr:uid="{2FE7DB65-BE1B-4097-AD02-92EAAE6E4DA5}"/>
  <tableColumns count="1">
    <tableColumn id="1" xr3:uid="{51439886-B340-4319-A6C9-F3046C34005F}" name="Condiciones_de_seguridad" dataDxfId="601" dataCellStyle="Normal 1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09EE55-746D-4F53-9A38-D8A08FABCD4B}" name="Fenómenos_naturales" displayName="Fenómenos_naturales" ref="G1:G7" totalsRowShown="0" headerRowDxfId="600" dataDxfId="598" headerRowBorderDxfId="599" tableBorderDxfId="597" totalsRowBorderDxfId="596" headerRowCellStyle="Normal 13" dataCellStyle="Normal 13">
  <autoFilter ref="G1:G7" xr:uid="{3A09EE55-746D-4F53-9A38-D8A08FABCD4B}"/>
  <tableColumns count="1">
    <tableColumn id="1" xr3:uid="{EACCC96F-B62A-489D-9F7E-B5EFEF1BCC78}" name="Fenómenos_naturales" dataDxfId="595" dataCellStyle="Normal 1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96A709F-3D6D-4C9B-B4EC-A7E2181D987A}" name="Tabla12" displayName="Tabla12" ref="A19:B26" totalsRowShown="0" headerRowDxfId="594" headerRowBorderDxfId="593">
  <autoFilter ref="A19:B26" xr:uid="{C96A709F-3D6D-4C9B-B4EC-A7E2181D987A}"/>
  <tableColumns count="2">
    <tableColumn id="1" xr3:uid="{4366800D-1016-4D55-9A50-99D43FC0F58B}" name="Calsificación" dataDxfId="592" dataCellStyle="Normal 13"/>
    <tableColumn id="2" xr3:uid="{8A079D38-D9A3-493F-B19A-58B6BC7CDBB4}" name="Imagen" dataDxfId="591" dataCellStyle="Normal 13"/>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556DB7C-FD40-4CAC-8BF0-B99E0B872E68}" name="Nivel" displayName="Nivel" ref="D19:E23" totalsRowShown="0" headerRowDxfId="590" dataDxfId="588" headerRowBorderDxfId="589">
  <autoFilter ref="D19:E23" xr:uid="{5556DB7C-FD40-4CAC-8BF0-B99E0B872E68}"/>
  <tableColumns count="2">
    <tableColumn id="1" xr3:uid="{5B61837E-8DE6-4ABF-BA1A-643D29C861F3}" name="Calsificación" dataDxfId="587" dataCellStyle="Normal 13"/>
    <tableColumn id="2" xr3:uid="{CD0E6886-6E78-475C-83EB-47F5AE973A8B}" name="Imagen" dataDxfId="586" dataCellStyle="Normal 13"/>
  </tableColumns>
  <tableStyleInfo name="TableStyleMedium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5AE6C7-2495-4921-A16E-3FDB2C1B749B}" name="Tabla4" displayName="Tabla4" ref="C8:G196" totalsRowShown="0" headerRowDxfId="585" dataDxfId="584" tableBorderDxfId="583">
  <autoFilter ref="C8:G196" xr:uid="{FC5AE6C7-2495-4921-A16E-3FDB2C1B749B}"/>
  <tableColumns count="5">
    <tableColumn id="1" xr3:uid="{E6AF7BE5-9C67-4A92-B256-D28B07C205FB}" name="ITEM" dataDxfId="582" totalsRowDxfId="581">
      <calculatedColumnFormula>IF(H9="","",C8+1)</calculatedColumnFormula>
    </tableColumn>
    <tableColumn id="3" xr3:uid="{8F181E3B-DC43-423C-87EE-C28669A18E5E}" name="Centro de trabajo" dataDxfId="580" totalsRowDxfId="579" dataCellStyle="Hipervínculo" totalsRowCellStyle="Hipervínculo"/>
    <tableColumn id="7" xr3:uid="{632B279A-3FCB-4FA4-821C-CA5E03C2FE4D}" name="Actividades" dataDxfId="578" totalsRowDxfId="577" dataCellStyle="Hipervínculo" totalsRowCellStyle="Hipervínculo">
      <calculatedColumnFormula>IF(H9="","",H9)</calculatedColumnFormula>
    </tableColumn>
    <tableColumn id="4" xr3:uid="{ADF9B21B-4616-4A3F-9D94-4762FA43E450}" name="Hipervinculo" dataDxfId="576" totalsRowDxfId="575">
      <calculatedColumnFormula>IF(C9="","",HYPERLINK("#'2026'!"&amp;G9,"Ir a la actividad"&amp;H9))</calculatedColumnFormula>
    </tableColumn>
    <tableColumn id="5" xr3:uid="{7B94BE5E-A36F-4B15-9810-FE30A634B6B0}" name="Celda" dataDxfId="574" totalsRowDxfId="573">
      <calculatedColumnFormula array="1">ADDRESS(MATCH($H9,'año26'!F:F,0),COLUMN('año26'!F:F))</calculatedColumnFormula>
    </tableColumn>
  </tableColumns>
  <tableStyleInfo name="TableStyleMedium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8E4864-0825-4757-BC45-4840CDE9FBC4}" name="año24" displayName="año24" ref="B9:AQ977" totalsRowShown="0" headerRowDxfId="572" headerRowBorderDxfId="571" tableBorderDxfId="570" totalsRowBorderDxfId="569">
  <autoFilter ref="B9:AQ977" xr:uid="{87819F9F-5393-470F-A54A-8656416777BE}"/>
  <tableColumns count="42">
    <tableColumn id="1" xr3:uid="{226C7E8F-8736-4ACF-9194-C1BA2885E68E}" name="No." dataDxfId="568"/>
    <tableColumn id="42" xr3:uid="{0E91C2BE-174D-494B-A03A-E9E9316DD155}" name="AÑO" dataDxfId="567"/>
    <tableColumn id="2" xr3:uid="{BED1E069-B89E-4653-B9CB-78169FA18C76}" name="Estación" dataDxfId="566"/>
    <tableColumn id="3" xr3:uid="{5807349F-F2C7-4747-A926-DF784B6FAEDB}" name="Actividad" dataDxfId="565" dataCellStyle="Normal 2 3"/>
    <tableColumn id="4" xr3:uid="{1315B176-7158-4A8B-8D82-5CF132872C3C}" name="Tárea" dataDxfId="564" dataCellStyle="Normal 2 3"/>
    <tableColumn id="5" xr3:uid="{D96A5097-14B2-42DD-9991-250E23BCA0CC}" name="Área / Equipo" dataDxfId="563" dataCellStyle="Normal 2 3"/>
    <tableColumn id="6" xr3:uid="{88F0DECC-1E99-43AA-B64B-32F704B6C13D}" name="PELIGRO - Descripción" dataDxfId="562"/>
    <tableColumn id="7" xr3:uid="{97B70733-1A35-46FD-9D8C-27973681B4D9}" name="PELIGRO -Tipo" dataDxfId="561"/>
    <tableColumn id="8" xr3:uid="{AA569AC6-D4FC-46D9-B5A6-1CA849029C9B}" name="PELIGRO -Iconografia" dataDxfId="560">
      <calculatedColumnFormula>_xlfn.XLOOKUP(año24[[#This Row],[PELIGRO -Tipo]], Tabla12[Calsificación], Tabla12[Imagen])</calculatedColumnFormula>
    </tableColumn>
    <tableColumn id="9" xr3:uid="{F09B74EE-43D6-4B11-B18D-FEE1777EB9DA}" name="PELIGRO - Clasificación" dataDxfId="559"/>
    <tableColumn id="10" xr3:uid="{B4AA7B7A-B7CD-49E5-9A1C-B0703DF25D49}" name="Consecuencias (AT/EL)" dataDxfId="558"/>
    <tableColumn id="11" xr3:uid="{4B088EA5-9CCD-4D44-AA02-1FB3A6F26F00}" name="TAREA - Rutinaria" dataDxfId="557" dataCellStyle="Normal 2 3"/>
    <tableColumn id="12" xr3:uid="{653CB5C0-4632-4C97-8995-2ED5106CA87D}" name=" TAREA (Interna - ERutinariaterna)" dataDxfId="556" dataCellStyle="Normal 2 3"/>
    <tableColumn id="13" xr3:uid="{2ACB391B-AA38-46B8-ACE9-BF7669D419DE}" name="Numero de personas expuestas - Directos" dataDxfId="555" dataCellStyle="Normal 2 3"/>
    <tableColumn id="40" xr3:uid="{48B07633-FEB8-4B0D-A775-0EC2DA32FFCA}" name="Numero de personas expuestas - Contratistas" dataDxfId="554" dataCellStyle="Normal 2 3"/>
    <tableColumn id="41" xr3:uid="{5B910D20-10C0-4ED1-A6B2-59C4BFE14326}" name="Numero de personas expuestas - Visitantes, Clientes, autoridades" dataDxfId="553" dataCellStyle="Normal 2 3"/>
    <tableColumn id="14" xr3:uid="{05CF9A72-FB22-4485-9539-5CEAD43B1045}" name="Horas de exposición (En relación con las 24 horas al día)" dataDxfId="552" dataCellStyle="Normal 2 3"/>
    <tableColumn id="15" xr3:uid="{DF851A28-31C1-4A94-AB2B-4BACD5ECA250}" name="CARGOS O PARTES INTERESADAS APLICABLES" dataDxfId="551"/>
    <tableColumn id="16" xr3:uid="{A186C9E3-B4D3-4957-A312-540660C96EC2}" name="CONTROLES EXISTENTES - Fuente" dataDxfId="550"/>
    <tableColumn id="17" xr3:uid="{14EC0F1A-42D3-4B6A-BF63-B37F4B3F5209}" name="CONTROLES EXISTENTES - Medio" dataDxfId="549"/>
    <tableColumn id="18" xr3:uid="{4D69F640-AA9C-46CD-A27A-F9E2480DBB34}" name="CONTROLES EXISTENTES - Individuo" dataDxfId="548" dataCellStyle="Normal 2 2 2"/>
    <tableColumn id="19" xr3:uid="{EF126367-7571-4AD7-BE0D-1DFA88DE48EB}" name="VALORACION DE RIESGO  - C" dataDxfId="547" dataCellStyle="Normal 2 2 2"/>
    <tableColumn id="20" xr3:uid="{4E22A0EF-A3A7-456E-A1C9-F0B002D1C847}" name="VALORACION DE RIESGO  - Categoría" dataDxfId="546" dataCellStyle="Normal 2 2 2"/>
    <tableColumn id="21" xr3:uid="{6C2153B1-6002-4DE5-A2E5-1C4BDF393321}" name="VALORACION DE RIESGO -p" dataDxfId="545"/>
    <tableColumn id="22" xr3:uid="{7C347329-5170-4248-97B8-6A6EE5CC416A}" name="Nivel de riesgo" dataDxfId="544">
      <calculatedColumnFormula>INDEX($AS$3:$AV$6,MATCH($W10,$AR$3:$AR$6,FALSE),MATCH($Y10,AS$7:$AV$7,FALSE))</calculatedColumnFormula>
    </tableColumn>
    <tableColumn id="23" xr3:uid="{A5C481FD-A25E-4073-A2C6-B0CE200398FE}" name="ERutinariaistencia de requisitos legales " dataDxfId="543"/>
    <tableColumn id="24" xr3:uid="{8A8ACA62-690E-4390-BC86-EA71FE1330BC}" name="CONTROLES_x000a_(TRATAMIENTO DEL RIESGO Y PLANES ATENUANTES) - ELIMINACIÓN" dataDxfId="542"/>
    <tableColumn id="25" xr3:uid="{1C550FD8-522F-4D85-B793-4DCB28041EB1}" name="CONTROLES_x000a_(TRATAMIENTO DEL RIESGO Y PLANES ATENUANTES) - SUSTITUCIÓN" dataDxfId="541"/>
    <tableColumn id="26" xr3:uid="{0327A92C-9ED1-4215-9080-2C55E120EA74}" name="CONTROLES_x000a_(TRATAMIENTO DEL RIESGO Y PLANES ATENUANTES) - CONTROLES DE INGENIERIA" dataDxfId="540" dataCellStyle="Normal 2 2 2"/>
    <tableColumn id="27" xr3:uid="{7ECC87B6-3164-45E6-BAB4-3F43425D622D}" name="CONTROLES_x000a_(TRATAMIENTO DEL RIESGO Y PLANES ATENUANTES) - CONTROLES ADMINISTRATIVOS / SEÑALIZACIÓN" dataDxfId="539" dataCellStyle="Normal 2 2 2"/>
    <tableColumn id="28" xr3:uid="{418F14A4-EEE1-47C1-B2BF-8538E64B04EF}" name="CONTROLES_x000a_(TRATAMIENTO DEL RIESGO Y PLANES ATENUANTES) - ELEMENTOS DE PROTECCIÓN PERSONAL" dataDxfId="538" dataCellStyle="Normal 2 2 2"/>
    <tableColumn id="39" xr3:uid="{AB4DC0B0-556D-4EDB-BF5E-59242581484B}" name="Compilado de controles" dataDxfId="537" dataCellStyle="Normal 2 2 2">
      <calculatedColumnFormula>"Eliminación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calculatedColumnFormula>
    </tableColumn>
    <tableColumn id="29" xr3:uid="{03B706F9-DE94-421F-9215-3BD400C608D0}" name="RESPONSABLE DE EJECUTAR LA ACCION" dataDxfId="536" dataCellStyle="Normal 2 3"/>
    <tableColumn id="30" xr3:uid="{5F83EA06-A1CC-4404-A415-34AFB562686B}" name="VALORACION DEL RIESGO RESULTANTE CON CONTROLES (Riesgo residual) - C" dataDxfId="535" dataCellStyle="Normal 2 2 2"/>
    <tableColumn id="31" xr3:uid="{15B0A0F0-714A-4969-A018-E105DC3EE267}" name="VALORACION DEL RIESGO RESULTANTE CON CONTROLES (Riesgo residual) - Categoría" dataDxfId="534" dataCellStyle="Normal 2 2 2"/>
    <tableColumn id="32" xr3:uid="{A15D6A21-5CF1-4F8D-9F26-0CBC987776EF}" name="VALORACION DEL RIESGO RESULTANTE CON CONTROLES (Riesgo residual) - p" dataDxfId="533"/>
    <tableColumn id="33" xr3:uid="{076E60FA-FDFB-4AED-A515-ACD6056D6918}" name="VALORACION DEL RIESGO RESULTANTE CON CONTROLES (Riesgo residual) - Nivel de riesgo" dataDxfId="532">
      <calculatedColumnFormula>INDEX($AS$3:$AV$6,MATCH($AI10,$AR$3:$AR$6,FALSE),MATCH($AK10,$AS$7:$AV$7,FALSE))</calculatedColumnFormula>
    </tableColumn>
    <tableColumn id="38" xr3:uid="{8A0FE3A2-65B7-4FE5-A3A4-521969B73C2D}" name="VALORACION DEL RIESGO RESULTANTE CON CONTROLES (Riesgo residual) - INTERPRETACIÓN DEL RIESGO" dataDxfId="531">
      <calculatedColumnFormula>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calculatedColumnFormula>
    </tableColumn>
    <tableColumn id="34" xr3:uid="{A017C287-73BF-459A-AEDE-E15649A7F8A3}" name="EFICACIA DE LAS MEDIDAS DE CONTROL_x000a_Registro de accidentes, casi accidentes o enfermedades generados en el periodo evaluado." dataDxfId="530" dataCellStyle="Normal 2 3"/>
    <tableColumn id="35" xr3:uid="{3820095F-E61F-4AAF-AD51-0D179C17339E}" name="Eficaz" dataDxfId="529" dataCellStyle="Normal 2 3">
      <calculatedColumnFormula>IF(AL10&lt;=4,"SI",IF(AL10&gt;=5,"NO"))</calculatedColumnFormula>
    </tableColumn>
    <tableColumn id="36" xr3:uid="{2178BCF0-EF43-4C0C-83DA-70F3A38D2389}" name="Comprensión Riesgo" dataDxfId="528">
      <calculatedColumnFormula>"El nivel del riesgo es"&amp;" "&amp;año24[[#This Row],[VALORACION DEL RIESGO RESULTANTE CON CONTROLES (Riesgo residual) - INTERPRETACIÓN DEL RIESGO]]&amp;" siendo las principales consecuencias las siguientes; "&amp;año24[[#This Row],[Consecuencias (AT/EL)]]</calculatedColumnFormula>
    </tableColumn>
    <tableColumn id="37" xr3:uid="{E5E063BA-30EB-4127-9C87-E30C95ADB11B}" name="Nivel del Riesgo" dataDxfId="527">
      <calculatedColumnFormula>_xlfn.XLOOKUP(año24[[#This Row],[VALORACION DEL RIESGO RESULTANTE CON CONTROLES (Riesgo residual) - INTERPRETACIÓN DEL RIESGO]], Nivel[Calsificación], Nivel[Imagen])</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819F9F-5393-470F-A54A-8656416777BE}" name="año25" displayName="año25" ref="B9:AQ130" totalsRowShown="0" headerRowDxfId="526" dataDxfId="524" headerRowBorderDxfId="525" tableBorderDxfId="523" totalsRowBorderDxfId="522">
  <autoFilter ref="B9:AQ130" xr:uid="{87819F9F-5393-470F-A54A-8656416777BE}"/>
  <tableColumns count="42">
    <tableColumn id="1" xr3:uid="{68935E0B-96C9-4426-AF89-3AB5BC699432}" name="No." dataDxfId="521"/>
    <tableColumn id="42" xr3:uid="{22DB50D4-2C0B-48E1-AA73-DFF17AADA5B7}" name="AÑO" dataDxfId="520"/>
    <tableColumn id="2" xr3:uid="{98522EA9-2AE2-4A74-863F-8EBFE3D2BC4E}" name="Estación" dataDxfId="519"/>
    <tableColumn id="3" xr3:uid="{1685AA2E-3D0D-4355-A349-2133C599BA98}" name="Actividad" dataDxfId="518"/>
    <tableColumn id="4" xr3:uid="{69252A68-3437-447B-985E-3CC3FC7AE881}" name="Tárea" dataDxfId="517"/>
    <tableColumn id="5" xr3:uid="{171809BC-ABA4-41EF-A61E-5F45BF009266}" name="Área / Equipo" dataDxfId="516"/>
    <tableColumn id="6" xr3:uid="{0EACFB1E-C78B-4A09-83F4-5C49815D4AE7}" name="PELIGRO - Descripción" dataDxfId="515"/>
    <tableColumn id="7" xr3:uid="{933FC5CA-2003-48D9-B774-E01AAD244491}" name="PELIGRO -Tipo" dataDxfId="514"/>
    <tableColumn id="8" xr3:uid="{6F3F1AC4-5E8D-4AAD-9E88-32B1BE322A14}" name="PELIGRO -Iconografia" dataDxfId="513">
      <calculatedColumnFormula>_xlfn.XLOOKUP(año25[[#This Row],[PELIGRO -Tipo]], Tabla12[Calsificación], Tabla12[Imagen])</calculatedColumnFormula>
    </tableColumn>
    <tableColumn id="9" xr3:uid="{991D9D6B-B011-492A-9F4D-00840C77BAEC}" name="PELIGRO - Clasificación" dataDxfId="512"/>
    <tableColumn id="10" xr3:uid="{6C0A9648-7602-4CEE-B66B-5EA533206926}" name="Consecuencias (AT/EL)" dataDxfId="511"/>
    <tableColumn id="11" xr3:uid="{65F7A5A1-7E81-4F41-97AB-42932487B5E7}" name="TAREA - Rutinaria" dataDxfId="510" dataCellStyle="Normal 2 3"/>
    <tableColumn id="12" xr3:uid="{C38220B3-2654-498D-B3DA-CB08B670BF50}" name=" TAREA (Interna - Externa)" dataDxfId="509" dataCellStyle="Normal 2 3"/>
    <tableColumn id="13" xr3:uid="{80B629A9-12BF-44A1-B46D-9CF0E2817CD6}" name="Numero de personas expuestas - Directos" dataDxfId="508" dataCellStyle="Normal 2 3"/>
    <tableColumn id="40" xr3:uid="{79AF3CF4-ED8D-418A-8873-B2029EF80F41}" name="Numero de personas expuestas - Contratistas" dataDxfId="507" dataCellStyle="Normal 2 3"/>
    <tableColumn id="41" xr3:uid="{AF8EB4B9-BB5F-4449-A040-69DC1175A334}" name="Numero de personas expuestas - Visitantes, Clientes, autoridades" dataDxfId="506" dataCellStyle="Normal 2 3"/>
    <tableColumn id="14" xr3:uid="{57332000-20C4-41B2-A0D2-A002140C883A}" name="Horas de exposición (En relación con las 24 horas al día)" dataDxfId="505" dataCellStyle="Normal 2 3"/>
    <tableColumn id="15" xr3:uid="{23319FD1-19D1-4177-8D3D-ED9913ABCC4A}" name="CARGOS O PARTES INTERESADAS APLICABLES" dataDxfId="504"/>
    <tableColumn id="16" xr3:uid="{7CD233CC-F793-4F5A-9BC4-91B9D0FFC03E}" name="CONTROLES EXISTENTES - Fuente" dataDxfId="503"/>
    <tableColumn id="17" xr3:uid="{F78B487F-9952-4DA8-B5AF-C202EF4C0153}" name="CONTROLES EXISTENTES - Medio" dataDxfId="502"/>
    <tableColumn id="18" xr3:uid="{02479EE5-ADE3-4856-8CE8-D2C3FF4C5F0F}" name="CONTROLES EXISTENTES - Individuo" dataDxfId="501" dataCellStyle="Normal 2 2 2"/>
    <tableColumn id="19" xr3:uid="{5592EED0-ABFC-49F3-A6BA-05152A364CA7}" name="VALORACION DE RIESGO  - C" dataDxfId="500" dataCellStyle="Normal 2 2 2"/>
    <tableColumn id="20" xr3:uid="{A3107868-758F-44DE-9F58-F954A622019D}" name="VALORACION DE RIESGO  - Categoría" dataDxfId="499" dataCellStyle="Normal 2 2 2"/>
    <tableColumn id="21" xr3:uid="{1965D947-113C-4070-A764-9176FCE7B18D}" name="VALORACION DE RIESGO -p" dataDxfId="498"/>
    <tableColumn id="22" xr3:uid="{0E10D28A-6A2B-43C9-AFA4-2F3F61CB5E04}" name="Nivel de riesgo" dataDxfId="497">
      <calculatedColumnFormula>INDEX($AS$3:$AV$6,MATCH($W10,$AR$3:$AR$6,FALSE),MATCH($Y10,AS$7:$AV$7,FALSE))</calculatedColumnFormula>
    </tableColumn>
    <tableColumn id="23" xr3:uid="{D6380E11-4000-4159-974C-1BFE4708ACD6}" name="Existencia de requisitos legales " dataDxfId="496"/>
    <tableColumn id="24" xr3:uid="{BF6273C5-6518-410A-B51C-C36B180A05C3}" name="CONTROLES_x000a_(TRATAMIENTO DEL RIESGO Y PLANES ATENUANTES) - ELIMINACIÓN" dataDxfId="495"/>
    <tableColumn id="25" xr3:uid="{1B9E0A17-C062-4EE4-954B-2912B121F593}" name="CONTROLES_x000a_(TRATAMIENTO DEL RIESGO Y PLANES ATENUANTES) - SUSTITUCIÓN" dataDxfId="494"/>
    <tableColumn id="26" xr3:uid="{BE543C96-4950-4721-B028-2156107AB7D0}" name="CONTROLES_x000a_(TRATAMIENTO DEL RIESGO Y PLANES ATENUANTES) - CONTROLES DE INGENIERIA" dataDxfId="493" dataCellStyle="Normal 2 2 2"/>
    <tableColumn id="27" xr3:uid="{C3F42626-1122-46DA-9D45-2C77F2BC6203}" name="CONTROLES_x000a_(TRATAMIENTO DEL RIESGO Y PLANES ATENUANTES) - CONTROLES ADMINISTRATIVOS / SEÑALIZACIÓN" dataDxfId="492" dataCellStyle="Normal 2 2 2"/>
    <tableColumn id="28" xr3:uid="{F8BB323B-7BF2-40AD-9E53-19832485F66C}" name="CONTROLES_x000a_(TRATAMIENTO DEL RIESGO Y PLANES ATENUANTES) - ELEMENTOS DE PROTECCIÓN PERSONAL" dataDxfId="491" dataCellStyle="Normal 2 2 2"/>
    <tableColumn id="39" xr3:uid="{D2B46C4F-695D-441C-8493-08D9D3BBF3E8}" name="Compilado de controles" dataDxfId="490" dataCellStyle="Normal 2 2 2">
      <calculatedColumnFormula>"Eliminación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calculatedColumnFormula>
    </tableColumn>
    <tableColumn id="29" xr3:uid="{4920F027-1EE0-4406-AB51-BC6BC56B6B7F}" name="RESPONSABLE DE EJECUTAR LA ACCION" dataDxfId="489" dataCellStyle="Normal 2 3"/>
    <tableColumn id="30" xr3:uid="{8EC8A982-F6F3-434F-995D-EF3587B6B129}" name="VALORACION DEL RIESGO RESULTANTE CON CONTROLES (Riesgo residual) - C" dataDxfId="488" dataCellStyle="Normal 2 2 2"/>
    <tableColumn id="31" xr3:uid="{15CE2171-C24F-46C9-B5EA-4317D1E6F93C}" name="VALORACION DEL RIESGO RESULTANTE CON CONTROLES (Riesgo residual) - Categoría" dataDxfId="487" dataCellStyle="Normal 2 2 2"/>
    <tableColumn id="32" xr3:uid="{3D84FC6B-632F-4BB6-BAB2-BACAE607846B}" name="VALORACION DEL RIESGO RESULTANTE CON CONTROLES (Riesgo residual) - p" dataDxfId="486"/>
    <tableColumn id="33" xr3:uid="{760A071C-76AB-4591-9157-5DF14C822337}" name="VALORACION DEL RIESGO RESULTANTE CON CONTROLES (Riesgo residual) - Nivel de riesgo" dataDxfId="485">
      <calculatedColumnFormula>INDEX($AS$3:$AV$6,MATCH($AI10,$AR$3:$AR$6,FALSE),MATCH($AK10,$AS$7:$AV$7,FALSE))</calculatedColumnFormula>
    </tableColumn>
    <tableColumn id="38" xr3:uid="{BA4F36F3-EDDE-4939-9171-262F2A494447}" name="VALORACION DEL RIESGO RESULTANTE CON CONTROLES (Riesgo residual) - INTERPRETACIÓN DEL RIESGO" dataDxfId="484">
      <calculatedColumnFormula>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calculatedColumnFormula>
    </tableColumn>
    <tableColumn id="34" xr3:uid="{C3B261B5-191C-40FA-89D2-125A15B9C8BC}" name="EFICACIA DE LAS MEDIDAS DE CONTROL_x000a_Registro de accidentes, casi accidentes o enfermedades generados en el periodo evaluado." dataDxfId="483" dataCellStyle="Normal 2 3"/>
    <tableColumn id="35" xr3:uid="{07292081-76E5-4412-857A-C4136D3E09DA}" name="Eficaz" dataDxfId="482" dataCellStyle="Normal 2 3">
      <calculatedColumnFormula>IF(AL10&lt;=4,"SI",IF(AL10&gt;=5,"NO"))</calculatedColumnFormula>
    </tableColumn>
    <tableColumn id="36" xr3:uid="{52EE80FB-12D6-4DB4-BB61-A3A8FD1F7734}" name="Comprensión Riesgo" dataDxfId="481">
      <calculatedColumnFormula>"El nivel del riesgo es"&amp;" "&amp;año25[[#This Row],[VALORACION DEL RIESGO RESULTANTE CON CONTROLES (Riesgo residual) - INTERPRETACIÓN DEL RIESGO]]&amp;" siendo las principales consecuencias las siguientes; "&amp;año25[[#This Row],[Consecuencias (AT/EL)]]</calculatedColumnFormula>
    </tableColumn>
    <tableColumn id="37" xr3:uid="{89E690AF-0321-4EEA-95F4-A92FDE5ADC0C}" name="Nivel del Riesgo" dataDxfId="480">
      <calculatedColumnFormula>_xlfn.XLOOKUP(año25[[#This Row],[VALORACION DEL RIESGO RESULTANTE CON CONTROLES (Riesgo residual) - INTERPRETACIÓN DEL RIESGO]], Nivel[Calsificación], Nivel[Imagen])</calculatedColumnFormula>
    </tableColumn>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4F9C16E-2A6A-4AEB-B118-34295F724D49}" name="año26" displayName="año26" ref="B10:AR141" totalsRowShown="0" headerRowDxfId="684" dataDxfId="682" headerRowBorderDxfId="683" tableBorderDxfId="681" totalsRowBorderDxfId="680">
  <autoFilter ref="B10:AR141" xr:uid="{87819F9F-5393-470F-A54A-8656416777BE}"/>
  <tableColumns count="43">
    <tableColumn id="1" xr3:uid="{62FC64F6-7CE5-4BB6-B927-F70B2D86A5AE}" name="No." dataDxfId="679"/>
    <tableColumn id="42" xr3:uid="{E894F766-46E2-4CB0-A485-A58C41B8CE64}" name="AÑO" dataDxfId="678"/>
    <tableColumn id="2" xr3:uid="{C9BA2C6F-8E3D-4466-BFEC-1B3474A39290}" name="Estación" dataDxfId="677"/>
    <tableColumn id="3" xr3:uid="{5EDA2953-CB6B-43F8-8E9C-68525E4A2329}" name="Actividad" dataDxfId="676"/>
    <tableColumn id="4" xr3:uid="{D2CA1E2C-E35D-4B9E-A338-061349FD79B2}" name="Tárea" dataDxfId="675"/>
    <tableColumn id="5" xr3:uid="{67CF6158-569A-4874-98E5-236D666C1293}" name="Área / Equipo" dataDxfId="674"/>
    <tableColumn id="6" xr3:uid="{4CE9D316-5D32-4EE7-BBBA-A636F39618EE}" name="PELIGRO - Descripción" dataDxfId="673"/>
    <tableColumn id="7" xr3:uid="{CBC7CA78-55FF-4610-98DC-C29C8EDD6671}" name="PELIGRO -Tipo" dataDxfId="672"/>
    <tableColumn id="8" xr3:uid="{C029EC31-383A-439D-8668-6EB9A2E26AFA}" name="PELIGRO -Iconografia" dataDxfId="671">
      <calculatedColumnFormula>_xlfn.XLOOKUP(año26[[#This Row],[PELIGRO -Tipo]], Tabla12[Calsificación], Tabla12[Imagen])</calculatedColumnFormula>
    </tableColumn>
    <tableColumn id="9" xr3:uid="{5FB8154D-C2F4-47B0-889D-C7559D22C519}" name="PELIGRO - Clasificación" dataDxfId="670"/>
    <tableColumn id="10" xr3:uid="{1D61F20D-2810-41CD-B2D4-0100027BF2DE}" name="Consecuencias (AT/EL)" dataDxfId="669"/>
    <tableColumn id="11" xr3:uid="{41F6E8CF-14FD-4E4E-8368-0426AC0BAC1C}" name="TAREA - Rutinaria" dataDxfId="668" dataCellStyle="Normal 2 3"/>
    <tableColumn id="12" xr3:uid="{1FD1D5C7-8970-48B8-9283-83DA283C0747}" name=" TAREA (Interna - Externa)" dataDxfId="667" dataCellStyle="Normal 2 3"/>
    <tableColumn id="43" xr3:uid="{DE99654A-07DD-4AC8-94CF-6B27003D5114}" name="Situación Controlada por la organización" dataDxfId="666" dataCellStyle="Normal 2 3"/>
    <tableColumn id="13" xr3:uid="{E60FC2AA-431F-42E9-A2AD-19EA0427B1A0}" name="Numero de personas expuestas - Directos" dataDxfId="665" dataCellStyle="Normal 2 3"/>
    <tableColumn id="40" xr3:uid="{78E5CDF0-F629-4A82-98F8-719C5EE58056}" name="Numero de personas expuestas - Contratistas" dataDxfId="664" dataCellStyle="Normal 2 3"/>
    <tableColumn id="41" xr3:uid="{440DDBB8-3508-4A72-BC66-D3AC9728E822}" name="Numero de personas expuestas - Visitantes, Clientes, autoridades y Otras Partes Interesadas" dataDxfId="663" dataCellStyle="Normal 2 3"/>
    <tableColumn id="14" xr3:uid="{4FCA895F-1564-4F86-903D-7769AD63B536}" name="Horas de exposición (En relación con las 24 horas al día)" dataDxfId="662" dataCellStyle="Normal 2 3"/>
    <tableColumn id="15" xr3:uid="{E3AF8C00-375A-4256-BB5F-FF2DF165BBED}" name="CARGOS O PARTES INTERESADAS APLICABLES" dataDxfId="661"/>
    <tableColumn id="16" xr3:uid="{B923732E-A3B0-4065-868D-0F110A0A5287}" name="CONTROLES EXISTENTES - Fuente" dataDxfId="660"/>
    <tableColumn id="17" xr3:uid="{31BD10E1-C858-4156-9A97-7C71DC50EF99}" name="CONTROLES EXISTENTES - Medio" dataDxfId="659"/>
    <tableColumn id="18" xr3:uid="{DCD2C4C8-85C8-4863-855E-EB04F3C838BB}" name="CONTROLES EXISTENTES - Individuo" dataDxfId="658" dataCellStyle="Normal 2 2 2"/>
    <tableColumn id="19" xr3:uid="{64C8E7CD-9669-454E-A0DB-B99444C01711}" name="VALORACION DE RIESGO  - C" dataDxfId="657" dataCellStyle="Normal 2 2 2"/>
    <tableColumn id="20" xr3:uid="{9E30B343-252F-48E0-86CE-65ADB29B14F4}" name="VALORACION DE RIESGO  - Categoría" dataDxfId="656" dataCellStyle="Normal 2 2 2"/>
    <tableColumn id="21" xr3:uid="{90343BB8-0DB3-4320-A546-06EA9A4BC2B9}" name="VALORACION DE RIESGO -p" dataDxfId="655"/>
    <tableColumn id="22" xr3:uid="{FDA1CE9C-D089-4013-A133-8163F687D4E4}" name="Nivel de riesgo" dataDxfId="654">
      <calculatedColumnFormula>INDEX($AT$3:$AW$6,MATCH($X11,$AS$3:$AS$6,FALSE),MATCH($Z11,AT$7:$AW$7,FALSE))</calculatedColumnFormula>
    </tableColumn>
    <tableColumn id="23" xr3:uid="{88F62549-A5D3-46A0-A1D4-1F939D7D1ACA}" name="Existencia de requisitos legales " dataDxfId="653"/>
    <tableColumn id="24" xr3:uid="{46272184-83C8-4D81-AE4B-9534D498F3CD}" name="CONTROLES_x000a_(TRATAMIENTO DEL RIESGO Y PLANES ATENUANTES) - ELIMINACIÓN" dataDxfId="652"/>
    <tableColumn id="25" xr3:uid="{97C0FDEC-6B92-473F-9ADC-A05C21F863DF}" name="CONTROLES_x000a_(TRATAMIENTO DEL RIESGO Y PLANES ATENUANTES) - SUSTITUCIÓN" dataDxfId="651"/>
    <tableColumn id="26" xr3:uid="{AFD4EFA5-207D-4319-9C74-9DDAC24D4AAC}" name="CONTROLES_x000a_(TRATAMIENTO DEL RIESGO Y PLANES ATENUANTES) - CONTROLES DE INGENIERIA" dataDxfId="650" dataCellStyle="Normal 2 2 2"/>
    <tableColumn id="27" xr3:uid="{74998EC5-A92A-4045-B85F-102E3A480C8C}" name="CONTROLES_x000a_(TRATAMIENTO DEL RIESGO Y PLANES ATENUANTES) - CONTROLES ADMINISTRATIVOS / SEÑALIZACIÓN" dataDxfId="649" dataCellStyle="Normal 2 2 2"/>
    <tableColumn id="28" xr3:uid="{60C99D90-B633-4C20-807B-8D9773CC6C60}" name="CONTROLES_x000a_(TRATAMIENTO DEL RIESGO Y PLANES ATENUANTES) - ELEMENTOS DE PROTECCIÓN PERSONAL" dataDxfId="648" dataCellStyle="Normal 2 2 2"/>
    <tableColumn id="39" xr3:uid="{E491626F-BA37-453E-A966-C5F8E887C6F4}" name="Compilado de controles" dataDxfId="647" dataCellStyle="Normal 2 2 2">
      <calculatedColumnFormula>"Eliminación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calculatedColumnFormula>
    </tableColumn>
    <tableColumn id="29" xr3:uid="{AD1111A2-FE30-4A84-B13D-49D4C16ACFFA}" name="RESPONSABLE DE EJECUTAR LA ACCION" dataDxfId="646" dataCellStyle="Normal 2 3"/>
    <tableColumn id="30" xr3:uid="{D54004E2-A310-48FC-9CBB-CC5ABA986067}" name="VALORACION DEL RIESGO RESULTANTE CON CONTROLES (Riesgo residual) - C" dataDxfId="645" dataCellStyle="Normal 2 2 2"/>
    <tableColumn id="31" xr3:uid="{886BD53C-B66A-44B8-A0CD-BA0692D6C23E}" name="VALORACION DEL RIESGO RESULTANTE CON CONTROLES (Riesgo residual) - Categoría" dataDxfId="644" dataCellStyle="Normal 2 2 2"/>
    <tableColumn id="32" xr3:uid="{257DEED2-A6F0-40D3-A491-3B6E2A9725CB}" name="VALORACION DEL RIESGO RESULTANTE CON CONTROLES (Riesgo residual) - p" dataDxfId="643"/>
    <tableColumn id="33" xr3:uid="{3356480E-A975-4897-8560-B3756C99C77D}" name="VALORACION DEL RIESGO RESULTANTE CON CONTROLES (Riesgo residual) - Nivel de riesgo" dataDxfId="642">
      <calculatedColumnFormula>INDEX($AT$3:$AW$6,MATCH($AJ11,$AS$3:$AS$6,FALSE),MATCH($AL11,$AT$7:$AW$7,FALSE))</calculatedColumnFormula>
    </tableColumn>
    <tableColumn id="38" xr3:uid="{B0B89467-403C-474A-A8D2-B30538FE7471}" name="VALORACION DEL RIESGO RESULTANTE CON CONTROLES (Riesgo residual) - INTERPRETACIÓN DEL RIESGO" dataDxfId="641">
      <calculatedColumnFormula>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calculatedColumnFormula>
    </tableColumn>
    <tableColumn id="34" xr3:uid="{EB47D2D6-6F2F-4484-9094-D6AFEF6F1938}" name="EFICACIA DE LAS MEDIDAS DE CONTROL_x000a_Registro de accidentes, casi accidentes o enfermedades generados en el periodo evaluado (Tanto Internos o Externos) que defina la organización" dataDxfId="640" dataCellStyle="Normal 2 3"/>
    <tableColumn id="35" xr3:uid="{FB2F9D1C-6E67-46AA-B3BD-D4AB7E41AFDB}" name="Eficaz" dataDxfId="639" dataCellStyle="Normal 2 3">
      <calculatedColumnFormula>IF(AM11&lt;=4,"SI",IF(AM11&gt;=5,"NO"))</calculatedColumnFormula>
    </tableColumn>
    <tableColumn id="36" xr3:uid="{7A5EE765-AF0C-49E5-94FB-A97D2405C3F1}" name="Comprensión Riesgo" dataDxfId="638">
      <calculatedColumnFormula>"El nivel del riesgo es"&amp;" "&amp;año26[[#This Row],[VALORACION DEL RIESGO RESULTANTE CON CONTROLES (Riesgo residual) - INTERPRETACIÓN DEL RIESGO]]&amp;" siendo las principales consecuencias las siguientes; "&amp;año26[[#This Row],[Consecuencias (AT/EL)]]</calculatedColumnFormula>
    </tableColumn>
    <tableColumn id="37" xr3:uid="{3E0C01F1-0DCE-42E7-93AA-A92C8B96C810}" name="Nivel del Riesgo" dataDxfId="637">
      <calculatedColumnFormula>_xlfn.XLOOKUP(año26[[#This Row],[VALORACION DEL RIESGO RESULTANTE CON CONTROLES (Riesgo residual) - INTERPRETACIÓN DEL RIESGO]], Nivel[Calsificación], Nivel[Imagen])</calculatedColumnFormula>
    </tableColumn>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5B9071-8053-4763-A1B1-FF38AD6364CE}" name="Tabla5" displayName="Tabla5" ref="C4:F9" totalsRowShown="0" headerRowDxfId="479" headerRowBorderDxfId="478" tableBorderDxfId="477" totalsRowBorderDxfId="476" headerRowCellStyle="Normal 2 2">
  <autoFilter ref="C4:F9" xr:uid="{4B5B9071-8053-4763-A1B1-FF38AD6364CE}"/>
  <tableColumns count="4">
    <tableColumn id="1" xr3:uid="{119994F9-1BCD-4B65-BA6D-2015B73EC942}" name="VERSIÓN " dataDxfId="475" dataCellStyle="Normal 2 2"/>
    <tableColumn id="6" xr3:uid="{E92C4AFA-EA36-42D9-A2FB-4385F179120E}" name="Año" dataDxfId="474" dataCellStyle="Normal 2 2"/>
    <tableColumn id="2" xr3:uid="{2936F149-B740-44E0-9E59-F9C5AC168BBF}" name="FECHA " dataDxfId="473" dataCellStyle="Normal 2 2"/>
    <tableColumn id="3" xr3:uid="{363DCCC1-DC0E-4C34-869E-A50A9E737AA6}" name="CAMBIOS REALIZADOS " dataDxfId="472" dataCellStyle="Normal 2 2"/>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A5D2FA-6FA1-4CFF-AFC6-C6D13C62C271}" name="Año" displayName="Año" ref="B4:B7" totalsRowShown="0">
  <autoFilter ref="B4:B7" xr:uid="{B9A5D2FA-6FA1-4CFF-AFC6-C6D13C62C271}"/>
  <tableColumns count="1">
    <tableColumn id="1" xr3:uid="{B0FC5862-C65C-452A-B8AF-08ABA12BCD24}" name="AÑO"/>
  </tableColumns>
  <tableStyleInfo name="TableStyleLight1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A347C7-A37B-432A-980F-809F209D5C85}" name="Tipopeligro" displayName="Tipopeligro" ref="C4:C11" totalsRowShown="0" headerRowDxfId="471" dataDxfId="470" tableBorderDxfId="469" headerRowCellStyle="Normal 13" dataCellStyle="Normal 13">
  <autoFilter ref="C4:C11" xr:uid="{7FA347C7-A37B-432A-980F-809F209D5C85}"/>
  <tableColumns count="1">
    <tableColumn id="1" xr3:uid="{3062EB7F-C597-4B87-8A1D-6F5F1AE32E0F}" name="Tipo de peligro" dataDxfId="468" dataCellStyle="Normal 13"/>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6C3B322-9D47-4A79-B33C-B6EF7C56D7D3}" name="subclasificacion" displayName="subclasificacion" ref="D4:D53" totalsRowShown="0" dataDxfId="467" tableBorderDxfId="466" dataCellStyle="Normal 13">
  <autoFilter ref="D4:D53" xr:uid="{C6C3B322-9D47-4A79-B33C-B6EF7C56D7D3}"/>
  <tableColumns count="1">
    <tableColumn id="1" xr3:uid="{6567F5AC-9BC5-45C3-890E-85CD9C239FFD}" name="Subclasificación" dataDxfId="465" dataCellStyle="Normal 13"/>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1508639-C6EC-41C2-899E-8D3252655E83}" name="valornivelriesgo" displayName="valornivelriesgo" ref="E4:E12" totalsRowShown="0" dataDxfId="464" tableBorderDxfId="463" headerRowCellStyle="Normal 13" dataCellStyle="Normal 13">
  <autoFilter ref="E4:E12" xr:uid="{11508639-C6EC-41C2-899E-8D3252655E83}"/>
  <tableColumns count="1">
    <tableColumn id="1" xr3:uid="{BE2DEAB7-1F70-4BF4-A65F-A35EDD60CB0C}" name="Nivel del riesgo" dataDxfId="462" dataCellStyle="Normal 13"/>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48D0FFA-6166-4F8E-BB7F-4B5EDDDB8E0F}" name="Valorcualitativoriesgo" displayName="Valorcualitativoriesgo" ref="F4:F8" totalsRowShown="0">
  <autoFilter ref="F4:F8" xr:uid="{348D0FFA-6166-4F8E-BB7F-4B5EDDDB8E0F}"/>
  <tableColumns count="1">
    <tableColumn id="1" xr3:uid="{ED4E448A-3EB4-44C4-929F-9F0F155C18F8}" name="Nivel cualitativo de riesgo"/>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6DC9D83-B8B8-4E62-AD8F-1E5CF823BF3E}" name="Actividadesdelamatriz" displayName="Actividadesdelamatriz" ref="G4:G14" totalsRowShown="0">
  <autoFilter ref="G4:G14" xr:uid="{16DC9D83-B8B8-4E62-AD8F-1E5CF823BF3E}"/>
  <tableColumns count="1">
    <tableColumn id="1" xr3:uid="{5455F480-8088-4379-AFEC-EE2BFA44F310}" name="Actividades" dataDxfId="461">
      <calculatedColumnFormula>IF('L. DE MATRICES'!E11="","",'L. DE MATRICES'!E11)</calculatedColumnFormula>
    </tableColumn>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60EDABF-DAFD-45B6-B1AA-10F84C6CB59C}" name="eficacia" displayName="eficacia" ref="H4:H6" totalsRowShown="0">
  <autoFilter ref="H4:H6" xr:uid="{560EDABF-DAFD-45B6-B1AA-10F84C6CB59C}"/>
  <tableColumns count="1">
    <tableColumn id="1" xr3:uid="{0E2819E3-E6F3-4D2E-86F9-FB5FF7327B43}" name="Eficacia"/>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312A5F0-C564-4572-ADE4-99A50B7E2252}" name="Consecuencia" displayName="Consecuencia" ref="I4:I8" totalsRowShown="0">
  <autoFilter ref="I4:I8" xr:uid="{7312A5F0-C564-4572-ADE4-99A50B7E2252}"/>
  <tableColumns count="1">
    <tableColumn id="1" xr3:uid="{715E1665-BCC2-4F8E-9BDD-E24040DB2BFB}" name="Consecuencia"/>
  </tableColumns>
  <tableStyleInfo name="TableStyleMedium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3.xml"/><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9.xml"/><Relationship Id="rId13" Type="http://schemas.openxmlformats.org/officeDocument/2006/relationships/table" Target="../tables/table19.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8.xml"/><Relationship Id="rId2" Type="http://schemas.openxmlformats.org/officeDocument/2006/relationships/pivotTable" Target="../pivotTables/pivotTable2.xml"/><Relationship Id="rId16" Type="http://schemas.openxmlformats.org/officeDocument/2006/relationships/table" Target="../tables/table2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7.xml"/><Relationship Id="rId5" Type="http://schemas.openxmlformats.org/officeDocument/2006/relationships/pivotTable" Target="../pivotTables/pivotTable5.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pivotTable" Target="../pivotTables/pivotTable4.xml"/><Relationship Id="rId9" Type="http://schemas.openxmlformats.org/officeDocument/2006/relationships/table" Target="../tables/table15.xml"/><Relationship Id="rId14"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24"/>
  <sheetViews>
    <sheetView showGridLines="0" zoomScale="93" zoomScaleNormal="68" workbookViewId="0">
      <selection activeCell="B18" sqref="B18"/>
    </sheetView>
  </sheetViews>
  <sheetFormatPr baseColWidth="10" defaultColWidth="11.44140625" defaultRowHeight="14.4" x14ac:dyDescent="0.3"/>
  <sheetData>
    <row r="1" spans="1:12" ht="15" customHeight="1" x14ac:dyDescent="0.3">
      <c r="A1" s="3"/>
      <c r="B1" s="4"/>
      <c r="C1" s="88" t="s">
        <v>0</v>
      </c>
      <c r="D1" s="88"/>
      <c r="E1" s="88"/>
      <c r="F1" s="255" t="s">
        <v>0</v>
      </c>
      <c r="G1" s="255"/>
      <c r="H1" s="255"/>
      <c r="I1" s="255"/>
      <c r="J1" s="255"/>
      <c r="K1" s="255"/>
      <c r="L1" s="256"/>
    </row>
    <row r="2" spans="1:12" ht="15" customHeight="1" x14ac:dyDescent="0.3">
      <c r="A2" s="5"/>
      <c r="B2" s="16"/>
      <c r="C2" s="89"/>
      <c r="D2" s="89"/>
      <c r="E2" s="89"/>
      <c r="F2" s="257"/>
      <c r="G2" s="257"/>
      <c r="H2" s="257"/>
      <c r="I2" s="257"/>
      <c r="J2" s="257"/>
      <c r="K2" s="257"/>
      <c r="L2" s="258"/>
    </row>
    <row r="3" spans="1:12" ht="15" customHeight="1" x14ac:dyDescent="0.3">
      <c r="A3" s="5"/>
      <c r="B3" s="16"/>
      <c r="C3" s="89"/>
      <c r="D3" s="89"/>
      <c r="E3" s="89"/>
      <c r="F3" s="257"/>
      <c r="G3" s="257"/>
      <c r="H3" s="257"/>
      <c r="I3" s="257"/>
      <c r="J3" s="257"/>
      <c r="K3" s="257"/>
      <c r="L3" s="258"/>
    </row>
    <row r="4" spans="1:12" ht="15" customHeight="1" x14ac:dyDescent="0.3">
      <c r="A4" s="5"/>
      <c r="B4" s="16"/>
      <c r="C4" s="89"/>
      <c r="D4" s="89"/>
      <c r="E4" s="89"/>
      <c r="F4" s="257"/>
      <c r="G4" s="257"/>
      <c r="H4" s="257"/>
      <c r="I4" s="257"/>
      <c r="J4" s="257"/>
      <c r="K4" s="257"/>
      <c r="L4" s="258"/>
    </row>
    <row r="5" spans="1:12" x14ac:dyDescent="0.3">
      <c r="A5" s="5"/>
      <c r="B5" s="16"/>
      <c r="C5" s="16"/>
      <c r="D5" s="16"/>
      <c r="E5" s="16"/>
      <c r="F5" s="16"/>
      <c r="G5" s="16"/>
      <c r="H5" s="16"/>
      <c r="I5" s="16"/>
      <c r="J5" s="16"/>
      <c r="K5" s="16"/>
      <c r="L5" s="6"/>
    </row>
    <row r="6" spans="1:12" x14ac:dyDescent="0.3">
      <c r="A6" s="5"/>
      <c r="B6" s="16"/>
      <c r="C6" s="16"/>
      <c r="D6" s="16"/>
      <c r="E6" s="16"/>
      <c r="F6" s="16"/>
      <c r="G6" s="16"/>
      <c r="H6" s="16"/>
      <c r="I6" s="16"/>
      <c r="J6" s="16"/>
      <c r="K6" s="16"/>
      <c r="L6" s="6"/>
    </row>
    <row r="7" spans="1:12" x14ac:dyDescent="0.3">
      <c r="A7" s="5"/>
      <c r="B7" s="16"/>
      <c r="C7" s="16"/>
      <c r="D7" s="16"/>
      <c r="E7" s="16"/>
      <c r="F7" s="16"/>
      <c r="G7" s="16"/>
      <c r="H7" s="16"/>
      <c r="I7" s="16"/>
      <c r="J7" s="16"/>
      <c r="K7" s="16"/>
      <c r="L7" s="6"/>
    </row>
    <row r="8" spans="1:12" x14ac:dyDescent="0.3">
      <c r="A8" s="5"/>
      <c r="B8" s="16"/>
      <c r="C8" s="16"/>
      <c r="D8" s="16"/>
      <c r="E8" s="16"/>
      <c r="F8" s="16"/>
      <c r="G8" s="16"/>
      <c r="H8" s="16"/>
      <c r="I8" s="16"/>
      <c r="J8" s="16"/>
      <c r="K8" s="16"/>
      <c r="L8" s="6"/>
    </row>
    <row r="9" spans="1:12" x14ac:dyDescent="0.3">
      <c r="A9" s="5"/>
      <c r="B9" s="16"/>
      <c r="C9" s="16"/>
      <c r="D9" s="16"/>
      <c r="E9" s="16"/>
      <c r="F9" s="16"/>
      <c r="G9" s="16"/>
      <c r="H9" s="16"/>
      <c r="I9" s="16"/>
      <c r="J9" s="16"/>
      <c r="K9" s="16"/>
      <c r="L9" s="6"/>
    </row>
    <row r="10" spans="1:12" x14ac:dyDescent="0.3">
      <c r="A10" s="5"/>
      <c r="B10" s="16"/>
      <c r="C10" s="16"/>
      <c r="D10" s="16"/>
      <c r="E10" s="16"/>
      <c r="F10" s="16"/>
      <c r="G10" s="16"/>
      <c r="H10" s="16"/>
      <c r="I10" s="16"/>
      <c r="J10" s="16"/>
      <c r="K10" s="16"/>
      <c r="L10" s="6"/>
    </row>
    <row r="11" spans="1:12" x14ac:dyDescent="0.3">
      <c r="A11" s="5"/>
      <c r="B11" s="16"/>
      <c r="C11" s="16"/>
      <c r="D11" s="16"/>
      <c r="E11" s="16"/>
      <c r="F11" s="16"/>
      <c r="G11" s="16"/>
      <c r="H11" s="16"/>
      <c r="I11" s="17"/>
      <c r="J11" s="16"/>
      <c r="L11" s="6"/>
    </row>
    <row r="12" spans="1:12" x14ac:dyDescent="0.3">
      <c r="A12" s="5"/>
      <c r="B12" s="16"/>
      <c r="C12" s="16"/>
      <c r="D12" s="16"/>
      <c r="E12" s="16"/>
      <c r="F12" s="16"/>
      <c r="G12" s="16"/>
      <c r="H12" s="16"/>
      <c r="I12" s="17"/>
      <c r="J12" s="16"/>
      <c r="K12" s="16"/>
      <c r="L12" s="6"/>
    </row>
    <row r="13" spans="1:12" x14ac:dyDescent="0.3">
      <c r="A13" s="5"/>
      <c r="B13" s="16"/>
      <c r="C13" s="16"/>
      <c r="D13" s="16"/>
      <c r="E13" s="16"/>
      <c r="F13" s="16"/>
      <c r="G13" s="16"/>
      <c r="H13" s="16"/>
      <c r="I13" s="16"/>
      <c r="J13" s="16"/>
      <c r="K13" s="16"/>
      <c r="L13" s="6"/>
    </row>
    <row r="14" spans="1:12" x14ac:dyDescent="0.3">
      <c r="A14" s="5"/>
      <c r="B14" s="16"/>
      <c r="C14" s="16"/>
      <c r="D14" s="16"/>
      <c r="E14" s="16"/>
      <c r="F14" s="16"/>
      <c r="G14" s="16"/>
      <c r="H14" s="16"/>
      <c r="I14" s="16"/>
      <c r="J14" s="16"/>
      <c r="K14" s="16"/>
      <c r="L14" s="6"/>
    </row>
    <row r="15" spans="1:12" x14ac:dyDescent="0.3">
      <c r="A15" s="5"/>
      <c r="B15" s="16"/>
      <c r="C15" s="16"/>
      <c r="D15" s="16"/>
      <c r="E15" s="16"/>
      <c r="F15" s="16"/>
      <c r="G15" s="16"/>
      <c r="H15" s="16"/>
      <c r="I15" s="16"/>
      <c r="J15" s="16"/>
      <c r="K15" s="16"/>
      <c r="L15" s="6"/>
    </row>
    <row r="16" spans="1:12" x14ac:dyDescent="0.3">
      <c r="A16" s="5"/>
      <c r="B16" s="16"/>
      <c r="C16" s="16"/>
      <c r="D16" s="16"/>
      <c r="E16" s="16"/>
      <c r="F16" s="16"/>
      <c r="G16" s="16"/>
      <c r="H16" s="16"/>
      <c r="I16" s="16"/>
      <c r="J16" s="16"/>
      <c r="K16" s="16"/>
      <c r="L16" s="6"/>
    </row>
    <row r="17" spans="1:12" x14ac:dyDescent="0.3">
      <c r="A17" s="5"/>
      <c r="B17" s="16"/>
      <c r="C17" s="16"/>
      <c r="D17" s="16"/>
      <c r="E17" s="16"/>
      <c r="F17" s="16"/>
      <c r="G17" s="16"/>
      <c r="H17" s="16"/>
      <c r="I17" s="16"/>
      <c r="J17" s="17"/>
      <c r="K17" s="16"/>
      <c r="L17" s="6"/>
    </row>
    <row r="18" spans="1:12" x14ac:dyDescent="0.3">
      <c r="A18" s="5"/>
      <c r="B18" s="16"/>
      <c r="C18" s="16"/>
      <c r="D18" s="16"/>
      <c r="E18" s="16"/>
      <c r="F18" s="16"/>
      <c r="G18" s="16"/>
      <c r="H18" s="16"/>
      <c r="I18" s="16"/>
      <c r="J18" s="16"/>
      <c r="K18" s="16"/>
      <c r="L18" s="6"/>
    </row>
    <row r="19" spans="1:12" x14ac:dyDescent="0.3">
      <c r="A19" s="5"/>
      <c r="B19" s="16"/>
      <c r="C19" s="16"/>
      <c r="D19" s="16"/>
      <c r="E19" s="16"/>
      <c r="F19" s="16"/>
      <c r="G19" s="16"/>
      <c r="H19" s="16"/>
      <c r="I19" s="16"/>
      <c r="J19" s="16"/>
      <c r="K19" s="16"/>
      <c r="L19" s="6"/>
    </row>
    <row r="20" spans="1:12" x14ac:dyDescent="0.3">
      <c r="A20" s="5"/>
      <c r="B20" s="16"/>
      <c r="C20" s="16"/>
      <c r="D20" s="16"/>
      <c r="E20" s="16"/>
      <c r="F20" s="16"/>
      <c r="G20" s="16"/>
      <c r="H20" s="16"/>
      <c r="I20" s="16"/>
      <c r="J20" s="16"/>
      <c r="K20" s="16"/>
      <c r="L20" s="6"/>
    </row>
    <row r="21" spans="1:12" x14ac:dyDescent="0.3">
      <c r="A21" s="5"/>
      <c r="B21" s="16"/>
      <c r="C21" s="16"/>
      <c r="D21" s="16"/>
      <c r="E21" s="16"/>
      <c r="F21" s="16"/>
      <c r="G21" s="16"/>
      <c r="H21" s="16"/>
      <c r="I21" s="16"/>
      <c r="J21" s="16"/>
      <c r="K21" s="16"/>
      <c r="L21" s="6"/>
    </row>
    <row r="22" spans="1:12" x14ac:dyDescent="0.3">
      <c r="A22" s="5"/>
      <c r="B22" s="16"/>
      <c r="C22" s="16"/>
      <c r="D22" s="16"/>
      <c r="E22" s="16"/>
      <c r="F22" s="16"/>
      <c r="G22" s="16"/>
      <c r="H22" s="16"/>
      <c r="I22" s="16"/>
      <c r="J22" s="16"/>
      <c r="K22" s="16"/>
      <c r="L22" s="6"/>
    </row>
    <row r="23" spans="1:12" x14ac:dyDescent="0.3">
      <c r="A23" s="5"/>
      <c r="B23" s="16"/>
      <c r="C23" s="16"/>
      <c r="D23" s="16"/>
      <c r="E23" s="16"/>
      <c r="F23" s="16"/>
      <c r="G23" s="16"/>
      <c r="H23" s="16"/>
      <c r="I23" s="16"/>
      <c r="J23" s="16"/>
      <c r="K23" s="16"/>
      <c r="L23" s="6"/>
    </row>
    <row r="24" spans="1:12" x14ac:dyDescent="0.3">
      <c r="A24" s="7"/>
      <c r="B24" s="8"/>
      <c r="C24" s="8"/>
      <c r="D24" s="8"/>
      <c r="E24" s="8"/>
      <c r="F24" s="8"/>
      <c r="G24" s="8"/>
      <c r="H24" s="8"/>
      <c r="I24" s="8"/>
      <c r="J24" s="8"/>
      <c r="K24" s="8"/>
      <c r="L24" s="9"/>
    </row>
  </sheetData>
  <mergeCells count="1">
    <mergeCell ref="F1:L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J32"/>
  <sheetViews>
    <sheetView showGridLines="0" view="pageBreakPreview" topLeftCell="B4" zoomScaleNormal="100" zoomScaleSheetLayoutView="100" workbookViewId="0">
      <selection activeCell="C16" sqref="C16:D16"/>
    </sheetView>
  </sheetViews>
  <sheetFormatPr baseColWidth="10" defaultColWidth="10.33203125" defaultRowHeight="14.4" x14ac:dyDescent="0.3"/>
  <cols>
    <col min="1" max="1" width="9.6640625" style="58" customWidth="1"/>
    <col min="2" max="2" width="22" style="58" customWidth="1"/>
    <col min="3" max="3" width="36" style="58" customWidth="1"/>
    <col min="4" max="4" width="34.6640625" style="58" customWidth="1"/>
    <col min="5" max="5" width="38.5546875" style="58" customWidth="1"/>
    <col min="6" max="6" width="40.33203125" style="58" customWidth="1"/>
    <col min="7" max="7" width="20.44140625" style="58" customWidth="1"/>
    <col min="8" max="8" width="19.6640625" style="58" customWidth="1"/>
    <col min="9" max="9" width="17.44140625" style="58" customWidth="1"/>
    <col min="10" max="10" width="17.33203125" style="58" customWidth="1"/>
    <col min="11" max="256" width="13.33203125" style="58" customWidth="1"/>
    <col min="257" max="16384" width="10.33203125" style="58"/>
  </cols>
  <sheetData>
    <row r="1" spans="1:10" ht="23.25" customHeight="1" x14ac:dyDescent="0.3">
      <c r="A1" s="271"/>
      <c r="B1" s="272"/>
      <c r="C1" s="271" t="s">
        <v>1</v>
      </c>
      <c r="D1" s="275"/>
      <c r="E1" s="275"/>
      <c r="F1" s="275"/>
      <c r="G1" s="276"/>
      <c r="H1" s="260" t="s">
        <v>2</v>
      </c>
      <c r="I1" s="260"/>
      <c r="J1" s="261"/>
    </row>
    <row r="2" spans="1:10" ht="72" customHeight="1" thickBot="1" x14ac:dyDescent="0.35">
      <c r="A2" s="273"/>
      <c r="B2" s="274"/>
      <c r="C2" s="273"/>
      <c r="D2" s="277"/>
      <c r="E2" s="277"/>
      <c r="F2" s="277"/>
      <c r="G2" s="278"/>
      <c r="H2" s="262"/>
      <c r="I2" s="262"/>
      <c r="J2" s="263"/>
    </row>
    <row r="3" spans="1:10" ht="21" customHeight="1" x14ac:dyDescent="0.3">
      <c r="A3" s="59"/>
      <c r="B3" s="59"/>
      <c r="C3" s="59"/>
      <c r="D3" s="59"/>
      <c r="E3" s="59"/>
      <c r="F3" s="59"/>
      <c r="G3" s="59"/>
      <c r="H3" s="60"/>
      <c r="I3" s="60"/>
      <c r="J3" s="60"/>
    </row>
    <row r="4" spans="1:10" ht="16.5" customHeight="1" x14ac:dyDescent="0.3">
      <c r="A4" s="61"/>
      <c r="B4" s="62"/>
      <c r="C4" s="62"/>
      <c r="D4" s="62"/>
      <c r="E4" s="62"/>
      <c r="F4" s="62"/>
    </row>
    <row r="5" spans="1:10" ht="16.5" customHeight="1" x14ac:dyDescent="0.3">
      <c r="A5" s="61"/>
      <c r="B5" s="62"/>
      <c r="C5" s="264" t="s">
        <v>3</v>
      </c>
      <c r="D5" s="264"/>
      <c r="E5" s="264"/>
      <c r="F5" s="264"/>
      <c r="G5" s="264" t="s">
        <v>4</v>
      </c>
      <c r="H5" s="264"/>
      <c r="I5" s="264"/>
      <c r="J5" s="264"/>
    </row>
    <row r="6" spans="1:10" ht="104.25" customHeight="1" x14ac:dyDescent="0.3">
      <c r="A6" s="63"/>
      <c r="B6" s="64" t="s">
        <v>5</v>
      </c>
      <c r="C6" s="65" t="s">
        <v>6</v>
      </c>
      <c r="D6" s="65" t="s">
        <v>7</v>
      </c>
      <c r="E6" s="65" t="s">
        <v>8</v>
      </c>
      <c r="F6" s="66" t="s">
        <v>9</v>
      </c>
      <c r="G6" s="66" t="s">
        <v>10</v>
      </c>
      <c r="H6" s="64" t="s">
        <v>11</v>
      </c>
      <c r="I6" s="64" t="s">
        <v>12</v>
      </c>
      <c r="J6" s="64" t="s">
        <v>13</v>
      </c>
    </row>
    <row r="7" spans="1:10" ht="86.4" x14ac:dyDescent="0.3">
      <c r="B7" s="66" t="s">
        <v>14</v>
      </c>
      <c r="C7" s="67" t="s">
        <v>15</v>
      </c>
      <c r="D7" s="67" t="s">
        <v>16</v>
      </c>
      <c r="E7" s="67" t="s">
        <v>17</v>
      </c>
      <c r="F7" s="68" t="s">
        <v>18</v>
      </c>
      <c r="G7" s="69">
        <v>1</v>
      </c>
      <c r="H7" s="69">
        <v>2</v>
      </c>
      <c r="I7" s="69">
        <v>3</v>
      </c>
      <c r="J7" s="70">
        <v>4</v>
      </c>
    </row>
    <row r="8" spans="1:10" ht="102.75" customHeight="1" x14ac:dyDescent="0.3">
      <c r="B8" s="66" t="s">
        <v>19</v>
      </c>
      <c r="C8" s="67" t="s">
        <v>20</v>
      </c>
      <c r="D8" s="67" t="s">
        <v>21</v>
      </c>
      <c r="E8" s="67" t="s">
        <v>22</v>
      </c>
      <c r="F8" s="68" t="s">
        <v>23</v>
      </c>
      <c r="G8" s="69">
        <v>2</v>
      </c>
      <c r="H8" s="71">
        <v>4</v>
      </c>
      <c r="I8" s="70">
        <v>6</v>
      </c>
      <c r="J8" s="72">
        <v>8</v>
      </c>
    </row>
    <row r="9" spans="1:10" ht="132.75" customHeight="1" x14ac:dyDescent="0.3">
      <c r="B9" s="66" t="s">
        <v>24</v>
      </c>
      <c r="C9" s="67" t="s">
        <v>25</v>
      </c>
      <c r="D9" s="67" t="s">
        <v>26</v>
      </c>
      <c r="E9" s="67" t="s">
        <v>27</v>
      </c>
      <c r="F9" s="68" t="s">
        <v>28</v>
      </c>
      <c r="G9" s="69">
        <v>3</v>
      </c>
      <c r="H9" s="70">
        <v>6</v>
      </c>
      <c r="I9" s="72">
        <v>9</v>
      </c>
      <c r="J9" s="73">
        <v>12</v>
      </c>
    </row>
    <row r="10" spans="1:10" ht="129.6" x14ac:dyDescent="0.3">
      <c r="B10" s="66" t="s">
        <v>29</v>
      </c>
      <c r="C10" s="67" t="s">
        <v>30</v>
      </c>
      <c r="D10" s="67" t="s">
        <v>31</v>
      </c>
      <c r="E10" s="67" t="s">
        <v>32</v>
      </c>
      <c r="F10" s="68" t="s">
        <v>33</v>
      </c>
      <c r="G10" s="70">
        <v>4</v>
      </c>
      <c r="H10" s="72">
        <v>8</v>
      </c>
      <c r="I10" s="73">
        <v>12</v>
      </c>
      <c r="J10" s="73">
        <v>16</v>
      </c>
    </row>
    <row r="12" spans="1:10" s="74" customFormat="1" ht="22.5" customHeight="1" x14ac:dyDescent="0.3">
      <c r="A12" s="265" t="s">
        <v>34</v>
      </c>
      <c r="B12" s="266"/>
      <c r="C12" s="266"/>
      <c r="D12" s="266"/>
      <c r="E12" s="266"/>
      <c r="F12" s="266"/>
    </row>
    <row r="13" spans="1:10" s="74" customFormat="1" x14ac:dyDescent="0.3">
      <c r="A13" s="75"/>
      <c r="B13" s="76" t="s">
        <v>5</v>
      </c>
      <c r="C13" s="267" t="s">
        <v>35</v>
      </c>
      <c r="D13" s="268"/>
      <c r="E13" s="267" t="s">
        <v>36</v>
      </c>
      <c r="F13" s="268"/>
    </row>
    <row r="14" spans="1:10" s="74" customFormat="1" ht="16.5" customHeight="1" x14ac:dyDescent="0.3">
      <c r="A14" s="77"/>
      <c r="B14" s="78" t="s">
        <v>37</v>
      </c>
      <c r="C14" s="279" t="s">
        <v>38</v>
      </c>
      <c r="D14" s="280"/>
      <c r="E14" s="279" t="s">
        <v>39</v>
      </c>
      <c r="F14" s="280"/>
    </row>
    <row r="15" spans="1:10" s="74" customFormat="1" ht="35.25" customHeight="1" x14ac:dyDescent="0.3">
      <c r="A15" s="77"/>
      <c r="B15" s="78" t="s">
        <v>40</v>
      </c>
      <c r="C15" s="279" t="s">
        <v>41</v>
      </c>
      <c r="D15" s="280"/>
      <c r="E15" s="279" t="s">
        <v>42</v>
      </c>
      <c r="F15" s="280"/>
    </row>
    <row r="16" spans="1:10" s="74" customFormat="1" ht="29.25" customHeight="1" x14ac:dyDescent="0.3">
      <c r="A16" s="77"/>
      <c r="B16" s="78" t="s">
        <v>43</v>
      </c>
      <c r="C16" s="279" t="s">
        <v>44</v>
      </c>
      <c r="D16" s="280"/>
      <c r="E16" s="279" t="s">
        <v>45</v>
      </c>
      <c r="F16" s="280"/>
    </row>
    <row r="17" spans="1:7" s="74" customFormat="1" ht="28.5" customHeight="1" x14ac:dyDescent="0.3">
      <c r="A17" s="77"/>
      <c r="B17" s="78" t="s">
        <v>46</v>
      </c>
      <c r="C17" s="279" t="s">
        <v>47</v>
      </c>
      <c r="D17" s="280"/>
      <c r="E17" s="279" t="s">
        <v>48</v>
      </c>
      <c r="F17" s="280"/>
    </row>
    <row r="18" spans="1:7" s="74" customFormat="1" x14ac:dyDescent="0.3">
      <c r="A18" s="61"/>
      <c r="B18" s="61"/>
      <c r="C18" s="61"/>
      <c r="D18" s="61"/>
      <c r="E18" s="61"/>
      <c r="F18" s="61"/>
    </row>
    <row r="19" spans="1:7" s="74" customFormat="1" ht="22.5" customHeight="1" x14ac:dyDescent="0.3">
      <c r="A19" s="265" t="s">
        <v>49</v>
      </c>
      <c r="B19" s="265"/>
      <c r="C19" s="265"/>
      <c r="D19" s="265"/>
      <c r="E19" s="265"/>
      <c r="F19" s="265"/>
      <c r="G19" s="79"/>
    </row>
    <row r="20" spans="1:7" s="74" customFormat="1" ht="23.25" customHeight="1" x14ac:dyDescent="0.3">
      <c r="A20" s="269" t="s">
        <v>50</v>
      </c>
      <c r="B20" s="78" t="s">
        <v>51</v>
      </c>
      <c r="C20" s="70">
        <v>4</v>
      </c>
      <c r="D20" s="72">
        <v>8</v>
      </c>
      <c r="E20" s="73">
        <v>12</v>
      </c>
      <c r="F20" s="73">
        <v>16</v>
      </c>
      <c r="G20" s="61"/>
    </row>
    <row r="21" spans="1:7" s="74" customFormat="1" ht="23.25" customHeight="1" x14ac:dyDescent="0.3">
      <c r="A21" s="269"/>
      <c r="B21" s="78" t="s">
        <v>52</v>
      </c>
      <c r="C21" s="80">
        <v>3</v>
      </c>
      <c r="D21" s="70">
        <v>6</v>
      </c>
      <c r="E21" s="72">
        <v>9</v>
      </c>
      <c r="F21" s="73">
        <v>12</v>
      </c>
      <c r="G21" s="61"/>
    </row>
    <row r="22" spans="1:7" s="74" customFormat="1" ht="23.25" customHeight="1" x14ac:dyDescent="0.3">
      <c r="A22" s="269"/>
      <c r="B22" s="78" t="s">
        <v>53</v>
      </c>
      <c r="C22" s="80">
        <v>2</v>
      </c>
      <c r="D22" s="81">
        <v>4</v>
      </c>
      <c r="E22" s="70">
        <v>6</v>
      </c>
      <c r="F22" s="72">
        <v>8</v>
      </c>
      <c r="G22" s="61"/>
    </row>
    <row r="23" spans="1:7" s="74" customFormat="1" ht="23.25" customHeight="1" x14ac:dyDescent="0.3">
      <c r="A23" s="269"/>
      <c r="B23" s="78" t="s">
        <v>54</v>
      </c>
      <c r="C23" s="80">
        <v>1</v>
      </c>
      <c r="D23" s="80">
        <v>2</v>
      </c>
      <c r="E23" s="80">
        <v>3</v>
      </c>
      <c r="F23" s="70">
        <v>4</v>
      </c>
      <c r="G23" s="61"/>
    </row>
    <row r="24" spans="1:7" s="74" customFormat="1" ht="23.25" customHeight="1" x14ac:dyDescent="0.3">
      <c r="A24" s="269"/>
      <c r="B24" s="78"/>
      <c r="C24" s="78" t="s">
        <v>46</v>
      </c>
      <c r="D24" s="78" t="s">
        <v>55</v>
      </c>
      <c r="E24" s="78" t="s">
        <v>40</v>
      </c>
      <c r="F24" s="78" t="s">
        <v>37</v>
      </c>
      <c r="G24" s="61"/>
    </row>
    <row r="25" spans="1:7" s="74" customFormat="1" x14ac:dyDescent="0.3">
      <c r="A25" s="61"/>
      <c r="B25" s="270" t="s">
        <v>56</v>
      </c>
      <c r="C25" s="270"/>
      <c r="D25" s="270"/>
      <c r="E25" s="270"/>
      <c r="F25" s="270"/>
      <c r="G25" s="61"/>
    </row>
    <row r="26" spans="1:7" s="74" customFormat="1" x14ac:dyDescent="0.3"/>
    <row r="27" spans="1:7" s="74" customFormat="1" ht="34.5" customHeight="1" x14ac:dyDescent="0.3">
      <c r="B27" s="82" t="s">
        <v>57</v>
      </c>
      <c r="C27" s="259" t="s">
        <v>58</v>
      </c>
      <c r="D27" s="259"/>
      <c r="E27" s="259"/>
      <c r="F27" s="259"/>
    </row>
    <row r="28" spans="1:7" s="74" customFormat="1" ht="44.25" customHeight="1" x14ac:dyDescent="0.3">
      <c r="B28" s="72" t="s">
        <v>59</v>
      </c>
      <c r="C28" s="259" t="s">
        <v>60</v>
      </c>
      <c r="D28" s="259"/>
      <c r="E28" s="259"/>
      <c r="F28" s="259"/>
    </row>
    <row r="29" spans="1:7" s="74" customFormat="1" ht="90.75" customHeight="1" x14ac:dyDescent="0.3">
      <c r="B29" s="83" t="s">
        <v>61</v>
      </c>
      <c r="C29" s="259" t="s">
        <v>62</v>
      </c>
      <c r="D29" s="259"/>
      <c r="E29" s="259"/>
      <c r="F29" s="259"/>
    </row>
    <row r="30" spans="1:7" s="74" customFormat="1" ht="34.5" customHeight="1" x14ac:dyDescent="0.3">
      <c r="B30" s="84" t="s">
        <v>63</v>
      </c>
      <c r="C30" s="259" t="s">
        <v>64</v>
      </c>
      <c r="D30" s="259"/>
      <c r="E30" s="259"/>
      <c r="F30" s="259"/>
    </row>
    <row r="32" spans="1:7" x14ac:dyDescent="0.3">
      <c r="A32" s="61"/>
      <c r="B32" s="62"/>
      <c r="C32" s="62"/>
      <c r="D32" s="62"/>
      <c r="E32" s="62"/>
      <c r="F32" s="62"/>
    </row>
  </sheetData>
  <mergeCells count="23">
    <mergeCell ref="C17:D17"/>
    <mergeCell ref="E17:F17"/>
    <mergeCell ref="E14:F14"/>
    <mergeCell ref="C15:D15"/>
    <mergeCell ref="E15:F15"/>
    <mergeCell ref="C16:D16"/>
    <mergeCell ref="E16:F16"/>
    <mergeCell ref="C27:F27"/>
    <mergeCell ref="C28:F28"/>
    <mergeCell ref="C29:F29"/>
    <mergeCell ref="C30:F30"/>
    <mergeCell ref="H1:J2"/>
    <mergeCell ref="C5:F5"/>
    <mergeCell ref="G5:J5"/>
    <mergeCell ref="A12:F12"/>
    <mergeCell ref="C13:D13"/>
    <mergeCell ref="E13:F13"/>
    <mergeCell ref="A19:F19"/>
    <mergeCell ref="A20:A24"/>
    <mergeCell ref="B25:F25"/>
    <mergeCell ref="A1:B2"/>
    <mergeCell ref="C1:G2"/>
    <mergeCell ref="C14:D14"/>
  </mergeCells>
  <pageMargins left="0.7" right="0.7" top="0.75" bottom="0.75" header="0.3" footer="0.3"/>
  <pageSetup scale="43" orientation="landscape" r:id="rId1"/>
  <rowBreaks count="1" manualBreakCount="1">
    <brk id="116" max="29" man="1"/>
  </rowBreaks>
  <colBreaks count="1" manualBreakCount="1">
    <brk id="12" max="17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1"/>
  <dimension ref="A1:J49"/>
  <sheetViews>
    <sheetView zoomScale="55" zoomScaleNormal="55" workbookViewId="0">
      <selection activeCell="E10" sqref="E10"/>
    </sheetView>
  </sheetViews>
  <sheetFormatPr baseColWidth="10" defaultColWidth="11.44140625" defaultRowHeight="14.4" x14ac:dyDescent="0.3"/>
  <cols>
    <col min="1" max="1" width="24.33203125" style="52" bestFit="1" customWidth="1"/>
    <col min="2" max="2" width="27.33203125" style="52" bestFit="1" customWidth="1"/>
    <col min="3" max="3" width="33.33203125" style="52" bestFit="1" customWidth="1"/>
    <col min="4" max="4" width="43.33203125" style="52" bestFit="1" customWidth="1"/>
    <col min="5" max="5" width="31.5546875" style="52" bestFit="1" customWidth="1"/>
    <col min="6" max="6" width="26" style="52" bestFit="1" customWidth="1"/>
    <col min="7" max="7" width="22.6640625" style="52" bestFit="1" customWidth="1"/>
    <col min="8" max="8" width="11.44140625" style="52"/>
    <col min="9" max="9" width="26" style="52" bestFit="1" customWidth="1"/>
    <col min="10" max="10" width="24" style="52" customWidth="1"/>
    <col min="11" max="260" width="11.44140625" style="52"/>
    <col min="261" max="261" width="25.6640625" style="52" customWidth="1"/>
    <col min="262" max="262" width="96.44140625" style="52" customWidth="1"/>
    <col min="263" max="263" width="64.6640625" style="52" customWidth="1"/>
    <col min="264" max="516" width="11.44140625" style="52"/>
    <col min="517" max="517" width="25.6640625" style="52" customWidth="1"/>
    <col min="518" max="518" width="96.44140625" style="52" customWidth="1"/>
    <col min="519" max="519" width="64.6640625" style="52" customWidth="1"/>
    <col min="520" max="772" width="11.44140625" style="52"/>
    <col min="773" max="773" width="25.6640625" style="52" customWidth="1"/>
    <col min="774" max="774" width="96.44140625" style="52" customWidth="1"/>
    <col min="775" max="775" width="64.6640625" style="52" customWidth="1"/>
    <col min="776" max="1028" width="11.44140625" style="52"/>
    <col min="1029" max="1029" width="25.6640625" style="52" customWidth="1"/>
    <col min="1030" max="1030" width="96.44140625" style="52" customWidth="1"/>
    <col min="1031" max="1031" width="64.6640625" style="52" customWidth="1"/>
    <col min="1032" max="1284" width="11.44140625" style="52"/>
    <col min="1285" max="1285" width="25.6640625" style="52" customWidth="1"/>
    <col min="1286" max="1286" width="96.44140625" style="52" customWidth="1"/>
    <col min="1287" max="1287" width="64.6640625" style="52" customWidth="1"/>
    <col min="1288" max="1540" width="11.44140625" style="52"/>
    <col min="1541" max="1541" width="25.6640625" style="52" customWidth="1"/>
    <col min="1542" max="1542" width="96.44140625" style="52" customWidth="1"/>
    <col min="1543" max="1543" width="64.6640625" style="52" customWidth="1"/>
    <col min="1544" max="1796" width="11.44140625" style="52"/>
    <col min="1797" max="1797" width="25.6640625" style="52" customWidth="1"/>
    <col min="1798" max="1798" width="96.44140625" style="52" customWidth="1"/>
    <col min="1799" max="1799" width="64.6640625" style="52" customWidth="1"/>
    <col min="1800" max="2052" width="11.44140625" style="52"/>
    <col min="2053" max="2053" width="25.6640625" style="52" customWidth="1"/>
    <col min="2054" max="2054" width="96.44140625" style="52" customWidth="1"/>
    <col min="2055" max="2055" width="64.6640625" style="52" customWidth="1"/>
    <col min="2056" max="2308" width="11.44140625" style="52"/>
    <col min="2309" max="2309" width="25.6640625" style="52" customWidth="1"/>
    <col min="2310" max="2310" width="96.44140625" style="52" customWidth="1"/>
    <col min="2311" max="2311" width="64.6640625" style="52" customWidth="1"/>
    <col min="2312" max="2564" width="11.44140625" style="52"/>
    <col min="2565" max="2565" width="25.6640625" style="52" customWidth="1"/>
    <col min="2566" max="2566" width="96.44140625" style="52" customWidth="1"/>
    <col min="2567" max="2567" width="64.6640625" style="52" customWidth="1"/>
    <col min="2568" max="2820" width="11.44140625" style="52"/>
    <col min="2821" max="2821" width="25.6640625" style="52" customWidth="1"/>
    <col min="2822" max="2822" width="96.44140625" style="52" customWidth="1"/>
    <col min="2823" max="2823" width="64.6640625" style="52" customWidth="1"/>
    <col min="2824" max="3076" width="11.44140625" style="52"/>
    <col min="3077" max="3077" width="25.6640625" style="52" customWidth="1"/>
    <col min="3078" max="3078" width="96.44140625" style="52" customWidth="1"/>
    <col min="3079" max="3079" width="64.6640625" style="52" customWidth="1"/>
    <col min="3080" max="3332" width="11.44140625" style="52"/>
    <col min="3333" max="3333" width="25.6640625" style="52" customWidth="1"/>
    <col min="3334" max="3334" width="96.44140625" style="52" customWidth="1"/>
    <col min="3335" max="3335" width="64.6640625" style="52" customWidth="1"/>
    <col min="3336" max="3588" width="11.44140625" style="52"/>
    <col min="3589" max="3589" width="25.6640625" style="52" customWidth="1"/>
    <col min="3590" max="3590" width="96.44140625" style="52" customWidth="1"/>
    <col min="3591" max="3591" width="64.6640625" style="52" customWidth="1"/>
    <col min="3592" max="3844" width="11.44140625" style="52"/>
    <col min="3845" max="3845" width="25.6640625" style="52" customWidth="1"/>
    <col min="3846" max="3846" width="96.44140625" style="52" customWidth="1"/>
    <col min="3847" max="3847" width="64.6640625" style="52" customWidth="1"/>
    <col min="3848" max="4100" width="11.44140625" style="52"/>
    <col min="4101" max="4101" width="25.6640625" style="52" customWidth="1"/>
    <col min="4102" max="4102" width="96.44140625" style="52" customWidth="1"/>
    <col min="4103" max="4103" width="64.6640625" style="52" customWidth="1"/>
    <col min="4104" max="4356" width="11.44140625" style="52"/>
    <col min="4357" max="4357" width="25.6640625" style="52" customWidth="1"/>
    <col min="4358" max="4358" width="96.44140625" style="52" customWidth="1"/>
    <col min="4359" max="4359" width="64.6640625" style="52" customWidth="1"/>
    <col min="4360" max="4612" width="11.44140625" style="52"/>
    <col min="4613" max="4613" width="25.6640625" style="52" customWidth="1"/>
    <col min="4614" max="4614" width="96.44140625" style="52" customWidth="1"/>
    <col min="4615" max="4615" width="64.6640625" style="52" customWidth="1"/>
    <col min="4616" max="4868" width="11.44140625" style="52"/>
    <col min="4869" max="4869" width="25.6640625" style="52" customWidth="1"/>
    <col min="4870" max="4870" width="96.44140625" style="52" customWidth="1"/>
    <col min="4871" max="4871" width="64.6640625" style="52" customWidth="1"/>
    <col min="4872" max="5124" width="11.44140625" style="52"/>
    <col min="5125" max="5125" width="25.6640625" style="52" customWidth="1"/>
    <col min="5126" max="5126" width="96.44140625" style="52" customWidth="1"/>
    <col min="5127" max="5127" width="64.6640625" style="52" customWidth="1"/>
    <col min="5128" max="5380" width="11.44140625" style="52"/>
    <col min="5381" max="5381" width="25.6640625" style="52" customWidth="1"/>
    <col min="5382" max="5382" width="96.44140625" style="52" customWidth="1"/>
    <col min="5383" max="5383" width="64.6640625" style="52" customWidth="1"/>
    <col min="5384" max="5636" width="11.44140625" style="52"/>
    <col min="5637" max="5637" width="25.6640625" style="52" customWidth="1"/>
    <col min="5638" max="5638" width="96.44140625" style="52" customWidth="1"/>
    <col min="5639" max="5639" width="64.6640625" style="52" customWidth="1"/>
    <col min="5640" max="5892" width="11.44140625" style="52"/>
    <col min="5893" max="5893" width="25.6640625" style="52" customWidth="1"/>
    <col min="5894" max="5894" width="96.44140625" style="52" customWidth="1"/>
    <col min="5895" max="5895" width="64.6640625" style="52" customWidth="1"/>
    <col min="5896" max="6148" width="11.44140625" style="52"/>
    <col min="6149" max="6149" width="25.6640625" style="52" customWidth="1"/>
    <col min="6150" max="6150" width="96.44140625" style="52" customWidth="1"/>
    <col min="6151" max="6151" width="64.6640625" style="52" customWidth="1"/>
    <col min="6152" max="6404" width="11.44140625" style="52"/>
    <col min="6405" max="6405" width="25.6640625" style="52" customWidth="1"/>
    <col min="6406" max="6406" width="96.44140625" style="52" customWidth="1"/>
    <col min="6407" max="6407" width="64.6640625" style="52" customWidth="1"/>
    <col min="6408" max="6660" width="11.44140625" style="52"/>
    <col min="6661" max="6661" width="25.6640625" style="52" customWidth="1"/>
    <col min="6662" max="6662" width="96.44140625" style="52" customWidth="1"/>
    <col min="6663" max="6663" width="64.6640625" style="52" customWidth="1"/>
    <col min="6664" max="6916" width="11.44140625" style="52"/>
    <col min="6917" max="6917" width="25.6640625" style="52" customWidth="1"/>
    <col min="6918" max="6918" width="96.44140625" style="52" customWidth="1"/>
    <col min="6919" max="6919" width="64.6640625" style="52" customWidth="1"/>
    <col min="6920" max="7172" width="11.44140625" style="52"/>
    <col min="7173" max="7173" width="25.6640625" style="52" customWidth="1"/>
    <col min="7174" max="7174" width="96.44140625" style="52" customWidth="1"/>
    <col min="7175" max="7175" width="64.6640625" style="52" customWidth="1"/>
    <col min="7176" max="7428" width="11.44140625" style="52"/>
    <col min="7429" max="7429" width="25.6640625" style="52" customWidth="1"/>
    <col min="7430" max="7430" width="96.44140625" style="52" customWidth="1"/>
    <col min="7431" max="7431" width="64.6640625" style="52" customWidth="1"/>
    <col min="7432" max="7684" width="11.44140625" style="52"/>
    <col min="7685" max="7685" width="25.6640625" style="52" customWidth="1"/>
    <col min="7686" max="7686" width="96.44140625" style="52" customWidth="1"/>
    <col min="7687" max="7687" width="64.6640625" style="52" customWidth="1"/>
    <col min="7688" max="7940" width="11.44140625" style="52"/>
    <col min="7941" max="7941" width="25.6640625" style="52" customWidth="1"/>
    <col min="7942" max="7942" width="96.44140625" style="52" customWidth="1"/>
    <col min="7943" max="7943" width="64.6640625" style="52" customWidth="1"/>
    <col min="7944" max="8196" width="11.44140625" style="52"/>
    <col min="8197" max="8197" width="25.6640625" style="52" customWidth="1"/>
    <col min="8198" max="8198" width="96.44140625" style="52" customWidth="1"/>
    <col min="8199" max="8199" width="64.6640625" style="52" customWidth="1"/>
    <col min="8200" max="8452" width="11.44140625" style="52"/>
    <col min="8453" max="8453" width="25.6640625" style="52" customWidth="1"/>
    <col min="8454" max="8454" width="96.44140625" style="52" customWidth="1"/>
    <col min="8455" max="8455" width="64.6640625" style="52" customWidth="1"/>
    <col min="8456" max="8708" width="11.44140625" style="52"/>
    <col min="8709" max="8709" width="25.6640625" style="52" customWidth="1"/>
    <col min="8710" max="8710" width="96.44140625" style="52" customWidth="1"/>
    <col min="8711" max="8711" width="64.6640625" style="52" customWidth="1"/>
    <col min="8712" max="8964" width="11.44140625" style="52"/>
    <col min="8965" max="8965" width="25.6640625" style="52" customWidth="1"/>
    <col min="8966" max="8966" width="96.44140625" style="52" customWidth="1"/>
    <col min="8967" max="8967" width="64.6640625" style="52" customWidth="1"/>
    <col min="8968" max="9220" width="11.44140625" style="52"/>
    <col min="9221" max="9221" width="25.6640625" style="52" customWidth="1"/>
    <col min="9222" max="9222" width="96.44140625" style="52" customWidth="1"/>
    <col min="9223" max="9223" width="64.6640625" style="52" customWidth="1"/>
    <col min="9224" max="9476" width="11.44140625" style="52"/>
    <col min="9477" max="9477" width="25.6640625" style="52" customWidth="1"/>
    <col min="9478" max="9478" width="96.44140625" style="52" customWidth="1"/>
    <col min="9479" max="9479" width="64.6640625" style="52" customWidth="1"/>
    <col min="9480" max="9732" width="11.44140625" style="52"/>
    <col min="9733" max="9733" width="25.6640625" style="52" customWidth="1"/>
    <col min="9734" max="9734" width="96.44140625" style="52" customWidth="1"/>
    <col min="9735" max="9735" width="64.6640625" style="52" customWidth="1"/>
    <col min="9736" max="9988" width="11.44140625" style="52"/>
    <col min="9989" max="9989" width="25.6640625" style="52" customWidth="1"/>
    <col min="9990" max="9990" width="96.44140625" style="52" customWidth="1"/>
    <col min="9991" max="9991" width="64.6640625" style="52" customWidth="1"/>
    <col min="9992" max="10244" width="11.44140625" style="52"/>
    <col min="10245" max="10245" width="25.6640625" style="52" customWidth="1"/>
    <col min="10246" max="10246" width="96.44140625" style="52" customWidth="1"/>
    <col min="10247" max="10247" width="64.6640625" style="52" customWidth="1"/>
    <col min="10248" max="10500" width="11.44140625" style="52"/>
    <col min="10501" max="10501" width="25.6640625" style="52" customWidth="1"/>
    <col min="10502" max="10502" width="96.44140625" style="52" customWidth="1"/>
    <col min="10503" max="10503" width="64.6640625" style="52" customWidth="1"/>
    <col min="10504" max="10756" width="11.44140625" style="52"/>
    <col min="10757" max="10757" width="25.6640625" style="52" customWidth="1"/>
    <col min="10758" max="10758" width="96.44140625" style="52" customWidth="1"/>
    <col min="10759" max="10759" width="64.6640625" style="52" customWidth="1"/>
    <col min="10760" max="11012" width="11.44140625" style="52"/>
    <col min="11013" max="11013" width="25.6640625" style="52" customWidth="1"/>
    <col min="11014" max="11014" width="96.44140625" style="52" customWidth="1"/>
    <col min="11015" max="11015" width="64.6640625" style="52" customWidth="1"/>
    <col min="11016" max="11268" width="11.44140625" style="52"/>
    <col min="11269" max="11269" width="25.6640625" style="52" customWidth="1"/>
    <col min="11270" max="11270" width="96.44140625" style="52" customWidth="1"/>
    <col min="11271" max="11271" width="64.6640625" style="52" customWidth="1"/>
    <col min="11272" max="11524" width="11.44140625" style="52"/>
    <col min="11525" max="11525" width="25.6640625" style="52" customWidth="1"/>
    <col min="11526" max="11526" width="96.44140625" style="52" customWidth="1"/>
    <col min="11527" max="11527" width="64.6640625" style="52" customWidth="1"/>
    <col min="11528" max="11780" width="11.44140625" style="52"/>
    <col min="11781" max="11781" width="25.6640625" style="52" customWidth="1"/>
    <col min="11782" max="11782" width="96.44140625" style="52" customWidth="1"/>
    <col min="11783" max="11783" width="64.6640625" style="52" customWidth="1"/>
    <col min="11784" max="12036" width="11.44140625" style="52"/>
    <col min="12037" max="12037" width="25.6640625" style="52" customWidth="1"/>
    <col min="12038" max="12038" width="96.44140625" style="52" customWidth="1"/>
    <col min="12039" max="12039" width="64.6640625" style="52" customWidth="1"/>
    <col min="12040" max="12292" width="11.44140625" style="52"/>
    <col min="12293" max="12293" width="25.6640625" style="52" customWidth="1"/>
    <col min="12294" max="12294" width="96.44140625" style="52" customWidth="1"/>
    <col min="12295" max="12295" width="64.6640625" style="52" customWidth="1"/>
    <col min="12296" max="12548" width="11.44140625" style="52"/>
    <col min="12549" max="12549" width="25.6640625" style="52" customWidth="1"/>
    <col min="12550" max="12550" width="96.44140625" style="52" customWidth="1"/>
    <col min="12551" max="12551" width="64.6640625" style="52" customWidth="1"/>
    <col min="12552" max="12804" width="11.44140625" style="52"/>
    <col min="12805" max="12805" width="25.6640625" style="52" customWidth="1"/>
    <col min="12806" max="12806" width="96.44140625" style="52" customWidth="1"/>
    <col min="12807" max="12807" width="64.6640625" style="52" customWidth="1"/>
    <col min="12808" max="13060" width="11.44140625" style="52"/>
    <col min="13061" max="13061" width="25.6640625" style="52" customWidth="1"/>
    <col min="13062" max="13062" width="96.44140625" style="52" customWidth="1"/>
    <col min="13063" max="13063" width="64.6640625" style="52" customWidth="1"/>
    <col min="13064" max="13316" width="11.44140625" style="52"/>
    <col min="13317" max="13317" width="25.6640625" style="52" customWidth="1"/>
    <col min="13318" max="13318" width="96.44140625" style="52" customWidth="1"/>
    <col min="13319" max="13319" width="64.6640625" style="52" customWidth="1"/>
    <col min="13320" max="13572" width="11.44140625" style="52"/>
    <col min="13573" max="13573" width="25.6640625" style="52" customWidth="1"/>
    <col min="13574" max="13574" width="96.44140625" style="52" customWidth="1"/>
    <col min="13575" max="13575" width="64.6640625" style="52" customWidth="1"/>
    <col min="13576" max="13828" width="11.44140625" style="52"/>
    <col min="13829" max="13829" width="25.6640625" style="52" customWidth="1"/>
    <col min="13830" max="13830" width="96.44140625" style="52" customWidth="1"/>
    <col min="13831" max="13831" width="64.6640625" style="52" customWidth="1"/>
    <col min="13832" max="14084" width="11.44140625" style="52"/>
    <col min="14085" max="14085" width="25.6640625" style="52" customWidth="1"/>
    <col min="14086" max="14086" width="96.44140625" style="52" customWidth="1"/>
    <col min="14087" max="14087" width="64.6640625" style="52" customWidth="1"/>
    <col min="14088" max="14340" width="11.44140625" style="52"/>
    <col min="14341" max="14341" width="25.6640625" style="52" customWidth="1"/>
    <col min="14342" max="14342" width="96.44140625" style="52" customWidth="1"/>
    <col min="14343" max="14343" width="64.6640625" style="52" customWidth="1"/>
    <col min="14344" max="14596" width="11.44140625" style="52"/>
    <col min="14597" max="14597" width="25.6640625" style="52" customWidth="1"/>
    <col min="14598" max="14598" width="96.44140625" style="52" customWidth="1"/>
    <col min="14599" max="14599" width="64.6640625" style="52" customWidth="1"/>
    <col min="14600" max="14852" width="11.44140625" style="52"/>
    <col min="14853" max="14853" width="25.6640625" style="52" customWidth="1"/>
    <col min="14854" max="14854" width="96.44140625" style="52" customWidth="1"/>
    <col min="14855" max="14855" width="64.6640625" style="52" customWidth="1"/>
    <col min="14856" max="15108" width="11.44140625" style="52"/>
    <col min="15109" max="15109" width="25.6640625" style="52" customWidth="1"/>
    <col min="15110" max="15110" width="96.44140625" style="52" customWidth="1"/>
    <col min="15111" max="15111" width="64.6640625" style="52" customWidth="1"/>
    <col min="15112" max="15364" width="11.44140625" style="52"/>
    <col min="15365" max="15365" width="25.6640625" style="52" customWidth="1"/>
    <col min="15366" max="15366" width="96.44140625" style="52" customWidth="1"/>
    <col min="15367" max="15367" width="64.6640625" style="52" customWidth="1"/>
    <col min="15368" max="15620" width="11.44140625" style="52"/>
    <col min="15621" max="15621" width="25.6640625" style="52" customWidth="1"/>
    <col min="15622" max="15622" width="96.44140625" style="52" customWidth="1"/>
    <col min="15623" max="15623" width="64.6640625" style="52" customWidth="1"/>
    <col min="15624" max="15876" width="11.44140625" style="52"/>
    <col min="15877" max="15877" width="25.6640625" style="52" customWidth="1"/>
    <col min="15878" max="15878" width="96.44140625" style="52" customWidth="1"/>
    <col min="15879" max="15879" width="64.6640625" style="52" customWidth="1"/>
    <col min="15880" max="16132" width="11.44140625" style="52"/>
    <col min="16133" max="16133" width="25.6640625" style="52" customWidth="1"/>
    <col min="16134" max="16134" width="96.44140625" style="52" customWidth="1"/>
    <col min="16135" max="16135" width="64.6640625" style="52" customWidth="1"/>
    <col min="16136" max="16384" width="11.44140625" style="52"/>
  </cols>
  <sheetData>
    <row r="1" spans="1:10" ht="26.25" customHeight="1" x14ac:dyDescent="0.3">
      <c r="A1" s="155" t="s">
        <v>65</v>
      </c>
      <c r="B1" s="155" t="s">
        <v>66</v>
      </c>
      <c r="C1" s="155" t="s">
        <v>67</v>
      </c>
      <c r="D1" s="155" t="s">
        <v>68</v>
      </c>
      <c r="E1" s="155" t="s">
        <v>69</v>
      </c>
      <c r="F1" s="155" t="s">
        <v>70</v>
      </c>
      <c r="G1" s="155" t="s">
        <v>71</v>
      </c>
      <c r="H1" s="54"/>
      <c r="I1" s="52" t="s">
        <v>72</v>
      </c>
      <c r="J1" s="53" t="s">
        <v>73</v>
      </c>
    </row>
    <row r="2" spans="1:10" ht="15" customHeight="1" x14ac:dyDescent="0.3">
      <c r="A2" s="154" t="s">
        <v>74</v>
      </c>
      <c r="B2" s="154" t="s">
        <v>75</v>
      </c>
      <c r="C2" s="154" t="s">
        <v>76</v>
      </c>
      <c r="D2" s="154" t="s">
        <v>77</v>
      </c>
      <c r="E2" s="154" t="s">
        <v>78</v>
      </c>
      <c r="F2" s="154" t="s">
        <v>79</v>
      </c>
      <c r="G2" s="154" t="s">
        <v>80</v>
      </c>
      <c r="H2" s="54"/>
      <c r="I2" s="86">
        <v>1</v>
      </c>
      <c r="J2" s="85" t="s">
        <v>81</v>
      </c>
    </row>
    <row r="3" spans="1:10" ht="15" customHeight="1" x14ac:dyDescent="0.3">
      <c r="A3" s="154" t="s">
        <v>82</v>
      </c>
      <c r="B3" s="154" t="s">
        <v>83</v>
      </c>
      <c r="C3" s="154" t="s">
        <v>84</v>
      </c>
      <c r="D3" s="154" t="s">
        <v>85</v>
      </c>
      <c r="E3" s="154" t="s">
        <v>86</v>
      </c>
      <c r="F3" s="154" t="s">
        <v>87</v>
      </c>
      <c r="G3" s="154" t="s">
        <v>88</v>
      </c>
      <c r="H3" s="54"/>
      <c r="I3" s="86">
        <v>2</v>
      </c>
      <c r="J3" s="85" t="s">
        <v>89</v>
      </c>
    </row>
    <row r="4" spans="1:10" ht="15" customHeight="1" x14ac:dyDescent="0.3">
      <c r="A4" s="154" t="s">
        <v>90</v>
      </c>
      <c r="B4" s="154" t="s">
        <v>91</v>
      </c>
      <c r="C4" s="154" t="s">
        <v>92</v>
      </c>
      <c r="D4" s="154" t="s">
        <v>93</v>
      </c>
      <c r="E4" s="154" t="s">
        <v>94</v>
      </c>
      <c r="F4" s="154" t="s">
        <v>95</v>
      </c>
      <c r="G4" s="154" t="s">
        <v>96</v>
      </c>
      <c r="H4" s="54"/>
      <c r="I4" s="86">
        <v>3</v>
      </c>
      <c r="J4" s="85" t="s">
        <v>97</v>
      </c>
    </row>
    <row r="5" spans="1:10" ht="15" customHeight="1" x14ac:dyDescent="0.3">
      <c r="A5" s="154" t="s">
        <v>98</v>
      </c>
      <c r="B5" s="154" t="s">
        <v>99</v>
      </c>
      <c r="C5" s="154" t="s">
        <v>100</v>
      </c>
      <c r="D5" s="157" t="s">
        <v>101</v>
      </c>
      <c r="E5" s="156" t="s">
        <v>102</v>
      </c>
      <c r="F5" s="154" t="s">
        <v>103</v>
      </c>
      <c r="G5" s="154" t="s">
        <v>104</v>
      </c>
      <c r="H5" s="54"/>
      <c r="I5" s="86">
        <v>4</v>
      </c>
      <c r="J5" s="85" t="s">
        <v>105</v>
      </c>
    </row>
    <row r="6" spans="1:10" ht="15" customHeight="1" x14ac:dyDescent="0.3">
      <c r="A6" s="154" t="s">
        <v>106</v>
      </c>
      <c r="B6" s="154" t="s">
        <v>107</v>
      </c>
      <c r="C6" s="154" t="s">
        <v>108</v>
      </c>
      <c r="D6" s="154" t="s">
        <v>109</v>
      </c>
      <c r="E6" s="54"/>
      <c r="F6" s="154" t="s">
        <v>110</v>
      </c>
      <c r="G6" s="154" t="s">
        <v>111</v>
      </c>
      <c r="H6" s="54"/>
      <c r="I6" s="86">
        <v>6</v>
      </c>
      <c r="J6" s="85" t="s">
        <v>112</v>
      </c>
    </row>
    <row r="7" spans="1:10" ht="15" customHeight="1" x14ac:dyDescent="0.3">
      <c r="A7" s="154" t="s">
        <v>113</v>
      </c>
      <c r="B7" s="154" t="s">
        <v>114</v>
      </c>
      <c r="C7" s="154" t="s">
        <v>115</v>
      </c>
      <c r="D7" s="156" t="s">
        <v>116</v>
      </c>
      <c r="E7" s="54"/>
      <c r="F7" s="154" t="s">
        <v>117</v>
      </c>
      <c r="G7" s="156" t="s">
        <v>118</v>
      </c>
      <c r="H7" s="54"/>
      <c r="I7" s="86">
        <v>8</v>
      </c>
      <c r="J7" s="85" t="s">
        <v>119</v>
      </c>
    </row>
    <row r="8" spans="1:10" ht="15.75" customHeight="1" x14ac:dyDescent="0.3">
      <c r="A8" s="154" t="s">
        <v>120</v>
      </c>
      <c r="B8" s="156" t="s">
        <v>121</v>
      </c>
      <c r="C8" s="156" t="s">
        <v>122</v>
      </c>
      <c r="D8" s="200" t="s">
        <v>1092</v>
      </c>
      <c r="E8" s="54"/>
      <c r="F8" s="154" t="s">
        <v>123</v>
      </c>
      <c r="I8" s="86">
        <v>9</v>
      </c>
      <c r="J8" s="85" t="s">
        <v>124</v>
      </c>
    </row>
    <row r="9" spans="1:10" ht="15.75" customHeight="1" x14ac:dyDescent="0.3">
      <c r="A9" s="156" t="s">
        <v>125</v>
      </c>
      <c r="D9" s="200" t="s">
        <v>1093</v>
      </c>
      <c r="F9" s="156" t="s">
        <v>126</v>
      </c>
      <c r="I9" s="86">
        <v>12</v>
      </c>
    </row>
    <row r="10" spans="1:10" s="94" customFormat="1" ht="61.2" customHeight="1" x14ac:dyDescent="0.3">
      <c r="A10" s="93"/>
      <c r="B10" s="93"/>
      <c r="C10" s="93"/>
      <c r="D10" s="156" t="s">
        <v>1094</v>
      </c>
      <c r="E10" s="93"/>
      <c r="F10" s="93"/>
      <c r="G10" s="93"/>
      <c r="I10" s="95">
        <v>16</v>
      </c>
      <c r="J10" s="96" t="s">
        <v>127</v>
      </c>
    </row>
    <row r="11" spans="1:10" s="97" customFormat="1" ht="15" customHeight="1" x14ac:dyDescent="0.3">
      <c r="J11" s="98" t="s">
        <v>128</v>
      </c>
    </row>
    <row r="12" spans="1:10" s="97" customFormat="1" ht="15" customHeight="1" x14ac:dyDescent="0.3">
      <c r="J12" s="98" t="s">
        <v>129</v>
      </c>
    </row>
    <row r="13" spans="1:10" s="97" customFormat="1" ht="15" customHeight="1" x14ac:dyDescent="0.3">
      <c r="J13" s="99" t="s">
        <v>130</v>
      </c>
    </row>
    <row r="14" spans="1:10" s="97" customFormat="1" ht="15" customHeight="1" x14ac:dyDescent="0.3">
      <c r="B14" s="100" t="s">
        <v>131</v>
      </c>
      <c r="J14" s="99" t="s">
        <v>132</v>
      </c>
    </row>
    <row r="15" spans="1:10" s="97" customFormat="1" ht="15" customHeight="1" x14ac:dyDescent="0.3">
      <c r="B15" s="100" t="s">
        <v>133</v>
      </c>
      <c r="J15" s="99" t="s">
        <v>134</v>
      </c>
    </row>
    <row r="16" spans="1:10" s="97" customFormat="1" ht="15" x14ac:dyDescent="0.3">
      <c r="B16" s="100" t="s">
        <v>135</v>
      </c>
      <c r="J16" s="101"/>
    </row>
    <row r="17" spans="1:10" s="97" customFormat="1" ht="15" customHeight="1" x14ac:dyDescent="0.3">
      <c r="J17" s="102" t="s">
        <v>136</v>
      </c>
    </row>
    <row r="18" spans="1:10" ht="28.8" x14ac:dyDescent="0.3">
      <c r="J18" s="11" t="s">
        <v>137</v>
      </c>
    </row>
    <row r="19" spans="1:10" ht="15" thickBot="1" x14ac:dyDescent="0.35">
      <c r="A19" s="196" t="s">
        <v>1088</v>
      </c>
      <c r="B19" s="197" t="s">
        <v>1089</v>
      </c>
      <c r="D19" s="196" t="s">
        <v>1088</v>
      </c>
      <c r="E19" s="197" t="s">
        <v>1089</v>
      </c>
      <c r="J19" s="11" t="s">
        <v>138</v>
      </c>
    </row>
    <row r="20" spans="1:10" ht="27" customHeight="1" thickTop="1" x14ac:dyDescent="0.3">
      <c r="A20" s="198" t="s">
        <v>65</v>
      </c>
      <c r="B20" s="198" t="e" vm="1">
        <v>#VALUE!</v>
      </c>
      <c r="D20" s="199" t="s">
        <v>198</v>
      </c>
      <c r="E20" s="198" t="e" vm="2">
        <v>#VALUE!</v>
      </c>
      <c r="J20" s="11" t="s">
        <v>139</v>
      </c>
    </row>
    <row r="21" spans="1:10" ht="27" customHeight="1" x14ac:dyDescent="0.3">
      <c r="A21" s="198" t="s">
        <v>66</v>
      </c>
      <c r="B21" s="198" t="e" vm="3">
        <v>#VALUE!</v>
      </c>
      <c r="D21" s="199" t="s">
        <v>194</v>
      </c>
      <c r="E21" s="198" t="e" vm="4">
        <v>#VALUE!</v>
      </c>
      <c r="J21" s="11" t="s">
        <v>140</v>
      </c>
    </row>
    <row r="22" spans="1:10" ht="27" customHeight="1" x14ac:dyDescent="0.3">
      <c r="A22" s="198" t="s">
        <v>67</v>
      </c>
      <c r="B22" s="198" t="e" vm="5">
        <v>#VALUE!</v>
      </c>
      <c r="D22" s="199" t="s">
        <v>190</v>
      </c>
      <c r="E22" s="198" t="e" vm="6">
        <v>#VALUE!</v>
      </c>
      <c r="J22" s="11" t="s">
        <v>141</v>
      </c>
    </row>
    <row r="23" spans="1:10" ht="27" customHeight="1" x14ac:dyDescent="0.3">
      <c r="A23" s="198" t="s">
        <v>68</v>
      </c>
      <c r="B23" s="198" t="e" vm="7">
        <v>#VALUE!</v>
      </c>
      <c r="D23" s="199" t="s">
        <v>185</v>
      </c>
      <c r="E23" s="198" t="e" vm="8">
        <v>#VALUE!</v>
      </c>
      <c r="J23" s="11" t="s">
        <v>142</v>
      </c>
    </row>
    <row r="24" spans="1:10" ht="15" customHeight="1" x14ac:dyDescent="0.3">
      <c r="A24" s="198" t="s">
        <v>69</v>
      </c>
      <c r="B24" s="198" t="e" vm="9">
        <v>#VALUE!</v>
      </c>
      <c r="J24" s="11" t="s">
        <v>143</v>
      </c>
    </row>
    <row r="25" spans="1:10" x14ac:dyDescent="0.3">
      <c r="A25" s="198" t="s">
        <v>70</v>
      </c>
      <c r="B25" s="198" t="e" vm="10">
        <v>#VALUE!</v>
      </c>
      <c r="J25" s="11" t="s">
        <v>144</v>
      </c>
    </row>
    <row r="26" spans="1:10" ht="15" customHeight="1" x14ac:dyDescent="0.3">
      <c r="A26" s="198" t="s">
        <v>71</v>
      </c>
      <c r="B26" s="198" t="e" vm="11">
        <v>#VALUE!</v>
      </c>
      <c r="J26" s="11" t="s">
        <v>145</v>
      </c>
    </row>
    <row r="27" spans="1:10" ht="15" customHeight="1" x14ac:dyDescent="0.3">
      <c r="J27" s="11" t="s">
        <v>146</v>
      </c>
    </row>
    <row r="28" spans="1:10" x14ac:dyDescent="0.3">
      <c r="J28" s="11" t="s">
        <v>147</v>
      </c>
    </row>
    <row r="29" spans="1:10" x14ac:dyDescent="0.3">
      <c r="J29" s="11" t="s">
        <v>148</v>
      </c>
    </row>
    <row r="30" spans="1:10" ht="15" customHeight="1" x14ac:dyDescent="0.3">
      <c r="J30" s="11" t="s">
        <v>149</v>
      </c>
    </row>
    <row r="31" spans="1:10" ht="28.8" x14ac:dyDescent="0.3">
      <c r="J31" s="11" t="s">
        <v>150</v>
      </c>
    </row>
    <row r="32" spans="1:10" x14ac:dyDescent="0.3">
      <c r="J32" s="11" t="s">
        <v>151</v>
      </c>
    </row>
    <row r="33" spans="10:10" ht="15.75" customHeight="1" x14ac:dyDescent="0.3">
      <c r="J33" s="11" t="s">
        <v>152</v>
      </c>
    </row>
    <row r="34" spans="10:10" ht="15" customHeight="1" x14ac:dyDescent="0.3">
      <c r="J34" s="11" t="s">
        <v>153</v>
      </c>
    </row>
    <row r="35" spans="10:10" ht="15" customHeight="1" x14ac:dyDescent="0.3">
      <c r="J35" s="11" t="s">
        <v>154</v>
      </c>
    </row>
    <row r="36" spans="10:10" ht="15" customHeight="1" x14ac:dyDescent="0.3">
      <c r="J36" s="11" t="s">
        <v>155</v>
      </c>
    </row>
    <row r="37" spans="10:10" ht="15" customHeight="1" x14ac:dyDescent="0.3">
      <c r="J37" s="11" t="s">
        <v>156</v>
      </c>
    </row>
    <row r="38" spans="10:10" ht="15" customHeight="1" x14ac:dyDescent="0.3"/>
    <row r="39" spans="10:10" ht="15" customHeight="1" x14ac:dyDescent="0.3">
      <c r="J39" s="55" t="s">
        <v>157</v>
      </c>
    </row>
    <row r="40" spans="10:10" ht="15" customHeight="1" x14ac:dyDescent="0.3">
      <c r="J40" s="56" t="s">
        <v>158</v>
      </c>
    </row>
    <row r="41" spans="10:10" ht="15" customHeight="1" x14ac:dyDescent="0.3">
      <c r="J41" s="56" t="s">
        <v>159</v>
      </c>
    </row>
    <row r="42" spans="10:10" ht="15" customHeight="1" x14ac:dyDescent="0.3">
      <c r="J42" s="56" t="s">
        <v>160</v>
      </c>
    </row>
    <row r="43" spans="10:10" ht="15.75" customHeight="1" x14ac:dyDescent="0.3">
      <c r="J43" s="56" t="s">
        <v>161</v>
      </c>
    </row>
    <row r="44" spans="10:10" ht="15" customHeight="1" x14ac:dyDescent="0.3">
      <c r="J44" s="56" t="s">
        <v>162</v>
      </c>
    </row>
    <row r="45" spans="10:10" ht="15" customHeight="1" x14ac:dyDescent="0.3">
      <c r="J45" s="56" t="s">
        <v>163</v>
      </c>
    </row>
    <row r="46" spans="10:10" ht="15" customHeight="1" x14ac:dyDescent="0.3">
      <c r="J46" s="56" t="s">
        <v>164</v>
      </c>
    </row>
    <row r="47" spans="10:10" ht="15" customHeight="1" x14ac:dyDescent="0.3">
      <c r="J47" s="57" t="s">
        <v>165</v>
      </c>
    </row>
    <row r="48" spans="10:10" ht="15" customHeight="1" x14ac:dyDescent="0.3">
      <c r="J48" s="56" t="s">
        <v>166</v>
      </c>
    </row>
    <row r="49" spans="10:10" ht="15" customHeight="1" x14ac:dyDescent="0.3">
      <c r="J49" s="56" t="s">
        <v>167</v>
      </c>
    </row>
  </sheetData>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C1:O196"/>
  <sheetViews>
    <sheetView topLeftCell="A8" zoomScale="70" zoomScaleNormal="70" workbookViewId="0">
      <selection activeCell="E198" sqref="E198"/>
    </sheetView>
  </sheetViews>
  <sheetFormatPr baseColWidth="10" defaultColWidth="11.44140625" defaultRowHeight="13.8" x14ac:dyDescent="0.3"/>
  <cols>
    <col min="1" max="2" width="3.33203125" style="132" customWidth="1"/>
    <col min="3" max="3" width="16.44140625" style="132" customWidth="1"/>
    <col min="4" max="5" width="35.33203125" style="132" customWidth="1"/>
    <col min="6" max="6" width="53.6640625" style="132" customWidth="1"/>
    <col min="7" max="7" width="11.44140625" style="132" hidden="1" customWidth="1"/>
    <col min="8" max="8" width="44.6640625" style="132" hidden="1" customWidth="1"/>
    <col min="9" max="16384" width="11.44140625" style="132"/>
  </cols>
  <sheetData>
    <row r="1" spans="3:15" ht="14.4" thickBot="1" x14ac:dyDescent="0.35"/>
    <row r="2" spans="3:15" x14ac:dyDescent="0.3">
      <c r="C2" s="290" t="e" vm="12">
        <v>#VALUE!</v>
      </c>
      <c r="D2" s="281" t="s">
        <v>168</v>
      </c>
      <c r="E2" s="282"/>
      <c r="F2" s="283"/>
    </row>
    <row r="3" spans="3:15" x14ac:dyDescent="0.3">
      <c r="C3" s="291"/>
      <c r="D3" s="284"/>
      <c r="E3" s="285"/>
      <c r="F3" s="286"/>
    </row>
    <row r="4" spans="3:15" ht="14.4" thickBot="1" x14ac:dyDescent="0.35">
      <c r="C4" s="292"/>
      <c r="D4" s="287"/>
      <c r="E4" s="288"/>
      <c r="F4" s="289"/>
    </row>
    <row r="8" spans="3:15" ht="15.6" x14ac:dyDescent="0.3">
      <c r="C8" s="133" t="s">
        <v>169</v>
      </c>
      <c r="D8" s="133" t="s">
        <v>170</v>
      </c>
      <c r="E8" s="133" t="s">
        <v>171</v>
      </c>
      <c r="F8" s="134" t="s">
        <v>172</v>
      </c>
      <c r="G8" s="134" t="s">
        <v>173</v>
      </c>
      <c r="H8" s="135" t="s">
        <v>174</v>
      </c>
    </row>
    <row r="9" spans="3:15" ht="14.4" x14ac:dyDescent="0.3">
      <c r="C9" s="131">
        <v>1</v>
      </c>
      <c r="D9" s="136" t="s">
        <v>175</v>
      </c>
      <c r="E9" s="136" t="str">
        <f>IF(H9="","",H9)</f>
        <v>Transporte terrestre</v>
      </c>
      <c r="F9" s="137" t="str">
        <f t="shared" ref="F9:F40" si="0">IF(C9="","",HYPERLINK("#'2026'!"&amp;G9,"Ir a la actividad"&amp;H9))</f>
        <v>Ir a la actividadTransporte terrestre</v>
      </c>
      <c r="G9" s="137" t="str" cm="1">
        <f t="array" ref="G9">ADDRESS(MATCH($H9,'año26'!F:F,0),COLUMN('año26'!F:F))</f>
        <v>$F$11</v>
      </c>
      <c r="H9" s="138" t="str" cm="1">
        <f t="array" ref="H9:H18">_xlfn.UNIQUE(año26[Tárea])</f>
        <v>Transporte terrestre</v>
      </c>
      <c r="O9" s="139"/>
    </row>
    <row r="10" spans="3:15" ht="14.4" x14ac:dyDescent="0.3">
      <c r="C10" s="131">
        <f t="shared" ref="C10:C41" si="1">IF(H11="",IF(H10="","",C9+1),IF(H10="","",C9+1))</f>
        <v>2</v>
      </c>
      <c r="D10" s="136" t="s">
        <v>175</v>
      </c>
      <c r="E10" s="136" t="str">
        <f t="shared" ref="E10:E40" si="2">IF(H10="","",H10)</f>
        <v>Transporte Aéreo</v>
      </c>
      <c r="F10" s="137" t="str">
        <f t="shared" si="0"/>
        <v>Ir a la actividadTransporte Aéreo</v>
      </c>
      <c r="G10" s="137" t="str" cm="1">
        <f t="array" ref="G10">ADDRESS(MATCH($H10,'año26'!F:F,0),COLUMN('año26'!F:F))</f>
        <v>$F$27</v>
      </c>
      <c r="H10" s="137" t="str">
        <v>Transporte Aéreo</v>
      </c>
      <c r="O10" s="139"/>
    </row>
    <row r="11" spans="3:15" ht="14.4" x14ac:dyDescent="0.3">
      <c r="C11" s="131">
        <f t="shared" si="1"/>
        <v>3</v>
      </c>
      <c r="D11" s="136" t="s">
        <v>175</v>
      </c>
      <c r="E11" s="136" t="str">
        <f t="shared" si="2"/>
        <v>Transporte Fluvial</v>
      </c>
      <c r="F11" s="137" t="str">
        <f t="shared" si="0"/>
        <v>Ir a la actividadTransporte Fluvial</v>
      </c>
      <c r="G11" s="137" t="str" cm="1">
        <f t="array" ref="G11">ADDRESS(MATCH($H11,'año26'!F:F,0),COLUMN('año26'!F:F))</f>
        <v>$F$33</v>
      </c>
      <c r="H11" s="137" t="str">
        <v>Transporte Fluvial</v>
      </c>
      <c r="O11" s="139"/>
    </row>
    <row r="12" spans="3:15" ht="14.4" x14ac:dyDescent="0.3">
      <c r="C12" s="131">
        <f t="shared" si="1"/>
        <v>4</v>
      </c>
      <c r="D12" s="136" t="s">
        <v>175</v>
      </c>
      <c r="E12" s="136" t="str">
        <f t="shared" si="2"/>
        <v>Toma de muestras</v>
      </c>
      <c r="F12" s="137" t="str">
        <f t="shared" si="0"/>
        <v>Ir a la actividadToma de muestras</v>
      </c>
      <c r="G12" s="137" t="str" cm="1">
        <f t="array" ref="G12">ADDRESS(MATCH($H12,'año26'!F:F,0),COLUMN('año26'!F:F))</f>
        <v>$F$44</v>
      </c>
      <c r="H12" s="137" t="str">
        <v>Toma de muestras</v>
      </c>
      <c r="O12" s="139"/>
    </row>
    <row r="13" spans="3:15" ht="14.4" x14ac:dyDescent="0.3">
      <c r="C13" s="131">
        <f t="shared" si="1"/>
        <v>5</v>
      </c>
      <c r="D13" s="136" t="s">
        <v>175</v>
      </c>
      <c r="E13" s="136" t="str">
        <f t="shared" si="2"/>
        <v>Estudios geológicos</v>
      </c>
      <c r="F13" s="137" t="str">
        <f t="shared" si="0"/>
        <v>Ir a la actividadEstudios geológicos</v>
      </c>
      <c r="G13" s="137" t="str" cm="1">
        <f t="array" ref="G13">ADDRESS(MATCH($H13,'año26'!F:F,0),COLUMN('año26'!F:F))</f>
        <v>$F$65</v>
      </c>
      <c r="H13" s="137" t="str">
        <v>Estudios geológicos</v>
      </c>
      <c r="O13" s="139"/>
    </row>
    <row r="14" spans="3:15" ht="27.6" x14ac:dyDescent="0.3">
      <c r="C14" s="131">
        <f t="shared" si="1"/>
        <v>6</v>
      </c>
      <c r="D14" s="136" t="s">
        <v>175</v>
      </c>
      <c r="E14" s="136" t="str">
        <f t="shared" si="2"/>
        <v>WELL SITE - Geología de operaciones en pozo</v>
      </c>
      <c r="F14" s="137" t="str">
        <f t="shared" si="0"/>
        <v>Ir a la actividadWELL SITE - Geología de operaciones en pozo</v>
      </c>
      <c r="G14" s="137" t="str" cm="1">
        <f t="array" ref="G14">ADDRESS(MATCH($H14,'año26'!F:F,0),COLUMN('año26'!F:F))</f>
        <v>$F$80</v>
      </c>
      <c r="H14" s="137" t="str">
        <v>WELL SITE - Geología de operaciones en pozo</v>
      </c>
      <c r="O14" s="139"/>
    </row>
    <row r="15" spans="3:15" ht="82.8" x14ac:dyDescent="0.3">
      <c r="C15" s="131">
        <f t="shared" si="1"/>
        <v>7</v>
      </c>
      <c r="D15" s="136" t="s">
        <v>175</v>
      </c>
      <c r="E15" s="136" t="str">
        <f t="shared" si="2"/>
        <v>Well Logging - Ensamblar y conectar equipos, herramientas y registros al vástago del taladro o cables para conducir las pruebas y ensayos requeridos. Medir y calibrar tuberías y herramientas</v>
      </c>
      <c r="F15" s="137" t="str">
        <f t="shared" si="0"/>
        <v>Ir a la actividadWell Logging - Ensamblar y conectar equipos, herramientas y registros al vástago del taladro o cables para conducir las pruebas y ensayos requeridos. Medir y calibrar tuberías y herramientas</v>
      </c>
      <c r="G15" s="137" t="str" cm="1">
        <f t="array" ref="G15">ADDRESS(MATCH($H15,'año26'!F:F,0),COLUMN('año26'!F:F))</f>
        <v>$F$93</v>
      </c>
      <c r="H15" s="137" t="str">
        <v>Well Logging - Ensamblar y conectar equipos, herramientas y registros al vástago del taladro o cables para conducir las pruebas y ensayos requeridos. Medir y calibrar tuberías y herramientas</v>
      </c>
      <c r="O15" s="139"/>
    </row>
    <row r="16" spans="3:15" ht="27.6" x14ac:dyDescent="0.3">
      <c r="C16" s="131">
        <f t="shared" si="1"/>
        <v>8</v>
      </c>
      <c r="D16" s="136" t="s">
        <v>175</v>
      </c>
      <c r="E16" s="136" t="str">
        <f t="shared" si="2"/>
        <v>Mud Logging - Monitoreo de parámetros</v>
      </c>
      <c r="F16" s="137" t="str">
        <f t="shared" si="0"/>
        <v>Ir a la actividadMud Logging - Monitoreo de parámetros</v>
      </c>
      <c r="G16" s="137" t="str" cm="1">
        <f t="array" ref="G16">ADDRESS(MATCH($H16,'año26'!F:F,0),COLUMN('año26'!F:F))</f>
        <v>$F$102</v>
      </c>
      <c r="H16" s="137" t="str">
        <v>Mud Logging - Monitoreo de parámetros</v>
      </c>
      <c r="O16" s="139"/>
    </row>
    <row r="17" spans="3:15" ht="41.4" x14ac:dyDescent="0.3">
      <c r="C17" s="131">
        <f t="shared" si="1"/>
        <v>9</v>
      </c>
      <c r="D17" s="136" t="s">
        <v>175</v>
      </c>
      <c r="E17" s="136" t="str">
        <f t="shared" si="2"/>
        <v>REGISTROS - ACTIVIDADES ADMINISTRATIVAS - Revisión y análisis de Informes</v>
      </c>
      <c r="F17" s="137" t="str">
        <f t="shared" si="0"/>
        <v>Ir a la actividadREGISTROS - ACTIVIDADES ADMINISTRATIVAS - Revisión y análisis de Informes</v>
      </c>
      <c r="G17" s="137" t="str" cm="1">
        <f t="array" ref="G17">ADDRESS(MATCH($H17,'año26'!F:F,0),COLUMN('año26'!F:F))</f>
        <v>$F$124</v>
      </c>
      <c r="H17" s="137" t="str">
        <v>REGISTROS - ACTIVIDADES ADMINISTRATIVAS - Revisión y análisis de Informes</v>
      </c>
      <c r="O17" s="139"/>
    </row>
    <row r="18" spans="3:15" ht="27.6" x14ac:dyDescent="0.3">
      <c r="C18" s="131">
        <f t="shared" si="1"/>
        <v>10</v>
      </c>
      <c r="D18" s="136" t="s">
        <v>175</v>
      </c>
      <c r="E18" s="136" t="str">
        <f t="shared" si="2"/>
        <v>Todas las tareas del proceso productivo</v>
      </c>
      <c r="F18" s="137" t="str">
        <f t="shared" si="0"/>
        <v>Ir a la actividadTodas las tareas del proceso productivo</v>
      </c>
      <c r="G18" s="137" t="str" cm="1">
        <f t="array" ref="G18">ADDRESS(MATCH($H18,'año26'!F:F,0),COLUMN('año26'!F:F))</f>
        <v>$F$136</v>
      </c>
      <c r="H18" s="137" t="str">
        <v>Todas las tareas del proceso productivo</v>
      </c>
      <c r="O18" s="139"/>
    </row>
    <row r="19" spans="3:15" ht="14.4" hidden="1" x14ac:dyDescent="0.3">
      <c r="C19" s="131" t="str">
        <f t="shared" si="1"/>
        <v/>
      </c>
      <c r="D19" s="136" t="s">
        <v>175</v>
      </c>
      <c r="E19" s="136" t="str">
        <f t="shared" si="2"/>
        <v/>
      </c>
      <c r="F19" s="137" t="str">
        <f t="shared" si="0"/>
        <v/>
      </c>
      <c r="G19" s="137" t="e" cm="1">
        <f t="array" ref="G19">ADDRESS(MATCH($H19,'año26'!F:F,0),COLUMN('año26'!F:F))</f>
        <v>#N/A</v>
      </c>
      <c r="H19" s="137"/>
      <c r="O19" s="139"/>
    </row>
    <row r="20" spans="3:15" ht="14.4" hidden="1" x14ac:dyDescent="0.3">
      <c r="C20" s="131" t="str">
        <f t="shared" si="1"/>
        <v/>
      </c>
      <c r="D20" s="136" t="s">
        <v>175</v>
      </c>
      <c r="E20" s="136" t="str">
        <f t="shared" si="2"/>
        <v/>
      </c>
      <c r="F20" s="137" t="str">
        <f t="shared" si="0"/>
        <v/>
      </c>
      <c r="G20" s="137" t="e" cm="1">
        <f t="array" ref="G20">ADDRESS(MATCH($H20,'año26'!F:F,0),COLUMN('año26'!F:F))</f>
        <v>#N/A</v>
      </c>
      <c r="H20" s="137"/>
      <c r="O20" s="139"/>
    </row>
    <row r="21" spans="3:15" ht="14.4" hidden="1" x14ac:dyDescent="0.3">
      <c r="C21" s="131" t="str">
        <f t="shared" si="1"/>
        <v/>
      </c>
      <c r="D21" s="136" t="s">
        <v>175</v>
      </c>
      <c r="E21" s="136" t="str">
        <f t="shared" si="2"/>
        <v/>
      </c>
      <c r="F21" s="137" t="str">
        <f t="shared" si="0"/>
        <v/>
      </c>
      <c r="G21" s="137" t="e" cm="1">
        <f t="array" ref="G21">ADDRESS(MATCH($H21,'año26'!F:F,0),COLUMN('año26'!F:F))</f>
        <v>#N/A</v>
      </c>
      <c r="H21" s="137"/>
      <c r="O21" s="139"/>
    </row>
    <row r="22" spans="3:15" ht="14.4" hidden="1" x14ac:dyDescent="0.3">
      <c r="C22" s="131" t="str">
        <f t="shared" si="1"/>
        <v/>
      </c>
      <c r="D22" s="136" t="s">
        <v>175</v>
      </c>
      <c r="E22" s="136" t="str">
        <f t="shared" si="2"/>
        <v/>
      </c>
      <c r="F22" s="137" t="str">
        <f t="shared" si="0"/>
        <v/>
      </c>
      <c r="G22" s="137" t="e" cm="1">
        <f t="array" ref="G22">ADDRESS(MATCH($H22,'año26'!F:F,0),COLUMN('año26'!F:F))</f>
        <v>#N/A</v>
      </c>
      <c r="H22" s="137"/>
      <c r="O22" s="139"/>
    </row>
    <row r="23" spans="3:15" ht="14.4" hidden="1" x14ac:dyDescent="0.3">
      <c r="C23" s="131" t="str">
        <f t="shared" si="1"/>
        <v/>
      </c>
      <c r="D23" s="136" t="s">
        <v>175</v>
      </c>
      <c r="E23" s="136" t="str">
        <f t="shared" si="2"/>
        <v/>
      </c>
      <c r="F23" s="137" t="str">
        <f t="shared" si="0"/>
        <v/>
      </c>
      <c r="G23" s="137" t="e" cm="1">
        <f t="array" ref="G23">ADDRESS(MATCH($H23,'año26'!F:F,0),COLUMN('año26'!F:F))</f>
        <v>#N/A</v>
      </c>
      <c r="H23" s="137"/>
      <c r="O23" s="139"/>
    </row>
    <row r="24" spans="3:15" ht="14.4" hidden="1" x14ac:dyDescent="0.3">
      <c r="C24" s="131" t="str">
        <f t="shared" si="1"/>
        <v/>
      </c>
      <c r="D24" s="136" t="s">
        <v>175</v>
      </c>
      <c r="E24" s="136" t="str">
        <f t="shared" si="2"/>
        <v/>
      </c>
      <c r="F24" s="137" t="str">
        <f t="shared" si="0"/>
        <v/>
      </c>
      <c r="G24" s="137" t="e" cm="1">
        <f t="array" ref="G24">ADDRESS(MATCH($H24,'año26'!F:F,0),COLUMN('año26'!F:F))</f>
        <v>#N/A</v>
      </c>
      <c r="H24" s="137"/>
      <c r="O24" s="139"/>
    </row>
    <row r="25" spans="3:15" ht="14.4" hidden="1" x14ac:dyDescent="0.3">
      <c r="C25" s="131" t="str">
        <f t="shared" si="1"/>
        <v/>
      </c>
      <c r="D25" s="136" t="s">
        <v>175</v>
      </c>
      <c r="E25" s="136" t="str">
        <f t="shared" si="2"/>
        <v/>
      </c>
      <c r="F25" s="137" t="str">
        <f t="shared" si="0"/>
        <v/>
      </c>
      <c r="G25" s="137" t="e" cm="1">
        <f t="array" ref="G25">ADDRESS(MATCH($H25,'año26'!F:F,0),COLUMN('año26'!F:F))</f>
        <v>#N/A</v>
      </c>
      <c r="H25" s="137"/>
      <c r="O25" s="139"/>
    </row>
    <row r="26" spans="3:15" ht="14.4" hidden="1" x14ac:dyDescent="0.3">
      <c r="C26" s="131" t="str">
        <f t="shared" si="1"/>
        <v/>
      </c>
      <c r="D26" s="136" t="s">
        <v>175</v>
      </c>
      <c r="E26" s="136" t="str">
        <f t="shared" si="2"/>
        <v/>
      </c>
      <c r="F26" s="137" t="str">
        <f t="shared" si="0"/>
        <v/>
      </c>
      <c r="G26" s="137" t="e" cm="1">
        <f t="array" ref="G26">ADDRESS(MATCH($H26,'año26'!F:F,0),COLUMN('año26'!F:F))</f>
        <v>#N/A</v>
      </c>
      <c r="H26" s="137"/>
      <c r="O26" s="139"/>
    </row>
    <row r="27" spans="3:15" ht="14.4" hidden="1" x14ac:dyDescent="0.3">
      <c r="C27" s="131" t="str">
        <f t="shared" si="1"/>
        <v/>
      </c>
      <c r="D27" s="136" t="s">
        <v>175</v>
      </c>
      <c r="E27" s="136" t="str">
        <f t="shared" si="2"/>
        <v/>
      </c>
      <c r="F27" s="137" t="str">
        <f t="shared" si="0"/>
        <v/>
      </c>
      <c r="G27" s="137" t="e" cm="1">
        <f t="array" ref="G27">ADDRESS(MATCH($H27,'año26'!F:F,0),COLUMN('año26'!F:F))</f>
        <v>#N/A</v>
      </c>
      <c r="H27" s="137"/>
      <c r="O27" s="139"/>
    </row>
    <row r="28" spans="3:15" ht="14.4" hidden="1" x14ac:dyDescent="0.3">
      <c r="C28" s="131" t="str">
        <f t="shared" si="1"/>
        <v/>
      </c>
      <c r="D28" s="136"/>
      <c r="E28" s="136" t="str">
        <f t="shared" si="2"/>
        <v/>
      </c>
      <c r="F28" s="137" t="str">
        <f t="shared" si="0"/>
        <v/>
      </c>
      <c r="G28" s="137" t="e" cm="1">
        <f t="array" ref="G28">ADDRESS(MATCH($H28,'año26'!F:F,0),COLUMN('año26'!F:F))</f>
        <v>#N/A</v>
      </c>
      <c r="H28" s="137"/>
      <c r="O28" s="139"/>
    </row>
    <row r="29" spans="3:15" ht="14.4" hidden="1" x14ac:dyDescent="0.3">
      <c r="C29" s="131" t="str">
        <f t="shared" si="1"/>
        <v/>
      </c>
      <c r="D29" s="136"/>
      <c r="E29" s="136" t="str">
        <f t="shared" si="2"/>
        <v/>
      </c>
      <c r="F29" s="137" t="str">
        <f t="shared" si="0"/>
        <v/>
      </c>
      <c r="G29" s="137" t="e" cm="1">
        <f t="array" ref="G29">ADDRESS(MATCH($H29,'año26'!F:F,0),COLUMN('año26'!F:F))</f>
        <v>#N/A</v>
      </c>
      <c r="H29" s="137"/>
      <c r="O29" s="139"/>
    </row>
    <row r="30" spans="3:15" ht="14.4" hidden="1" x14ac:dyDescent="0.3">
      <c r="C30" s="131" t="str">
        <f t="shared" si="1"/>
        <v/>
      </c>
      <c r="D30" s="136"/>
      <c r="E30" s="136" t="str">
        <f t="shared" si="2"/>
        <v/>
      </c>
      <c r="F30" s="137" t="str">
        <f t="shared" si="0"/>
        <v/>
      </c>
      <c r="G30" s="137" t="e" cm="1">
        <f t="array" ref="G30">ADDRESS(MATCH($H30,'año26'!F:F,0),COLUMN('año26'!F:F))</f>
        <v>#N/A</v>
      </c>
      <c r="H30" s="137"/>
      <c r="O30" s="139"/>
    </row>
    <row r="31" spans="3:15" ht="14.4" hidden="1" x14ac:dyDescent="0.3">
      <c r="C31" s="131" t="str">
        <f t="shared" si="1"/>
        <v/>
      </c>
      <c r="D31" s="136"/>
      <c r="E31" s="136" t="str">
        <f t="shared" si="2"/>
        <v/>
      </c>
      <c r="F31" s="137" t="str">
        <f t="shared" si="0"/>
        <v/>
      </c>
      <c r="G31" s="137" t="e" cm="1">
        <f t="array" ref="G31">ADDRESS(MATCH($H31,'año26'!F:F,0),COLUMN('año26'!F:F))</f>
        <v>#N/A</v>
      </c>
      <c r="H31" s="137"/>
      <c r="O31" s="139"/>
    </row>
    <row r="32" spans="3:15" ht="14.4" hidden="1" x14ac:dyDescent="0.3">
      <c r="C32" s="131" t="str">
        <f t="shared" si="1"/>
        <v/>
      </c>
      <c r="D32" s="136"/>
      <c r="E32" s="136" t="str">
        <f t="shared" si="2"/>
        <v/>
      </c>
      <c r="F32" s="137" t="str">
        <f t="shared" si="0"/>
        <v/>
      </c>
      <c r="G32" s="137" t="e" cm="1">
        <f t="array" ref="G32">ADDRESS(MATCH($H32,'año26'!F:F,0),COLUMN('año26'!F:F))</f>
        <v>#N/A</v>
      </c>
      <c r="H32" s="137"/>
      <c r="O32" s="139"/>
    </row>
    <row r="33" spans="3:15" ht="14.4" hidden="1" x14ac:dyDescent="0.3">
      <c r="C33" s="131" t="str">
        <f t="shared" si="1"/>
        <v/>
      </c>
      <c r="D33" s="136"/>
      <c r="E33" s="136" t="str">
        <f t="shared" si="2"/>
        <v/>
      </c>
      <c r="F33" s="137" t="str">
        <f t="shared" si="0"/>
        <v/>
      </c>
      <c r="G33" s="137" t="e" cm="1">
        <f t="array" ref="G33">ADDRESS(MATCH($H33,'año26'!F:F,0),COLUMN('año26'!F:F))</f>
        <v>#N/A</v>
      </c>
      <c r="H33" s="137"/>
      <c r="O33" s="139"/>
    </row>
    <row r="34" spans="3:15" hidden="1" x14ac:dyDescent="0.3">
      <c r="C34" s="131" t="str">
        <f t="shared" si="1"/>
        <v/>
      </c>
      <c r="D34" s="136"/>
      <c r="E34" s="136" t="str">
        <f t="shared" si="2"/>
        <v/>
      </c>
      <c r="F34" s="137" t="str">
        <f t="shared" si="0"/>
        <v/>
      </c>
      <c r="G34" s="137" t="e" cm="1">
        <f t="array" ref="G34">ADDRESS(MATCH($H34,'año26'!F:F,0),COLUMN('año26'!F:F))</f>
        <v>#N/A</v>
      </c>
      <c r="H34" s="137"/>
    </row>
    <row r="35" spans="3:15" hidden="1" x14ac:dyDescent="0.3">
      <c r="C35" s="131" t="str">
        <f t="shared" si="1"/>
        <v/>
      </c>
      <c r="D35" s="136"/>
      <c r="E35" s="136" t="str">
        <f t="shared" si="2"/>
        <v/>
      </c>
      <c r="F35" s="137" t="str">
        <f t="shared" si="0"/>
        <v/>
      </c>
      <c r="G35" s="137" t="e" cm="1">
        <f t="array" ref="G35">ADDRESS(MATCH($H35,'año26'!F:F,0),COLUMN('año26'!F:F))</f>
        <v>#N/A</v>
      </c>
      <c r="H35" s="137"/>
    </row>
    <row r="36" spans="3:15" hidden="1" x14ac:dyDescent="0.3">
      <c r="C36" s="131" t="str">
        <f t="shared" si="1"/>
        <v/>
      </c>
      <c r="D36" s="136"/>
      <c r="E36" s="136" t="str">
        <f t="shared" si="2"/>
        <v/>
      </c>
      <c r="F36" s="137" t="str">
        <f t="shared" si="0"/>
        <v/>
      </c>
      <c r="G36" s="137" t="e" cm="1">
        <f t="array" ref="G36">ADDRESS(MATCH($H36,'año26'!F:F,0),COLUMN('año26'!F:F))</f>
        <v>#N/A</v>
      </c>
      <c r="H36" s="137"/>
    </row>
    <row r="37" spans="3:15" hidden="1" x14ac:dyDescent="0.3">
      <c r="C37" s="131" t="str">
        <f t="shared" si="1"/>
        <v/>
      </c>
      <c r="D37" s="136"/>
      <c r="E37" s="136" t="str">
        <f t="shared" si="2"/>
        <v/>
      </c>
      <c r="F37" s="137" t="str">
        <f t="shared" si="0"/>
        <v/>
      </c>
      <c r="G37" s="137" t="e" cm="1">
        <f t="array" ref="G37">ADDRESS(MATCH($H37,'año26'!F:F,0),COLUMN('año26'!F:F))</f>
        <v>#N/A</v>
      </c>
      <c r="H37" s="137"/>
    </row>
    <row r="38" spans="3:15" hidden="1" x14ac:dyDescent="0.3">
      <c r="C38" s="131" t="str">
        <f t="shared" si="1"/>
        <v/>
      </c>
      <c r="D38" s="136"/>
      <c r="E38" s="136" t="str">
        <f t="shared" si="2"/>
        <v/>
      </c>
      <c r="F38" s="137" t="str">
        <f t="shared" si="0"/>
        <v/>
      </c>
      <c r="G38" s="137" t="e" cm="1">
        <f t="array" ref="G38">ADDRESS(MATCH($H38,'año26'!F:F,0),COLUMN('año26'!F:F))</f>
        <v>#N/A</v>
      </c>
      <c r="H38" s="137"/>
    </row>
    <row r="39" spans="3:15" hidden="1" x14ac:dyDescent="0.3">
      <c r="C39" s="131" t="str">
        <f t="shared" si="1"/>
        <v/>
      </c>
      <c r="D39" s="136"/>
      <c r="E39" s="136" t="str">
        <f t="shared" si="2"/>
        <v/>
      </c>
      <c r="F39" s="137" t="str">
        <f t="shared" si="0"/>
        <v/>
      </c>
      <c r="G39" s="137" t="e" cm="1">
        <f t="array" ref="G39">ADDRESS(MATCH($H39,'año26'!F:F,0),COLUMN('año26'!F:F))</f>
        <v>#N/A</v>
      </c>
      <c r="H39" s="137"/>
    </row>
    <row r="40" spans="3:15" hidden="1" x14ac:dyDescent="0.3">
      <c r="C40" s="131" t="str">
        <f t="shared" si="1"/>
        <v/>
      </c>
      <c r="D40" s="136"/>
      <c r="E40" s="136" t="str">
        <f t="shared" si="2"/>
        <v/>
      </c>
      <c r="F40" s="137" t="str">
        <f t="shared" si="0"/>
        <v/>
      </c>
      <c r="G40" s="137" t="e" cm="1">
        <f t="array" ref="G40">ADDRESS(MATCH($H40,'año26'!F:F,0),COLUMN('año26'!F:F))</f>
        <v>#N/A</v>
      </c>
      <c r="H40" s="137"/>
    </row>
    <row r="41" spans="3:15" hidden="1" x14ac:dyDescent="0.3">
      <c r="C41" s="131" t="str">
        <f t="shared" si="1"/>
        <v/>
      </c>
      <c r="D41" s="136"/>
      <c r="E41" s="136" t="str">
        <f t="shared" ref="E41:E72" si="3">IF(H41="","",H41)</f>
        <v/>
      </c>
      <c r="F41" s="137" t="str">
        <f t="shared" ref="F41:F72" si="4">IF(C41="","",HYPERLINK("#'2026'!"&amp;G41,"Ir a la actividad"&amp;H41))</f>
        <v/>
      </c>
      <c r="G41" s="137" t="e" cm="1">
        <f t="array" ref="G41">ADDRESS(MATCH($H41,'año26'!F:F,0),COLUMN('año26'!F:F))</f>
        <v>#N/A</v>
      </c>
      <c r="H41" s="137"/>
    </row>
    <row r="42" spans="3:15" hidden="1" x14ac:dyDescent="0.3">
      <c r="C42" s="131" t="str">
        <f t="shared" ref="C42:C73" si="5">IF(H43="",IF(H42="","",C41+1),IF(H42="","",C41+1))</f>
        <v/>
      </c>
      <c r="D42" s="136"/>
      <c r="E42" s="136" t="str">
        <f t="shared" si="3"/>
        <v/>
      </c>
      <c r="F42" s="137" t="str">
        <f t="shared" si="4"/>
        <v/>
      </c>
      <c r="G42" s="137" t="e" cm="1">
        <f t="array" ref="G42">ADDRESS(MATCH($H42,'año26'!F:F,0),COLUMN('año26'!F:F))</f>
        <v>#N/A</v>
      </c>
      <c r="H42" s="137"/>
    </row>
    <row r="43" spans="3:15" hidden="1" x14ac:dyDescent="0.3">
      <c r="C43" s="131" t="str">
        <f t="shared" si="5"/>
        <v/>
      </c>
      <c r="D43" s="136"/>
      <c r="E43" s="136" t="str">
        <f t="shared" si="3"/>
        <v/>
      </c>
      <c r="F43" s="137" t="str">
        <f t="shared" si="4"/>
        <v/>
      </c>
      <c r="G43" s="137" t="e" cm="1">
        <f t="array" ref="G43">ADDRESS(MATCH($H43,'año26'!F:F,0),COLUMN('año26'!F:F))</f>
        <v>#N/A</v>
      </c>
      <c r="H43" s="137"/>
    </row>
    <row r="44" spans="3:15" hidden="1" x14ac:dyDescent="0.3">
      <c r="C44" s="131" t="str">
        <f t="shared" si="5"/>
        <v/>
      </c>
      <c r="D44" s="136"/>
      <c r="E44" s="136" t="str">
        <f t="shared" si="3"/>
        <v/>
      </c>
      <c r="F44" s="137" t="str">
        <f t="shared" si="4"/>
        <v/>
      </c>
      <c r="G44" s="137" t="e" cm="1">
        <f t="array" ref="G44">ADDRESS(MATCH($H44,'año26'!F:F,0),COLUMN('año26'!F:F))</f>
        <v>#N/A</v>
      </c>
      <c r="H44" s="137"/>
    </row>
    <row r="45" spans="3:15" hidden="1" x14ac:dyDescent="0.3">
      <c r="C45" s="131" t="str">
        <f t="shared" si="5"/>
        <v/>
      </c>
      <c r="D45" s="136"/>
      <c r="E45" s="136" t="str">
        <f t="shared" si="3"/>
        <v/>
      </c>
      <c r="F45" s="137" t="str">
        <f t="shared" si="4"/>
        <v/>
      </c>
      <c r="G45" s="137" t="e" cm="1">
        <f t="array" ref="G45">ADDRESS(MATCH($H45,'año26'!F:F,0),COLUMN('año26'!F:F))</f>
        <v>#N/A</v>
      </c>
      <c r="H45" s="137"/>
    </row>
    <row r="46" spans="3:15" hidden="1" x14ac:dyDescent="0.3">
      <c r="C46" s="131" t="str">
        <f t="shared" si="5"/>
        <v/>
      </c>
      <c r="D46" s="136"/>
      <c r="E46" s="136" t="str">
        <f t="shared" si="3"/>
        <v/>
      </c>
      <c r="F46" s="137" t="str">
        <f t="shared" si="4"/>
        <v/>
      </c>
      <c r="G46" s="137" t="e" cm="1">
        <f t="array" ref="G46">ADDRESS(MATCH($H46,'año26'!F:F,0),COLUMN('año26'!F:F))</f>
        <v>#N/A</v>
      </c>
      <c r="H46" s="137"/>
    </row>
    <row r="47" spans="3:15" hidden="1" x14ac:dyDescent="0.3">
      <c r="C47" s="131" t="str">
        <f t="shared" si="5"/>
        <v/>
      </c>
      <c r="D47" s="136"/>
      <c r="E47" s="136" t="str">
        <f t="shared" si="3"/>
        <v/>
      </c>
      <c r="F47" s="137" t="str">
        <f t="shared" si="4"/>
        <v/>
      </c>
      <c r="G47" s="137" t="e" cm="1">
        <f t="array" ref="G47">ADDRESS(MATCH($H47,'año26'!F:F,0),COLUMN('año26'!F:F))</f>
        <v>#N/A</v>
      </c>
      <c r="H47" s="137"/>
    </row>
    <row r="48" spans="3:15" hidden="1" x14ac:dyDescent="0.3">
      <c r="C48" s="131" t="str">
        <f t="shared" si="5"/>
        <v/>
      </c>
      <c r="D48" s="136"/>
      <c r="E48" s="136" t="str">
        <f t="shared" si="3"/>
        <v/>
      </c>
      <c r="F48" s="137" t="str">
        <f t="shared" si="4"/>
        <v/>
      </c>
      <c r="G48" s="137" t="e" cm="1">
        <f t="array" ref="G48">ADDRESS(MATCH($H48,'año26'!F:F,0),COLUMN('año26'!F:F))</f>
        <v>#N/A</v>
      </c>
      <c r="H48" s="137"/>
    </row>
    <row r="49" spans="3:8" hidden="1" x14ac:dyDescent="0.3">
      <c r="C49" s="131" t="str">
        <f t="shared" si="5"/>
        <v/>
      </c>
      <c r="D49" s="136"/>
      <c r="E49" s="136" t="str">
        <f t="shared" si="3"/>
        <v/>
      </c>
      <c r="F49" s="137" t="str">
        <f t="shared" si="4"/>
        <v/>
      </c>
      <c r="G49" s="137" t="e" cm="1">
        <f t="array" ref="G49">ADDRESS(MATCH($H49,'año26'!F:F,0),COLUMN('año26'!F:F))</f>
        <v>#N/A</v>
      </c>
      <c r="H49" s="137"/>
    </row>
    <row r="50" spans="3:8" hidden="1" x14ac:dyDescent="0.3">
      <c r="C50" s="131" t="str">
        <f t="shared" si="5"/>
        <v/>
      </c>
      <c r="D50" s="136"/>
      <c r="E50" s="136" t="str">
        <f t="shared" si="3"/>
        <v/>
      </c>
      <c r="F50" s="137" t="str">
        <f t="shared" si="4"/>
        <v/>
      </c>
      <c r="G50" s="137" t="e" cm="1">
        <f t="array" ref="G50">ADDRESS(MATCH($H50,'año26'!F:F,0),COLUMN('año26'!F:F))</f>
        <v>#N/A</v>
      </c>
      <c r="H50" s="137"/>
    </row>
    <row r="51" spans="3:8" hidden="1" x14ac:dyDescent="0.3">
      <c r="C51" s="131" t="str">
        <f t="shared" si="5"/>
        <v/>
      </c>
      <c r="D51" s="136"/>
      <c r="E51" s="136" t="str">
        <f t="shared" si="3"/>
        <v/>
      </c>
      <c r="F51" s="137" t="str">
        <f t="shared" si="4"/>
        <v/>
      </c>
      <c r="G51" s="137" t="e" cm="1">
        <f t="array" ref="G51">ADDRESS(MATCH($H51,'año26'!F:F,0),COLUMN('año26'!F:F))</f>
        <v>#N/A</v>
      </c>
      <c r="H51" s="137"/>
    </row>
    <row r="52" spans="3:8" hidden="1" x14ac:dyDescent="0.3">
      <c r="C52" s="131" t="str">
        <f t="shared" si="5"/>
        <v/>
      </c>
      <c r="D52" s="136"/>
      <c r="E52" s="136" t="str">
        <f t="shared" si="3"/>
        <v/>
      </c>
      <c r="F52" s="137" t="str">
        <f t="shared" si="4"/>
        <v/>
      </c>
      <c r="G52" s="137" t="e" cm="1">
        <f t="array" ref="G52">ADDRESS(MATCH($H52,'año26'!F:F,0),COLUMN('año26'!F:F))</f>
        <v>#N/A</v>
      </c>
      <c r="H52" s="137"/>
    </row>
    <row r="53" spans="3:8" hidden="1" x14ac:dyDescent="0.3">
      <c r="C53" s="131" t="str">
        <f t="shared" si="5"/>
        <v/>
      </c>
      <c r="D53" s="136"/>
      <c r="E53" s="136" t="str">
        <f t="shared" si="3"/>
        <v/>
      </c>
      <c r="F53" s="137" t="str">
        <f t="shared" si="4"/>
        <v/>
      </c>
      <c r="G53" s="137" t="e" cm="1">
        <f t="array" ref="G53">ADDRESS(MATCH($H53,'año26'!F:F,0),COLUMN('año26'!F:F))</f>
        <v>#N/A</v>
      </c>
      <c r="H53" s="137"/>
    </row>
    <row r="54" spans="3:8" hidden="1" x14ac:dyDescent="0.3">
      <c r="C54" s="131" t="str">
        <f t="shared" si="5"/>
        <v/>
      </c>
      <c r="D54" s="136"/>
      <c r="E54" s="136" t="str">
        <f t="shared" si="3"/>
        <v/>
      </c>
      <c r="F54" s="137" t="str">
        <f t="shared" si="4"/>
        <v/>
      </c>
      <c r="G54" s="137" t="e" cm="1">
        <f t="array" ref="G54">ADDRESS(MATCH($H54,'año26'!F:F,0),COLUMN('año26'!F:F))</f>
        <v>#N/A</v>
      </c>
      <c r="H54" s="137"/>
    </row>
    <row r="55" spans="3:8" hidden="1" x14ac:dyDescent="0.3">
      <c r="C55" s="131" t="str">
        <f t="shared" si="5"/>
        <v/>
      </c>
      <c r="D55" s="136"/>
      <c r="E55" s="136" t="str">
        <f t="shared" si="3"/>
        <v/>
      </c>
      <c r="F55" s="137" t="str">
        <f t="shared" si="4"/>
        <v/>
      </c>
      <c r="G55" s="137" t="e" cm="1">
        <f t="array" ref="G55">ADDRESS(MATCH($H55,'año26'!F:F,0),COLUMN('año26'!F:F))</f>
        <v>#N/A</v>
      </c>
      <c r="H55" s="137"/>
    </row>
    <row r="56" spans="3:8" hidden="1" x14ac:dyDescent="0.3">
      <c r="C56" s="131" t="str">
        <f t="shared" si="5"/>
        <v/>
      </c>
      <c r="D56" s="136"/>
      <c r="E56" s="136" t="str">
        <f t="shared" si="3"/>
        <v/>
      </c>
      <c r="F56" s="137" t="str">
        <f t="shared" si="4"/>
        <v/>
      </c>
      <c r="G56" s="137" t="e" cm="1">
        <f t="array" ref="G56">ADDRESS(MATCH($H56,'año26'!F:F,0),COLUMN('año26'!F:F))</f>
        <v>#N/A</v>
      </c>
      <c r="H56" s="137"/>
    </row>
    <row r="57" spans="3:8" hidden="1" x14ac:dyDescent="0.3">
      <c r="C57" s="131" t="str">
        <f t="shared" si="5"/>
        <v/>
      </c>
      <c r="D57" s="136"/>
      <c r="E57" s="136" t="str">
        <f t="shared" si="3"/>
        <v/>
      </c>
      <c r="F57" s="137" t="str">
        <f t="shared" si="4"/>
        <v/>
      </c>
      <c r="G57" s="137" t="e" cm="1">
        <f t="array" ref="G57">ADDRESS(MATCH($H57,'año26'!F:F,0),COLUMN('año26'!F:F))</f>
        <v>#N/A</v>
      </c>
      <c r="H57" s="137"/>
    </row>
    <row r="58" spans="3:8" hidden="1" x14ac:dyDescent="0.3">
      <c r="C58" s="131" t="str">
        <f t="shared" si="5"/>
        <v/>
      </c>
      <c r="D58" s="136"/>
      <c r="E58" s="136" t="str">
        <f t="shared" si="3"/>
        <v/>
      </c>
      <c r="F58" s="137" t="str">
        <f t="shared" si="4"/>
        <v/>
      </c>
      <c r="G58" s="137" t="e" cm="1">
        <f t="array" ref="G58">ADDRESS(MATCH($H58,'año26'!F:F,0),COLUMN('año26'!F:F))</f>
        <v>#N/A</v>
      </c>
      <c r="H58" s="137"/>
    </row>
    <row r="59" spans="3:8" hidden="1" x14ac:dyDescent="0.3">
      <c r="C59" s="131" t="str">
        <f t="shared" si="5"/>
        <v/>
      </c>
      <c r="D59" s="136"/>
      <c r="E59" s="136" t="str">
        <f t="shared" si="3"/>
        <v/>
      </c>
      <c r="F59" s="137" t="str">
        <f t="shared" si="4"/>
        <v/>
      </c>
      <c r="G59" s="137" t="e" cm="1">
        <f t="array" ref="G59">ADDRESS(MATCH($H59,'año26'!F:F,0),COLUMN('año26'!F:F))</f>
        <v>#N/A</v>
      </c>
      <c r="H59" s="137"/>
    </row>
    <row r="60" spans="3:8" hidden="1" x14ac:dyDescent="0.3">
      <c r="C60" s="131" t="str">
        <f t="shared" si="5"/>
        <v/>
      </c>
      <c r="D60" s="136"/>
      <c r="E60" s="136" t="str">
        <f t="shared" si="3"/>
        <v/>
      </c>
      <c r="F60" s="137" t="str">
        <f t="shared" si="4"/>
        <v/>
      </c>
      <c r="G60" s="137" t="e" cm="1">
        <f t="array" ref="G60">ADDRESS(MATCH($H60,'año26'!F:F,0),COLUMN('año26'!F:F))</f>
        <v>#N/A</v>
      </c>
      <c r="H60" s="137"/>
    </row>
    <row r="61" spans="3:8" hidden="1" x14ac:dyDescent="0.3">
      <c r="C61" s="131" t="str">
        <f t="shared" si="5"/>
        <v/>
      </c>
      <c r="D61" s="136"/>
      <c r="E61" s="136" t="str">
        <f t="shared" si="3"/>
        <v/>
      </c>
      <c r="F61" s="137" t="str">
        <f t="shared" si="4"/>
        <v/>
      </c>
      <c r="G61" s="137" t="e" cm="1">
        <f t="array" ref="G61">ADDRESS(MATCH($H61,'año26'!F:F,0),COLUMN('año26'!F:F))</f>
        <v>#N/A</v>
      </c>
      <c r="H61" s="137"/>
    </row>
    <row r="62" spans="3:8" hidden="1" x14ac:dyDescent="0.3">
      <c r="C62" s="131" t="str">
        <f t="shared" si="5"/>
        <v/>
      </c>
      <c r="D62" s="136"/>
      <c r="E62" s="136" t="str">
        <f t="shared" si="3"/>
        <v/>
      </c>
      <c r="F62" s="137" t="str">
        <f t="shared" si="4"/>
        <v/>
      </c>
      <c r="G62" s="137" t="e" cm="1">
        <f t="array" ref="G62">ADDRESS(MATCH($H62,'año26'!F:F,0),COLUMN('año26'!F:F))</f>
        <v>#N/A</v>
      </c>
      <c r="H62" s="137"/>
    </row>
    <row r="63" spans="3:8" hidden="1" x14ac:dyDescent="0.3">
      <c r="C63" s="131" t="str">
        <f t="shared" si="5"/>
        <v/>
      </c>
      <c r="D63" s="136"/>
      <c r="E63" s="136" t="str">
        <f t="shared" si="3"/>
        <v/>
      </c>
      <c r="F63" s="137" t="str">
        <f t="shared" si="4"/>
        <v/>
      </c>
      <c r="G63" s="137" t="e" cm="1">
        <f t="array" ref="G63">ADDRESS(MATCH($H63,'año26'!F:F,0),COLUMN('año26'!F:F))</f>
        <v>#N/A</v>
      </c>
      <c r="H63" s="137"/>
    </row>
    <row r="64" spans="3:8" hidden="1" x14ac:dyDescent="0.3">
      <c r="C64" s="131" t="str">
        <f t="shared" si="5"/>
        <v/>
      </c>
      <c r="D64" s="136"/>
      <c r="E64" s="136" t="str">
        <f t="shared" si="3"/>
        <v/>
      </c>
      <c r="F64" s="137" t="str">
        <f t="shared" si="4"/>
        <v/>
      </c>
      <c r="G64" s="137" t="e" cm="1">
        <f t="array" ref="G64">ADDRESS(MATCH($H64,'año26'!F:F,0),COLUMN('año26'!F:F))</f>
        <v>#N/A</v>
      </c>
      <c r="H64" s="137"/>
    </row>
    <row r="65" spans="3:8" hidden="1" x14ac:dyDescent="0.3">
      <c r="C65" s="131" t="str">
        <f t="shared" si="5"/>
        <v/>
      </c>
      <c r="D65" s="136"/>
      <c r="E65" s="136" t="str">
        <f t="shared" si="3"/>
        <v/>
      </c>
      <c r="F65" s="137" t="str">
        <f t="shared" si="4"/>
        <v/>
      </c>
      <c r="G65" s="137" t="e" cm="1">
        <f t="array" ref="G65">ADDRESS(MATCH($H65,'año26'!F:F,0),COLUMN('año26'!F:F))</f>
        <v>#N/A</v>
      </c>
      <c r="H65" s="137"/>
    </row>
    <row r="66" spans="3:8" hidden="1" x14ac:dyDescent="0.3">
      <c r="C66" s="131" t="str">
        <f t="shared" si="5"/>
        <v/>
      </c>
      <c r="D66" s="136"/>
      <c r="E66" s="136" t="str">
        <f t="shared" si="3"/>
        <v/>
      </c>
      <c r="F66" s="137" t="str">
        <f t="shared" si="4"/>
        <v/>
      </c>
      <c r="G66" s="137" t="e" cm="1">
        <f t="array" ref="G66">ADDRESS(MATCH($H66,'año26'!F:F,0),COLUMN('año26'!F:F))</f>
        <v>#N/A</v>
      </c>
      <c r="H66" s="137"/>
    </row>
    <row r="67" spans="3:8" hidden="1" x14ac:dyDescent="0.3">
      <c r="C67" s="131" t="str">
        <f t="shared" si="5"/>
        <v/>
      </c>
      <c r="D67" s="136"/>
      <c r="E67" s="136" t="str">
        <f t="shared" si="3"/>
        <v/>
      </c>
      <c r="F67" s="137" t="str">
        <f t="shared" si="4"/>
        <v/>
      </c>
      <c r="G67" s="137" t="e" cm="1">
        <f t="array" ref="G67">ADDRESS(MATCH($H67,'año26'!F:F,0),COLUMN('año26'!F:F))</f>
        <v>#N/A</v>
      </c>
      <c r="H67" s="137"/>
    </row>
    <row r="68" spans="3:8" hidden="1" x14ac:dyDescent="0.3">
      <c r="C68" s="131" t="str">
        <f t="shared" si="5"/>
        <v/>
      </c>
      <c r="D68" s="136"/>
      <c r="E68" s="136" t="str">
        <f t="shared" si="3"/>
        <v/>
      </c>
      <c r="F68" s="137" t="str">
        <f t="shared" si="4"/>
        <v/>
      </c>
      <c r="G68" s="137" t="e" cm="1">
        <f t="array" ref="G68">ADDRESS(MATCH($H68,'año26'!F:F,0),COLUMN('año26'!F:F))</f>
        <v>#N/A</v>
      </c>
      <c r="H68" s="137"/>
    </row>
    <row r="69" spans="3:8" hidden="1" x14ac:dyDescent="0.3">
      <c r="C69" s="131" t="str">
        <f t="shared" si="5"/>
        <v/>
      </c>
      <c r="D69" s="136"/>
      <c r="E69" s="136" t="str">
        <f t="shared" si="3"/>
        <v/>
      </c>
      <c r="F69" s="137" t="str">
        <f t="shared" si="4"/>
        <v/>
      </c>
      <c r="G69" s="137" t="e" cm="1">
        <f t="array" ref="G69">ADDRESS(MATCH($H69,'año26'!F:F,0),COLUMN('año26'!F:F))</f>
        <v>#N/A</v>
      </c>
      <c r="H69" s="137"/>
    </row>
    <row r="70" spans="3:8" hidden="1" x14ac:dyDescent="0.3">
      <c r="C70" s="131" t="str">
        <f t="shared" si="5"/>
        <v/>
      </c>
      <c r="D70" s="136"/>
      <c r="E70" s="136" t="str">
        <f t="shared" si="3"/>
        <v/>
      </c>
      <c r="F70" s="137" t="str">
        <f t="shared" si="4"/>
        <v/>
      </c>
      <c r="G70" s="137" t="e" cm="1">
        <f t="array" ref="G70">ADDRESS(MATCH($H70,'año26'!F:F,0),COLUMN('año26'!F:F))</f>
        <v>#N/A</v>
      </c>
      <c r="H70" s="137"/>
    </row>
    <row r="71" spans="3:8" hidden="1" x14ac:dyDescent="0.3">
      <c r="C71" s="131" t="str">
        <f t="shared" si="5"/>
        <v/>
      </c>
      <c r="D71" s="136"/>
      <c r="E71" s="136" t="str">
        <f t="shared" si="3"/>
        <v/>
      </c>
      <c r="F71" s="137" t="str">
        <f t="shared" si="4"/>
        <v/>
      </c>
      <c r="G71" s="137" t="e" cm="1">
        <f t="array" ref="G71">ADDRESS(MATCH($H71,'año26'!F:F,0),COLUMN('año26'!F:F))</f>
        <v>#N/A</v>
      </c>
      <c r="H71" s="137"/>
    </row>
    <row r="72" spans="3:8" hidden="1" x14ac:dyDescent="0.3">
      <c r="C72" s="131" t="str">
        <f t="shared" si="5"/>
        <v/>
      </c>
      <c r="D72" s="136"/>
      <c r="E72" s="136" t="str">
        <f t="shared" si="3"/>
        <v/>
      </c>
      <c r="F72" s="137" t="str">
        <f t="shared" si="4"/>
        <v/>
      </c>
      <c r="G72" s="137" t="e" cm="1">
        <f t="array" ref="G72">ADDRESS(MATCH($H72,'año26'!F:F,0),COLUMN('año26'!F:F))</f>
        <v>#N/A</v>
      </c>
      <c r="H72" s="137"/>
    </row>
    <row r="73" spans="3:8" hidden="1" x14ac:dyDescent="0.3">
      <c r="C73" s="131" t="str">
        <f t="shared" si="5"/>
        <v/>
      </c>
      <c r="D73" s="136"/>
      <c r="E73" s="136" t="str">
        <f t="shared" ref="E73:E104" si="6">IF(H73="","",H73)</f>
        <v/>
      </c>
      <c r="F73" s="137" t="str">
        <f t="shared" ref="F73:F104" si="7">IF(C73="","",HYPERLINK("#'2026'!"&amp;G73,"Ir a la actividad"&amp;H73))</f>
        <v/>
      </c>
      <c r="G73" s="137" t="e" cm="1">
        <f t="array" ref="G73">ADDRESS(MATCH($H73,'año26'!F:F,0),COLUMN('año26'!F:F))</f>
        <v>#N/A</v>
      </c>
      <c r="H73" s="137"/>
    </row>
    <row r="74" spans="3:8" hidden="1" x14ac:dyDescent="0.3">
      <c r="C74" s="131" t="str">
        <f t="shared" ref="C74:C105" si="8">IF(H75="",IF(H74="","",C73+1),IF(H74="","",C73+1))</f>
        <v/>
      </c>
      <c r="D74" s="136"/>
      <c r="E74" s="136" t="str">
        <f t="shared" si="6"/>
        <v/>
      </c>
      <c r="F74" s="137" t="str">
        <f t="shared" si="7"/>
        <v/>
      </c>
      <c r="G74" s="137" t="e" cm="1">
        <f t="array" ref="G74">ADDRESS(MATCH($H74,'año26'!F:F,0),COLUMN('año26'!F:F))</f>
        <v>#N/A</v>
      </c>
      <c r="H74" s="137"/>
    </row>
    <row r="75" spans="3:8" hidden="1" x14ac:dyDescent="0.3">
      <c r="C75" s="131" t="str">
        <f t="shared" si="8"/>
        <v/>
      </c>
      <c r="D75" s="136"/>
      <c r="E75" s="136" t="str">
        <f t="shared" si="6"/>
        <v/>
      </c>
      <c r="F75" s="137" t="str">
        <f t="shared" si="7"/>
        <v/>
      </c>
      <c r="G75" s="137" t="e" cm="1">
        <f t="array" ref="G75">ADDRESS(MATCH($H75,'año26'!F:F,0),COLUMN('año26'!F:F))</f>
        <v>#N/A</v>
      </c>
      <c r="H75" s="137"/>
    </row>
    <row r="76" spans="3:8" hidden="1" x14ac:dyDescent="0.3">
      <c r="C76" s="131" t="str">
        <f t="shared" si="8"/>
        <v/>
      </c>
      <c r="D76" s="136"/>
      <c r="E76" s="136" t="str">
        <f t="shared" si="6"/>
        <v/>
      </c>
      <c r="F76" s="137" t="str">
        <f t="shared" si="7"/>
        <v/>
      </c>
      <c r="G76" s="137" t="e" cm="1">
        <f t="array" ref="G76">ADDRESS(MATCH($H76,'año26'!F:F,0),COLUMN('año26'!F:F))</f>
        <v>#N/A</v>
      </c>
      <c r="H76" s="137"/>
    </row>
    <row r="77" spans="3:8" hidden="1" x14ac:dyDescent="0.3">
      <c r="C77" s="131" t="str">
        <f t="shared" si="8"/>
        <v/>
      </c>
      <c r="D77" s="136"/>
      <c r="E77" s="136" t="str">
        <f t="shared" si="6"/>
        <v/>
      </c>
      <c r="F77" s="137" t="str">
        <f t="shared" si="7"/>
        <v/>
      </c>
      <c r="G77" s="137" t="e" cm="1">
        <f t="array" ref="G77">ADDRESS(MATCH($H77,'año26'!F:F,0),COLUMN('año26'!F:F))</f>
        <v>#N/A</v>
      </c>
      <c r="H77" s="137"/>
    </row>
    <row r="78" spans="3:8" hidden="1" x14ac:dyDescent="0.3">
      <c r="C78" s="131" t="str">
        <f t="shared" si="8"/>
        <v/>
      </c>
      <c r="D78" s="136"/>
      <c r="E78" s="136" t="str">
        <f t="shared" si="6"/>
        <v/>
      </c>
      <c r="F78" s="137" t="str">
        <f t="shared" si="7"/>
        <v/>
      </c>
      <c r="G78" s="137" t="e" cm="1">
        <f t="array" ref="G78">ADDRESS(MATCH($H78,'año26'!F:F,0),COLUMN('año26'!F:F))</f>
        <v>#N/A</v>
      </c>
      <c r="H78" s="137"/>
    </row>
    <row r="79" spans="3:8" hidden="1" x14ac:dyDescent="0.3">
      <c r="C79" s="131" t="str">
        <f t="shared" si="8"/>
        <v/>
      </c>
      <c r="D79" s="136"/>
      <c r="E79" s="136" t="str">
        <f t="shared" si="6"/>
        <v/>
      </c>
      <c r="F79" s="137" t="str">
        <f t="shared" si="7"/>
        <v/>
      </c>
      <c r="G79" s="137" t="e" cm="1">
        <f t="array" ref="G79">ADDRESS(MATCH($H79,'año26'!F:F,0),COLUMN('año26'!F:F))</f>
        <v>#N/A</v>
      </c>
      <c r="H79" s="137"/>
    </row>
    <row r="80" spans="3:8" hidden="1" x14ac:dyDescent="0.3">
      <c r="C80" s="131" t="str">
        <f t="shared" si="8"/>
        <v/>
      </c>
      <c r="D80" s="136"/>
      <c r="E80" s="136" t="str">
        <f t="shared" si="6"/>
        <v/>
      </c>
      <c r="F80" s="137" t="str">
        <f t="shared" si="7"/>
        <v/>
      </c>
      <c r="G80" s="137" t="e" cm="1">
        <f t="array" ref="G80">ADDRESS(MATCH($H80,'año26'!F:F,0),COLUMN('año26'!F:F))</f>
        <v>#N/A</v>
      </c>
      <c r="H80" s="137"/>
    </row>
    <row r="81" spans="3:8" hidden="1" x14ac:dyDescent="0.3">
      <c r="C81" s="131" t="str">
        <f t="shared" si="8"/>
        <v/>
      </c>
      <c r="D81" s="136"/>
      <c r="E81" s="136" t="str">
        <f t="shared" si="6"/>
        <v/>
      </c>
      <c r="F81" s="137" t="str">
        <f t="shared" si="7"/>
        <v/>
      </c>
      <c r="G81" s="137" t="e" cm="1">
        <f t="array" ref="G81">ADDRESS(MATCH($H81,'año26'!F:F,0),COLUMN('año26'!F:F))</f>
        <v>#N/A</v>
      </c>
      <c r="H81" s="137"/>
    </row>
    <row r="82" spans="3:8" hidden="1" x14ac:dyDescent="0.3">
      <c r="C82" s="131" t="str">
        <f t="shared" si="8"/>
        <v/>
      </c>
      <c r="D82" s="136"/>
      <c r="E82" s="136" t="str">
        <f t="shared" si="6"/>
        <v/>
      </c>
      <c r="F82" s="137" t="str">
        <f t="shared" si="7"/>
        <v/>
      </c>
      <c r="G82" s="137" t="e" cm="1">
        <f t="array" ref="G82">ADDRESS(MATCH($H82,'año26'!F:F,0),COLUMN('año26'!F:F))</f>
        <v>#N/A</v>
      </c>
      <c r="H82" s="137"/>
    </row>
    <row r="83" spans="3:8" hidden="1" x14ac:dyDescent="0.3">
      <c r="C83" s="131" t="str">
        <f t="shared" si="8"/>
        <v/>
      </c>
      <c r="D83" s="136"/>
      <c r="E83" s="136" t="str">
        <f t="shared" si="6"/>
        <v/>
      </c>
      <c r="F83" s="137" t="str">
        <f t="shared" si="7"/>
        <v/>
      </c>
      <c r="G83" s="137" t="e" cm="1">
        <f t="array" ref="G83">ADDRESS(MATCH($H83,'año26'!F:F,0),COLUMN('año26'!F:F))</f>
        <v>#N/A</v>
      </c>
      <c r="H83" s="137"/>
    </row>
    <row r="84" spans="3:8" hidden="1" x14ac:dyDescent="0.3">
      <c r="C84" s="131" t="str">
        <f t="shared" si="8"/>
        <v/>
      </c>
      <c r="D84" s="136"/>
      <c r="E84" s="136" t="str">
        <f t="shared" si="6"/>
        <v/>
      </c>
      <c r="F84" s="137" t="str">
        <f t="shared" si="7"/>
        <v/>
      </c>
      <c r="G84" s="137" t="e" cm="1">
        <f t="array" ref="G84">ADDRESS(MATCH($H84,'año26'!F:F,0),COLUMN('año26'!F:F))</f>
        <v>#N/A</v>
      </c>
      <c r="H84" s="137"/>
    </row>
    <row r="85" spans="3:8" hidden="1" x14ac:dyDescent="0.3">
      <c r="C85" s="131" t="str">
        <f t="shared" si="8"/>
        <v/>
      </c>
      <c r="D85" s="136"/>
      <c r="E85" s="136" t="str">
        <f t="shared" si="6"/>
        <v/>
      </c>
      <c r="F85" s="137" t="str">
        <f t="shared" si="7"/>
        <v/>
      </c>
      <c r="G85" s="137" t="e" cm="1">
        <f t="array" ref="G85">ADDRESS(MATCH($H85,'año26'!F:F,0),COLUMN('año26'!F:F))</f>
        <v>#N/A</v>
      </c>
      <c r="H85" s="137"/>
    </row>
    <row r="86" spans="3:8" hidden="1" x14ac:dyDescent="0.3">
      <c r="C86" s="131" t="str">
        <f t="shared" si="8"/>
        <v/>
      </c>
      <c r="D86" s="136"/>
      <c r="E86" s="136" t="str">
        <f t="shared" si="6"/>
        <v/>
      </c>
      <c r="F86" s="137" t="str">
        <f t="shared" si="7"/>
        <v/>
      </c>
      <c r="G86" s="137" t="e" cm="1">
        <f t="array" ref="G86">ADDRESS(MATCH($H86,'año26'!F:F,0),COLUMN('año26'!F:F))</f>
        <v>#N/A</v>
      </c>
      <c r="H86" s="137"/>
    </row>
    <row r="87" spans="3:8" hidden="1" x14ac:dyDescent="0.3">
      <c r="C87" s="131" t="str">
        <f t="shared" si="8"/>
        <v/>
      </c>
      <c r="D87" s="136"/>
      <c r="E87" s="136" t="str">
        <f t="shared" si="6"/>
        <v/>
      </c>
      <c r="F87" s="137" t="str">
        <f t="shared" si="7"/>
        <v/>
      </c>
      <c r="G87" s="137" t="e" cm="1">
        <f t="array" ref="G87">ADDRESS(MATCH($H87,'año26'!F:F,0),COLUMN('año26'!F:F))</f>
        <v>#N/A</v>
      </c>
      <c r="H87" s="137"/>
    </row>
    <row r="88" spans="3:8" hidden="1" x14ac:dyDescent="0.3">
      <c r="C88" s="131" t="str">
        <f t="shared" si="8"/>
        <v/>
      </c>
      <c r="D88" s="136"/>
      <c r="E88" s="136" t="str">
        <f t="shared" si="6"/>
        <v/>
      </c>
      <c r="F88" s="137" t="str">
        <f t="shared" si="7"/>
        <v/>
      </c>
      <c r="G88" s="137" t="e" cm="1">
        <f t="array" ref="G88">ADDRESS(MATCH($H88,'año26'!F:F,0),COLUMN('año26'!F:F))</f>
        <v>#N/A</v>
      </c>
      <c r="H88" s="137"/>
    </row>
    <row r="89" spans="3:8" hidden="1" x14ac:dyDescent="0.3">
      <c r="C89" s="131" t="str">
        <f t="shared" si="8"/>
        <v/>
      </c>
      <c r="D89" s="136"/>
      <c r="E89" s="136" t="str">
        <f t="shared" si="6"/>
        <v/>
      </c>
      <c r="F89" s="137" t="str">
        <f t="shared" si="7"/>
        <v/>
      </c>
      <c r="G89" s="137" t="e" cm="1">
        <f t="array" ref="G89">ADDRESS(MATCH($H89,'año26'!F:F,0),COLUMN('año26'!F:F))</f>
        <v>#N/A</v>
      </c>
      <c r="H89" s="137"/>
    </row>
    <row r="90" spans="3:8" hidden="1" x14ac:dyDescent="0.3">
      <c r="C90" s="131" t="str">
        <f t="shared" si="8"/>
        <v/>
      </c>
      <c r="D90" s="136"/>
      <c r="E90" s="136" t="str">
        <f t="shared" si="6"/>
        <v/>
      </c>
      <c r="F90" s="137" t="str">
        <f t="shared" si="7"/>
        <v/>
      </c>
      <c r="G90" s="137" t="e" cm="1">
        <f t="array" ref="G90">ADDRESS(MATCH($H90,'año26'!F:F,0),COLUMN('año26'!F:F))</f>
        <v>#N/A</v>
      </c>
      <c r="H90" s="137"/>
    </row>
    <row r="91" spans="3:8" hidden="1" x14ac:dyDescent="0.3">
      <c r="C91" s="131" t="str">
        <f t="shared" si="8"/>
        <v/>
      </c>
      <c r="D91" s="136"/>
      <c r="E91" s="136" t="str">
        <f t="shared" si="6"/>
        <v/>
      </c>
      <c r="F91" s="137" t="str">
        <f t="shared" si="7"/>
        <v/>
      </c>
      <c r="G91" s="137" t="e" cm="1">
        <f t="array" ref="G91">ADDRESS(MATCH($H91,'año26'!F:F,0),COLUMN('año26'!F:F))</f>
        <v>#N/A</v>
      </c>
      <c r="H91" s="137"/>
    </row>
    <row r="92" spans="3:8" hidden="1" x14ac:dyDescent="0.3">
      <c r="C92" s="131" t="str">
        <f t="shared" si="8"/>
        <v/>
      </c>
      <c r="D92" s="136"/>
      <c r="E92" s="136" t="str">
        <f t="shared" si="6"/>
        <v/>
      </c>
      <c r="F92" s="137" t="str">
        <f t="shared" si="7"/>
        <v/>
      </c>
      <c r="G92" s="137" t="e" cm="1">
        <f t="array" ref="G92">ADDRESS(MATCH($H92,'año26'!F:F,0),COLUMN('año26'!F:F))</f>
        <v>#N/A</v>
      </c>
      <c r="H92" s="137"/>
    </row>
    <row r="93" spans="3:8" hidden="1" x14ac:dyDescent="0.3">
      <c r="C93" s="131" t="str">
        <f t="shared" si="8"/>
        <v/>
      </c>
      <c r="D93" s="136"/>
      <c r="E93" s="136" t="str">
        <f t="shared" si="6"/>
        <v/>
      </c>
      <c r="F93" s="137" t="str">
        <f t="shared" si="7"/>
        <v/>
      </c>
      <c r="G93" s="137" t="e" cm="1">
        <f t="array" ref="G93">ADDRESS(MATCH($H93,'año26'!F:F,0),COLUMN('año26'!F:F))</f>
        <v>#N/A</v>
      </c>
      <c r="H93" s="137"/>
    </row>
    <row r="94" spans="3:8" hidden="1" x14ac:dyDescent="0.3">
      <c r="C94" s="131" t="str">
        <f t="shared" si="8"/>
        <v/>
      </c>
      <c r="D94" s="136"/>
      <c r="E94" s="136" t="str">
        <f t="shared" si="6"/>
        <v/>
      </c>
      <c r="F94" s="137" t="str">
        <f t="shared" si="7"/>
        <v/>
      </c>
      <c r="G94" s="137" t="e" cm="1">
        <f t="array" ref="G94">ADDRESS(MATCH($H94,'año26'!F:F,0),COLUMN('año26'!F:F))</f>
        <v>#N/A</v>
      </c>
      <c r="H94" s="137"/>
    </row>
    <row r="95" spans="3:8" hidden="1" x14ac:dyDescent="0.3">
      <c r="C95" s="131" t="str">
        <f t="shared" si="8"/>
        <v/>
      </c>
      <c r="D95" s="136"/>
      <c r="E95" s="136" t="str">
        <f t="shared" si="6"/>
        <v/>
      </c>
      <c r="F95" s="137" t="str">
        <f t="shared" si="7"/>
        <v/>
      </c>
      <c r="G95" s="137" t="e" cm="1">
        <f t="array" ref="G95">ADDRESS(MATCH($H95,'año26'!F:F,0),COLUMN('año26'!F:F))</f>
        <v>#N/A</v>
      </c>
      <c r="H95" s="137"/>
    </row>
    <row r="96" spans="3:8" hidden="1" x14ac:dyDescent="0.3">
      <c r="C96" s="131" t="str">
        <f t="shared" si="8"/>
        <v/>
      </c>
      <c r="D96" s="136"/>
      <c r="E96" s="136" t="str">
        <f t="shared" si="6"/>
        <v/>
      </c>
      <c r="F96" s="137" t="str">
        <f t="shared" si="7"/>
        <v/>
      </c>
      <c r="G96" s="137" t="e" cm="1">
        <f t="array" ref="G96">ADDRESS(MATCH($H96,'año26'!F:F,0),COLUMN('año26'!F:F))</f>
        <v>#N/A</v>
      </c>
      <c r="H96" s="137"/>
    </row>
    <row r="97" spans="3:8" hidden="1" x14ac:dyDescent="0.3">
      <c r="C97" s="131" t="str">
        <f t="shared" si="8"/>
        <v/>
      </c>
      <c r="D97" s="136"/>
      <c r="E97" s="136" t="str">
        <f t="shared" si="6"/>
        <v/>
      </c>
      <c r="F97" s="137" t="str">
        <f t="shared" si="7"/>
        <v/>
      </c>
      <c r="G97" s="137" t="e" cm="1">
        <f t="array" ref="G97">ADDRESS(MATCH($H97,'año26'!F:F,0),COLUMN('año26'!F:F))</f>
        <v>#N/A</v>
      </c>
      <c r="H97" s="137"/>
    </row>
    <row r="98" spans="3:8" hidden="1" x14ac:dyDescent="0.3">
      <c r="C98" s="131" t="str">
        <f t="shared" si="8"/>
        <v/>
      </c>
      <c r="D98" s="136"/>
      <c r="E98" s="136" t="str">
        <f t="shared" si="6"/>
        <v/>
      </c>
      <c r="F98" s="137" t="str">
        <f t="shared" si="7"/>
        <v/>
      </c>
      <c r="G98" s="137" t="e" cm="1">
        <f t="array" ref="G98">ADDRESS(MATCH($H98,'año26'!F:F,0),COLUMN('año26'!F:F))</f>
        <v>#N/A</v>
      </c>
      <c r="H98" s="137"/>
    </row>
    <row r="99" spans="3:8" hidden="1" x14ac:dyDescent="0.3">
      <c r="C99" s="131" t="str">
        <f t="shared" si="8"/>
        <v/>
      </c>
      <c r="D99" s="136"/>
      <c r="E99" s="136" t="str">
        <f t="shared" si="6"/>
        <v/>
      </c>
      <c r="F99" s="137" t="str">
        <f t="shared" si="7"/>
        <v/>
      </c>
      <c r="G99" s="137" t="e" cm="1">
        <f t="array" ref="G99">ADDRESS(MATCH($H99,'año26'!F:F,0),COLUMN('año26'!F:F))</f>
        <v>#N/A</v>
      </c>
      <c r="H99" s="137"/>
    </row>
    <row r="100" spans="3:8" hidden="1" x14ac:dyDescent="0.3">
      <c r="C100" s="131" t="str">
        <f t="shared" si="8"/>
        <v/>
      </c>
      <c r="D100" s="136"/>
      <c r="E100" s="136" t="str">
        <f t="shared" si="6"/>
        <v/>
      </c>
      <c r="F100" s="137" t="str">
        <f t="shared" si="7"/>
        <v/>
      </c>
      <c r="G100" s="137" t="e" cm="1">
        <f t="array" ref="G100">ADDRESS(MATCH($H100,'año26'!F:F,0),COLUMN('año26'!F:F))</f>
        <v>#N/A</v>
      </c>
      <c r="H100" s="137"/>
    </row>
    <row r="101" spans="3:8" hidden="1" x14ac:dyDescent="0.3">
      <c r="C101" s="131" t="str">
        <f t="shared" si="8"/>
        <v/>
      </c>
      <c r="D101" s="136"/>
      <c r="E101" s="136" t="str">
        <f t="shared" si="6"/>
        <v/>
      </c>
      <c r="F101" s="137" t="str">
        <f t="shared" si="7"/>
        <v/>
      </c>
      <c r="G101" s="137" t="e" cm="1">
        <f t="array" ref="G101">ADDRESS(MATCH($H101,'año26'!F:F,0),COLUMN('año26'!F:F))</f>
        <v>#N/A</v>
      </c>
      <c r="H101" s="137"/>
    </row>
    <row r="102" spans="3:8" hidden="1" x14ac:dyDescent="0.3">
      <c r="C102" s="131" t="str">
        <f t="shared" si="8"/>
        <v/>
      </c>
      <c r="D102" s="136"/>
      <c r="E102" s="136" t="str">
        <f t="shared" si="6"/>
        <v/>
      </c>
      <c r="F102" s="137" t="str">
        <f t="shared" si="7"/>
        <v/>
      </c>
      <c r="G102" s="137" t="e" cm="1">
        <f t="array" ref="G102">ADDRESS(MATCH($H102,'año26'!F:F,0),COLUMN('año26'!F:F))</f>
        <v>#N/A</v>
      </c>
      <c r="H102" s="137"/>
    </row>
    <row r="103" spans="3:8" hidden="1" x14ac:dyDescent="0.3">
      <c r="C103" s="131" t="str">
        <f t="shared" si="8"/>
        <v/>
      </c>
      <c r="D103" s="136"/>
      <c r="E103" s="136" t="str">
        <f t="shared" si="6"/>
        <v/>
      </c>
      <c r="F103" s="137" t="str">
        <f t="shared" si="7"/>
        <v/>
      </c>
      <c r="G103" s="137" t="e" cm="1">
        <f t="array" ref="G103">ADDRESS(MATCH($H103,'año26'!F:F,0),COLUMN('año26'!F:F))</f>
        <v>#N/A</v>
      </c>
      <c r="H103" s="137"/>
    </row>
    <row r="104" spans="3:8" hidden="1" x14ac:dyDescent="0.3">
      <c r="C104" s="131" t="str">
        <f t="shared" si="8"/>
        <v/>
      </c>
      <c r="D104" s="136"/>
      <c r="E104" s="136" t="str">
        <f t="shared" si="6"/>
        <v/>
      </c>
      <c r="F104" s="137" t="str">
        <f t="shared" si="7"/>
        <v/>
      </c>
      <c r="G104" s="137" t="e" cm="1">
        <f t="array" ref="G104">ADDRESS(MATCH($H104,'año26'!F:F,0),COLUMN('año26'!F:F))</f>
        <v>#N/A</v>
      </c>
      <c r="H104" s="137"/>
    </row>
    <row r="105" spans="3:8" hidden="1" x14ac:dyDescent="0.3">
      <c r="C105" s="131" t="str">
        <f t="shared" si="8"/>
        <v/>
      </c>
      <c r="D105" s="136"/>
      <c r="E105" s="136" t="str">
        <f t="shared" ref="E105:E136" si="9">IF(H105="","",H105)</f>
        <v/>
      </c>
      <c r="F105" s="137" t="str">
        <f t="shared" ref="F105:F136" si="10">IF(C105="","",HYPERLINK("#'2026'!"&amp;G105,"Ir a la actividad"&amp;H105))</f>
        <v/>
      </c>
      <c r="G105" s="137" t="e" cm="1">
        <f t="array" ref="G105">ADDRESS(MATCH($H105,'año26'!F:F,0),COLUMN('año26'!F:F))</f>
        <v>#N/A</v>
      </c>
      <c r="H105" s="137"/>
    </row>
    <row r="106" spans="3:8" hidden="1" x14ac:dyDescent="0.3">
      <c r="C106" s="131" t="str">
        <f t="shared" ref="C106:C137" si="11">IF(H107="",IF(H106="","",C105+1),IF(H106="","",C105+1))</f>
        <v/>
      </c>
      <c r="D106" s="136"/>
      <c r="E106" s="136" t="str">
        <f t="shared" si="9"/>
        <v/>
      </c>
      <c r="F106" s="137" t="str">
        <f t="shared" si="10"/>
        <v/>
      </c>
      <c r="G106" s="137" t="e" cm="1">
        <f t="array" ref="G106">ADDRESS(MATCH($H106,'año26'!F:F,0),COLUMN('año26'!F:F))</f>
        <v>#N/A</v>
      </c>
      <c r="H106" s="137"/>
    </row>
    <row r="107" spans="3:8" hidden="1" x14ac:dyDescent="0.3">
      <c r="C107" s="131" t="str">
        <f t="shared" si="11"/>
        <v/>
      </c>
      <c r="D107" s="136"/>
      <c r="E107" s="136" t="str">
        <f t="shared" si="9"/>
        <v/>
      </c>
      <c r="F107" s="137" t="str">
        <f t="shared" si="10"/>
        <v/>
      </c>
      <c r="G107" s="137" t="e" cm="1">
        <f t="array" ref="G107">ADDRESS(MATCH($H107,'año26'!F:F,0),COLUMN('año26'!F:F))</f>
        <v>#N/A</v>
      </c>
      <c r="H107" s="137"/>
    </row>
    <row r="108" spans="3:8" hidden="1" x14ac:dyDescent="0.3">
      <c r="C108" s="131" t="str">
        <f t="shared" si="11"/>
        <v/>
      </c>
      <c r="D108" s="136"/>
      <c r="E108" s="136" t="str">
        <f t="shared" si="9"/>
        <v/>
      </c>
      <c r="F108" s="137" t="str">
        <f t="shared" si="10"/>
        <v/>
      </c>
      <c r="G108" s="137" t="e" cm="1">
        <f t="array" ref="G108">ADDRESS(MATCH($H108,'año26'!F:F,0),COLUMN('año26'!F:F))</f>
        <v>#N/A</v>
      </c>
      <c r="H108" s="137"/>
    </row>
    <row r="109" spans="3:8" hidden="1" x14ac:dyDescent="0.3">
      <c r="C109" s="131" t="str">
        <f t="shared" si="11"/>
        <v/>
      </c>
      <c r="D109" s="136"/>
      <c r="E109" s="136" t="str">
        <f t="shared" si="9"/>
        <v/>
      </c>
      <c r="F109" s="137" t="str">
        <f t="shared" si="10"/>
        <v/>
      </c>
      <c r="G109" s="137" t="e" cm="1">
        <f t="array" ref="G109">ADDRESS(MATCH($H109,'año26'!F:F,0),COLUMN('año26'!F:F))</f>
        <v>#N/A</v>
      </c>
      <c r="H109" s="137"/>
    </row>
    <row r="110" spans="3:8" hidden="1" x14ac:dyDescent="0.3">
      <c r="C110" s="131" t="str">
        <f t="shared" si="11"/>
        <v/>
      </c>
      <c r="D110" s="136"/>
      <c r="E110" s="136" t="str">
        <f t="shared" si="9"/>
        <v/>
      </c>
      <c r="F110" s="137" t="str">
        <f t="shared" si="10"/>
        <v/>
      </c>
      <c r="G110" s="137" t="e" cm="1">
        <f t="array" ref="G110">ADDRESS(MATCH($H110,'año26'!F:F,0),COLUMN('año26'!F:F))</f>
        <v>#N/A</v>
      </c>
      <c r="H110" s="137"/>
    </row>
    <row r="111" spans="3:8" hidden="1" x14ac:dyDescent="0.3">
      <c r="C111" s="131" t="str">
        <f t="shared" si="11"/>
        <v/>
      </c>
      <c r="D111" s="136"/>
      <c r="E111" s="136" t="str">
        <f t="shared" si="9"/>
        <v/>
      </c>
      <c r="F111" s="137" t="str">
        <f t="shared" si="10"/>
        <v/>
      </c>
      <c r="G111" s="137" t="e" cm="1">
        <f t="array" ref="G111">ADDRESS(MATCH($H111,'año26'!F:F,0),COLUMN('año26'!F:F))</f>
        <v>#N/A</v>
      </c>
      <c r="H111" s="137"/>
    </row>
    <row r="112" spans="3:8" hidden="1" x14ac:dyDescent="0.3">
      <c r="C112" s="131" t="str">
        <f t="shared" si="11"/>
        <v/>
      </c>
      <c r="D112" s="136"/>
      <c r="E112" s="136" t="str">
        <f t="shared" si="9"/>
        <v/>
      </c>
      <c r="F112" s="137" t="str">
        <f t="shared" si="10"/>
        <v/>
      </c>
      <c r="G112" s="137" t="e" cm="1">
        <f t="array" ref="G112">ADDRESS(MATCH($H112,'año26'!F:F,0),COLUMN('año26'!F:F))</f>
        <v>#N/A</v>
      </c>
      <c r="H112" s="137"/>
    </row>
    <row r="113" spans="3:8" hidden="1" x14ac:dyDescent="0.3">
      <c r="C113" s="131" t="str">
        <f t="shared" si="11"/>
        <v/>
      </c>
      <c r="D113" s="136"/>
      <c r="E113" s="136" t="str">
        <f t="shared" si="9"/>
        <v/>
      </c>
      <c r="F113" s="137" t="str">
        <f t="shared" si="10"/>
        <v/>
      </c>
      <c r="G113" s="137" t="e" cm="1">
        <f t="array" ref="G113">ADDRESS(MATCH($H113,'año26'!F:F,0),COLUMN('año26'!F:F))</f>
        <v>#N/A</v>
      </c>
      <c r="H113" s="137"/>
    </row>
    <row r="114" spans="3:8" hidden="1" x14ac:dyDescent="0.3">
      <c r="C114" s="131" t="str">
        <f t="shared" si="11"/>
        <v/>
      </c>
      <c r="D114" s="136"/>
      <c r="E114" s="136" t="str">
        <f t="shared" si="9"/>
        <v/>
      </c>
      <c r="F114" s="137" t="str">
        <f t="shared" si="10"/>
        <v/>
      </c>
      <c r="G114" s="137" t="e" cm="1">
        <f t="array" ref="G114">ADDRESS(MATCH($H114,'año26'!F:F,0),COLUMN('año26'!F:F))</f>
        <v>#N/A</v>
      </c>
      <c r="H114" s="137"/>
    </row>
    <row r="115" spans="3:8" hidden="1" x14ac:dyDescent="0.3">
      <c r="C115" s="131" t="str">
        <f t="shared" si="11"/>
        <v/>
      </c>
      <c r="D115" s="136"/>
      <c r="E115" s="136" t="str">
        <f t="shared" si="9"/>
        <v/>
      </c>
      <c r="F115" s="137" t="str">
        <f t="shared" si="10"/>
        <v/>
      </c>
      <c r="G115" s="137" t="e" cm="1">
        <f t="array" ref="G115">ADDRESS(MATCH($H115,'año26'!F:F,0),COLUMN('año26'!F:F))</f>
        <v>#N/A</v>
      </c>
      <c r="H115" s="137"/>
    </row>
    <row r="116" spans="3:8" hidden="1" x14ac:dyDescent="0.3">
      <c r="C116" s="131" t="str">
        <f t="shared" si="11"/>
        <v/>
      </c>
      <c r="D116" s="136"/>
      <c r="E116" s="136" t="str">
        <f t="shared" si="9"/>
        <v/>
      </c>
      <c r="F116" s="137" t="str">
        <f t="shared" si="10"/>
        <v/>
      </c>
      <c r="G116" s="137" t="e" cm="1">
        <f t="array" ref="G116">ADDRESS(MATCH($H116,'año26'!F:F,0),COLUMN('año26'!F:F))</f>
        <v>#N/A</v>
      </c>
      <c r="H116" s="137"/>
    </row>
    <row r="117" spans="3:8" hidden="1" x14ac:dyDescent="0.3">
      <c r="C117" s="131" t="str">
        <f t="shared" si="11"/>
        <v/>
      </c>
      <c r="D117" s="136"/>
      <c r="E117" s="136" t="str">
        <f t="shared" si="9"/>
        <v/>
      </c>
      <c r="F117" s="137" t="str">
        <f t="shared" si="10"/>
        <v/>
      </c>
      <c r="G117" s="137" t="e" cm="1">
        <f t="array" ref="G117">ADDRESS(MATCH($H117,'año26'!F:F,0),COLUMN('año26'!F:F))</f>
        <v>#N/A</v>
      </c>
      <c r="H117" s="137"/>
    </row>
    <row r="118" spans="3:8" hidden="1" x14ac:dyDescent="0.3">
      <c r="C118" s="131" t="str">
        <f t="shared" si="11"/>
        <v/>
      </c>
      <c r="D118" s="136"/>
      <c r="E118" s="136" t="str">
        <f t="shared" si="9"/>
        <v/>
      </c>
      <c r="F118" s="137" t="str">
        <f t="shared" si="10"/>
        <v/>
      </c>
      <c r="G118" s="137" t="e" cm="1">
        <f t="array" ref="G118">ADDRESS(MATCH($H118,'año26'!F:F,0),COLUMN('año26'!F:F))</f>
        <v>#N/A</v>
      </c>
      <c r="H118" s="137"/>
    </row>
    <row r="119" spans="3:8" hidden="1" x14ac:dyDescent="0.3">
      <c r="C119" s="131" t="str">
        <f t="shared" si="11"/>
        <v/>
      </c>
      <c r="D119" s="136"/>
      <c r="E119" s="136" t="str">
        <f t="shared" si="9"/>
        <v/>
      </c>
      <c r="F119" s="137" t="str">
        <f t="shared" si="10"/>
        <v/>
      </c>
      <c r="G119" s="137" t="e" cm="1">
        <f t="array" ref="G119">ADDRESS(MATCH($H119,'año26'!F:F,0),COLUMN('año26'!F:F))</f>
        <v>#N/A</v>
      </c>
      <c r="H119" s="137"/>
    </row>
    <row r="120" spans="3:8" hidden="1" x14ac:dyDescent="0.3">
      <c r="C120" s="131" t="str">
        <f t="shared" si="11"/>
        <v/>
      </c>
      <c r="D120" s="136"/>
      <c r="E120" s="136" t="str">
        <f t="shared" si="9"/>
        <v/>
      </c>
      <c r="F120" s="137" t="str">
        <f t="shared" si="10"/>
        <v/>
      </c>
      <c r="G120" s="137" t="e" cm="1">
        <f t="array" ref="G120">ADDRESS(MATCH($H120,'año26'!F:F,0),COLUMN('año26'!F:F))</f>
        <v>#N/A</v>
      </c>
      <c r="H120" s="137"/>
    </row>
    <row r="121" spans="3:8" hidden="1" x14ac:dyDescent="0.3">
      <c r="C121" s="131" t="str">
        <f t="shared" si="11"/>
        <v/>
      </c>
      <c r="D121" s="136"/>
      <c r="E121" s="136" t="str">
        <f t="shared" si="9"/>
        <v/>
      </c>
      <c r="F121" s="137" t="str">
        <f t="shared" si="10"/>
        <v/>
      </c>
      <c r="G121" s="137" t="e" cm="1">
        <f t="array" ref="G121">ADDRESS(MATCH($H121,'año26'!F:F,0),COLUMN('año26'!F:F))</f>
        <v>#N/A</v>
      </c>
      <c r="H121" s="137"/>
    </row>
    <row r="122" spans="3:8" hidden="1" x14ac:dyDescent="0.3">
      <c r="C122" s="131" t="str">
        <f t="shared" si="11"/>
        <v/>
      </c>
      <c r="D122" s="136"/>
      <c r="E122" s="136" t="str">
        <f t="shared" si="9"/>
        <v/>
      </c>
      <c r="F122" s="137" t="str">
        <f t="shared" si="10"/>
        <v/>
      </c>
      <c r="G122" s="137" t="e" cm="1">
        <f t="array" ref="G122">ADDRESS(MATCH($H122,'año26'!F:F,0),COLUMN('año26'!F:F))</f>
        <v>#N/A</v>
      </c>
      <c r="H122" s="137"/>
    </row>
    <row r="123" spans="3:8" hidden="1" x14ac:dyDescent="0.3">
      <c r="C123" s="131" t="str">
        <f t="shared" si="11"/>
        <v/>
      </c>
      <c r="D123" s="136"/>
      <c r="E123" s="136" t="str">
        <f t="shared" si="9"/>
        <v/>
      </c>
      <c r="F123" s="137" t="str">
        <f t="shared" si="10"/>
        <v/>
      </c>
      <c r="G123" s="137" t="e" cm="1">
        <f t="array" ref="G123">ADDRESS(MATCH($H123,'año26'!F:F,0),COLUMN('año26'!F:F))</f>
        <v>#N/A</v>
      </c>
      <c r="H123" s="137"/>
    </row>
    <row r="124" spans="3:8" hidden="1" x14ac:dyDescent="0.3">
      <c r="C124" s="131" t="str">
        <f t="shared" si="11"/>
        <v/>
      </c>
      <c r="D124" s="136"/>
      <c r="E124" s="136" t="str">
        <f t="shared" si="9"/>
        <v/>
      </c>
      <c r="F124" s="137" t="str">
        <f t="shared" si="10"/>
        <v/>
      </c>
      <c r="G124" s="137" t="e" cm="1">
        <f t="array" ref="G124">ADDRESS(MATCH($H124,'año26'!F:F,0),COLUMN('año26'!F:F))</f>
        <v>#N/A</v>
      </c>
      <c r="H124" s="137"/>
    </row>
    <row r="125" spans="3:8" hidden="1" x14ac:dyDescent="0.3">
      <c r="C125" s="131" t="str">
        <f t="shared" si="11"/>
        <v/>
      </c>
      <c r="D125" s="136"/>
      <c r="E125" s="136" t="str">
        <f t="shared" si="9"/>
        <v/>
      </c>
      <c r="F125" s="137" t="str">
        <f t="shared" si="10"/>
        <v/>
      </c>
      <c r="G125" s="137" t="e" cm="1">
        <f t="array" ref="G125">ADDRESS(MATCH($H125,'año26'!F:F,0),COLUMN('año26'!F:F))</f>
        <v>#N/A</v>
      </c>
      <c r="H125" s="137"/>
    </row>
    <row r="126" spans="3:8" hidden="1" x14ac:dyDescent="0.3">
      <c r="C126" s="131" t="str">
        <f t="shared" si="11"/>
        <v/>
      </c>
      <c r="D126" s="136"/>
      <c r="E126" s="136" t="str">
        <f t="shared" si="9"/>
        <v/>
      </c>
      <c r="F126" s="137" t="str">
        <f t="shared" si="10"/>
        <v/>
      </c>
      <c r="G126" s="137" t="e" cm="1">
        <f t="array" ref="G126">ADDRESS(MATCH($H126,'año26'!F:F,0),COLUMN('año26'!F:F))</f>
        <v>#N/A</v>
      </c>
      <c r="H126" s="137"/>
    </row>
    <row r="127" spans="3:8" hidden="1" x14ac:dyDescent="0.3">
      <c r="C127" s="131" t="str">
        <f t="shared" si="11"/>
        <v/>
      </c>
      <c r="D127" s="136"/>
      <c r="E127" s="136" t="str">
        <f t="shared" si="9"/>
        <v/>
      </c>
      <c r="F127" s="137" t="str">
        <f t="shared" si="10"/>
        <v/>
      </c>
      <c r="G127" s="137" t="e" cm="1">
        <f t="array" ref="G127">ADDRESS(MATCH($H127,'año26'!F:F,0),COLUMN('año26'!F:F))</f>
        <v>#N/A</v>
      </c>
      <c r="H127" s="137"/>
    </row>
    <row r="128" spans="3:8" hidden="1" x14ac:dyDescent="0.3">
      <c r="C128" s="131" t="str">
        <f t="shared" si="11"/>
        <v/>
      </c>
      <c r="D128" s="136"/>
      <c r="E128" s="136" t="str">
        <f t="shared" si="9"/>
        <v/>
      </c>
      <c r="F128" s="137" t="str">
        <f t="shared" si="10"/>
        <v/>
      </c>
      <c r="G128" s="137" t="e" cm="1">
        <f t="array" ref="G128">ADDRESS(MATCH($H128,'año26'!F:F,0),COLUMN('año26'!F:F))</f>
        <v>#N/A</v>
      </c>
      <c r="H128" s="137"/>
    </row>
    <row r="129" spans="3:8" hidden="1" x14ac:dyDescent="0.3">
      <c r="C129" s="131" t="str">
        <f t="shared" si="11"/>
        <v/>
      </c>
      <c r="D129" s="136"/>
      <c r="E129" s="136" t="str">
        <f t="shared" si="9"/>
        <v/>
      </c>
      <c r="F129" s="137" t="str">
        <f t="shared" si="10"/>
        <v/>
      </c>
      <c r="G129" s="137" t="e" cm="1">
        <f t="array" ref="G129">ADDRESS(MATCH($H129,'año26'!F:F,0),COLUMN('año26'!F:F))</f>
        <v>#N/A</v>
      </c>
      <c r="H129" s="137"/>
    </row>
    <row r="130" spans="3:8" hidden="1" x14ac:dyDescent="0.3">
      <c r="C130" s="131" t="str">
        <f t="shared" si="11"/>
        <v/>
      </c>
      <c r="D130" s="136"/>
      <c r="E130" s="136" t="str">
        <f t="shared" si="9"/>
        <v/>
      </c>
      <c r="F130" s="137" t="str">
        <f t="shared" si="10"/>
        <v/>
      </c>
      <c r="G130" s="137" t="e" cm="1">
        <f t="array" ref="G130">ADDRESS(MATCH($H130,'año26'!F:F,0),COLUMN('año26'!F:F))</f>
        <v>#N/A</v>
      </c>
      <c r="H130" s="137"/>
    </row>
    <row r="131" spans="3:8" hidden="1" x14ac:dyDescent="0.3">
      <c r="C131" s="131" t="str">
        <f t="shared" si="11"/>
        <v/>
      </c>
      <c r="D131" s="136"/>
      <c r="E131" s="136" t="str">
        <f t="shared" si="9"/>
        <v/>
      </c>
      <c r="F131" s="137" t="str">
        <f t="shared" si="10"/>
        <v/>
      </c>
      <c r="G131" s="137" t="e" cm="1">
        <f t="array" ref="G131">ADDRESS(MATCH($H131,'año26'!F:F,0),COLUMN('año26'!F:F))</f>
        <v>#N/A</v>
      </c>
      <c r="H131" s="137"/>
    </row>
    <row r="132" spans="3:8" hidden="1" x14ac:dyDescent="0.3">
      <c r="C132" s="131" t="str">
        <f t="shared" si="11"/>
        <v/>
      </c>
      <c r="D132" s="136"/>
      <c r="E132" s="136" t="str">
        <f t="shared" si="9"/>
        <v/>
      </c>
      <c r="F132" s="137" t="str">
        <f t="shared" si="10"/>
        <v/>
      </c>
      <c r="G132" s="137" t="e" cm="1">
        <f t="array" ref="G132">ADDRESS(MATCH($H132,'año26'!F:F,0),COLUMN('año26'!F:F))</f>
        <v>#N/A</v>
      </c>
      <c r="H132" s="137"/>
    </row>
    <row r="133" spans="3:8" hidden="1" x14ac:dyDescent="0.3">
      <c r="C133" s="131" t="str">
        <f t="shared" si="11"/>
        <v/>
      </c>
      <c r="D133" s="136"/>
      <c r="E133" s="136" t="str">
        <f t="shared" si="9"/>
        <v/>
      </c>
      <c r="F133" s="137" t="str">
        <f t="shared" si="10"/>
        <v/>
      </c>
      <c r="G133" s="137" t="e" cm="1">
        <f t="array" ref="G133">ADDRESS(MATCH($H133,'año26'!F:F,0),COLUMN('año26'!F:F))</f>
        <v>#N/A</v>
      </c>
      <c r="H133" s="137"/>
    </row>
    <row r="134" spans="3:8" hidden="1" x14ac:dyDescent="0.3">
      <c r="C134" s="131" t="str">
        <f t="shared" si="11"/>
        <v/>
      </c>
      <c r="D134" s="136"/>
      <c r="E134" s="136" t="str">
        <f t="shared" si="9"/>
        <v/>
      </c>
      <c r="F134" s="137" t="str">
        <f t="shared" si="10"/>
        <v/>
      </c>
      <c r="G134" s="137" t="e" cm="1">
        <f t="array" ref="G134">ADDRESS(MATCH($H134,'año26'!F:F,0),COLUMN('año26'!F:F))</f>
        <v>#N/A</v>
      </c>
      <c r="H134" s="137"/>
    </row>
    <row r="135" spans="3:8" hidden="1" x14ac:dyDescent="0.3">
      <c r="C135" s="131" t="str">
        <f t="shared" si="11"/>
        <v/>
      </c>
      <c r="D135" s="136"/>
      <c r="E135" s="136" t="str">
        <f t="shared" si="9"/>
        <v/>
      </c>
      <c r="F135" s="137" t="str">
        <f t="shared" si="10"/>
        <v/>
      </c>
      <c r="G135" s="137" t="e" cm="1">
        <f t="array" ref="G135">ADDRESS(MATCH($H135,'año26'!F:F,0),COLUMN('año26'!F:F))</f>
        <v>#N/A</v>
      </c>
      <c r="H135" s="137"/>
    </row>
    <row r="136" spans="3:8" hidden="1" x14ac:dyDescent="0.3">
      <c r="C136" s="131" t="str">
        <f t="shared" si="11"/>
        <v/>
      </c>
      <c r="D136" s="136"/>
      <c r="E136" s="136" t="str">
        <f t="shared" si="9"/>
        <v/>
      </c>
      <c r="F136" s="137" t="str">
        <f t="shared" si="10"/>
        <v/>
      </c>
      <c r="G136" s="137" t="e" cm="1">
        <f t="array" ref="G136">ADDRESS(MATCH($H136,'año26'!F:F,0),COLUMN('año26'!F:F))</f>
        <v>#N/A</v>
      </c>
      <c r="H136" s="137"/>
    </row>
    <row r="137" spans="3:8" hidden="1" x14ac:dyDescent="0.3">
      <c r="C137" s="131" t="str">
        <f t="shared" si="11"/>
        <v/>
      </c>
      <c r="D137" s="136"/>
      <c r="E137" s="136" t="str">
        <f t="shared" ref="E137:E168" si="12">IF(H137="","",H137)</f>
        <v/>
      </c>
      <c r="F137" s="137" t="str">
        <f t="shared" ref="F137:F168" si="13">IF(C137="","",HYPERLINK("#'2026'!"&amp;G137,"Ir a la actividad"&amp;H137))</f>
        <v/>
      </c>
      <c r="G137" s="137" t="e" cm="1">
        <f t="array" ref="G137">ADDRESS(MATCH($H137,'año26'!F:F,0),COLUMN('año26'!F:F))</f>
        <v>#N/A</v>
      </c>
      <c r="H137" s="137"/>
    </row>
    <row r="138" spans="3:8" hidden="1" x14ac:dyDescent="0.3">
      <c r="C138" s="131" t="str">
        <f t="shared" ref="C138:C169" si="14">IF(H139="",IF(H138="","",C137+1),IF(H138="","",C137+1))</f>
        <v/>
      </c>
      <c r="D138" s="136"/>
      <c r="E138" s="136" t="str">
        <f t="shared" si="12"/>
        <v/>
      </c>
      <c r="F138" s="137" t="str">
        <f t="shared" si="13"/>
        <v/>
      </c>
      <c r="G138" s="137" t="e" cm="1">
        <f t="array" ref="G138">ADDRESS(MATCH($H138,'año26'!F:F,0),COLUMN('año26'!F:F))</f>
        <v>#N/A</v>
      </c>
      <c r="H138" s="137"/>
    </row>
    <row r="139" spans="3:8" hidden="1" x14ac:dyDescent="0.3">
      <c r="C139" s="131" t="str">
        <f t="shared" si="14"/>
        <v/>
      </c>
      <c r="D139" s="136"/>
      <c r="E139" s="136" t="str">
        <f t="shared" si="12"/>
        <v/>
      </c>
      <c r="F139" s="137" t="str">
        <f t="shared" si="13"/>
        <v/>
      </c>
      <c r="G139" s="137" t="e" cm="1">
        <f t="array" ref="G139">ADDRESS(MATCH($H139,'año26'!F:F,0),COLUMN('año26'!F:F))</f>
        <v>#N/A</v>
      </c>
      <c r="H139" s="137"/>
    </row>
    <row r="140" spans="3:8" hidden="1" x14ac:dyDescent="0.3">
      <c r="C140" s="131" t="str">
        <f t="shared" si="14"/>
        <v/>
      </c>
      <c r="D140" s="136"/>
      <c r="E140" s="136" t="str">
        <f t="shared" si="12"/>
        <v/>
      </c>
      <c r="F140" s="137" t="str">
        <f t="shared" si="13"/>
        <v/>
      </c>
      <c r="G140" s="137" t="e" cm="1">
        <f t="array" ref="G140">ADDRESS(MATCH($H140,'año26'!F:F,0),COLUMN('año26'!F:F))</f>
        <v>#N/A</v>
      </c>
      <c r="H140" s="137"/>
    </row>
    <row r="141" spans="3:8" hidden="1" x14ac:dyDescent="0.3">
      <c r="C141" s="131" t="str">
        <f t="shared" si="14"/>
        <v/>
      </c>
      <c r="D141" s="136"/>
      <c r="E141" s="136" t="str">
        <f t="shared" si="12"/>
        <v/>
      </c>
      <c r="F141" s="137" t="str">
        <f t="shared" si="13"/>
        <v/>
      </c>
      <c r="G141" s="137" t="e" cm="1">
        <f t="array" ref="G141">ADDRESS(MATCH($H141,'año26'!F:F,0),COLUMN('año26'!F:F))</f>
        <v>#N/A</v>
      </c>
      <c r="H141" s="137"/>
    </row>
    <row r="142" spans="3:8" hidden="1" x14ac:dyDescent="0.3">
      <c r="C142" s="131" t="str">
        <f t="shared" si="14"/>
        <v/>
      </c>
      <c r="D142" s="136"/>
      <c r="E142" s="136" t="str">
        <f t="shared" si="12"/>
        <v/>
      </c>
      <c r="F142" s="137" t="str">
        <f t="shared" si="13"/>
        <v/>
      </c>
      <c r="G142" s="137" t="e" cm="1">
        <f t="array" ref="G142">ADDRESS(MATCH($H142,'año26'!F:F,0),COLUMN('año26'!F:F))</f>
        <v>#N/A</v>
      </c>
      <c r="H142" s="137"/>
    </row>
    <row r="143" spans="3:8" hidden="1" x14ac:dyDescent="0.3">
      <c r="C143" s="131" t="str">
        <f t="shared" si="14"/>
        <v/>
      </c>
      <c r="D143" s="136"/>
      <c r="E143" s="136" t="str">
        <f t="shared" si="12"/>
        <v/>
      </c>
      <c r="F143" s="137" t="str">
        <f t="shared" si="13"/>
        <v/>
      </c>
      <c r="G143" s="137" t="e" cm="1">
        <f t="array" ref="G143">ADDRESS(MATCH($H143,'año26'!F:F,0),COLUMN('año26'!F:F))</f>
        <v>#N/A</v>
      </c>
      <c r="H143" s="137"/>
    </row>
    <row r="144" spans="3:8" hidden="1" x14ac:dyDescent="0.3">
      <c r="C144" s="131" t="str">
        <f t="shared" si="14"/>
        <v/>
      </c>
      <c r="D144" s="136"/>
      <c r="E144" s="136" t="str">
        <f t="shared" si="12"/>
        <v/>
      </c>
      <c r="F144" s="137" t="str">
        <f t="shared" si="13"/>
        <v/>
      </c>
      <c r="G144" s="137" t="e" cm="1">
        <f t="array" ref="G144">ADDRESS(MATCH($H144,'año26'!F:F,0),COLUMN('año26'!F:F))</f>
        <v>#N/A</v>
      </c>
      <c r="H144" s="137"/>
    </row>
    <row r="145" spans="3:8" hidden="1" x14ac:dyDescent="0.3">
      <c r="C145" s="131" t="str">
        <f t="shared" si="14"/>
        <v/>
      </c>
      <c r="D145" s="136"/>
      <c r="E145" s="136" t="str">
        <f t="shared" si="12"/>
        <v/>
      </c>
      <c r="F145" s="137" t="str">
        <f t="shared" si="13"/>
        <v/>
      </c>
      <c r="G145" s="137" t="e" cm="1">
        <f t="array" ref="G145">ADDRESS(MATCH($H145,'año26'!F:F,0),COLUMN('año26'!F:F))</f>
        <v>#N/A</v>
      </c>
      <c r="H145" s="137"/>
    </row>
    <row r="146" spans="3:8" hidden="1" x14ac:dyDescent="0.3">
      <c r="C146" s="131" t="str">
        <f t="shared" si="14"/>
        <v/>
      </c>
      <c r="D146" s="136"/>
      <c r="E146" s="136" t="str">
        <f t="shared" si="12"/>
        <v/>
      </c>
      <c r="F146" s="137" t="str">
        <f t="shared" si="13"/>
        <v/>
      </c>
      <c r="G146" s="137" t="e" cm="1">
        <f t="array" ref="G146">ADDRESS(MATCH($H146,'año26'!F:F,0),COLUMN('año26'!F:F))</f>
        <v>#N/A</v>
      </c>
      <c r="H146" s="137"/>
    </row>
    <row r="147" spans="3:8" hidden="1" x14ac:dyDescent="0.3">
      <c r="C147" s="131" t="str">
        <f t="shared" si="14"/>
        <v/>
      </c>
      <c r="D147" s="136"/>
      <c r="E147" s="136" t="str">
        <f t="shared" si="12"/>
        <v/>
      </c>
      <c r="F147" s="137" t="str">
        <f t="shared" si="13"/>
        <v/>
      </c>
      <c r="G147" s="137" t="e" cm="1">
        <f t="array" ref="G147">ADDRESS(MATCH($H147,'año26'!F:F,0),COLUMN('año26'!F:F))</f>
        <v>#N/A</v>
      </c>
      <c r="H147" s="137"/>
    </row>
    <row r="148" spans="3:8" hidden="1" x14ac:dyDescent="0.3">
      <c r="C148" s="131" t="str">
        <f t="shared" si="14"/>
        <v/>
      </c>
      <c r="D148" s="136"/>
      <c r="E148" s="136" t="str">
        <f t="shared" si="12"/>
        <v/>
      </c>
      <c r="F148" s="137" t="str">
        <f t="shared" si="13"/>
        <v/>
      </c>
      <c r="G148" s="137" t="e" cm="1">
        <f t="array" ref="G148">ADDRESS(MATCH($H148,'año26'!F:F,0),COLUMN('año26'!F:F))</f>
        <v>#N/A</v>
      </c>
      <c r="H148" s="137"/>
    </row>
    <row r="149" spans="3:8" hidden="1" x14ac:dyDescent="0.3">
      <c r="C149" s="131" t="str">
        <f t="shared" si="14"/>
        <v/>
      </c>
      <c r="D149" s="136"/>
      <c r="E149" s="136" t="str">
        <f t="shared" si="12"/>
        <v/>
      </c>
      <c r="F149" s="137" t="str">
        <f t="shared" si="13"/>
        <v/>
      </c>
      <c r="G149" s="137" t="e" cm="1">
        <f t="array" ref="G149">ADDRESS(MATCH($H149,'año26'!F:F,0),COLUMN('año26'!F:F))</f>
        <v>#N/A</v>
      </c>
      <c r="H149" s="137"/>
    </row>
    <row r="150" spans="3:8" hidden="1" x14ac:dyDescent="0.3">
      <c r="C150" s="131" t="str">
        <f t="shared" si="14"/>
        <v/>
      </c>
      <c r="D150" s="136"/>
      <c r="E150" s="136" t="str">
        <f t="shared" si="12"/>
        <v/>
      </c>
      <c r="F150" s="137" t="str">
        <f t="shared" si="13"/>
        <v/>
      </c>
      <c r="G150" s="137" t="e" cm="1">
        <f t="array" ref="G150">ADDRESS(MATCH($H150,'año26'!F:F,0),COLUMN('año26'!F:F))</f>
        <v>#N/A</v>
      </c>
      <c r="H150" s="137"/>
    </row>
    <row r="151" spans="3:8" hidden="1" x14ac:dyDescent="0.3">
      <c r="C151" s="131" t="str">
        <f t="shared" si="14"/>
        <v/>
      </c>
      <c r="D151" s="136"/>
      <c r="E151" s="136" t="str">
        <f t="shared" si="12"/>
        <v/>
      </c>
      <c r="F151" s="137" t="str">
        <f t="shared" si="13"/>
        <v/>
      </c>
      <c r="G151" s="137" t="e" cm="1">
        <f t="array" ref="G151">ADDRESS(MATCH($H151,'año26'!F:F,0),COLUMN('año26'!F:F))</f>
        <v>#N/A</v>
      </c>
      <c r="H151" s="137"/>
    </row>
    <row r="152" spans="3:8" hidden="1" x14ac:dyDescent="0.3">
      <c r="C152" s="131" t="str">
        <f t="shared" si="14"/>
        <v/>
      </c>
      <c r="D152" s="136"/>
      <c r="E152" s="136" t="str">
        <f t="shared" si="12"/>
        <v/>
      </c>
      <c r="F152" s="137" t="str">
        <f t="shared" si="13"/>
        <v/>
      </c>
      <c r="G152" s="137" t="e" cm="1">
        <f t="array" ref="G152">ADDRESS(MATCH($H152,'año26'!F:F,0),COLUMN('año26'!F:F))</f>
        <v>#N/A</v>
      </c>
      <c r="H152" s="137"/>
    </row>
    <row r="153" spans="3:8" hidden="1" x14ac:dyDescent="0.3">
      <c r="C153" s="131" t="str">
        <f t="shared" si="14"/>
        <v/>
      </c>
      <c r="D153" s="136"/>
      <c r="E153" s="136" t="str">
        <f t="shared" si="12"/>
        <v/>
      </c>
      <c r="F153" s="137" t="str">
        <f t="shared" si="13"/>
        <v/>
      </c>
      <c r="G153" s="137" t="e" cm="1">
        <f t="array" ref="G153">ADDRESS(MATCH($H153,'año26'!F:F,0),COLUMN('año26'!F:F))</f>
        <v>#N/A</v>
      </c>
      <c r="H153" s="137"/>
    </row>
    <row r="154" spans="3:8" hidden="1" x14ac:dyDescent="0.3">
      <c r="C154" s="131" t="str">
        <f t="shared" si="14"/>
        <v/>
      </c>
      <c r="D154" s="136"/>
      <c r="E154" s="136" t="str">
        <f t="shared" si="12"/>
        <v/>
      </c>
      <c r="F154" s="137" t="str">
        <f t="shared" si="13"/>
        <v/>
      </c>
      <c r="G154" s="137" t="e" cm="1">
        <f t="array" ref="G154">ADDRESS(MATCH($H154,'año26'!F:F,0),COLUMN('año26'!F:F))</f>
        <v>#N/A</v>
      </c>
      <c r="H154" s="137"/>
    </row>
    <row r="155" spans="3:8" hidden="1" x14ac:dyDescent="0.3">
      <c r="C155" s="131" t="str">
        <f t="shared" si="14"/>
        <v/>
      </c>
      <c r="D155" s="136"/>
      <c r="E155" s="136" t="str">
        <f t="shared" si="12"/>
        <v/>
      </c>
      <c r="F155" s="137" t="str">
        <f t="shared" si="13"/>
        <v/>
      </c>
      <c r="G155" s="137" t="e" cm="1">
        <f t="array" ref="G155">ADDRESS(MATCH($H155,'año26'!F:F,0),COLUMN('año26'!F:F))</f>
        <v>#N/A</v>
      </c>
      <c r="H155" s="137"/>
    </row>
    <row r="156" spans="3:8" hidden="1" x14ac:dyDescent="0.3">
      <c r="C156" s="131" t="str">
        <f t="shared" si="14"/>
        <v/>
      </c>
      <c r="D156" s="136"/>
      <c r="E156" s="136" t="str">
        <f t="shared" si="12"/>
        <v/>
      </c>
      <c r="F156" s="137" t="str">
        <f t="shared" si="13"/>
        <v/>
      </c>
      <c r="G156" s="137" t="e" cm="1">
        <f t="array" ref="G156">ADDRESS(MATCH($H156,'año26'!F:F,0),COLUMN('año26'!F:F))</f>
        <v>#N/A</v>
      </c>
      <c r="H156" s="137"/>
    </row>
    <row r="157" spans="3:8" hidden="1" x14ac:dyDescent="0.3">
      <c r="C157" s="131" t="str">
        <f t="shared" si="14"/>
        <v/>
      </c>
      <c r="D157" s="136"/>
      <c r="E157" s="136" t="str">
        <f t="shared" si="12"/>
        <v/>
      </c>
      <c r="F157" s="137" t="str">
        <f t="shared" si="13"/>
        <v/>
      </c>
      <c r="G157" s="137" t="e" cm="1">
        <f t="array" ref="G157">ADDRESS(MATCH($H157,'año26'!F:F,0),COLUMN('año26'!F:F))</f>
        <v>#N/A</v>
      </c>
      <c r="H157" s="137"/>
    </row>
    <row r="158" spans="3:8" hidden="1" x14ac:dyDescent="0.3">
      <c r="C158" s="131" t="str">
        <f t="shared" si="14"/>
        <v/>
      </c>
      <c r="D158" s="136"/>
      <c r="E158" s="136" t="str">
        <f t="shared" si="12"/>
        <v/>
      </c>
      <c r="F158" s="137" t="str">
        <f t="shared" si="13"/>
        <v/>
      </c>
      <c r="G158" s="137" t="e" cm="1">
        <f t="array" ref="G158">ADDRESS(MATCH($H158,'año26'!F:F,0),COLUMN('año26'!F:F))</f>
        <v>#N/A</v>
      </c>
      <c r="H158" s="137"/>
    </row>
    <row r="159" spans="3:8" hidden="1" x14ac:dyDescent="0.3">
      <c r="C159" s="131" t="str">
        <f t="shared" si="14"/>
        <v/>
      </c>
      <c r="D159" s="136"/>
      <c r="E159" s="136" t="str">
        <f t="shared" si="12"/>
        <v/>
      </c>
      <c r="F159" s="137" t="str">
        <f t="shared" si="13"/>
        <v/>
      </c>
      <c r="G159" s="137" t="e" cm="1">
        <f t="array" ref="G159">ADDRESS(MATCH($H159,'año26'!F:F,0),COLUMN('año26'!F:F))</f>
        <v>#N/A</v>
      </c>
      <c r="H159" s="137"/>
    </row>
    <row r="160" spans="3:8" hidden="1" x14ac:dyDescent="0.3">
      <c r="C160" s="131" t="str">
        <f t="shared" si="14"/>
        <v/>
      </c>
      <c r="D160" s="136"/>
      <c r="E160" s="136" t="str">
        <f t="shared" si="12"/>
        <v/>
      </c>
      <c r="F160" s="137" t="str">
        <f t="shared" si="13"/>
        <v/>
      </c>
      <c r="G160" s="137" t="e" cm="1">
        <f t="array" ref="G160">ADDRESS(MATCH($H160,'año26'!F:F,0),COLUMN('año26'!F:F))</f>
        <v>#N/A</v>
      </c>
      <c r="H160" s="137"/>
    </row>
    <row r="161" spans="3:8" hidden="1" x14ac:dyDescent="0.3">
      <c r="C161" s="131" t="str">
        <f t="shared" si="14"/>
        <v/>
      </c>
      <c r="D161" s="136"/>
      <c r="E161" s="136" t="str">
        <f t="shared" si="12"/>
        <v/>
      </c>
      <c r="F161" s="137" t="str">
        <f t="shared" si="13"/>
        <v/>
      </c>
      <c r="G161" s="137" t="e" cm="1">
        <f t="array" ref="G161">ADDRESS(MATCH($H161,'año26'!F:F,0),COLUMN('año26'!F:F))</f>
        <v>#N/A</v>
      </c>
      <c r="H161" s="137"/>
    </row>
    <row r="162" spans="3:8" hidden="1" x14ac:dyDescent="0.3">
      <c r="C162" s="131" t="str">
        <f t="shared" si="14"/>
        <v/>
      </c>
      <c r="D162" s="136"/>
      <c r="E162" s="136" t="str">
        <f t="shared" si="12"/>
        <v/>
      </c>
      <c r="F162" s="137" t="str">
        <f t="shared" si="13"/>
        <v/>
      </c>
      <c r="G162" s="137" t="e" cm="1">
        <f t="array" ref="G162">ADDRESS(MATCH($H162,'año26'!F:F,0),COLUMN('año26'!F:F))</f>
        <v>#N/A</v>
      </c>
      <c r="H162" s="137"/>
    </row>
    <row r="163" spans="3:8" hidden="1" x14ac:dyDescent="0.3">
      <c r="C163" s="131" t="str">
        <f t="shared" si="14"/>
        <v/>
      </c>
      <c r="D163" s="136"/>
      <c r="E163" s="136" t="str">
        <f t="shared" si="12"/>
        <v/>
      </c>
      <c r="F163" s="137" t="str">
        <f t="shared" si="13"/>
        <v/>
      </c>
      <c r="G163" s="137" t="e" cm="1">
        <f t="array" ref="G163">ADDRESS(MATCH($H163,'año26'!F:F,0),COLUMN('año26'!F:F))</f>
        <v>#N/A</v>
      </c>
      <c r="H163" s="137"/>
    </row>
    <row r="164" spans="3:8" hidden="1" x14ac:dyDescent="0.3">
      <c r="C164" s="131" t="str">
        <f t="shared" si="14"/>
        <v/>
      </c>
      <c r="D164" s="136"/>
      <c r="E164" s="136" t="str">
        <f t="shared" si="12"/>
        <v/>
      </c>
      <c r="F164" s="137" t="str">
        <f t="shared" si="13"/>
        <v/>
      </c>
      <c r="G164" s="137" t="e" cm="1">
        <f t="array" ref="G164">ADDRESS(MATCH($H164,'año26'!F:F,0),COLUMN('año26'!F:F))</f>
        <v>#N/A</v>
      </c>
      <c r="H164" s="137"/>
    </row>
    <row r="165" spans="3:8" hidden="1" x14ac:dyDescent="0.3">
      <c r="C165" s="131" t="str">
        <f t="shared" si="14"/>
        <v/>
      </c>
      <c r="D165" s="136"/>
      <c r="E165" s="136" t="str">
        <f t="shared" si="12"/>
        <v/>
      </c>
      <c r="F165" s="137" t="str">
        <f t="shared" si="13"/>
        <v/>
      </c>
      <c r="G165" s="137" t="e" cm="1">
        <f t="array" ref="G165">ADDRESS(MATCH($H165,'año26'!F:F,0),COLUMN('año26'!F:F))</f>
        <v>#N/A</v>
      </c>
      <c r="H165" s="137"/>
    </row>
    <row r="166" spans="3:8" hidden="1" x14ac:dyDescent="0.3">
      <c r="C166" s="131" t="str">
        <f t="shared" si="14"/>
        <v/>
      </c>
      <c r="D166" s="136"/>
      <c r="E166" s="136" t="str">
        <f t="shared" si="12"/>
        <v/>
      </c>
      <c r="F166" s="137" t="str">
        <f t="shared" si="13"/>
        <v/>
      </c>
      <c r="G166" s="137" t="e" cm="1">
        <f t="array" ref="G166">ADDRESS(MATCH($H166,'año26'!F:F,0),COLUMN('año26'!F:F))</f>
        <v>#N/A</v>
      </c>
      <c r="H166" s="137"/>
    </row>
    <row r="167" spans="3:8" hidden="1" x14ac:dyDescent="0.3">
      <c r="C167" s="131" t="str">
        <f t="shared" si="14"/>
        <v/>
      </c>
      <c r="D167" s="136"/>
      <c r="E167" s="136" t="str">
        <f t="shared" si="12"/>
        <v/>
      </c>
      <c r="F167" s="137" t="str">
        <f t="shared" si="13"/>
        <v/>
      </c>
      <c r="G167" s="137" t="e" cm="1">
        <f t="array" ref="G167">ADDRESS(MATCH($H167,'año26'!F:F,0),COLUMN('año26'!F:F))</f>
        <v>#N/A</v>
      </c>
      <c r="H167" s="137"/>
    </row>
    <row r="168" spans="3:8" hidden="1" x14ac:dyDescent="0.3">
      <c r="C168" s="131" t="str">
        <f t="shared" si="14"/>
        <v/>
      </c>
      <c r="D168" s="136"/>
      <c r="E168" s="136" t="str">
        <f t="shared" si="12"/>
        <v/>
      </c>
      <c r="F168" s="137" t="str">
        <f t="shared" si="13"/>
        <v/>
      </c>
      <c r="G168" s="137" t="e" cm="1">
        <f t="array" ref="G168">ADDRESS(MATCH($H168,'año26'!F:F,0),COLUMN('año26'!F:F))</f>
        <v>#N/A</v>
      </c>
      <c r="H168" s="137"/>
    </row>
    <row r="169" spans="3:8" hidden="1" x14ac:dyDescent="0.3">
      <c r="C169" s="131" t="str">
        <f t="shared" si="14"/>
        <v/>
      </c>
      <c r="D169" s="136"/>
      <c r="E169" s="136" t="str">
        <f t="shared" ref="E169:E196" si="15">IF(H169="","",H169)</f>
        <v/>
      </c>
      <c r="F169" s="137" t="str">
        <f t="shared" ref="F169:F196" si="16">IF(C169="","",HYPERLINK("#'2026'!"&amp;G169,"Ir a la actividad"&amp;H169))</f>
        <v/>
      </c>
      <c r="G169" s="137" t="e" cm="1">
        <f t="array" ref="G169">ADDRESS(MATCH($H169,'año26'!F:F,0),COLUMN('año26'!F:F))</f>
        <v>#N/A</v>
      </c>
      <c r="H169" s="137"/>
    </row>
    <row r="170" spans="3:8" hidden="1" x14ac:dyDescent="0.3">
      <c r="C170" s="131" t="str">
        <f t="shared" ref="C170:C196" si="17">IF(H171="",IF(H170="","",C169+1),IF(H170="","",C169+1))</f>
        <v/>
      </c>
      <c r="D170" s="136"/>
      <c r="E170" s="136" t="str">
        <f t="shared" si="15"/>
        <v/>
      </c>
      <c r="F170" s="137" t="str">
        <f t="shared" si="16"/>
        <v/>
      </c>
      <c r="G170" s="137" t="e" cm="1">
        <f t="array" ref="G170">ADDRESS(MATCH($H170,'año26'!F:F,0),COLUMN('año26'!F:F))</f>
        <v>#N/A</v>
      </c>
      <c r="H170" s="137"/>
    </row>
    <row r="171" spans="3:8" hidden="1" x14ac:dyDescent="0.3">
      <c r="C171" s="131" t="str">
        <f t="shared" si="17"/>
        <v/>
      </c>
      <c r="D171" s="136"/>
      <c r="E171" s="136" t="str">
        <f t="shared" si="15"/>
        <v/>
      </c>
      <c r="F171" s="137" t="str">
        <f t="shared" si="16"/>
        <v/>
      </c>
      <c r="G171" s="137" t="e" cm="1">
        <f t="array" ref="G171">ADDRESS(MATCH($H171,'año26'!F:F,0),COLUMN('año26'!F:F))</f>
        <v>#N/A</v>
      </c>
      <c r="H171" s="137"/>
    </row>
    <row r="172" spans="3:8" hidden="1" x14ac:dyDescent="0.3">
      <c r="C172" s="131" t="str">
        <f t="shared" si="17"/>
        <v/>
      </c>
      <c r="D172" s="136"/>
      <c r="E172" s="136" t="str">
        <f t="shared" si="15"/>
        <v/>
      </c>
      <c r="F172" s="137" t="str">
        <f t="shared" si="16"/>
        <v/>
      </c>
      <c r="G172" s="137" t="e" cm="1">
        <f t="array" ref="G172">ADDRESS(MATCH($H172,'año26'!F:F,0),COLUMN('año26'!F:F))</f>
        <v>#N/A</v>
      </c>
      <c r="H172" s="137"/>
    </row>
    <row r="173" spans="3:8" hidden="1" x14ac:dyDescent="0.3">
      <c r="C173" s="131" t="str">
        <f t="shared" si="17"/>
        <v/>
      </c>
      <c r="D173" s="136"/>
      <c r="E173" s="136" t="str">
        <f t="shared" si="15"/>
        <v/>
      </c>
      <c r="F173" s="137" t="str">
        <f t="shared" si="16"/>
        <v/>
      </c>
      <c r="G173" s="137" t="e" cm="1">
        <f t="array" ref="G173">ADDRESS(MATCH($H173,'año26'!F:F,0),COLUMN('año26'!F:F))</f>
        <v>#N/A</v>
      </c>
      <c r="H173" s="137"/>
    </row>
    <row r="174" spans="3:8" hidden="1" x14ac:dyDescent="0.3">
      <c r="C174" s="131" t="str">
        <f t="shared" si="17"/>
        <v/>
      </c>
      <c r="D174" s="136"/>
      <c r="E174" s="136" t="str">
        <f t="shared" si="15"/>
        <v/>
      </c>
      <c r="F174" s="137" t="str">
        <f t="shared" si="16"/>
        <v/>
      </c>
      <c r="G174" s="137" t="e" cm="1">
        <f t="array" ref="G174">ADDRESS(MATCH($H174,'año26'!F:F,0),COLUMN('año26'!F:F))</f>
        <v>#N/A</v>
      </c>
      <c r="H174" s="137"/>
    </row>
    <row r="175" spans="3:8" hidden="1" x14ac:dyDescent="0.3">
      <c r="C175" s="131" t="str">
        <f t="shared" si="17"/>
        <v/>
      </c>
      <c r="D175" s="136"/>
      <c r="E175" s="136" t="str">
        <f t="shared" si="15"/>
        <v/>
      </c>
      <c r="F175" s="137" t="str">
        <f t="shared" si="16"/>
        <v/>
      </c>
      <c r="G175" s="137" t="e" cm="1">
        <f t="array" ref="G175">ADDRESS(MATCH($H175,'año26'!F:F,0),COLUMN('año26'!F:F))</f>
        <v>#N/A</v>
      </c>
      <c r="H175" s="137"/>
    </row>
    <row r="176" spans="3:8" hidden="1" x14ac:dyDescent="0.3">
      <c r="C176" s="131" t="str">
        <f t="shared" si="17"/>
        <v/>
      </c>
      <c r="D176" s="136"/>
      <c r="E176" s="136" t="str">
        <f t="shared" si="15"/>
        <v/>
      </c>
      <c r="F176" s="137" t="str">
        <f t="shared" si="16"/>
        <v/>
      </c>
      <c r="G176" s="137" t="e" cm="1">
        <f t="array" ref="G176">ADDRESS(MATCH($H176,'año26'!F:F,0),COLUMN('año26'!F:F))</f>
        <v>#N/A</v>
      </c>
      <c r="H176" s="137"/>
    </row>
    <row r="177" spans="3:8" hidden="1" x14ac:dyDescent="0.3">
      <c r="C177" s="131" t="str">
        <f t="shared" si="17"/>
        <v/>
      </c>
      <c r="D177" s="136"/>
      <c r="E177" s="136" t="str">
        <f t="shared" si="15"/>
        <v/>
      </c>
      <c r="F177" s="137" t="str">
        <f t="shared" si="16"/>
        <v/>
      </c>
      <c r="G177" s="137" t="e" cm="1">
        <f t="array" ref="G177">ADDRESS(MATCH($H177,'año26'!F:F,0),COLUMN('año26'!F:F))</f>
        <v>#N/A</v>
      </c>
      <c r="H177" s="137"/>
    </row>
    <row r="178" spans="3:8" hidden="1" x14ac:dyDescent="0.3">
      <c r="C178" s="131" t="str">
        <f t="shared" si="17"/>
        <v/>
      </c>
      <c r="D178" s="136"/>
      <c r="E178" s="136" t="str">
        <f t="shared" si="15"/>
        <v/>
      </c>
      <c r="F178" s="137" t="str">
        <f t="shared" si="16"/>
        <v/>
      </c>
      <c r="G178" s="137" t="e" cm="1">
        <f t="array" ref="G178">ADDRESS(MATCH($H178,'año26'!F:F,0),COLUMN('año26'!F:F))</f>
        <v>#N/A</v>
      </c>
      <c r="H178" s="137"/>
    </row>
    <row r="179" spans="3:8" hidden="1" x14ac:dyDescent="0.3">
      <c r="C179" s="131" t="str">
        <f t="shared" si="17"/>
        <v/>
      </c>
      <c r="D179" s="136"/>
      <c r="E179" s="136" t="str">
        <f t="shared" si="15"/>
        <v/>
      </c>
      <c r="F179" s="137" t="str">
        <f t="shared" si="16"/>
        <v/>
      </c>
      <c r="G179" s="137" t="e" cm="1">
        <f t="array" ref="G179">ADDRESS(MATCH($H179,'año26'!F:F,0),COLUMN('año26'!F:F))</f>
        <v>#N/A</v>
      </c>
      <c r="H179" s="137"/>
    </row>
    <row r="180" spans="3:8" hidden="1" x14ac:dyDescent="0.3">
      <c r="C180" s="131" t="str">
        <f t="shared" si="17"/>
        <v/>
      </c>
      <c r="D180" s="136"/>
      <c r="E180" s="136" t="str">
        <f t="shared" si="15"/>
        <v/>
      </c>
      <c r="F180" s="137" t="str">
        <f t="shared" si="16"/>
        <v/>
      </c>
      <c r="G180" s="137" t="e" cm="1">
        <f t="array" ref="G180">ADDRESS(MATCH($H180,'año26'!F:F,0),COLUMN('año26'!F:F))</f>
        <v>#N/A</v>
      </c>
      <c r="H180" s="137"/>
    </row>
    <row r="181" spans="3:8" hidden="1" x14ac:dyDescent="0.3">
      <c r="C181" s="131" t="str">
        <f t="shared" si="17"/>
        <v/>
      </c>
      <c r="D181" s="136"/>
      <c r="E181" s="136" t="str">
        <f t="shared" si="15"/>
        <v/>
      </c>
      <c r="F181" s="137" t="str">
        <f t="shared" si="16"/>
        <v/>
      </c>
      <c r="G181" s="137" t="e" cm="1">
        <f t="array" ref="G181">ADDRESS(MATCH($H181,'año26'!F:F,0),COLUMN('año26'!F:F))</f>
        <v>#N/A</v>
      </c>
      <c r="H181" s="137"/>
    </row>
    <row r="182" spans="3:8" hidden="1" x14ac:dyDescent="0.3">
      <c r="C182" s="131" t="str">
        <f t="shared" si="17"/>
        <v/>
      </c>
      <c r="D182" s="136"/>
      <c r="E182" s="136" t="str">
        <f t="shared" si="15"/>
        <v/>
      </c>
      <c r="F182" s="137" t="str">
        <f t="shared" si="16"/>
        <v/>
      </c>
      <c r="G182" s="137" t="e" cm="1">
        <f t="array" ref="G182">ADDRESS(MATCH($H182,'año26'!F:F,0),COLUMN('año26'!F:F))</f>
        <v>#N/A</v>
      </c>
      <c r="H182" s="137"/>
    </row>
    <row r="183" spans="3:8" hidden="1" x14ac:dyDescent="0.3">
      <c r="C183" s="131" t="str">
        <f t="shared" si="17"/>
        <v/>
      </c>
      <c r="D183" s="136"/>
      <c r="E183" s="136" t="str">
        <f t="shared" si="15"/>
        <v/>
      </c>
      <c r="F183" s="137" t="str">
        <f t="shared" si="16"/>
        <v/>
      </c>
      <c r="G183" s="137" t="e" cm="1">
        <f t="array" ref="G183">ADDRESS(MATCH($H183,'año26'!F:F,0),COLUMN('año26'!F:F))</f>
        <v>#N/A</v>
      </c>
      <c r="H183" s="137"/>
    </row>
    <row r="184" spans="3:8" hidden="1" x14ac:dyDescent="0.3">
      <c r="C184" s="131" t="str">
        <f t="shared" si="17"/>
        <v/>
      </c>
      <c r="D184" s="136"/>
      <c r="E184" s="136" t="str">
        <f t="shared" si="15"/>
        <v/>
      </c>
      <c r="F184" s="137" t="str">
        <f t="shared" si="16"/>
        <v/>
      </c>
      <c r="G184" s="137" t="e" cm="1">
        <f t="array" ref="G184">ADDRESS(MATCH($H184,'año26'!F:F,0),COLUMN('año26'!F:F))</f>
        <v>#N/A</v>
      </c>
      <c r="H184" s="137"/>
    </row>
    <row r="185" spans="3:8" hidden="1" x14ac:dyDescent="0.3">
      <c r="C185" s="131" t="str">
        <f t="shared" si="17"/>
        <v/>
      </c>
      <c r="D185" s="136"/>
      <c r="E185" s="136" t="str">
        <f t="shared" si="15"/>
        <v/>
      </c>
      <c r="F185" s="137" t="str">
        <f t="shared" si="16"/>
        <v/>
      </c>
      <c r="G185" s="137" t="e" cm="1">
        <f t="array" ref="G185">ADDRESS(MATCH($H185,'año26'!F:F,0),COLUMN('año26'!F:F))</f>
        <v>#N/A</v>
      </c>
      <c r="H185" s="137"/>
    </row>
    <row r="186" spans="3:8" hidden="1" x14ac:dyDescent="0.3">
      <c r="C186" s="131" t="str">
        <f t="shared" si="17"/>
        <v/>
      </c>
      <c r="D186" s="136"/>
      <c r="E186" s="136" t="str">
        <f t="shared" si="15"/>
        <v/>
      </c>
      <c r="F186" s="137" t="str">
        <f t="shared" si="16"/>
        <v/>
      </c>
      <c r="G186" s="137" t="e" cm="1">
        <f t="array" ref="G186">ADDRESS(MATCH($H186,'año26'!F:F,0),COLUMN('año26'!F:F))</f>
        <v>#N/A</v>
      </c>
      <c r="H186" s="137"/>
    </row>
    <row r="187" spans="3:8" hidden="1" x14ac:dyDescent="0.3">
      <c r="C187" s="131" t="str">
        <f t="shared" si="17"/>
        <v/>
      </c>
      <c r="D187" s="136"/>
      <c r="E187" s="136" t="str">
        <f t="shared" si="15"/>
        <v/>
      </c>
      <c r="F187" s="137" t="str">
        <f t="shared" si="16"/>
        <v/>
      </c>
      <c r="G187" s="137" t="e" cm="1">
        <f t="array" ref="G187">ADDRESS(MATCH($H187,'año26'!F:F,0),COLUMN('año26'!F:F))</f>
        <v>#N/A</v>
      </c>
      <c r="H187" s="137"/>
    </row>
    <row r="188" spans="3:8" hidden="1" x14ac:dyDescent="0.3">
      <c r="C188" s="131" t="str">
        <f t="shared" si="17"/>
        <v/>
      </c>
      <c r="D188" s="136"/>
      <c r="E188" s="136" t="str">
        <f t="shared" si="15"/>
        <v/>
      </c>
      <c r="F188" s="137" t="str">
        <f t="shared" si="16"/>
        <v/>
      </c>
      <c r="G188" s="137" t="e" cm="1">
        <f t="array" ref="G188">ADDRESS(MATCH($H188,'año26'!F:F,0),COLUMN('año26'!F:F))</f>
        <v>#N/A</v>
      </c>
      <c r="H188" s="137"/>
    </row>
    <row r="189" spans="3:8" hidden="1" x14ac:dyDescent="0.3">
      <c r="C189" s="131" t="str">
        <f t="shared" si="17"/>
        <v/>
      </c>
      <c r="D189" s="136"/>
      <c r="E189" s="136" t="str">
        <f t="shared" si="15"/>
        <v/>
      </c>
      <c r="F189" s="137" t="str">
        <f t="shared" si="16"/>
        <v/>
      </c>
      <c r="G189" s="137" t="e" cm="1">
        <f t="array" ref="G189">ADDRESS(MATCH($H189,'año26'!F:F,0),COLUMN('año26'!F:F))</f>
        <v>#N/A</v>
      </c>
      <c r="H189" s="137"/>
    </row>
    <row r="190" spans="3:8" hidden="1" x14ac:dyDescent="0.3">
      <c r="C190" s="131" t="str">
        <f t="shared" si="17"/>
        <v/>
      </c>
      <c r="D190" s="136"/>
      <c r="E190" s="136" t="str">
        <f t="shared" si="15"/>
        <v/>
      </c>
      <c r="F190" s="137" t="str">
        <f t="shared" si="16"/>
        <v/>
      </c>
      <c r="G190" s="137" t="e" cm="1">
        <f t="array" ref="G190">ADDRESS(MATCH($H190,'año26'!F:F,0),COLUMN('año26'!F:F))</f>
        <v>#N/A</v>
      </c>
      <c r="H190" s="137"/>
    </row>
    <row r="191" spans="3:8" hidden="1" x14ac:dyDescent="0.3">
      <c r="C191" s="131" t="str">
        <f t="shared" si="17"/>
        <v/>
      </c>
      <c r="D191" s="136"/>
      <c r="E191" s="136" t="str">
        <f t="shared" si="15"/>
        <v/>
      </c>
      <c r="F191" s="137" t="str">
        <f t="shared" si="16"/>
        <v/>
      </c>
      <c r="G191" s="137" t="e" cm="1">
        <f t="array" ref="G191">ADDRESS(MATCH($H191,'año26'!F:F,0),COLUMN('año26'!F:F))</f>
        <v>#N/A</v>
      </c>
      <c r="H191" s="137"/>
    </row>
    <row r="192" spans="3:8" hidden="1" x14ac:dyDescent="0.3">
      <c r="C192" s="131" t="str">
        <f t="shared" si="17"/>
        <v/>
      </c>
      <c r="D192" s="136"/>
      <c r="E192" s="136" t="str">
        <f t="shared" si="15"/>
        <v/>
      </c>
      <c r="F192" s="137" t="str">
        <f t="shared" si="16"/>
        <v/>
      </c>
      <c r="G192" s="137" t="e" cm="1">
        <f t="array" ref="G192">ADDRESS(MATCH($H192,'año26'!F:F,0),COLUMN('año26'!F:F))</f>
        <v>#N/A</v>
      </c>
      <c r="H192" s="137"/>
    </row>
    <row r="193" spans="3:8" hidden="1" x14ac:dyDescent="0.3">
      <c r="C193" s="131" t="str">
        <f t="shared" si="17"/>
        <v/>
      </c>
      <c r="D193" s="136"/>
      <c r="E193" s="136" t="str">
        <f t="shared" si="15"/>
        <v/>
      </c>
      <c r="F193" s="137" t="str">
        <f t="shared" si="16"/>
        <v/>
      </c>
      <c r="G193" s="137" t="e" cm="1">
        <f t="array" ref="G193">ADDRESS(MATCH($H193,'año26'!F:F,0),COLUMN('año26'!F:F))</f>
        <v>#N/A</v>
      </c>
      <c r="H193" s="137"/>
    </row>
    <row r="194" spans="3:8" hidden="1" x14ac:dyDescent="0.3">
      <c r="C194" s="131" t="str">
        <f t="shared" si="17"/>
        <v/>
      </c>
      <c r="D194" s="136"/>
      <c r="E194" s="136" t="str">
        <f t="shared" si="15"/>
        <v/>
      </c>
      <c r="F194" s="137" t="str">
        <f t="shared" si="16"/>
        <v/>
      </c>
      <c r="G194" s="137" t="e" cm="1">
        <f t="array" ref="G194">ADDRESS(MATCH($H194,'año26'!F:F,0),COLUMN('año26'!F:F))</f>
        <v>#N/A</v>
      </c>
      <c r="H194" s="137"/>
    </row>
    <row r="195" spans="3:8" hidden="1" x14ac:dyDescent="0.3">
      <c r="C195" s="131" t="str">
        <f t="shared" si="17"/>
        <v/>
      </c>
      <c r="D195" s="136"/>
      <c r="E195" s="136" t="str">
        <f t="shared" si="15"/>
        <v/>
      </c>
      <c r="F195" s="137" t="str">
        <f t="shared" si="16"/>
        <v/>
      </c>
      <c r="G195" s="137" t="e" cm="1">
        <f t="array" ref="G195">ADDRESS(MATCH($H195,'año26'!F:F,0),COLUMN('año26'!F:F))</f>
        <v>#N/A</v>
      </c>
      <c r="H195" s="137"/>
    </row>
    <row r="196" spans="3:8" hidden="1" x14ac:dyDescent="0.3">
      <c r="C196" s="131" t="str">
        <f t="shared" si="17"/>
        <v/>
      </c>
      <c r="D196" s="136"/>
      <c r="E196" s="136" t="str">
        <f t="shared" si="15"/>
        <v/>
      </c>
      <c r="F196" s="137" t="str">
        <f t="shared" si="16"/>
        <v/>
      </c>
      <c r="G196" s="140" t="e" cm="1">
        <f t="array" ref="G196">ADDRESS(MATCH($H196,'año26'!F:F,0),COLUMN('año26'!F:F))</f>
        <v>#N/A</v>
      </c>
    </row>
  </sheetData>
  <mergeCells count="2">
    <mergeCell ref="D2:F4"/>
    <mergeCell ref="C2:C4"/>
  </mergeCells>
  <pageMargins left="0.7" right="0.7" top="0.75" bottom="0.75" header="0.3" footer="0.3"/>
  <pageSetup paperSize="9" orientation="portrait" horizontalDpi="4294967293"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AAACB-A2AA-4195-8A27-048F723E6944}">
  <sheetPr>
    <tabColor rgb="FF00B0F0"/>
  </sheetPr>
  <dimension ref="A2:BI977"/>
  <sheetViews>
    <sheetView showGridLines="0" topLeftCell="A9" zoomScale="85" zoomScaleNormal="85" zoomScaleSheetLayoutView="119" workbookViewId="0">
      <selection activeCell="C9" sqref="C9"/>
    </sheetView>
  </sheetViews>
  <sheetFormatPr baseColWidth="10" defaultColWidth="11.44140625" defaultRowHeight="10.199999999999999" x14ac:dyDescent="0.2"/>
  <cols>
    <col min="1" max="1" width="14.6640625" style="25" customWidth="1"/>
    <col min="2" max="3" width="12.6640625" style="31" customWidth="1"/>
    <col min="4" max="4" width="10.6640625" style="31" customWidth="1"/>
    <col min="5" max="5" width="15.6640625" style="50" customWidth="1"/>
    <col min="6" max="6" width="20.5546875" style="31" customWidth="1"/>
    <col min="7" max="7" width="20" style="51" customWidth="1"/>
    <col min="8" max="8" width="22.6640625" style="32" customWidth="1"/>
    <col min="9" max="10" width="12.6640625" style="32" customWidth="1"/>
    <col min="11" max="11" width="22.33203125" style="32" customWidth="1"/>
    <col min="12" max="12" width="16.5546875" style="32" customWidth="1"/>
    <col min="13" max="16" width="4.6640625" style="25" customWidth="1"/>
    <col min="17" max="17" width="5.44140625" style="25" customWidth="1"/>
    <col min="18" max="18" width="7.6640625" style="25" customWidth="1"/>
    <col min="19" max="19" width="14.5546875" style="32" customWidth="1"/>
    <col min="20" max="20" width="24.33203125" style="25" customWidth="1"/>
    <col min="21" max="21" width="22.6640625" style="25" customWidth="1"/>
    <col min="22" max="22" width="24.6640625" style="25" customWidth="1"/>
    <col min="23" max="25" width="8.6640625" style="25" customWidth="1"/>
    <col min="26" max="26" width="6.44140625" style="25" customWidth="1"/>
    <col min="27" max="27" width="22" style="32" customWidth="1"/>
    <col min="28" max="33" width="32.33203125" style="25" customWidth="1"/>
    <col min="34" max="34" width="26.5546875" style="25" customWidth="1"/>
    <col min="35" max="37" width="10" style="25" customWidth="1"/>
    <col min="38" max="39" width="9.6640625" style="25" customWidth="1"/>
    <col min="40" max="40" width="26.33203125" style="25" customWidth="1"/>
    <col min="41" max="41" width="9.6640625" style="25" customWidth="1"/>
    <col min="42" max="48" width="11.44140625" style="25"/>
    <col min="49" max="49" width="17.33203125" style="25" bestFit="1" customWidth="1"/>
    <col min="50" max="51" width="11.44140625" style="25"/>
    <col min="52" max="52" width="13.44140625" style="25" customWidth="1"/>
    <col min="53" max="53" width="18.6640625" style="25" customWidth="1"/>
    <col min="54" max="54" width="16.33203125" style="25" customWidth="1"/>
    <col min="55" max="59" width="11.44140625" style="25"/>
    <col min="60" max="60" width="34.44140625" style="25" bestFit="1" customWidth="1"/>
    <col min="61" max="16384" width="11.44140625" style="25"/>
  </cols>
  <sheetData>
    <row r="2" spans="1:61" s="19" customFormat="1" ht="99.75" customHeight="1" thickBot="1" x14ac:dyDescent="0.25">
      <c r="B2" s="231"/>
      <c r="C2" s="232"/>
      <c r="D2" s="232"/>
      <c r="E2" s="232"/>
      <c r="F2" s="232"/>
      <c r="G2" s="233"/>
      <c r="H2" s="231" t="s">
        <v>176</v>
      </c>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3"/>
      <c r="AH2" s="234" t="s">
        <v>177</v>
      </c>
      <c r="AI2" s="235"/>
      <c r="AJ2" s="235"/>
      <c r="AK2" s="235"/>
      <c r="AL2" s="236"/>
      <c r="AM2" s="18"/>
      <c r="AN2" s="18"/>
      <c r="AO2" s="18"/>
      <c r="AW2" s="19" t="s">
        <v>178</v>
      </c>
      <c r="AY2" s="20" t="s">
        <v>65</v>
      </c>
      <c r="AZ2" s="21" t="s">
        <v>66</v>
      </c>
      <c r="BA2" s="21" t="s">
        <v>67</v>
      </c>
      <c r="BB2" s="21" t="s">
        <v>68</v>
      </c>
      <c r="BC2" s="21" t="s">
        <v>179</v>
      </c>
      <c r="BD2" s="21" t="s">
        <v>180</v>
      </c>
      <c r="BE2" s="21" t="s">
        <v>181</v>
      </c>
    </row>
    <row r="3" spans="1:61" ht="15" customHeight="1" x14ac:dyDescent="0.2">
      <c r="B3" s="237" t="s">
        <v>182</v>
      </c>
      <c r="C3" s="238"/>
      <c r="D3" s="239"/>
      <c r="E3" s="239"/>
      <c r="F3" s="294" t="s">
        <v>183</v>
      </c>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5"/>
      <c r="AG3" s="22"/>
      <c r="AH3" s="23" t="s">
        <v>57</v>
      </c>
      <c r="AI3" s="225" t="s">
        <v>184</v>
      </c>
      <c r="AJ3" s="225"/>
      <c r="AK3" s="225"/>
      <c r="AL3" s="225"/>
      <c r="AM3" s="24"/>
      <c r="AN3" s="24"/>
      <c r="AO3" s="24"/>
      <c r="AP3" s="25" t="s">
        <v>185</v>
      </c>
      <c r="AQ3" s="254" t="s">
        <v>186</v>
      </c>
      <c r="AR3" s="26" t="s">
        <v>51</v>
      </c>
      <c r="AS3" s="27">
        <v>4</v>
      </c>
      <c r="AT3" s="28">
        <v>8</v>
      </c>
      <c r="AU3" s="29">
        <v>12</v>
      </c>
      <c r="AV3" s="30">
        <v>16</v>
      </c>
      <c r="AW3" s="31"/>
      <c r="AX3" s="32"/>
      <c r="AY3" s="32"/>
      <c r="AZ3" s="32"/>
      <c r="BA3" s="32"/>
      <c r="BB3" s="32"/>
      <c r="BC3" s="32"/>
      <c r="BD3" s="32"/>
      <c r="BE3" s="32"/>
      <c r="BH3" s="21"/>
      <c r="BI3" s="33"/>
    </row>
    <row r="4" spans="1:61" ht="15" customHeight="1" x14ac:dyDescent="0.2">
      <c r="B4" s="226" t="s">
        <v>187</v>
      </c>
      <c r="C4" s="227"/>
      <c r="D4" s="228"/>
      <c r="E4" s="228"/>
      <c r="F4" s="229" t="s">
        <v>188</v>
      </c>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30"/>
      <c r="AG4" s="90"/>
      <c r="AH4" s="34" t="s">
        <v>59</v>
      </c>
      <c r="AI4" s="225" t="s">
        <v>189</v>
      </c>
      <c r="AJ4" s="225"/>
      <c r="AK4" s="225"/>
      <c r="AL4" s="225"/>
      <c r="AM4" s="24"/>
      <c r="AN4" s="24"/>
      <c r="AO4" s="24"/>
      <c r="AP4" s="25" t="s">
        <v>190</v>
      </c>
      <c r="AQ4" s="254"/>
      <c r="AR4" s="35" t="s">
        <v>52</v>
      </c>
      <c r="AS4" s="36">
        <v>3</v>
      </c>
      <c r="AT4" s="37">
        <v>6</v>
      </c>
      <c r="AU4" s="38">
        <v>9</v>
      </c>
      <c r="AV4" s="39">
        <v>12</v>
      </c>
      <c r="AW4" s="31"/>
      <c r="AX4" s="32"/>
      <c r="AY4" s="32"/>
      <c r="AZ4" s="32"/>
      <c r="BA4" s="32"/>
      <c r="BB4" s="32"/>
      <c r="BC4" s="32"/>
      <c r="BD4" s="32"/>
      <c r="BE4" s="32"/>
      <c r="BG4" s="32"/>
      <c r="BH4" s="21"/>
      <c r="BI4" s="33"/>
    </row>
    <row r="5" spans="1:61" ht="18" customHeight="1" x14ac:dyDescent="0.2">
      <c r="B5" s="226" t="s">
        <v>191</v>
      </c>
      <c r="C5" s="227"/>
      <c r="D5" s="228"/>
      <c r="E5" s="228"/>
      <c r="F5" s="229" t="s">
        <v>192</v>
      </c>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30"/>
      <c r="AG5" s="90"/>
      <c r="AH5" s="40" t="s">
        <v>61</v>
      </c>
      <c r="AI5" s="225" t="s">
        <v>193</v>
      </c>
      <c r="AJ5" s="225"/>
      <c r="AK5" s="225"/>
      <c r="AL5" s="225"/>
      <c r="AM5" s="24"/>
      <c r="AN5" s="24"/>
      <c r="AO5" s="24"/>
      <c r="AP5" s="25" t="s">
        <v>194</v>
      </c>
      <c r="AQ5" s="254"/>
      <c r="AR5" s="35" t="s">
        <v>53</v>
      </c>
      <c r="AS5" s="36">
        <v>2</v>
      </c>
      <c r="AT5" s="41">
        <v>4</v>
      </c>
      <c r="AU5" s="37">
        <v>6</v>
      </c>
      <c r="AV5" s="42">
        <v>8</v>
      </c>
      <c r="AW5" s="31"/>
      <c r="AX5" s="32"/>
      <c r="AY5" s="32"/>
      <c r="AZ5" s="32"/>
      <c r="BA5" s="32"/>
      <c r="BB5" s="32"/>
      <c r="BC5" s="32"/>
      <c r="BD5" s="32"/>
      <c r="BE5" s="32"/>
      <c r="BG5" s="32"/>
      <c r="BH5" s="21"/>
      <c r="BI5" s="33"/>
    </row>
    <row r="6" spans="1:61" ht="15.75" customHeight="1" x14ac:dyDescent="0.2">
      <c r="B6" s="226" t="s">
        <v>195</v>
      </c>
      <c r="C6" s="227"/>
      <c r="D6" s="228"/>
      <c r="E6" s="228"/>
      <c r="F6" s="229" t="s">
        <v>196</v>
      </c>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30"/>
      <c r="AG6" s="90"/>
      <c r="AH6" s="43" t="s">
        <v>63</v>
      </c>
      <c r="AI6" s="225" t="s">
        <v>197</v>
      </c>
      <c r="AJ6" s="225"/>
      <c r="AK6" s="225"/>
      <c r="AL6" s="225"/>
      <c r="AM6" s="24"/>
      <c r="AN6" s="24"/>
      <c r="AO6" s="24"/>
      <c r="AP6" s="25" t="s">
        <v>198</v>
      </c>
      <c r="AQ6" s="254"/>
      <c r="AR6" s="35" t="s">
        <v>54</v>
      </c>
      <c r="AS6" s="36">
        <v>1</v>
      </c>
      <c r="AT6" s="36">
        <v>2</v>
      </c>
      <c r="AU6" s="36">
        <v>3</v>
      </c>
      <c r="AV6" s="44">
        <v>4</v>
      </c>
      <c r="AW6" s="31"/>
      <c r="AX6" s="32"/>
      <c r="AY6" s="32"/>
      <c r="AZ6" s="31"/>
      <c r="BA6" s="32"/>
      <c r="BB6" s="32"/>
      <c r="BC6" s="31"/>
      <c r="BD6" s="32"/>
      <c r="BE6" s="32"/>
      <c r="BG6" s="32"/>
      <c r="BH6" s="21"/>
      <c r="BI6" s="33"/>
    </row>
    <row r="7" spans="1:61" ht="16.2" customHeight="1" thickBot="1" x14ac:dyDescent="0.25">
      <c r="B7" s="246" t="s">
        <v>199</v>
      </c>
      <c r="C7" s="247"/>
      <c r="D7" s="248"/>
      <c r="E7" s="248"/>
      <c r="F7" s="249" t="s">
        <v>200</v>
      </c>
      <c r="G7" s="249"/>
      <c r="H7" s="249"/>
      <c r="I7" s="249"/>
      <c r="J7" s="249"/>
      <c r="K7" s="249"/>
      <c r="L7" s="249"/>
      <c r="M7" s="249"/>
      <c r="N7" s="249"/>
      <c r="O7" s="249"/>
      <c r="P7" s="249"/>
      <c r="Q7" s="249"/>
      <c r="R7" s="249"/>
      <c r="S7" s="249"/>
      <c r="T7" s="249"/>
      <c r="U7" s="249"/>
      <c r="V7" s="249"/>
      <c r="W7" s="249"/>
      <c r="X7" s="249"/>
      <c r="Y7" s="249"/>
      <c r="Z7" s="249"/>
      <c r="AA7" s="249"/>
      <c r="AB7" s="249"/>
      <c r="AC7" s="249"/>
      <c r="AD7" s="249"/>
      <c r="AE7" s="249"/>
      <c r="AF7" s="293"/>
      <c r="AG7" s="91"/>
      <c r="AH7" s="24"/>
      <c r="AI7" s="24"/>
      <c r="AJ7" s="24"/>
      <c r="AK7" s="24"/>
      <c r="AL7" s="24"/>
      <c r="AM7" s="24"/>
      <c r="AN7" s="24"/>
      <c r="AO7" s="24"/>
      <c r="AQ7" s="254"/>
      <c r="AR7" s="45"/>
      <c r="AS7" s="46" t="s">
        <v>46</v>
      </c>
      <c r="AT7" s="46" t="s">
        <v>201</v>
      </c>
      <c r="AU7" s="46" t="s">
        <v>40</v>
      </c>
      <c r="AV7" s="47" t="s">
        <v>37</v>
      </c>
      <c r="AW7" s="31"/>
      <c r="AX7" s="32"/>
      <c r="AY7" s="32"/>
      <c r="AZ7" s="32"/>
      <c r="BA7" s="32"/>
      <c r="BB7" s="32"/>
      <c r="BC7" s="32"/>
      <c r="BD7" s="32"/>
      <c r="BE7" s="32"/>
      <c r="BH7" s="21"/>
      <c r="BI7" s="33"/>
    </row>
    <row r="8" spans="1:61" ht="33" customHeight="1" x14ac:dyDescent="0.2">
      <c r="B8" s="25"/>
      <c r="C8" s="25"/>
      <c r="D8" s="104"/>
      <c r="E8" s="104"/>
      <c r="F8" s="104"/>
      <c r="G8" s="104"/>
      <c r="H8" s="243"/>
      <c r="I8" s="243"/>
      <c r="J8" s="243"/>
      <c r="K8" s="243"/>
      <c r="L8" s="104"/>
      <c r="M8" s="244"/>
      <c r="N8" s="244"/>
      <c r="O8" s="105"/>
      <c r="P8" s="105"/>
      <c r="Q8" s="105"/>
      <c r="R8" s="105"/>
      <c r="S8" s="104"/>
      <c r="T8" s="243"/>
      <c r="U8" s="243"/>
      <c r="V8" s="243"/>
      <c r="W8" s="252"/>
      <c r="X8" s="252"/>
      <c r="Y8" s="252"/>
      <c r="Z8" s="252"/>
      <c r="AA8" s="104"/>
      <c r="AB8" s="253"/>
      <c r="AC8" s="253"/>
      <c r="AD8" s="253"/>
      <c r="AE8" s="253"/>
      <c r="AF8" s="253"/>
      <c r="AG8" s="106"/>
      <c r="AH8" s="107"/>
      <c r="AI8" s="243"/>
      <c r="AJ8" s="243"/>
      <c r="AK8" s="243"/>
      <c r="AL8" s="243"/>
      <c r="AM8" s="24"/>
      <c r="AN8" s="244"/>
      <c r="AO8" s="244"/>
      <c r="AR8" s="19"/>
      <c r="AS8" s="245" t="s">
        <v>202</v>
      </c>
      <c r="AT8" s="245"/>
      <c r="AU8" s="245"/>
      <c r="AV8" s="245"/>
      <c r="AW8" s="31"/>
      <c r="AX8" s="32"/>
      <c r="AY8" s="32"/>
      <c r="AZ8" s="32"/>
      <c r="BA8" s="32"/>
      <c r="BB8" s="32"/>
      <c r="BC8" s="32"/>
      <c r="BD8" s="32"/>
      <c r="BE8" s="32"/>
      <c r="BH8" s="21"/>
      <c r="BI8" s="33"/>
    </row>
    <row r="9" spans="1:61" ht="109.95" customHeight="1" x14ac:dyDescent="0.2">
      <c r="B9" s="161" t="s">
        <v>203</v>
      </c>
      <c r="C9" s="162" t="s">
        <v>204</v>
      </c>
      <c r="D9" s="162" t="s">
        <v>157</v>
      </c>
      <c r="E9" s="162" t="s">
        <v>205</v>
      </c>
      <c r="F9" s="162" t="s">
        <v>206</v>
      </c>
      <c r="G9" s="162" t="s">
        <v>207</v>
      </c>
      <c r="H9" s="162" t="s">
        <v>208</v>
      </c>
      <c r="I9" s="162" t="s">
        <v>209</v>
      </c>
      <c r="J9" s="162" t="s">
        <v>210</v>
      </c>
      <c r="K9" s="162" t="s">
        <v>211</v>
      </c>
      <c r="L9" s="162" t="s">
        <v>212</v>
      </c>
      <c r="M9" s="163" t="s">
        <v>213</v>
      </c>
      <c r="N9" s="163" t="s">
        <v>214</v>
      </c>
      <c r="O9" s="164" t="s">
        <v>215</v>
      </c>
      <c r="P9" s="164" t="s">
        <v>216</v>
      </c>
      <c r="Q9" s="164" t="s">
        <v>217</v>
      </c>
      <c r="R9" s="164" t="s">
        <v>218</v>
      </c>
      <c r="S9" s="162" t="s">
        <v>219</v>
      </c>
      <c r="T9" s="162" t="s">
        <v>220</v>
      </c>
      <c r="U9" s="162" t="s">
        <v>221</v>
      </c>
      <c r="V9" s="162" t="s">
        <v>222</v>
      </c>
      <c r="W9" s="164" t="s">
        <v>223</v>
      </c>
      <c r="X9" s="164" t="s">
        <v>224</v>
      </c>
      <c r="Y9" s="164" t="s">
        <v>225</v>
      </c>
      <c r="Z9" s="164" t="s">
        <v>226</v>
      </c>
      <c r="AA9" s="162" t="s">
        <v>227</v>
      </c>
      <c r="AB9" s="165" t="s">
        <v>228</v>
      </c>
      <c r="AC9" s="165" t="s">
        <v>229</v>
      </c>
      <c r="AD9" s="165" t="s">
        <v>230</v>
      </c>
      <c r="AE9" s="165" t="s">
        <v>231</v>
      </c>
      <c r="AF9" s="165" t="s">
        <v>232</v>
      </c>
      <c r="AG9" s="165" t="s">
        <v>233</v>
      </c>
      <c r="AH9" s="165" t="s">
        <v>234</v>
      </c>
      <c r="AI9" s="166" t="s">
        <v>235</v>
      </c>
      <c r="AJ9" s="166" t="s">
        <v>236</v>
      </c>
      <c r="AK9" s="166" t="s">
        <v>237</v>
      </c>
      <c r="AL9" s="166" t="s">
        <v>238</v>
      </c>
      <c r="AM9" s="167" t="s">
        <v>239</v>
      </c>
      <c r="AN9" s="166" t="s">
        <v>240</v>
      </c>
      <c r="AO9" s="166" t="s">
        <v>241</v>
      </c>
      <c r="AP9" s="166" t="s">
        <v>242</v>
      </c>
      <c r="AQ9" s="168" t="s">
        <v>243</v>
      </c>
      <c r="AW9" s="31"/>
      <c r="AX9" s="32"/>
      <c r="AY9" s="32"/>
      <c r="AZ9" s="32"/>
      <c r="BA9" s="32"/>
      <c r="BB9" s="32"/>
      <c r="BC9" s="32"/>
      <c r="BD9" s="32"/>
      <c r="BE9" s="32"/>
      <c r="BH9" s="21"/>
      <c r="BI9" s="33"/>
    </row>
    <row r="10" spans="1:61" ht="144.6" customHeight="1" x14ac:dyDescent="0.2">
      <c r="A10" s="103"/>
      <c r="B10" s="92">
        <v>1</v>
      </c>
      <c r="C10" s="92">
        <v>2024</v>
      </c>
      <c r="D10" s="92" t="s">
        <v>244</v>
      </c>
      <c r="E10" s="109" t="s">
        <v>245</v>
      </c>
      <c r="F10" s="109" t="s">
        <v>246</v>
      </c>
      <c r="G10" s="109" t="s">
        <v>247</v>
      </c>
      <c r="H10" s="92" t="s">
        <v>248</v>
      </c>
      <c r="I10" s="92" t="s">
        <v>70</v>
      </c>
      <c r="J10" s="92" t="e" vm="13">
        <f>_xlfn.XLOOKUP(año24[[#This Row],[PELIGRO -Tipo]], Tabla12[Calsificación], Tabla12[Imagen])</f>
        <v>#VALUE!</v>
      </c>
      <c r="K10" s="92" t="s">
        <v>110</v>
      </c>
      <c r="L10" s="92" t="s">
        <v>128</v>
      </c>
      <c r="M10" s="112" t="s">
        <v>249</v>
      </c>
      <c r="N10" s="124" t="s">
        <v>250</v>
      </c>
      <c r="O10" s="112">
        <v>2</v>
      </c>
      <c r="P10" s="112">
        <v>4</v>
      </c>
      <c r="Q10" s="112">
        <v>2</v>
      </c>
      <c r="R10" s="112">
        <v>8</v>
      </c>
      <c r="S10" s="92" t="s">
        <v>138</v>
      </c>
      <c r="T10" s="92" t="s">
        <v>251</v>
      </c>
      <c r="U10" s="92" t="s">
        <v>252</v>
      </c>
      <c r="V10" s="113" t="s">
        <v>253</v>
      </c>
      <c r="W10" s="113" t="s">
        <v>52</v>
      </c>
      <c r="X10" s="113" t="s">
        <v>6</v>
      </c>
      <c r="Y10" s="114" t="s">
        <v>40</v>
      </c>
      <c r="Z10" s="92">
        <f>INDEX($AS$3:$AV$6,MATCH($W10,$AR$3:$AR$6,FALSE),MATCH($Y10,AS$7:$AV$7,FALSE))</f>
        <v>9</v>
      </c>
      <c r="AA10" s="111" t="s">
        <v>254</v>
      </c>
      <c r="AB10" s="92" t="s">
        <v>255</v>
      </c>
      <c r="AC10" s="92" t="s">
        <v>255</v>
      </c>
      <c r="AD10" s="113" t="s">
        <v>256</v>
      </c>
      <c r="AE10" s="113" t="s">
        <v>257</v>
      </c>
      <c r="AF10" s="113" t="s">
        <v>258</v>
      </c>
      <c r="AG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10" s="109" t="s">
        <v>259</v>
      </c>
      <c r="AI10" s="113" t="s">
        <v>53</v>
      </c>
      <c r="AJ10" s="113" t="s">
        <v>6</v>
      </c>
      <c r="AK10" s="114" t="s">
        <v>201</v>
      </c>
      <c r="AL10" s="92">
        <f t="shared" ref="AL10:AL73" si="0">INDEX($AS$3:$AV$6,MATCH($AI10,$AR$3:$AR$6,FALSE),MATCH($AK10,$AS$7:$AV$7,FALSE))</f>
        <v>4</v>
      </c>
      <c r="AM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0" s="118"/>
      <c r="AO10" s="115" t="str">
        <f t="shared" ref="AO10:AO73" si="1">IF(AL10&lt;=4,"SI",IF(AL10&gt;=5,"NO"))</f>
        <v>SI</v>
      </c>
      <c r="AP1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0" s="92" t="e" vm="14">
        <f>_xlfn.XLOOKUP(año24[[#This Row],[VALORACION DEL RIESGO RESULTANTE CON CONTROLES (Riesgo residual) - INTERPRETACIÓN DEL RIESGO]], Nivel[Calsificación], Nivel[Imagen])</f>
        <v>#VALUE!</v>
      </c>
      <c r="AW10" s="32"/>
      <c r="AX10" s="32"/>
      <c r="AY10" s="32"/>
      <c r="AZ10" s="32"/>
      <c r="BA10" s="32"/>
      <c r="BB10" s="32"/>
      <c r="BC10" s="32"/>
      <c r="BD10" s="32"/>
      <c r="BE10" s="32"/>
      <c r="BH10" s="21"/>
      <c r="BI10" s="33"/>
    </row>
    <row r="11" spans="1:61" ht="66" customHeight="1" x14ac:dyDescent="0.2">
      <c r="A11" s="10"/>
      <c r="B11" s="92">
        <v>2</v>
      </c>
      <c r="C11" s="92">
        <v>2024</v>
      </c>
      <c r="D11" s="92" t="s">
        <v>244</v>
      </c>
      <c r="E11" s="109" t="s">
        <v>245</v>
      </c>
      <c r="F11" s="109" t="s">
        <v>246</v>
      </c>
      <c r="G11" s="109" t="s">
        <v>247</v>
      </c>
      <c r="H11" s="92" t="s">
        <v>260</v>
      </c>
      <c r="I11" s="92" t="s">
        <v>71</v>
      </c>
      <c r="J11" s="92" t="e" vm="15">
        <f>_xlfn.XLOOKUP(año24[[#This Row],[PELIGRO -Tipo]], Tabla12[Calsificación], Tabla12[Imagen])</f>
        <v>#VALUE!</v>
      </c>
      <c r="K11" s="92" t="s">
        <v>118</v>
      </c>
      <c r="L11" s="92" t="s">
        <v>128</v>
      </c>
      <c r="M11" s="112" t="s">
        <v>249</v>
      </c>
      <c r="N11" s="124" t="s">
        <v>261</v>
      </c>
      <c r="O11" s="112">
        <v>2</v>
      </c>
      <c r="P11" s="112">
        <v>4</v>
      </c>
      <c r="Q11" s="112">
        <v>2</v>
      </c>
      <c r="R11" s="112">
        <v>1</v>
      </c>
      <c r="S11" s="92" t="s">
        <v>138</v>
      </c>
      <c r="T11" s="92" t="s">
        <v>255</v>
      </c>
      <c r="U11" s="92" t="s">
        <v>262</v>
      </c>
      <c r="V11" s="113" t="s">
        <v>263</v>
      </c>
      <c r="W11" s="113" t="s">
        <v>52</v>
      </c>
      <c r="X11" s="113" t="s">
        <v>6</v>
      </c>
      <c r="Y11" s="114" t="s">
        <v>201</v>
      </c>
      <c r="Z11" s="92">
        <f>INDEX($AS$3:$AV$6,MATCH($W11,$AR$3:$AR$6,FALSE),MATCH($Y11,AS$7:$AV$7,FALSE))</f>
        <v>6</v>
      </c>
      <c r="AA11" s="92" t="s">
        <v>254</v>
      </c>
      <c r="AB11" s="92" t="s">
        <v>255</v>
      </c>
      <c r="AC11" s="92" t="s">
        <v>255</v>
      </c>
      <c r="AD11" s="113" t="s">
        <v>264</v>
      </c>
      <c r="AE11" s="113" t="s">
        <v>265</v>
      </c>
      <c r="AF11" s="113" t="s">
        <v>258</v>
      </c>
      <c r="AG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11" s="109" t="s">
        <v>259</v>
      </c>
      <c r="AI11" s="113" t="s">
        <v>52</v>
      </c>
      <c r="AJ11" s="113" t="s">
        <v>6</v>
      </c>
      <c r="AK11" s="114" t="s">
        <v>46</v>
      </c>
      <c r="AL11" s="92">
        <f t="shared" si="0"/>
        <v>3</v>
      </c>
      <c r="AM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1" s="118"/>
      <c r="AO11" s="115" t="str">
        <f t="shared" si="1"/>
        <v>SI</v>
      </c>
      <c r="AP1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11" s="92" t="e" vm="16">
        <f>_xlfn.XLOOKUP(año24[[#This Row],[VALORACION DEL RIESGO RESULTANTE CON CONTROLES (Riesgo residual) - INTERPRETACIÓN DEL RIESGO]], Nivel[Calsificación], Nivel[Imagen])</f>
        <v>#VALUE!</v>
      </c>
      <c r="AW11" s="32"/>
      <c r="AX11" s="32"/>
      <c r="AY11" s="32"/>
      <c r="AZ11" s="32"/>
      <c r="BA11" s="32"/>
      <c r="BB11" s="32"/>
      <c r="BC11" s="32"/>
      <c r="BD11" s="32"/>
      <c r="BE11" s="32"/>
      <c r="BH11" s="21"/>
      <c r="BI11" s="33"/>
    </row>
    <row r="12" spans="1:61" ht="210.6" customHeight="1" x14ac:dyDescent="0.2">
      <c r="A12" s="10"/>
      <c r="B12" s="92">
        <v>3</v>
      </c>
      <c r="C12" s="92">
        <v>2024</v>
      </c>
      <c r="D12" s="92" t="s">
        <v>244</v>
      </c>
      <c r="E12" s="109" t="s">
        <v>245</v>
      </c>
      <c r="F12" s="109" t="s">
        <v>246</v>
      </c>
      <c r="G12" s="109" t="s">
        <v>247</v>
      </c>
      <c r="H12" s="92" t="s">
        <v>266</v>
      </c>
      <c r="I12" s="92" t="s">
        <v>68</v>
      </c>
      <c r="J12" s="92" t="e" vm="17">
        <f>_xlfn.XLOOKUP(año24[[#This Row],[PELIGRO -Tipo]], Tabla12[Calsificación], Tabla12[Imagen])</f>
        <v>#VALUE!</v>
      </c>
      <c r="K12" s="92" t="s">
        <v>101</v>
      </c>
      <c r="L12" s="92" t="s">
        <v>129</v>
      </c>
      <c r="M12" s="112" t="s">
        <v>249</v>
      </c>
      <c r="N12" s="124" t="s">
        <v>250</v>
      </c>
      <c r="O12" s="112">
        <v>2</v>
      </c>
      <c r="P12" s="112">
        <v>4</v>
      </c>
      <c r="Q12" s="112">
        <v>2</v>
      </c>
      <c r="R12" s="112">
        <v>8</v>
      </c>
      <c r="S12" s="92" t="s">
        <v>138</v>
      </c>
      <c r="T12" s="92" t="s">
        <v>267</v>
      </c>
      <c r="U12" s="92" t="s">
        <v>268</v>
      </c>
      <c r="V12" s="113" t="s">
        <v>269</v>
      </c>
      <c r="W12" s="113" t="s">
        <v>53</v>
      </c>
      <c r="X12" s="113" t="s">
        <v>6</v>
      </c>
      <c r="Y12" s="114" t="s">
        <v>201</v>
      </c>
      <c r="Z12" s="92">
        <f>INDEX($AS$3:$AV$6,MATCH($W12,$AR$3:$AR$6,FALSE),MATCH($Y12,AS$7:$AV$7,FALSE))</f>
        <v>4</v>
      </c>
      <c r="AA12" s="92" t="s">
        <v>254</v>
      </c>
      <c r="AB12" s="92" t="s">
        <v>255</v>
      </c>
      <c r="AC12" s="92" t="s">
        <v>255</v>
      </c>
      <c r="AD12" s="113" t="s">
        <v>255</v>
      </c>
      <c r="AE12" s="113" t="s">
        <v>270</v>
      </c>
      <c r="AF12" s="113" t="s">
        <v>255</v>
      </c>
      <c r="AG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2" s="109" t="s">
        <v>259</v>
      </c>
      <c r="AI12" s="113" t="s">
        <v>54</v>
      </c>
      <c r="AJ12" s="113" t="s">
        <v>6</v>
      </c>
      <c r="AK12" s="114" t="s">
        <v>201</v>
      </c>
      <c r="AL12" s="92">
        <f t="shared" si="0"/>
        <v>2</v>
      </c>
      <c r="AM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2" s="118"/>
      <c r="AO12" s="115" t="str">
        <f t="shared" si="1"/>
        <v>SI</v>
      </c>
      <c r="AP1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2" s="92" t="e" vm="16">
        <f>_xlfn.XLOOKUP(año24[[#This Row],[VALORACION DEL RIESGO RESULTANTE CON CONTROLES (Riesgo residual) - INTERPRETACIÓN DEL RIESGO]], Nivel[Calsificación], Nivel[Imagen])</f>
        <v>#VALUE!</v>
      </c>
      <c r="AW12" s="32"/>
      <c r="AX12" s="32"/>
      <c r="AY12" s="32"/>
      <c r="AZ12" s="32"/>
      <c r="BA12" s="32"/>
      <c r="BB12" s="32"/>
      <c r="BC12" s="32"/>
      <c r="BD12" s="32"/>
      <c r="BE12" s="32"/>
      <c r="BH12" s="21"/>
      <c r="BI12" s="33"/>
    </row>
    <row r="13" spans="1:61" ht="176.7" customHeight="1" x14ac:dyDescent="0.2">
      <c r="A13" s="10"/>
      <c r="B13" s="92">
        <v>4</v>
      </c>
      <c r="C13" s="92">
        <v>2024</v>
      </c>
      <c r="D13" s="92" t="s">
        <v>244</v>
      </c>
      <c r="E13" s="109" t="s">
        <v>245</v>
      </c>
      <c r="F13" s="109" t="s">
        <v>246</v>
      </c>
      <c r="G13" s="109" t="s">
        <v>247</v>
      </c>
      <c r="H13" s="92" t="s">
        <v>271</v>
      </c>
      <c r="I13" s="92" t="s">
        <v>68</v>
      </c>
      <c r="J13" s="92" t="e" vm="17">
        <f>_xlfn.XLOOKUP(año24[[#This Row],[PELIGRO -Tipo]], Tabla12[Calsificación], Tabla12[Imagen])</f>
        <v>#VALUE!</v>
      </c>
      <c r="K13" s="92" t="s">
        <v>93</v>
      </c>
      <c r="L13" s="92" t="s">
        <v>129</v>
      </c>
      <c r="M13" s="112" t="s">
        <v>249</v>
      </c>
      <c r="N13" s="124" t="s">
        <v>250</v>
      </c>
      <c r="O13" s="112">
        <v>2</v>
      </c>
      <c r="P13" s="112">
        <v>4</v>
      </c>
      <c r="Q13" s="112">
        <v>2</v>
      </c>
      <c r="R13" s="112">
        <v>8</v>
      </c>
      <c r="S13" s="92" t="s">
        <v>138</v>
      </c>
      <c r="T13" s="92" t="s">
        <v>267</v>
      </c>
      <c r="U13" s="92" t="s">
        <v>268</v>
      </c>
      <c r="V13" s="113" t="s">
        <v>269</v>
      </c>
      <c r="W13" s="113" t="s">
        <v>53</v>
      </c>
      <c r="X13" s="113" t="s">
        <v>6</v>
      </c>
      <c r="Y13" s="114" t="s">
        <v>201</v>
      </c>
      <c r="Z13" s="92">
        <f>INDEX($AS$3:$AV$6,MATCH($W13,$AR$3:$AR$6,FALSE),MATCH($Y13,AS$7:$AV$7,FALSE))</f>
        <v>4</v>
      </c>
      <c r="AA13" s="92" t="s">
        <v>254</v>
      </c>
      <c r="AB13" s="92" t="s">
        <v>255</v>
      </c>
      <c r="AC13" s="92" t="s">
        <v>255</v>
      </c>
      <c r="AD13" s="113" t="s">
        <v>255</v>
      </c>
      <c r="AE13" s="113" t="s">
        <v>270</v>
      </c>
      <c r="AF13" s="113" t="s">
        <v>255</v>
      </c>
      <c r="AG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3" s="109" t="s">
        <v>259</v>
      </c>
      <c r="AI13" s="113" t="s">
        <v>54</v>
      </c>
      <c r="AJ13" s="113" t="s">
        <v>6</v>
      </c>
      <c r="AK13" s="114" t="s">
        <v>201</v>
      </c>
      <c r="AL13" s="92">
        <f t="shared" si="0"/>
        <v>2</v>
      </c>
      <c r="AM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3" s="118"/>
      <c r="AO13" s="115" t="str">
        <f t="shared" si="1"/>
        <v>SI</v>
      </c>
      <c r="AP1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3" s="92" t="e" vm="16">
        <f>_xlfn.XLOOKUP(año24[[#This Row],[VALORACION DEL RIESGO RESULTANTE CON CONTROLES (Riesgo residual) - INTERPRETACIÓN DEL RIESGO]], Nivel[Calsificación], Nivel[Imagen])</f>
        <v>#VALUE!</v>
      </c>
      <c r="AW13" s="32"/>
      <c r="AX13" s="32"/>
      <c r="AY13" s="32"/>
      <c r="AZ13" s="32"/>
      <c r="BA13" s="32"/>
      <c r="BB13" s="32"/>
      <c r="BC13" s="32"/>
      <c r="BD13" s="32"/>
      <c r="BE13" s="32"/>
      <c r="BH13" s="21"/>
      <c r="BI13" s="33"/>
    </row>
    <row r="14" spans="1:61" ht="66" customHeight="1" x14ac:dyDescent="0.2">
      <c r="A14" s="10"/>
      <c r="B14" s="92">
        <v>5</v>
      </c>
      <c r="C14" s="92">
        <v>2024</v>
      </c>
      <c r="D14" s="92" t="s">
        <v>244</v>
      </c>
      <c r="E14" s="109" t="s">
        <v>245</v>
      </c>
      <c r="F14" s="109" t="s">
        <v>246</v>
      </c>
      <c r="G14" s="109" t="s">
        <v>247</v>
      </c>
      <c r="H14" s="113" t="s">
        <v>272</v>
      </c>
      <c r="I14" s="92" t="s">
        <v>67</v>
      </c>
      <c r="J14" s="92" t="e" vm="18">
        <f>_xlfn.XLOOKUP(año24[[#This Row],[PELIGRO -Tipo]], Tabla12[Calsificación], Tabla12[Imagen])</f>
        <v>#VALUE!</v>
      </c>
      <c r="K14" s="92" t="s">
        <v>100</v>
      </c>
      <c r="L14" s="92" t="s">
        <v>130</v>
      </c>
      <c r="M14" s="112" t="s">
        <v>249</v>
      </c>
      <c r="N14" s="124" t="s">
        <v>250</v>
      </c>
      <c r="O14" s="112">
        <v>2</v>
      </c>
      <c r="P14" s="112">
        <v>4</v>
      </c>
      <c r="Q14" s="112">
        <v>2</v>
      </c>
      <c r="R14" s="112">
        <v>8</v>
      </c>
      <c r="S14" s="92" t="s">
        <v>138</v>
      </c>
      <c r="T14" s="92" t="s">
        <v>273</v>
      </c>
      <c r="U14" s="92" t="s">
        <v>274</v>
      </c>
      <c r="V14" s="113" t="s">
        <v>275</v>
      </c>
      <c r="W14" s="113" t="s">
        <v>53</v>
      </c>
      <c r="X14" s="113" t="s">
        <v>6</v>
      </c>
      <c r="Y14" s="114" t="s">
        <v>40</v>
      </c>
      <c r="Z14" s="92">
        <f>INDEX($AS$3:$AV$6,MATCH($W14,$AR$3:$AR$6,FALSE),MATCH($Y14,AS$7:$AV$7,FALSE))</f>
        <v>6</v>
      </c>
      <c r="AA14" s="92" t="s">
        <v>254</v>
      </c>
      <c r="AB14" s="92" t="s">
        <v>255</v>
      </c>
      <c r="AC14" s="92" t="s">
        <v>255</v>
      </c>
      <c r="AD14" s="113" t="s">
        <v>255</v>
      </c>
      <c r="AE14" s="113" t="s">
        <v>276</v>
      </c>
      <c r="AF14" s="113" t="s">
        <v>258</v>
      </c>
      <c r="AG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14" s="109" t="s">
        <v>259</v>
      </c>
      <c r="AI14" s="113" t="s">
        <v>53</v>
      </c>
      <c r="AJ14" s="113" t="s">
        <v>6</v>
      </c>
      <c r="AK14" s="114" t="s">
        <v>201</v>
      </c>
      <c r="AL14" s="92">
        <f t="shared" si="0"/>
        <v>4</v>
      </c>
      <c r="AM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4" s="118"/>
      <c r="AO14" s="115" t="str">
        <f t="shared" si="1"/>
        <v>SI</v>
      </c>
      <c r="AP1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4" s="92" t="e" vm="14">
        <f>_xlfn.XLOOKUP(año24[[#This Row],[VALORACION DEL RIESGO RESULTANTE CON CONTROLES (Riesgo residual) - INTERPRETACIÓN DEL RIESGO]], Nivel[Calsificación], Nivel[Imagen])</f>
        <v>#VALUE!</v>
      </c>
      <c r="AW14" s="32"/>
      <c r="AX14" s="32"/>
      <c r="AY14" s="32"/>
      <c r="AZ14" s="32"/>
      <c r="BA14" s="32"/>
      <c r="BB14" s="32"/>
      <c r="BC14" s="32"/>
      <c r="BD14" s="32"/>
      <c r="BE14" s="32"/>
      <c r="BH14" s="21"/>
      <c r="BI14" s="33"/>
    </row>
    <row r="15" spans="1:61" ht="66" customHeight="1" x14ac:dyDescent="0.2">
      <c r="A15" s="10"/>
      <c r="B15" s="92">
        <v>6</v>
      </c>
      <c r="C15" s="92">
        <v>2024</v>
      </c>
      <c r="D15" s="92" t="s">
        <v>244</v>
      </c>
      <c r="E15" s="109" t="s">
        <v>245</v>
      </c>
      <c r="F15" s="109" t="s">
        <v>246</v>
      </c>
      <c r="G15" s="109" t="s">
        <v>247</v>
      </c>
      <c r="H15" s="92" t="s">
        <v>277</v>
      </c>
      <c r="I15" s="92" t="s">
        <v>68</v>
      </c>
      <c r="J15" s="92" t="e" vm="17">
        <f>_xlfn.XLOOKUP(año24[[#This Row],[PELIGRO -Tipo]], Tabla12[Calsificación], Tabla12[Imagen])</f>
        <v>#VALUE!</v>
      </c>
      <c r="K15" s="92" t="s">
        <v>85</v>
      </c>
      <c r="L15" s="92" t="s">
        <v>129</v>
      </c>
      <c r="M15" s="112" t="s">
        <v>249</v>
      </c>
      <c r="N15" s="124" t="s">
        <v>250</v>
      </c>
      <c r="O15" s="112">
        <v>2</v>
      </c>
      <c r="P15" s="112">
        <v>4</v>
      </c>
      <c r="Q15" s="112">
        <v>2</v>
      </c>
      <c r="R15" s="112">
        <v>8</v>
      </c>
      <c r="S15" s="92" t="s">
        <v>138</v>
      </c>
      <c r="T15" s="92" t="s">
        <v>267</v>
      </c>
      <c r="U15" s="92" t="s">
        <v>268</v>
      </c>
      <c r="V15" s="113" t="s">
        <v>269</v>
      </c>
      <c r="W15" s="113" t="s">
        <v>53</v>
      </c>
      <c r="X15" s="113" t="s">
        <v>6</v>
      </c>
      <c r="Y15" s="114" t="s">
        <v>201</v>
      </c>
      <c r="Z15" s="92">
        <f>INDEX($AS$3:$AV$6,MATCH($W15,$AR$3:$AR$6,FALSE),MATCH($Y15,AS$7:$AV$7,FALSE))</f>
        <v>4</v>
      </c>
      <c r="AA15" s="92" t="s">
        <v>254</v>
      </c>
      <c r="AB15" s="92" t="s">
        <v>255</v>
      </c>
      <c r="AC15" s="92" t="s">
        <v>255</v>
      </c>
      <c r="AD15" s="113" t="s">
        <v>255</v>
      </c>
      <c r="AE15" s="113" t="s">
        <v>270</v>
      </c>
      <c r="AF15" s="113" t="s">
        <v>255</v>
      </c>
      <c r="AG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5" s="109" t="s">
        <v>259</v>
      </c>
      <c r="AI15" s="113" t="s">
        <v>54</v>
      </c>
      <c r="AJ15" s="113" t="s">
        <v>6</v>
      </c>
      <c r="AK15" s="114" t="s">
        <v>201</v>
      </c>
      <c r="AL15" s="92">
        <f t="shared" si="0"/>
        <v>2</v>
      </c>
      <c r="AM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5" s="118"/>
      <c r="AO15" s="115" t="str">
        <f t="shared" si="1"/>
        <v>SI</v>
      </c>
      <c r="AP1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5" s="92" t="e" vm="16">
        <f>_xlfn.XLOOKUP(año24[[#This Row],[VALORACION DEL RIESGO RESULTANTE CON CONTROLES (Riesgo residual) - INTERPRETACIÓN DEL RIESGO]], Nivel[Calsificación], Nivel[Imagen])</f>
        <v>#VALUE!</v>
      </c>
      <c r="AW15" s="32"/>
      <c r="AX15" s="32"/>
      <c r="AY15" s="32"/>
      <c r="AZ15" s="32"/>
      <c r="BA15" s="32"/>
      <c r="BB15" s="32"/>
      <c r="BC15" s="32"/>
      <c r="BD15" s="32"/>
      <c r="BE15" s="32"/>
      <c r="BH15" s="21"/>
      <c r="BI15" s="33"/>
    </row>
    <row r="16" spans="1:61" ht="99" customHeight="1" x14ac:dyDescent="0.2">
      <c r="A16" s="10"/>
      <c r="B16" s="92">
        <v>7</v>
      </c>
      <c r="C16" s="92">
        <v>2024</v>
      </c>
      <c r="D16" s="92" t="s">
        <v>244</v>
      </c>
      <c r="E16" s="109" t="s">
        <v>245</v>
      </c>
      <c r="F16" s="109" t="s">
        <v>246</v>
      </c>
      <c r="G16" s="109" t="s">
        <v>247</v>
      </c>
      <c r="H16" s="92" t="s">
        <v>278</v>
      </c>
      <c r="I16" s="92" t="s">
        <v>66</v>
      </c>
      <c r="J16" s="92" t="e" vm="19">
        <f>_xlfn.XLOOKUP(año24[[#This Row],[PELIGRO -Tipo]], Tabla12[Calsificación], Tabla12[Imagen])</f>
        <v>#VALUE!</v>
      </c>
      <c r="K16" s="92" t="s">
        <v>121</v>
      </c>
      <c r="L16" s="92" t="s">
        <v>129</v>
      </c>
      <c r="M16" s="112" t="s">
        <v>249</v>
      </c>
      <c r="N16" s="124" t="s">
        <v>250</v>
      </c>
      <c r="O16" s="112">
        <v>2</v>
      </c>
      <c r="P16" s="112">
        <v>4</v>
      </c>
      <c r="Q16" s="112">
        <v>2</v>
      </c>
      <c r="R16" s="112">
        <v>4</v>
      </c>
      <c r="S16" s="92" t="s">
        <v>138</v>
      </c>
      <c r="T16" s="92" t="s">
        <v>255</v>
      </c>
      <c r="U16" s="92" t="s">
        <v>255</v>
      </c>
      <c r="V16" s="113" t="s">
        <v>279</v>
      </c>
      <c r="W16" s="113" t="s">
        <v>53</v>
      </c>
      <c r="X16" s="113" t="s">
        <v>6</v>
      </c>
      <c r="Y16" s="114" t="s">
        <v>40</v>
      </c>
      <c r="Z16" s="92">
        <f>INDEX($AS$3:$AV$6,MATCH($W16,$AR$3:$AR$6,FALSE),MATCH($Y16,AS$7:$AV$7,FALSE))</f>
        <v>6</v>
      </c>
      <c r="AA16" s="92" t="s">
        <v>254</v>
      </c>
      <c r="AB16" s="92" t="s">
        <v>255</v>
      </c>
      <c r="AC16" s="92" t="s">
        <v>255</v>
      </c>
      <c r="AD16" s="113" t="s">
        <v>255</v>
      </c>
      <c r="AE16" s="113" t="s">
        <v>280</v>
      </c>
      <c r="AF16" s="113" t="s">
        <v>258</v>
      </c>
      <c r="AG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16" s="109" t="s">
        <v>259</v>
      </c>
      <c r="AI16" s="113" t="s">
        <v>53</v>
      </c>
      <c r="AJ16" s="113" t="s">
        <v>6</v>
      </c>
      <c r="AK16" s="114" t="s">
        <v>201</v>
      </c>
      <c r="AL16" s="92">
        <f t="shared" si="0"/>
        <v>4</v>
      </c>
      <c r="AM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6" s="118"/>
      <c r="AO16" s="115" t="str">
        <f t="shared" si="1"/>
        <v>SI</v>
      </c>
      <c r="AP1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6" s="92" t="e" vm="14">
        <f>_xlfn.XLOOKUP(año24[[#This Row],[VALORACION DEL RIESGO RESULTANTE CON CONTROLES (Riesgo residual) - INTERPRETACIÓN DEL RIESGO]], Nivel[Calsificación], Nivel[Imagen])</f>
        <v>#VALUE!</v>
      </c>
      <c r="AW16" s="32"/>
      <c r="AX16" s="32"/>
      <c r="AY16" s="32"/>
      <c r="AZ16" s="32"/>
      <c r="BA16" s="32"/>
      <c r="BB16" s="32"/>
      <c r="BC16" s="32"/>
      <c r="BD16" s="32"/>
      <c r="BE16" s="32"/>
      <c r="BH16" s="21"/>
      <c r="BI16" s="33"/>
    </row>
    <row r="17" spans="1:61" ht="88.2" customHeight="1" x14ac:dyDescent="0.2">
      <c r="A17" s="10"/>
      <c r="B17" s="92">
        <v>8</v>
      </c>
      <c r="C17" s="92">
        <v>2024</v>
      </c>
      <c r="D17" s="92" t="s">
        <v>244</v>
      </c>
      <c r="E17" s="109" t="s">
        <v>245</v>
      </c>
      <c r="F17" s="109" t="s">
        <v>246</v>
      </c>
      <c r="G17" s="109" t="s">
        <v>247</v>
      </c>
      <c r="H17" s="92" t="s">
        <v>281</v>
      </c>
      <c r="I17" s="92" t="s">
        <v>65</v>
      </c>
      <c r="J17" s="92" t="e" vm="20">
        <f>_xlfn.XLOOKUP(año24[[#This Row],[PELIGRO -Tipo]], Tabla12[Calsificación], Tabla12[Imagen])</f>
        <v>#VALUE!</v>
      </c>
      <c r="K17" s="92" t="s">
        <v>113</v>
      </c>
      <c r="L17" s="92" t="s">
        <v>128</v>
      </c>
      <c r="M17" s="112" t="s">
        <v>249</v>
      </c>
      <c r="N17" s="124" t="s">
        <v>250</v>
      </c>
      <c r="O17" s="112">
        <v>2</v>
      </c>
      <c r="P17" s="112">
        <v>4</v>
      </c>
      <c r="Q17" s="112">
        <v>2</v>
      </c>
      <c r="R17" s="112">
        <v>8</v>
      </c>
      <c r="S17" s="92" t="s">
        <v>138</v>
      </c>
      <c r="T17" s="92" t="s">
        <v>255</v>
      </c>
      <c r="U17" s="92" t="s">
        <v>282</v>
      </c>
      <c r="V17" s="113" t="s">
        <v>283</v>
      </c>
      <c r="W17" s="113" t="s">
        <v>53</v>
      </c>
      <c r="X17" s="113" t="s">
        <v>6</v>
      </c>
      <c r="Y17" s="114" t="s">
        <v>40</v>
      </c>
      <c r="Z17" s="92">
        <f>INDEX($AS$3:$AV$6,MATCH($W17,$AR$3:$AR$6,FALSE),MATCH($Y17,AS$7:$AV$7,FALSE))</f>
        <v>6</v>
      </c>
      <c r="AA17" s="92" t="s">
        <v>254</v>
      </c>
      <c r="AB17" s="92" t="s">
        <v>255</v>
      </c>
      <c r="AC17" s="92" t="s">
        <v>255</v>
      </c>
      <c r="AD17" s="113" t="s">
        <v>255</v>
      </c>
      <c r="AE17" s="113" t="s">
        <v>284</v>
      </c>
      <c r="AF17" s="113" t="s">
        <v>258</v>
      </c>
      <c r="AG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17" s="109" t="s">
        <v>259</v>
      </c>
      <c r="AI17" s="113" t="s">
        <v>53</v>
      </c>
      <c r="AJ17" s="113" t="s">
        <v>6</v>
      </c>
      <c r="AK17" s="114" t="s">
        <v>201</v>
      </c>
      <c r="AL17" s="92">
        <f t="shared" si="0"/>
        <v>4</v>
      </c>
      <c r="AM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 s="118"/>
      <c r="AO17" s="115" t="str">
        <f t="shared" si="1"/>
        <v>SI</v>
      </c>
      <c r="AP1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 s="92" t="e" vm="14">
        <f>_xlfn.XLOOKUP(año24[[#This Row],[VALORACION DEL RIESGO RESULTANTE CON CONTROLES (Riesgo residual) - INTERPRETACIÓN DEL RIESGO]], Nivel[Calsificación], Nivel[Imagen])</f>
        <v>#VALUE!</v>
      </c>
      <c r="AW17" s="32"/>
      <c r="AX17" s="32"/>
      <c r="AY17" s="32"/>
      <c r="AZ17" s="32"/>
      <c r="BA17" s="32"/>
      <c r="BB17" s="32"/>
      <c r="BC17" s="32"/>
      <c r="BD17" s="32"/>
      <c r="BE17" s="32"/>
      <c r="BH17" s="21"/>
      <c r="BI17" s="33"/>
    </row>
    <row r="18" spans="1:61" ht="66" customHeight="1" x14ac:dyDescent="0.2">
      <c r="A18" s="10"/>
      <c r="B18" s="92">
        <v>9</v>
      </c>
      <c r="C18" s="92">
        <v>2024</v>
      </c>
      <c r="D18" s="92" t="s">
        <v>244</v>
      </c>
      <c r="E18" s="109" t="s">
        <v>245</v>
      </c>
      <c r="F18" s="109" t="s">
        <v>246</v>
      </c>
      <c r="G18" s="109" t="s">
        <v>247</v>
      </c>
      <c r="H18" s="92" t="s">
        <v>285</v>
      </c>
      <c r="I18" s="92" t="s">
        <v>65</v>
      </c>
      <c r="J18" s="92" t="e" vm="20">
        <f>_xlfn.XLOOKUP(año24[[#This Row],[PELIGRO -Tipo]], Tabla12[Calsificación], Tabla12[Imagen])</f>
        <v>#VALUE!</v>
      </c>
      <c r="K18" s="92" t="s">
        <v>74</v>
      </c>
      <c r="L18" s="92" t="s">
        <v>129</v>
      </c>
      <c r="M18" s="112" t="s">
        <v>249</v>
      </c>
      <c r="N18" s="124" t="s">
        <v>250</v>
      </c>
      <c r="O18" s="112">
        <v>2</v>
      </c>
      <c r="P18" s="112">
        <v>4</v>
      </c>
      <c r="Q18" s="112">
        <v>2</v>
      </c>
      <c r="R18" s="112">
        <v>8</v>
      </c>
      <c r="S18" s="92" t="s">
        <v>138</v>
      </c>
      <c r="T18" s="92"/>
      <c r="U18" s="92"/>
      <c r="V18" s="113" t="s">
        <v>286</v>
      </c>
      <c r="W18" s="113" t="s">
        <v>53</v>
      </c>
      <c r="X18" s="113" t="s">
        <v>6</v>
      </c>
      <c r="Y18" s="114" t="s">
        <v>40</v>
      </c>
      <c r="Z18" s="92">
        <f>INDEX($AS$3:$AV$6,MATCH($W18,$AR$3:$AR$6,FALSE),MATCH($Y18,AS$7:$AV$7,FALSE))</f>
        <v>6</v>
      </c>
      <c r="AA18" s="92" t="s">
        <v>254</v>
      </c>
      <c r="AB18" s="92" t="s">
        <v>255</v>
      </c>
      <c r="AC18" s="92" t="s">
        <v>255</v>
      </c>
      <c r="AD18" s="113"/>
      <c r="AE18" s="113" t="s">
        <v>287</v>
      </c>
      <c r="AF18" s="113" t="s">
        <v>258</v>
      </c>
      <c r="AG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18" s="109" t="s">
        <v>259</v>
      </c>
      <c r="AI18" s="113" t="s">
        <v>53</v>
      </c>
      <c r="AJ18" s="113" t="s">
        <v>6</v>
      </c>
      <c r="AK18" s="114" t="s">
        <v>201</v>
      </c>
      <c r="AL18" s="92">
        <f t="shared" si="0"/>
        <v>4</v>
      </c>
      <c r="AM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8" s="118"/>
      <c r="AO18" s="115" t="str">
        <f t="shared" si="1"/>
        <v>SI</v>
      </c>
      <c r="AP1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8" s="92" t="e" vm="14">
        <f>_xlfn.XLOOKUP(año24[[#This Row],[VALORACION DEL RIESGO RESULTANTE CON CONTROLES (Riesgo residual) - INTERPRETACIÓN DEL RIESGO]], Nivel[Calsificación], Nivel[Imagen])</f>
        <v>#VALUE!</v>
      </c>
      <c r="AW18" s="32"/>
      <c r="AX18" s="32"/>
      <c r="AY18" s="32"/>
      <c r="AZ18" s="32"/>
      <c r="BA18" s="32"/>
      <c r="BB18" s="32"/>
      <c r="BC18" s="32"/>
      <c r="BD18" s="32"/>
      <c r="BE18" s="32"/>
      <c r="BH18" s="21"/>
      <c r="BI18" s="33"/>
    </row>
    <row r="19" spans="1:61" ht="66" customHeight="1" x14ac:dyDescent="0.2">
      <c r="A19" s="10"/>
      <c r="B19" s="92">
        <v>10</v>
      </c>
      <c r="C19" s="92">
        <v>2024</v>
      </c>
      <c r="D19" s="92" t="s">
        <v>244</v>
      </c>
      <c r="E19" s="109" t="s">
        <v>245</v>
      </c>
      <c r="F19" s="109" t="s">
        <v>246</v>
      </c>
      <c r="G19" s="109" t="s">
        <v>247</v>
      </c>
      <c r="H19" s="92" t="s">
        <v>288</v>
      </c>
      <c r="I19" s="92" t="s">
        <v>70</v>
      </c>
      <c r="J19" s="92" t="e" vm="13">
        <f>_xlfn.XLOOKUP(año24[[#This Row],[PELIGRO -Tipo]], Tabla12[Calsificación], Tabla12[Imagen])</f>
        <v>#VALUE!</v>
      </c>
      <c r="K19" s="92" t="s">
        <v>103</v>
      </c>
      <c r="L19" s="92" t="s">
        <v>128</v>
      </c>
      <c r="M19" s="112" t="s">
        <v>249</v>
      </c>
      <c r="N19" s="124" t="s">
        <v>250</v>
      </c>
      <c r="O19" s="112">
        <v>2</v>
      </c>
      <c r="P19" s="112">
        <v>4</v>
      </c>
      <c r="Q19" s="112">
        <v>2</v>
      </c>
      <c r="R19" s="112">
        <v>8</v>
      </c>
      <c r="S19" s="92" t="s">
        <v>138</v>
      </c>
      <c r="T19" s="92" t="s">
        <v>289</v>
      </c>
      <c r="U19" s="92" t="s">
        <v>290</v>
      </c>
      <c r="V19" s="113" t="s">
        <v>291</v>
      </c>
      <c r="W19" s="113" t="s">
        <v>51</v>
      </c>
      <c r="X19" s="113" t="s">
        <v>6</v>
      </c>
      <c r="Y19" s="114" t="s">
        <v>201</v>
      </c>
      <c r="Z19" s="92">
        <f>INDEX($AS$3:$AV$6,MATCH($W19,$AR$3:$AR$6,FALSE),MATCH($Y19,AS$7:$AV$7,FALSE))</f>
        <v>8</v>
      </c>
      <c r="AA19" s="92" t="s">
        <v>254</v>
      </c>
      <c r="AB19" s="92" t="s">
        <v>255</v>
      </c>
      <c r="AC19" s="92" t="s">
        <v>255</v>
      </c>
      <c r="AD19" s="113" t="s">
        <v>255</v>
      </c>
      <c r="AE19" s="113" t="s">
        <v>292</v>
      </c>
      <c r="AF19" s="113" t="s">
        <v>258</v>
      </c>
      <c r="AG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19" s="109" t="s">
        <v>259</v>
      </c>
      <c r="AI19" s="113" t="s">
        <v>51</v>
      </c>
      <c r="AJ19" s="113" t="s">
        <v>6</v>
      </c>
      <c r="AK19" s="114" t="s">
        <v>46</v>
      </c>
      <c r="AL19" s="92">
        <f t="shared" si="0"/>
        <v>4</v>
      </c>
      <c r="AM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 s="118"/>
      <c r="AO19" s="115" t="str">
        <f t="shared" si="1"/>
        <v>SI</v>
      </c>
      <c r="AP1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9" s="92" t="e" vm="14">
        <f>_xlfn.XLOOKUP(año24[[#This Row],[VALORACION DEL RIESGO RESULTANTE CON CONTROLES (Riesgo residual) - INTERPRETACIÓN DEL RIESGO]], Nivel[Calsificación], Nivel[Imagen])</f>
        <v>#VALUE!</v>
      </c>
      <c r="AW19" s="32"/>
      <c r="AX19" s="32"/>
      <c r="AY19" s="32"/>
      <c r="AZ19" s="32"/>
      <c r="BA19" s="32"/>
      <c r="BB19" s="32"/>
      <c r="BC19" s="32"/>
      <c r="BD19" s="32"/>
      <c r="BE19" s="32"/>
      <c r="BH19" s="21"/>
      <c r="BI19" s="33"/>
    </row>
    <row r="20" spans="1:61" ht="65.7" customHeight="1" x14ac:dyDescent="0.2">
      <c r="A20" s="10"/>
      <c r="B20" s="92">
        <v>11</v>
      </c>
      <c r="C20" s="92">
        <v>2024</v>
      </c>
      <c r="D20" s="92" t="s">
        <v>244</v>
      </c>
      <c r="E20" s="109" t="s">
        <v>245</v>
      </c>
      <c r="F20" s="109" t="s">
        <v>246</v>
      </c>
      <c r="G20" s="109" t="s">
        <v>247</v>
      </c>
      <c r="H20" s="92" t="s">
        <v>293</v>
      </c>
      <c r="I20" s="92" t="s">
        <v>70</v>
      </c>
      <c r="J20" s="92" t="e" vm="13">
        <f>_xlfn.XLOOKUP(año24[[#This Row],[PELIGRO -Tipo]], Tabla12[Calsificación], Tabla12[Imagen])</f>
        <v>#VALUE!</v>
      </c>
      <c r="K20" s="92" t="s">
        <v>117</v>
      </c>
      <c r="L20" s="92" t="s">
        <v>128</v>
      </c>
      <c r="M20" s="112" t="s">
        <v>249</v>
      </c>
      <c r="N20" s="124" t="s">
        <v>261</v>
      </c>
      <c r="O20" s="112">
        <v>2</v>
      </c>
      <c r="P20" s="112">
        <v>4</v>
      </c>
      <c r="Q20" s="112">
        <v>2</v>
      </c>
      <c r="R20" s="112">
        <v>8</v>
      </c>
      <c r="S20" s="92" t="s">
        <v>138</v>
      </c>
      <c r="T20" s="92"/>
      <c r="U20" s="92" t="s">
        <v>294</v>
      </c>
      <c r="V20" s="113" t="s">
        <v>295</v>
      </c>
      <c r="W20" s="113" t="s">
        <v>51</v>
      </c>
      <c r="X20" s="113" t="s">
        <v>6</v>
      </c>
      <c r="Y20" s="114" t="s">
        <v>201</v>
      </c>
      <c r="Z20" s="92">
        <f>INDEX($AS$3:$AV$6,MATCH($W20,$AR$3:$AR$6,FALSE),MATCH($Y20,AS$7:$AV$7,FALSE))</f>
        <v>8</v>
      </c>
      <c r="AA20" s="92" t="s">
        <v>254</v>
      </c>
      <c r="AB20" s="92" t="s">
        <v>255</v>
      </c>
      <c r="AC20" s="92" t="s">
        <v>255</v>
      </c>
      <c r="AD20" s="113" t="s">
        <v>255</v>
      </c>
      <c r="AE20" s="113" t="s">
        <v>296</v>
      </c>
      <c r="AF20" s="113" t="s">
        <v>255</v>
      </c>
      <c r="AG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20" s="109" t="s">
        <v>259</v>
      </c>
      <c r="AI20" s="113" t="s">
        <v>53</v>
      </c>
      <c r="AJ20" s="113" t="s">
        <v>6</v>
      </c>
      <c r="AK20" s="114" t="s">
        <v>201</v>
      </c>
      <c r="AL20" s="92">
        <f t="shared" si="0"/>
        <v>4</v>
      </c>
      <c r="AM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 s="118"/>
      <c r="AO20" s="115" t="str">
        <f t="shared" si="1"/>
        <v>SI</v>
      </c>
      <c r="AP2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0" s="92" t="e" vm="14">
        <f>_xlfn.XLOOKUP(año24[[#This Row],[VALORACION DEL RIESGO RESULTANTE CON CONTROLES (Riesgo residual) - INTERPRETACIÓN DEL RIESGO]], Nivel[Calsificación], Nivel[Imagen])</f>
        <v>#VALUE!</v>
      </c>
      <c r="BH20" s="48"/>
    </row>
    <row r="21" spans="1:61" ht="66" customHeight="1" x14ac:dyDescent="0.2">
      <c r="A21" s="10"/>
      <c r="B21" s="92">
        <v>12</v>
      </c>
      <c r="C21" s="92">
        <v>2024</v>
      </c>
      <c r="D21" s="92" t="s">
        <v>244</v>
      </c>
      <c r="E21" s="109" t="s">
        <v>245</v>
      </c>
      <c r="F21" s="109" t="s">
        <v>297</v>
      </c>
      <c r="G21" s="109" t="s">
        <v>247</v>
      </c>
      <c r="H21" s="113" t="s">
        <v>248</v>
      </c>
      <c r="I21" s="92" t="s">
        <v>70</v>
      </c>
      <c r="J21" s="92" t="e" vm="13">
        <f>_xlfn.XLOOKUP(año24[[#This Row],[PELIGRO -Tipo]], Tabla12[Calsificación], Tabla12[Imagen])</f>
        <v>#VALUE!</v>
      </c>
      <c r="K21" s="92" t="s">
        <v>110</v>
      </c>
      <c r="L21" s="92" t="s">
        <v>128</v>
      </c>
      <c r="M21" s="112" t="s">
        <v>249</v>
      </c>
      <c r="N21" s="124" t="s">
        <v>250</v>
      </c>
      <c r="O21" s="112">
        <v>2</v>
      </c>
      <c r="P21" s="112">
        <v>68</v>
      </c>
      <c r="Q21" s="112">
        <v>2</v>
      </c>
      <c r="R21" s="112">
        <v>8</v>
      </c>
      <c r="S21" s="92" t="s">
        <v>138</v>
      </c>
      <c r="T21" s="92" t="s">
        <v>251</v>
      </c>
      <c r="U21" s="92" t="s">
        <v>252</v>
      </c>
      <c r="V21" s="113" t="s">
        <v>253</v>
      </c>
      <c r="W21" s="113" t="s">
        <v>52</v>
      </c>
      <c r="X21" s="113" t="s">
        <v>6</v>
      </c>
      <c r="Y21" s="114" t="s">
        <v>40</v>
      </c>
      <c r="Z21" s="92">
        <f>INDEX($AS$3:$AV$6,MATCH($W21,$AR$3:$AR$6,FALSE),MATCH($Y21,AS$7:$AV$7,FALSE))</f>
        <v>9</v>
      </c>
      <c r="AA21" s="92" t="s">
        <v>254</v>
      </c>
      <c r="AB21" s="92" t="s">
        <v>255</v>
      </c>
      <c r="AC21" s="92" t="s">
        <v>255</v>
      </c>
      <c r="AD21" s="113" t="s">
        <v>256</v>
      </c>
      <c r="AE21" s="113" t="s">
        <v>257</v>
      </c>
      <c r="AF21" s="113" t="s">
        <v>258</v>
      </c>
      <c r="AG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21" s="109" t="s">
        <v>259</v>
      </c>
      <c r="AI21" s="113" t="s">
        <v>53</v>
      </c>
      <c r="AJ21" s="113" t="s">
        <v>6</v>
      </c>
      <c r="AK21" s="114" t="s">
        <v>201</v>
      </c>
      <c r="AL21" s="92">
        <f t="shared" si="0"/>
        <v>4</v>
      </c>
      <c r="AM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1" s="118"/>
      <c r="AO21" s="115" t="str">
        <f t="shared" si="1"/>
        <v>SI</v>
      </c>
      <c r="AP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1" s="92" t="e" vm="14">
        <f>_xlfn.XLOOKUP(año24[[#This Row],[VALORACION DEL RIESGO RESULTANTE CON CONTROLES (Riesgo residual) - INTERPRETACIÓN DEL RIESGO]], Nivel[Calsificación], Nivel[Imagen])</f>
        <v>#VALUE!</v>
      </c>
      <c r="AW21" s="32"/>
      <c r="AX21" s="32"/>
      <c r="AY21" s="32"/>
      <c r="AZ21" s="32"/>
      <c r="BA21" s="32"/>
      <c r="BB21" s="32"/>
      <c r="BC21" s="32"/>
      <c r="BD21" s="32"/>
      <c r="BE21" s="32"/>
      <c r="BH21" s="21"/>
      <c r="BI21" s="33"/>
    </row>
    <row r="22" spans="1:61" ht="66" customHeight="1" x14ac:dyDescent="0.2">
      <c r="A22" s="10"/>
      <c r="B22" s="92">
        <v>13</v>
      </c>
      <c r="C22" s="92">
        <v>2024</v>
      </c>
      <c r="D22" s="92" t="s">
        <v>244</v>
      </c>
      <c r="E22" s="109" t="s">
        <v>245</v>
      </c>
      <c r="F22" s="109" t="s">
        <v>297</v>
      </c>
      <c r="G22" s="109" t="s">
        <v>247</v>
      </c>
      <c r="H22" s="113" t="s">
        <v>298</v>
      </c>
      <c r="I22" s="92" t="s">
        <v>70</v>
      </c>
      <c r="J22" s="92" t="e" vm="13">
        <f>_xlfn.XLOOKUP(año24[[#This Row],[PELIGRO -Tipo]], Tabla12[Calsificación], Tabla12[Imagen])</f>
        <v>#VALUE!</v>
      </c>
      <c r="K22" s="92" t="s">
        <v>79</v>
      </c>
      <c r="L22" s="92" t="s">
        <v>128</v>
      </c>
      <c r="M22" s="112" t="s">
        <v>249</v>
      </c>
      <c r="N22" s="124" t="s">
        <v>250</v>
      </c>
      <c r="O22" s="112">
        <v>2</v>
      </c>
      <c r="P22" s="112">
        <v>68</v>
      </c>
      <c r="Q22" s="112">
        <v>2</v>
      </c>
      <c r="R22" s="112">
        <v>8</v>
      </c>
      <c r="S22" s="92" t="s">
        <v>138</v>
      </c>
      <c r="T22" s="92" t="s">
        <v>299</v>
      </c>
      <c r="U22" s="92" t="s">
        <v>300</v>
      </c>
      <c r="V22" s="113" t="s">
        <v>301</v>
      </c>
      <c r="W22" s="113" t="s">
        <v>52</v>
      </c>
      <c r="X22" s="113" t="s">
        <v>6</v>
      </c>
      <c r="Y22" s="114" t="s">
        <v>40</v>
      </c>
      <c r="Z22" s="92">
        <f>INDEX($AS$3:$AV$6,MATCH($W22,$AR$3:$AR$6,FALSE),MATCH($Y22,AS$7:$AV$7,FALSE))</f>
        <v>9</v>
      </c>
      <c r="AA22" s="92" t="s">
        <v>254</v>
      </c>
      <c r="AB22" s="92" t="s">
        <v>255</v>
      </c>
      <c r="AC22" s="92" t="s">
        <v>255</v>
      </c>
      <c r="AD22" s="113" t="s">
        <v>302</v>
      </c>
      <c r="AE22" s="113" t="s">
        <v>303</v>
      </c>
      <c r="AF22" s="113" t="s">
        <v>258</v>
      </c>
      <c r="AG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2" s="109" t="s">
        <v>259</v>
      </c>
      <c r="AI22" s="113" t="s">
        <v>53</v>
      </c>
      <c r="AJ22" s="113" t="s">
        <v>6</v>
      </c>
      <c r="AK22" s="114" t="s">
        <v>201</v>
      </c>
      <c r="AL22" s="92">
        <f t="shared" si="0"/>
        <v>4</v>
      </c>
      <c r="AM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 s="118"/>
      <c r="AO22" s="115" t="str">
        <f t="shared" si="1"/>
        <v>SI</v>
      </c>
      <c r="AP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 s="92" t="e" vm="14">
        <f>_xlfn.XLOOKUP(año24[[#This Row],[VALORACION DEL RIESGO RESULTANTE CON CONTROLES (Riesgo residual) - INTERPRETACIÓN DEL RIESGO]], Nivel[Calsificación], Nivel[Imagen])</f>
        <v>#VALUE!</v>
      </c>
      <c r="AW22" s="32"/>
      <c r="AX22" s="32"/>
      <c r="AY22" s="32"/>
      <c r="AZ22" s="32"/>
      <c r="BA22" s="32"/>
      <c r="BB22" s="32"/>
      <c r="BC22" s="32"/>
      <c r="BD22" s="32"/>
      <c r="BE22" s="32"/>
      <c r="BH22" s="21"/>
      <c r="BI22" s="33"/>
    </row>
    <row r="23" spans="1:61" ht="99" customHeight="1" x14ac:dyDescent="0.2">
      <c r="A23" s="10"/>
      <c r="B23" s="92">
        <v>14</v>
      </c>
      <c r="C23" s="92">
        <v>2024</v>
      </c>
      <c r="D23" s="92" t="s">
        <v>244</v>
      </c>
      <c r="E23" s="109" t="s">
        <v>245</v>
      </c>
      <c r="F23" s="109" t="s">
        <v>297</v>
      </c>
      <c r="G23" s="109" t="s">
        <v>247</v>
      </c>
      <c r="H23" s="113" t="s">
        <v>304</v>
      </c>
      <c r="I23" s="92" t="s">
        <v>70</v>
      </c>
      <c r="J23" s="92" t="e" vm="13">
        <f>_xlfn.XLOOKUP(año24[[#This Row],[PELIGRO -Tipo]], Tabla12[Calsificación], Tabla12[Imagen])</f>
        <v>#VALUE!</v>
      </c>
      <c r="K23" s="92" t="s">
        <v>87</v>
      </c>
      <c r="L23" s="92" t="s">
        <v>128</v>
      </c>
      <c r="M23" s="112" t="s">
        <v>249</v>
      </c>
      <c r="N23" s="124" t="s">
        <v>250</v>
      </c>
      <c r="O23" s="112">
        <v>2</v>
      </c>
      <c r="P23" s="112">
        <v>68</v>
      </c>
      <c r="Q23" s="112">
        <v>2</v>
      </c>
      <c r="R23" s="112">
        <v>8</v>
      </c>
      <c r="S23" s="92" t="s">
        <v>138</v>
      </c>
      <c r="T23" s="92" t="s">
        <v>305</v>
      </c>
      <c r="U23" s="92" t="s">
        <v>306</v>
      </c>
      <c r="V23" s="113" t="s">
        <v>307</v>
      </c>
      <c r="W23" s="113" t="s">
        <v>52</v>
      </c>
      <c r="X23" s="113" t="s">
        <v>6</v>
      </c>
      <c r="Y23" s="114" t="s">
        <v>40</v>
      </c>
      <c r="Z23" s="92">
        <f>INDEX($AS$3:$AV$6,MATCH($W23,$AR$3:$AR$6,FALSE),MATCH($Y23,AS$7:$AV$7,FALSE))</f>
        <v>9</v>
      </c>
      <c r="AA23" s="92" t="s">
        <v>254</v>
      </c>
      <c r="AB23" s="92" t="s">
        <v>255</v>
      </c>
      <c r="AC23" s="92" t="s">
        <v>255</v>
      </c>
      <c r="AD23" s="113" t="s">
        <v>308</v>
      </c>
      <c r="AE23" s="113" t="s">
        <v>309</v>
      </c>
      <c r="AF23" s="113" t="s">
        <v>258</v>
      </c>
      <c r="AG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23" s="109" t="s">
        <v>259</v>
      </c>
      <c r="AI23" s="113" t="s">
        <v>53</v>
      </c>
      <c r="AJ23" s="113" t="s">
        <v>6</v>
      </c>
      <c r="AK23" s="114" t="s">
        <v>201</v>
      </c>
      <c r="AL23" s="92">
        <f t="shared" si="0"/>
        <v>4</v>
      </c>
      <c r="AM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3" s="118"/>
      <c r="AO23" s="115" t="str">
        <f t="shared" si="1"/>
        <v>SI</v>
      </c>
      <c r="AP2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3" s="92" t="e" vm="14">
        <f>_xlfn.XLOOKUP(año24[[#This Row],[VALORACION DEL RIESGO RESULTANTE CON CONTROLES (Riesgo residual) - INTERPRETACIÓN DEL RIESGO]], Nivel[Calsificación], Nivel[Imagen])</f>
        <v>#VALUE!</v>
      </c>
      <c r="AW23" s="32"/>
      <c r="AX23" s="32"/>
      <c r="AY23" s="32"/>
      <c r="AZ23" s="32"/>
      <c r="BA23" s="32"/>
      <c r="BB23" s="32"/>
      <c r="BC23" s="32"/>
      <c r="BD23" s="32"/>
      <c r="BE23" s="32"/>
      <c r="BH23" s="21"/>
      <c r="BI23" s="33"/>
    </row>
    <row r="24" spans="1:61" ht="88.2" customHeight="1" x14ac:dyDescent="0.2">
      <c r="A24" s="10"/>
      <c r="B24" s="92">
        <v>15</v>
      </c>
      <c r="C24" s="92">
        <v>2024</v>
      </c>
      <c r="D24" s="92" t="s">
        <v>244</v>
      </c>
      <c r="E24" s="109" t="s">
        <v>245</v>
      </c>
      <c r="F24" s="109" t="s">
        <v>297</v>
      </c>
      <c r="G24" s="109" t="s">
        <v>247</v>
      </c>
      <c r="H24" s="92" t="s">
        <v>260</v>
      </c>
      <c r="I24" s="92" t="s">
        <v>71</v>
      </c>
      <c r="J24" s="92" t="e" vm="15">
        <f>_xlfn.XLOOKUP(año24[[#This Row],[PELIGRO -Tipo]], Tabla12[Calsificación], Tabla12[Imagen])</f>
        <v>#VALUE!</v>
      </c>
      <c r="K24" s="92" t="s">
        <v>118</v>
      </c>
      <c r="L24" s="92" t="s">
        <v>128</v>
      </c>
      <c r="M24" s="112" t="s">
        <v>249</v>
      </c>
      <c r="N24" s="124" t="s">
        <v>261</v>
      </c>
      <c r="O24" s="112">
        <v>2</v>
      </c>
      <c r="P24" s="112">
        <v>68</v>
      </c>
      <c r="Q24" s="112">
        <v>2</v>
      </c>
      <c r="R24" s="112">
        <v>1</v>
      </c>
      <c r="S24" s="92" t="s">
        <v>138</v>
      </c>
      <c r="T24" s="92" t="s">
        <v>310</v>
      </c>
      <c r="U24" s="92" t="s">
        <v>262</v>
      </c>
      <c r="V24" s="113" t="s">
        <v>263</v>
      </c>
      <c r="W24" s="113" t="s">
        <v>52</v>
      </c>
      <c r="X24" s="113" t="s">
        <v>6</v>
      </c>
      <c r="Y24" s="114" t="s">
        <v>201</v>
      </c>
      <c r="Z24" s="92">
        <f>INDEX($AS$3:$AV$6,MATCH($W24,$AR$3:$AR$6,FALSE),MATCH($Y24,AS$7:$AV$7,FALSE))</f>
        <v>6</v>
      </c>
      <c r="AA24" s="111" t="s">
        <v>254</v>
      </c>
      <c r="AB24" s="92" t="s">
        <v>255</v>
      </c>
      <c r="AC24" s="92" t="s">
        <v>255</v>
      </c>
      <c r="AD24" s="113" t="s">
        <v>264</v>
      </c>
      <c r="AE24" s="113" t="s">
        <v>265</v>
      </c>
      <c r="AF24" s="113" t="s">
        <v>258</v>
      </c>
      <c r="AG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24" s="109" t="s">
        <v>259</v>
      </c>
      <c r="AI24" s="113" t="s">
        <v>52</v>
      </c>
      <c r="AJ24" s="113" t="s">
        <v>6</v>
      </c>
      <c r="AK24" s="114" t="s">
        <v>46</v>
      </c>
      <c r="AL24" s="92">
        <f t="shared" si="0"/>
        <v>3</v>
      </c>
      <c r="AM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4" s="118"/>
      <c r="AO24" s="115" t="str">
        <f t="shared" si="1"/>
        <v>SI</v>
      </c>
      <c r="AP2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24" s="92" t="e" vm="16">
        <f>_xlfn.XLOOKUP(año24[[#This Row],[VALORACION DEL RIESGO RESULTANTE CON CONTROLES (Riesgo residual) - INTERPRETACIÓN DEL RIESGO]], Nivel[Calsificación], Nivel[Imagen])</f>
        <v>#VALUE!</v>
      </c>
      <c r="AW24" s="32"/>
      <c r="AX24" s="32"/>
      <c r="AY24" s="32"/>
      <c r="AZ24" s="32"/>
      <c r="BA24" s="32"/>
      <c r="BB24" s="32"/>
      <c r="BC24" s="32"/>
      <c r="BD24" s="32"/>
      <c r="BE24" s="32"/>
      <c r="BH24" s="21"/>
      <c r="BI24" s="33"/>
    </row>
    <row r="25" spans="1:61" ht="66" customHeight="1" x14ac:dyDescent="0.2">
      <c r="A25" s="10"/>
      <c r="B25" s="92">
        <v>16</v>
      </c>
      <c r="C25" s="92">
        <v>2024</v>
      </c>
      <c r="D25" s="92" t="s">
        <v>244</v>
      </c>
      <c r="E25" s="109" t="s">
        <v>245</v>
      </c>
      <c r="F25" s="109" t="s">
        <v>297</v>
      </c>
      <c r="G25" s="109" t="s">
        <v>247</v>
      </c>
      <c r="H25" s="92" t="s">
        <v>311</v>
      </c>
      <c r="I25" s="92" t="s">
        <v>70</v>
      </c>
      <c r="J25" s="92" t="e" vm="13">
        <f>_xlfn.XLOOKUP(año24[[#This Row],[PELIGRO -Tipo]], Tabla12[Calsificación], Tabla12[Imagen])</f>
        <v>#VALUE!</v>
      </c>
      <c r="K25" s="92" t="s">
        <v>79</v>
      </c>
      <c r="L25" s="92" t="s">
        <v>128</v>
      </c>
      <c r="M25" s="112" t="s">
        <v>249</v>
      </c>
      <c r="N25" s="124" t="s">
        <v>250</v>
      </c>
      <c r="O25" s="112">
        <v>2</v>
      </c>
      <c r="P25" s="112">
        <v>68</v>
      </c>
      <c r="Q25" s="112">
        <v>2</v>
      </c>
      <c r="R25" s="112">
        <v>8</v>
      </c>
      <c r="S25" s="92" t="s">
        <v>138</v>
      </c>
      <c r="T25" s="92" t="s">
        <v>312</v>
      </c>
      <c r="U25" s="92" t="s">
        <v>300</v>
      </c>
      <c r="V25" s="113" t="s">
        <v>301</v>
      </c>
      <c r="W25" s="113" t="s">
        <v>52</v>
      </c>
      <c r="X25" s="113" t="s">
        <v>6</v>
      </c>
      <c r="Y25" s="114" t="s">
        <v>40</v>
      </c>
      <c r="Z25" s="92">
        <f>INDEX($AS$3:$AV$6,MATCH($W25,$AR$3:$AR$6,FALSE),MATCH($Y25,AS$7:$AV$7,FALSE))</f>
        <v>9</v>
      </c>
      <c r="AA25" s="92" t="s">
        <v>254</v>
      </c>
      <c r="AB25" s="92" t="s">
        <v>255</v>
      </c>
      <c r="AC25" s="92" t="s">
        <v>255</v>
      </c>
      <c r="AD25" s="113" t="s">
        <v>302</v>
      </c>
      <c r="AE25" s="113" t="s">
        <v>303</v>
      </c>
      <c r="AF25" s="113" t="s">
        <v>258</v>
      </c>
      <c r="AG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5" s="109" t="s">
        <v>259</v>
      </c>
      <c r="AI25" s="113" t="s">
        <v>53</v>
      </c>
      <c r="AJ25" s="113" t="s">
        <v>6</v>
      </c>
      <c r="AK25" s="114" t="s">
        <v>201</v>
      </c>
      <c r="AL25" s="92">
        <f t="shared" si="0"/>
        <v>4</v>
      </c>
      <c r="AM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 s="118"/>
      <c r="AO25" s="115" t="str">
        <f t="shared" si="1"/>
        <v>SI</v>
      </c>
      <c r="AP2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5" s="92" t="e" vm="14">
        <f>_xlfn.XLOOKUP(año24[[#This Row],[VALORACION DEL RIESGO RESULTANTE CON CONTROLES (Riesgo residual) - INTERPRETACIÓN DEL RIESGO]], Nivel[Calsificación], Nivel[Imagen])</f>
        <v>#VALUE!</v>
      </c>
      <c r="AW25" s="32"/>
      <c r="AX25" s="32"/>
      <c r="AY25" s="32"/>
      <c r="AZ25" s="32"/>
      <c r="BA25" s="32"/>
      <c r="BB25" s="32"/>
      <c r="BC25" s="32"/>
      <c r="BD25" s="32"/>
      <c r="BE25" s="32"/>
      <c r="BH25" s="21"/>
      <c r="BI25" s="33"/>
    </row>
    <row r="26" spans="1:61" ht="66" customHeight="1" x14ac:dyDescent="0.2">
      <c r="A26" s="10"/>
      <c r="B26" s="92">
        <v>17</v>
      </c>
      <c r="C26" s="92">
        <v>2024</v>
      </c>
      <c r="D26" s="92" t="s">
        <v>244</v>
      </c>
      <c r="E26" s="109" t="s">
        <v>245</v>
      </c>
      <c r="F26" s="109" t="s">
        <v>297</v>
      </c>
      <c r="G26" s="109" t="s">
        <v>247</v>
      </c>
      <c r="H26" s="92" t="s">
        <v>248</v>
      </c>
      <c r="I26" s="92" t="s">
        <v>70</v>
      </c>
      <c r="J26" s="92" t="e" vm="13">
        <f>_xlfn.XLOOKUP(año24[[#This Row],[PELIGRO -Tipo]], Tabla12[Calsificación], Tabla12[Imagen])</f>
        <v>#VALUE!</v>
      </c>
      <c r="K26" s="92" t="s">
        <v>110</v>
      </c>
      <c r="L26" s="92" t="s">
        <v>128</v>
      </c>
      <c r="M26" s="112" t="s">
        <v>249</v>
      </c>
      <c r="N26" s="124" t="s">
        <v>261</v>
      </c>
      <c r="O26" s="112">
        <v>2</v>
      </c>
      <c r="P26" s="112">
        <v>68</v>
      </c>
      <c r="Q26" s="112">
        <v>2</v>
      </c>
      <c r="R26" s="112">
        <v>8</v>
      </c>
      <c r="S26" s="92" t="s">
        <v>138</v>
      </c>
      <c r="T26" s="92" t="s">
        <v>251</v>
      </c>
      <c r="U26" s="92" t="s">
        <v>252</v>
      </c>
      <c r="V26" s="113" t="s">
        <v>253</v>
      </c>
      <c r="W26" s="113" t="s">
        <v>52</v>
      </c>
      <c r="X26" s="113" t="s">
        <v>6</v>
      </c>
      <c r="Y26" s="114" t="s">
        <v>40</v>
      </c>
      <c r="Z26" s="92">
        <f>INDEX($AS$3:$AV$6,MATCH($W26,$AR$3:$AR$6,FALSE),MATCH($Y26,AS$7:$AV$7,FALSE))</f>
        <v>9</v>
      </c>
      <c r="AA26" s="92" t="s">
        <v>254</v>
      </c>
      <c r="AB26" s="92" t="s">
        <v>255</v>
      </c>
      <c r="AC26" s="92" t="s">
        <v>255</v>
      </c>
      <c r="AD26" s="113" t="s">
        <v>256</v>
      </c>
      <c r="AE26" s="113" t="s">
        <v>257</v>
      </c>
      <c r="AF26" s="113" t="s">
        <v>258</v>
      </c>
      <c r="AG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26" s="109" t="s">
        <v>259</v>
      </c>
      <c r="AI26" s="113" t="s">
        <v>53</v>
      </c>
      <c r="AJ26" s="113" t="s">
        <v>6</v>
      </c>
      <c r="AK26" s="114" t="s">
        <v>201</v>
      </c>
      <c r="AL26" s="92">
        <f t="shared" si="0"/>
        <v>4</v>
      </c>
      <c r="AM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6" s="118"/>
      <c r="AO26" s="115" t="str">
        <f t="shared" si="1"/>
        <v>SI</v>
      </c>
      <c r="AP2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6" s="92" t="e" vm="14">
        <f>_xlfn.XLOOKUP(año24[[#This Row],[VALORACION DEL RIESGO RESULTANTE CON CONTROLES (Riesgo residual) - INTERPRETACIÓN DEL RIESGO]], Nivel[Calsificación], Nivel[Imagen])</f>
        <v>#VALUE!</v>
      </c>
      <c r="AW26" s="32"/>
      <c r="AX26" s="32"/>
      <c r="AY26" s="32"/>
      <c r="AZ26" s="32"/>
      <c r="BA26" s="32"/>
      <c r="BB26" s="32"/>
      <c r="BC26" s="32"/>
      <c r="BD26" s="32"/>
      <c r="BE26" s="32"/>
      <c r="BH26" s="21"/>
      <c r="BI26" s="33"/>
    </row>
    <row r="27" spans="1:61" ht="65.7" customHeight="1" x14ac:dyDescent="0.2">
      <c r="A27" s="10"/>
      <c r="B27" s="92">
        <v>18</v>
      </c>
      <c r="C27" s="92">
        <v>2024</v>
      </c>
      <c r="D27" s="92" t="s">
        <v>244</v>
      </c>
      <c r="E27" s="109" t="s">
        <v>245</v>
      </c>
      <c r="F27" s="109" t="s">
        <v>297</v>
      </c>
      <c r="G27" s="109" t="s">
        <v>247</v>
      </c>
      <c r="H27" s="113" t="s">
        <v>266</v>
      </c>
      <c r="I27" s="92" t="s">
        <v>68</v>
      </c>
      <c r="J27" s="92" t="e" vm="17">
        <f>_xlfn.XLOOKUP(año24[[#This Row],[PELIGRO -Tipo]], Tabla12[Calsificación], Tabla12[Imagen])</f>
        <v>#VALUE!</v>
      </c>
      <c r="K27" s="92" t="s">
        <v>101</v>
      </c>
      <c r="L27" s="92" t="s">
        <v>129</v>
      </c>
      <c r="M27" s="112" t="s">
        <v>249</v>
      </c>
      <c r="N27" s="124" t="s">
        <v>250</v>
      </c>
      <c r="O27" s="112">
        <v>2</v>
      </c>
      <c r="P27" s="112">
        <v>68</v>
      </c>
      <c r="Q27" s="112">
        <v>2</v>
      </c>
      <c r="R27" s="112">
        <v>8</v>
      </c>
      <c r="S27" s="92" t="s">
        <v>138</v>
      </c>
      <c r="T27" s="92" t="s">
        <v>267</v>
      </c>
      <c r="U27" s="92" t="s">
        <v>268</v>
      </c>
      <c r="V27" s="113" t="s">
        <v>269</v>
      </c>
      <c r="W27" s="113" t="s">
        <v>53</v>
      </c>
      <c r="X27" s="113" t="s">
        <v>6</v>
      </c>
      <c r="Y27" s="114" t="s">
        <v>201</v>
      </c>
      <c r="Z27" s="92">
        <f>INDEX($AS$3:$AV$6,MATCH($W27,$AR$3:$AR$6,FALSE),MATCH($Y27,AS$7:$AV$7,FALSE))</f>
        <v>4</v>
      </c>
      <c r="AA27" s="92" t="s">
        <v>254</v>
      </c>
      <c r="AB27" s="92" t="s">
        <v>255</v>
      </c>
      <c r="AC27" s="92" t="s">
        <v>255</v>
      </c>
      <c r="AD27" s="113" t="s">
        <v>255</v>
      </c>
      <c r="AE27" s="113" t="s">
        <v>270</v>
      </c>
      <c r="AF27" s="113" t="s">
        <v>255</v>
      </c>
      <c r="AG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7" s="109" t="s">
        <v>259</v>
      </c>
      <c r="AI27" s="113" t="s">
        <v>54</v>
      </c>
      <c r="AJ27" s="113" t="s">
        <v>6</v>
      </c>
      <c r="AK27" s="114" t="s">
        <v>201</v>
      </c>
      <c r="AL27" s="92">
        <f t="shared" si="0"/>
        <v>2</v>
      </c>
      <c r="AM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7" s="118"/>
      <c r="AO27" s="115" t="str">
        <f t="shared" si="1"/>
        <v>SI</v>
      </c>
      <c r="AP2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7" s="92" t="e" vm="16">
        <f>_xlfn.XLOOKUP(año24[[#This Row],[VALORACION DEL RIESGO RESULTANTE CON CONTROLES (Riesgo residual) - INTERPRETACIÓN DEL RIESGO]], Nivel[Calsificación], Nivel[Imagen])</f>
        <v>#VALUE!</v>
      </c>
      <c r="BH27" s="48"/>
    </row>
    <row r="28" spans="1:61" ht="66" customHeight="1" x14ac:dyDescent="0.2">
      <c r="A28" s="10"/>
      <c r="B28" s="92">
        <v>19</v>
      </c>
      <c r="C28" s="92">
        <v>2024</v>
      </c>
      <c r="D28" s="92" t="s">
        <v>244</v>
      </c>
      <c r="E28" s="109" t="s">
        <v>245</v>
      </c>
      <c r="F28" s="109" t="s">
        <v>297</v>
      </c>
      <c r="G28" s="109" t="s">
        <v>247</v>
      </c>
      <c r="H28" s="113" t="s">
        <v>271</v>
      </c>
      <c r="I28" s="92" t="s">
        <v>68</v>
      </c>
      <c r="J28" s="92" t="e" vm="17">
        <f>_xlfn.XLOOKUP(año24[[#This Row],[PELIGRO -Tipo]], Tabla12[Calsificación], Tabla12[Imagen])</f>
        <v>#VALUE!</v>
      </c>
      <c r="K28" s="92" t="s">
        <v>93</v>
      </c>
      <c r="L28" s="92" t="s">
        <v>129</v>
      </c>
      <c r="M28" s="112" t="s">
        <v>249</v>
      </c>
      <c r="N28" s="124" t="s">
        <v>250</v>
      </c>
      <c r="O28" s="112">
        <v>2</v>
      </c>
      <c r="P28" s="112">
        <v>68</v>
      </c>
      <c r="Q28" s="112">
        <v>2</v>
      </c>
      <c r="R28" s="112">
        <v>8</v>
      </c>
      <c r="S28" s="92" t="s">
        <v>138</v>
      </c>
      <c r="T28" s="92" t="s">
        <v>267</v>
      </c>
      <c r="U28" s="92" t="s">
        <v>268</v>
      </c>
      <c r="V28" s="113" t="s">
        <v>269</v>
      </c>
      <c r="W28" s="113" t="s">
        <v>53</v>
      </c>
      <c r="X28" s="113" t="s">
        <v>6</v>
      </c>
      <c r="Y28" s="114" t="s">
        <v>201</v>
      </c>
      <c r="Z28" s="92">
        <f>INDEX($AS$3:$AV$6,MATCH($W28,$AR$3:$AR$6,FALSE),MATCH($Y28,AS$7:$AV$7,FALSE))</f>
        <v>4</v>
      </c>
      <c r="AA28" s="92" t="s">
        <v>254</v>
      </c>
      <c r="AB28" s="92" t="s">
        <v>255</v>
      </c>
      <c r="AC28" s="92" t="s">
        <v>255</v>
      </c>
      <c r="AD28" s="113" t="s">
        <v>255</v>
      </c>
      <c r="AE28" s="113" t="s">
        <v>270</v>
      </c>
      <c r="AF28" s="113" t="s">
        <v>255</v>
      </c>
      <c r="AG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8" s="109" t="s">
        <v>259</v>
      </c>
      <c r="AI28" s="113" t="s">
        <v>54</v>
      </c>
      <c r="AJ28" s="113" t="s">
        <v>6</v>
      </c>
      <c r="AK28" s="114" t="s">
        <v>201</v>
      </c>
      <c r="AL28" s="92">
        <f t="shared" si="0"/>
        <v>2</v>
      </c>
      <c r="AM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8" s="118"/>
      <c r="AO28" s="115" t="str">
        <f t="shared" si="1"/>
        <v>SI</v>
      </c>
      <c r="AP2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8" s="92" t="e" vm="16">
        <f>_xlfn.XLOOKUP(año24[[#This Row],[VALORACION DEL RIESGO RESULTANTE CON CONTROLES (Riesgo residual) - INTERPRETACIÓN DEL RIESGO]], Nivel[Calsificación], Nivel[Imagen])</f>
        <v>#VALUE!</v>
      </c>
      <c r="AW28" s="32"/>
      <c r="AX28" s="32"/>
      <c r="AY28" s="32"/>
      <c r="AZ28" s="32"/>
      <c r="BA28" s="32"/>
      <c r="BB28" s="32"/>
      <c r="BC28" s="32"/>
      <c r="BD28" s="32"/>
      <c r="BE28" s="32"/>
      <c r="BH28" s="21"/>
      <c r="BI28" s="33"/>
    </row>
    <row r="29" spans="1:61" ht="66" customHeight="1" x14ac:dyDescent="0.2">
      <c r="A29" s="10"/>
      <c r="B29" s="92">
        <v>20</v>
      </c>
      <c r="C29" s="92">
        <v>2024</v>
      </c>
      <c r="D29" s="92" t="s">
        <v>244</v>
      </c>
      <c r="E29" s="109" t="s">
        <v>245</v>
      </c>
      <c r="F29" s="109" t="s">
        <v>297</v>
      </c>
      <c r="G29" s="109" t="s">
        <v>247</v>
      </c>
      <c r="H29" s="113" t="s">
        <v>313</v>
      </c>
      <c r="I29" s="92" t="s">
        <v>68</v>
      </c>
      <c r="J29" s="92" t="e" vm="17">
        <f>_xlfn.XLOOKUP(año24[[#This Row],[PELIGRO -Tipo]], Tabla12[Calsificación], Tabla12[Imagen])</f>
        <v>#VALUE!</v>
      </c>
      <c r="K29" s="92" t="s">
        <v>116</v>
      </c>
      <c r="L29" s="92" t="s">
        <v>129</v>
      </c>
      <c r="M29" s="112" t="s">
        <v>249</v>
      </c>
      <c r="N29" s="124" t="s">
        <v>250</v>
      </c>
      <c r="O29" s="112">
        <v>2</v>
      </c>
      <c r="P29" s="112">
        <v>68</v>
      </c>
      <c r="Q29" s="112">
        <v>2</v>
      </c>
      <c r="R29" s="112">
        <v>8</v>
      </c>
      <c r="S29" s="92" t="s">
        <v>138</v>
      </c>
      <c r="T29" s="92" t="s">
        <v>267</v>
      </c>
      <c r="U29" s="92" t="s">
        <v>268</v>
      </c>
      <c r="V29" s="113" t="s">
        <v>269</v>
      </c>
      <c r="W29" s="113" t="s">
        <v>53</v>
      </c>
      <c r="X29" s="113" t="s">
        <v>6</v>
      </c>
      <c r="Y29" s="114" t="s">
        <v>201</v>
      </c>
      <c r="Z29" s="92">
        <f>INDEX($AS$3:$AV$6,MATCH($W29,$AR$3:$AR$6,FALSE),MATCH($Y29,AS$7:$AV$7,FALSE))</f>
        <v>4</v>
      </c>
      <c r="AA29" s="92" t="s">
        <v>254</v>
      </c>
      <c r="AB29" s="92" t="s">
        <v>255</v>
      </c>
      <c r="AC29" s="92" t="s">
        <v>255</v>
      </c>
      <c r="AD29" s="113" t="s">
        <v>255</v>
      </c>
      <c r="AE29" s="113" t="s">
        <v>270</v>
      </c>
      <c r="AF29" s="113" t="s">
        <v>255</v>
      </c>
      <c r="AG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9" s="109" t="s">
        <v>259</v>
      </c>
      <c r="AI29" s="113" t="s">
        <v>54</v>
      </c>
      <c r="AJ29" s="113" t="s">
        <v>6</v>
      </c>
      <c r="AK29" s="114" t="s">
        <v>201</v>
      </c>
      <c r="AL29" s="92">
        <f t="shared" si="0"/>
        <v>2</v>
      </c>
      <c r="AM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9" s="118"/>
      <c r="AO29" s="115" t="str">
        <f t="shared" si="1"/>
        <v>SI</v>
      </c>
      <c r="AP2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9" s="92" t="e" vm="16">
        <f>_xlfn.XLOOKUP(año24[[#This Row],[VALORACION DEL RIESGO RESULTANTE CON CONTROLES (Riesgo residual) - INTERPRETACIÓN DEL RIESGO]], Nivel[Calsificación], Nivel[Imagen])</f>
        <v>#VALUE!</v>
      </c>
      <c r="AW29" s="32"/>
      <c r="AX29" s="32"/>
      <c r="AY29" s="32"/>
      <c r="AZ29" s="32"/>
      <c r="BA29" s="32"/>
      <c r="BB29" s="32"/>
      <c r="BC29" s="32"/>
      <c r="BD29" s="32"/>
      <c r="BE29" s="32"/>
      <c r="BH29" s="21"/>
      <c r="BI29" s="33"/>
    </row>
    <row r="30" spans="1:61" ht="99" customHeight="1" x14ac:dyDescent="0.2">
      <c r="A30" s="10"/>
      <c r="B30" s="92">
        <v>21</v>
      </c>
      <c r="C30" s="92">
        <v>2024</v>
      </c>
      <c r="D30" s="92" t="s">
        <v>244</v>
      </c>
      <c r="E30" s="109" t="s">
        <v>245</v>
      </c>
      <c r="F30" s="109" t="s">
        <v>297</v>
      </c>
      <c r="G30" s="109" t="s">
        <v>247</v>
      </c>
      <c r="H30" s="113" t="s">
        <v>277</v>
      </c>
      <c r="I30" s="92" t="s">
        <v>68</v>
      </c>
      <c r="J30" s="92" t="e" vm="17">
        <f>_xlfn.XLOOKUP(año24[[#This Row],[PELIGRO -Tipo]], Tabla12[Calsificación], Tabla12[Imagen])</f>
        <v>#VALUE!</v>
      </c>
      <c r="K30" s="92" t="s">
        <v>85</v>
      </c>
      <c r="L30" s="92" t="s">
        <v>129</v>
      </c>
      <c r="M30" s="112" t="s">
        <v>249</v>
      </c>
      <c r="N30" s="124" t="s">
        <v>250</v>
      </c>
      <c r="O30" s="112">
        <v>2</v>
      </c>
      <c r="P30" s="112">
        <v>68</v>
      </c>
      <c r="Q30" s="112">
        <v>2</v>
      </c>
      <c r="R30" s="112">
        <v>8</v>
      </c>
      <c r="S30" s="92" t="s">
        <v>138</v>
      </c>
      <c r="T30" s="92" t="s">
        <v>267</v>
      </c>
      <c r="U30" s="92" t="s">
        <v>268</v>
      </c>
      <c r="V30" s="113" t="s">
        <v>269</v>
      </c>
      <c r="W30" s="113" t="s">
        <v>53</v>
      </c>
      <c r="X30" s="113" t="s">
        <v>6</v>
      </c>
      <c r="Y30" s="114" t="s">
        <v>201</v>
      </c>
      <c r="Z30" s="92">
        <f>INDEX($AS$3:$AV$6,MATCH($W30,$AR$3:$AR$6,FALSE),MATCH($Y30,AS$7:$AV$7,FALSE))</f>
        <v>4</v>
      </c>
      <c r="AA30" s="92" t="s">
        <v>254</v>
      </c>
      <c r="AB30" s="92" t="s">
        <v>255</v>
      </c>
      <c r="AC30" s="92" t="s">
        <v>255</v>
      </c>
      <c r="AD30" s="113" t="s">
        <v>255</v>
      </c>
      <c r="AE30" s="113" t="s">
        <v>270</v>
      </c>
      <c r="AF30" s="113" t="s">
        <v>255</v>
      </c>
      <c r="AG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0" s="109" t="s">
        <v>259</v>
      </c>
      <c r="AI30" s="113" t="s">
        <v>54</v>
      </c>
      <c r="AJ30" s="113" t="s">
        <v>6</v>
      </c>
      <c r="AK30" s="114" t="s">
        <v>201</v>
      </c>
      <c r="AL30" s="92">
        <f t="shared" si="0"/>
        <v>2</v>
      </c>
      <c r="AM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0" s="118"/>
      <c r="AO30" s="115" t="str">
        <f t="shared" si="1"/>
        <v>SI</v>
      </c>
      <c r="AP3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0" s="92" t="e" vm="16">
        <f>_xlfn.XLOOKUP(año24[[#This Row],[VALORACION DEL RIESGO RESULTANTE CON CONTROLES (Riesgo residual) - INTERPRETACIÓN DEL RIESGO]], Nivel[Calsificación], Nivel[Imagen])</f>
        <v>#VALUE!</v>
      </c>
      <c r="AW30" s="32"/>
      <c r="AX30" s="32"/>
      <c r="AY30" s="32"/>
      <c r="AZ30" s="32"/>
      <c r="BA30" s="32"/>
      <c r="BB30" s="32"/>
      <c r="BC30" s="32"/>
      <c r="BD30" s="32"/>
      <c r="BE30" s="32"/>
      <c r="BH30" s="21"/>
      <c r="BI30" s="33"/>
    </row>
    <row r="31" spans="1:61" ht="88.2" customHeight="1" x14ac:dyDescent="0.2">
      <c r="A31" s="10"/>
      <c r="B31" s="92">
        <v>22</v>
      </c>
      <c r="C31" s="92">
        <v>2024</v>
      </c>
      <c r="D31" s="92" t="s">
        <v>244</v>
      </c>
      <c r="E31" s="109" t="s">
        <v>245</v>
      </c>
      <c r="F31" s="109" t="s">
        <v>297</v>
      </c>
      <c r="G31" s="109" t="s">
        <v>247</v>
      </c>
      <c r="H31" s="113" t="s">
        <v>314</v>
      </c>
      <c r="I31" s="92" t="s">
        <v>70</v>
      </c>
      <c r="J31" s="92" t="e" vm="13">
        <f>_xlfn.XLOOKUP(año24[[#This Row],[PELIGRO -Tipo]], Tabla12[Calsificación], Tabla12[Imagen])</f>
        <v>#VALUE!</v>
      </c>
      <c r="K31" s="92" t="s">
        <v>103</v>
      </c>
      <c r="L31" s="92" t="s">
        <v>128</v>
      </c>
      <c r="M31" s="112" t="s">
        <v>249</v>
      </c>
      <c r="N31" s="124" t="s">
        <v>250</v>
      </c>
      <c r="O31" s="112">
        <v>2</v>
      </c>
      <c r="P31" s="112">
        <v>68</v>
      </c>
      <c r="Q31" s="112">
        <v>2</v>
      </c>
      <c r="R31" s="112">
        <v>8</v>
      </c>
      <c r="S31" s="92" t="s">
        <v>138</v>
      </c>
      <c r="T31" s="92" t="s">
        <v>289</v>
      </c>
      <c r="U31" s="92" t="s">
        <v>290</v>
      </c>
      <c r="V31" s="113" t="s">
        <v>291</v>
      </c>
      <c r="W31" s="113" t="s">
        <v>51</v>
      </c>
      <c r="X31" s="113" t="s">
        <v>6</v>
      </c>
      <c r="Y31" s="114" t="s">
        <v>201</v>
      </c>
      <c r="Z31" s="92">
        <f>INDEX($AS$3:$AV$6,MATCH($W31,$AR$3:$AR$6,FALSE),MATCH($Y31,AS$7:$AV$7,FALSE))</f>
        <v>8</v>
      </c>
      <c r="AA31" s="92" t="s">
        <v>254</v>
      </c>
      <c r="AB31" s="92" t="s">
        <v>255</v>
      </c>
      <c r="AC31" s="92" t="s">
        <v>255</v>
      </c>
      <c r="AD31" s="113" t="s">
        <v>255</v>
      </c>
      <c r="AE31" s="113" t="s">
        <v>292</v>
      </c>
      <c r="AF31" s="113" t="s">
        <v>258</v>
      </c>
      <c r="AG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31" s="109" t="s">
        <v>259</v>
      </c>
      <c r="AI31" s="113" t="s">
        <v>51</v>
      </c>
      <c r="AJ31" s="113" t="s">
        <v>6</v>
      </c>
      <c r="AK31" s="114" t="s">
        <v>46</v>
      </c>
      <c r="AL31" s="92">
        <f t="shared" si="0"/>
        <v>4</v>
      </c>
      <c r="AM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 s="118"/>
      <c r="AO31" s="115" t="str">
        <f t="shared" si="1"/>
        <v>SI</v>
      </c>
      <c r="AP3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1" s="92" t="e" vm="14">
        <f>_xlfn.XLOOKUP(año24[[#This Row],[VALORACION DEL RIESGO RESULTANTE CON CONTROLES (Riesgo residual) - INTERPRETACIÓN DEL RIESGO]], Nivel[Calsificación], Nivel[Imagen])</f>
        <v>#VALUE!</v>
      </c>
      <c r="AW31" s="32"/>
      <c r="AX31" s="32"/>
      <c r="AY31" s="32"/>
      <c r="AZ31" s="32"/>
      <c r="BA31" s="32"/>
      <c r="BB31" s="32"/>
      <c r="BC31" s="32"/>
      <c r="BD31" s="32"/>
      <c r="BE31" s="32"/>
      <c r="BH31" s="21"/>
      <c r="BI31" s="33"/>
    </row>
    <row r="32" spans="1:61" ht="66" customHeight="1" x14ac:dyDescent="0.2">
      <c r="A32" s="10"/>
      <c r="B32" s="92">
        <v>23</v>
      </c>
      <c r="C32" s="92">
        <v>2024</v>
      </c>
      <c r="D32" s="92" t="s">
        <v>244</v>
      </c>
      <c r="E32" s="109" t="s">
        <v>245</v>
      </c>
      <c r="F32" s="109" t="s">
        <v>297</v>
      </c>
      <c r="G32" s="109" t="s">
        <v>247</v>
      </c>
      <c r="H32" s="113" t="s">
        <v>288</v>
      </c>
      <c r="I32" s="92" t="s">
        <v>70</v>
      </c>
      <c r="J32" s="92" t="e" vm="13">
        <f>_xlfn.XLOOKUP(año24[[#This Row],[PELIGRO -Tipo]], Tabla12[Calsificación], Tabla12[Imagen])</f>
        <v>#VALUE!</v>
      </c>
      <c r="K32" s="92" t="s">
        <v>103</v>
      </c>
      <c r="L32" s="92" t="s">
        <v>128</v>
      </c>
      <c r="M32" s="112" t="s">
        <v>249</v>
      </c>
      <c r="N32" s="124" t="s">
        <v>250</v>
      </c>
      <c r="O32" s="112">
        <v>2</v>
      </c>
      <c r="P32" s="112">
        <v>68</v>
      </c>
      <c r="Q32" s="112">
        <v>2</v>
      </c>
      <c r="R32" s="112">
        <v>8</v>
      </c>
      <c r="S32" s="92" t="s">
        <v>138</v>
      </c>
      <c r="T32" s="92" t="s">
        <v>289</v>
      </c>
      <c r="U32" s="92" t="s">
        <v>290</v>
      </c>
      <c r="V32" s="113" t="s">
        <v>291</v>
      </c>
      <c r="W32" s="113" t="s">
        <v>51</v>
      </c>
      <c r="X32" s="113" t="s">
        <v>6</v>
      </c>
      <c r="Y32" s="114" t="s">
        <v>201</v>
      </c>
      <c r="Z32" s="92">
        <f>INDEX($AS$3:$AV$6,MATCH($W32,$AR$3:$AR$6,FALSE),MATCH($Y32,AS$7:$AV$7,FALSE))</f>
        <v>8</v>
      </c>
      <c r="AA32" s="92" t="s">
        <v>254</v>
      </c>
      <c r="AB32" s="92" t="s">
        <v>255</v>
      </c>
      <c r="AC32" s="92" t="s">
        <v>255</v>
      </c>
      <c r="AD32" s="113" t="s">
        <v>255</v>
      </c>
      <c r="AE32" s="113" t="s">
        <v>292</v>
      </c>
      <c r="AF32" s="113" t="s">
        <v>258</v>
      </c>
      <c r="AG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32" s="109" t="s">
        <v>259</v>
      </c>
      <c r="AI32" s="113" t="s">
        <v>51</v>
      </c>
      <c r="AJ32" s="113" t="s">
        <v>6</v>
      </c>
      <c r="AK32" s="114" t="s">
        <v>46</v>
      </c>
      <c r="AL32" s="92">
        <f t="shared" si="0"/>
        <v>4</v>
      </c>
      <c r="AM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 s="118"/>
      <c r="AO32" s="115" t="str">
        <f t="shared" si="1"/>
        <v>SI</v>
      </c>
      <c r="AP3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 s="92" t="e" vm="14">
        <f>_xlfn.XLOOKUP(año24[[#This Row],[VALORACION DEL RIESGO RESULTANTE CON CONTROLES (Riesgo residual) - INTERPRETACIÓN DEL RIESGO]], Nivel[Calsificación], Nivel[Imagen])</f>
        <v>#VALUE!</v>
      </c>
      <c r="AW32" s="32"/>
      <c r="AX32" s="32"/>
      <c r="AY32" s="32"/>
      <c r="AZ32" s="32"/>
      <c r="BA32" s="32"/>
      <c r="BB32" s="32"/>
      <c r="BC32" s="32"/>
      <c r="BD32" s="32"/>
      <c r="BE32" s="32"/>
      <c r="BH32" s="21"/>
      <c r="BI32" s="33"/>
    </row>
    <row r="33" spans="1:61" ht="66" customHeight="1" x14ac:dyDescent="0.2">
      <c r="A33" s="10"/>
      <c r="B33" s="92">
        <v>24</v>
      </c>
      <c r="C33" s="92">
        <v>2024</v>
      </c>
      <c r="D33" s="92" t="s">
        <v>244</v>
      </c>
      <c r="E33" s="109" t="s">
        <v>245</v>
      </c>
      <c r="F33" s="109" t="s">
        <v>297</v>
      </c>
      <c r="G33" s="109" t="s">
        <v>247</v>
      </c>
      <c r="H33" s="92" t="s">
        <v>315</v>
      </c>
      <c r="I33" s="92" t="s">
        <v>67</v>
      </c>
      <c r="J33" s="92" t="e" vm="18">
        <f>_xlfn.XLOOKUP(año24[[#This Row],[PELIGRO -Tipo]], Tabla12[Calsificación], Tabla12[Imagen])</f>
        <v>#VALUE!</v>
      </c>
      <c r="K33" s="92" t="s">
        <v>108</v>
      </c>
      <c r="L33" s="92" t="s">
        <v>130</v>
      </c>
      <c r="M33" s="112" t="s">
        <v>249</v>
      </c>
      <c r="N33" s="124" t="s">
        <v>250</v>
      </c>
      <c r="O33" s="112">
        <v>2</v>
      </c>
      <c r="P33" s="112">
        <v>68</v>
      </c>
      <c r="Q33" s="112">
        <v>2</v>
      </c>
      <c r="R33" s="112">
        <v>8</v>
      </c>
      <c r="S33" s="92" t="s">
        <v>138</v>
      </c>
      <c r="T33" s="92" t="s">
        <v>273</v>
      </c>
      <c r="U33" s="92" t="s">
        <v>274</v>
      </c>
      <c r="V33" s="113" t="s">
        <v>275</v>
      </c>
      <c r="W33" s="113" t="s">
        <v>53</v>
      </c>
      <c r="X33" s="113" t="s">
        <v>6</v>
      </c>
      <c r="Y33" s="114" t="s">
        <v>40</v>
      </c>
      <c r="Z33" s="92">
        <f>INDEX($AS$3:$AV$6,MATCH($W33,$AR$3:$AR$6,FALSE),MATCH($Y33,AS$7:$AV$7,FALSE))</f>
        <v>6</v>
      </c>
      <c r="AA33" s="111" t="s">
        <v>254</v>
      </c>
      <c r="AB33" s="92" t="s">
        <v>255</v>
      </c>
      <c r="AC33" s="92" t="s">
        <v>255</v>
      </c>
      <c r="AD33" s="113" t="s">
        <v>255</v>
      </c>
      <c r="AE33" s="113" t="s">
        <v>276</v>
      </c>
      <c r="AF33" s="113" t="s">
        <v>258</v>
      </c>
      <c r="AG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33" s="109" t="s">
        <v>259</v>
      </c>
      <c r="AI33" s="113" t="s">
        <v>53</v>
      </c>
      <c r="AJ33" s="113" t="s">
        <v>6</v>
      </c>
      <c r="AK33" s="114" t="s">
        <v>201</v>
      </c>
      <c r="AL33" s="92">
        <f t="shared" si="0"/>
        <v>4</v>
      </c>
      <c r="AM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3" s="118"/>
      <c r="AO33" s="115" t="str">
        <f t="shared" si="1"/>
        <v>SI</v>
      </c>
      <c r="AP3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33" s="92" t="e" vm="14">
        <f>_xlfn.XLOOKUP(año24[[#This Row],[VALORACION DEL RIESGO RESULTANTE CON CONTROLES (Riesgo residual) - INTERPRETACIÓN DEL RIESGO]], Nivel[Calsificación], Nivel[Imagen])</f>
        <v>#VALUE!</v>
      </c>
      <c r="AW33" s="32"/>
      <c r="AX33" s="32"/>
      <c r="AY33" s="32"/>
      <c r="AZ33" s="32"/>
      <c r="BA33" s="32"/>
      <c r="BB33" s="32"/>
      <c r="BC33" s="32"/>
      <c r="BD33" s="32"/>
      <c r="BE33" s="32"/>
      <c r="BH33" s="21"/>
      <c r="BI33" s="33"/>
    </row>
    <row r="34" spans="1:61" ht="65.7" customHeight="1" x14ac:dyDescent="0.2">
      <c r="A34" s="10"/>
      <c r="B34" s="92">
        <v>25</v>
      </c>
      <c r="C34" s="92">
        <v>2024</v>
      </c>
      <c r="D34" s="92" t="s">
        <v>244</v>
      </c>
      <c r="E34" s="109" t="s">
        <v>245</v>
      </c>
      <c r="F34" s="109" t="s">
        <v>297</v>
      </c>
      <c r="G34" s="109" t="s">
        <v>247</v>
      </c>
      <c r="H34" s="92" t="s">
        <v>272</v>
      </c>
      <c r="I34" s="92" t="s">
        <v>67</v>
      </c>
      <c r="J34" s="92" t="e" vm="18">
        <f>_xlfn.XLOOKUP(año24[[#This Row],[PELIGRO -Tipo]], Tabla12[Calsificación], Tabla12[Imagen])</f>
        <v>#VALUE!</v>
      </c>
      <c r="K34" s="92" t="s">
        <v>100</v>
      </c>
      <c r="L34" s="92" t="s">
        <v>130</v>
      </c>
      <c r="M34" s="112" t="s">
        <v>249</v>
      </c>
      <c r="N34" s="124" t="s">
        <v>250</v>
      </c>
      <c r="O34" s="112">
        <v>2</v>
      </c>
      <c r="P34" s="112">
        <v>68</v>
      </c>
      <c r="Q34" s="112">
        <v>2</v>
      </c>
      <c r="R34" s="112">
        <v>8</v>
      </c>
      <c r="S34" s="92" t="s">
        <v>138</v>
      </c>
      <c r="T34" s="92" t="s">
        <v>273</v>
      </c>
      <c r="U34" s="92" t="s">
        <v>274</v>
      </c>
      <c r="V34" s="113" t="s">
        <v>275</v>
      </c>
      <c r="W34" s="113" t="s">
        <v>53</v>
      </c>
      <c r="X34" s="113" t="s">
        <v>6</v>
      </c>
      <c r="Y34" s="114" t="s">
        <v>40</v>
      </c>
      <c r="Z34" s="92">
        <f>INDEX($AS$3:$AV$6,MATCH($W34,$AR$3:$AR$6,FALSE),MATCH($Y34,AS$7:$AV$7,FALSE))</f>
        <v>6</v>
      </c>
      <c r="AA34" s="92" t="s">
        <v>254</v>
      </c>
      <c r="AB34" s="92" t="s">
        <v>255</v>
      </c>
      <c r="AC34" s="92" t="s">
        <v>255</v>
      </c>
      <c r="AD34" s="113" t="s">
        <v>255</v>
      </c>
      <c r="AE34" s="113" t="s">
        <v>276</v>
      </c>
      <c r="AF34" s="113" t="s">
        <v>258</v>
      </c>
      <c r="AG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34" s="109" t="s">
        <v>259</v>
      </c>
      <c r="AI34" s="113" t="s">
        <v>53</v>
      </c>
      <c r="AJ34" s="113" t="s">
        <v>6</v>
      </c>
      <c r="AK34" s="114" t="s">
        <v>201</v>
      </c>
      <c r="AL34" s="92">
        <f t="shared" si="0"/>
        <v>4</v>
      </c>
      <c r="AM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 s="118"/>
      <c r="AO34" s="115" t="str">
        <f t="shared" si="1"/>
        <v>SI</v>
      </c>
      <c r="AP3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34" s="92" t="e" vm="14">
        <f>_xlfn.XLOOKUP(año24[[#This Row],[VALORACION DEL RIESGO RESULTANTE CON CONTROLES (Riesgo residual) - INTERPRETACIÓN DEL RIESGO]], Nivel[Calsificación], Nivel[Imagen])</f>
        <v>#VALUE!</v>
      </c>
      <c r="BH34" s="48"/>
    </row>
    <row r="35" spans="1:61" ht="113.7" customHeight="1" x14ac:dyDescent="0.2">
      <c r="A35" s="10"/>
      <c r="B35" s="92">
        <v>26</v>
      </c>
      <c r="C35" s="92">
        <v>2024</v>
      </c>
      <c r="D35" s="92" t="s">
        <v>244</v>
      </c>
      <c r="E35" s="109" t="s">
        <v>245</v>
      </c>
      <c r="F35" s="109" t="s">
        <v>297</v>
      </c>
      <c r="G35" s="109" t="s">
        <v>247</v>
      </c>
      <c r="H35" s="92" t="s">
        <v>316</v>
      </c>
      <c r="I35" s="92" t="s">
        <v>69</v>
      </c>
      <c r="J35" s="92" t="e" vm="21">
        <f>_xlfn.XLOOKUP(año24[[#This Row],[PELIGRO -Tipo]], Tabla12[Calsificación], Tabla12[Imagen])</f>
        <v>#VALUE!</v>
      </c>
      <c r="K35" s="92" t="s">
        <v>78</v>
      </c>
      <c r="L35" s="92" t="s">
        <v>129</v>
      </c>
      <c r="M35" s="112" t="s">
        <v>249</v>
      </c>
      <c r="N35" s="124" t="s">
        <v>250</v>
      </c>
      <c r="O35" s="112">
        <v>2</v>
      </c>
      <c r="P35" s="112">
        <v>68</v>
      </c>
      <c r="Q35" s="112">
        <v>2</v>
      </c>
      <c r="R35" s="112">
        <v>8</v>
      </c>
      <c r="S35" s="92" t="s">
        <v>138</v>
      </c>
      <c r="T35" s="92" t="s">
        <v>317</v>
      </c>
      <c r="U35" s="92" t="s">
        <v>318</v>
      </c>
      <c r="V35" s="113" t="s">
        <v>319</v>
      </c>
      <c r="W35" s="113" t="s">
        <v>52</v>
      </c>
      <c r="X35" s="113" t="s">
        <v>6</v>
      </c>
      <c r="Y35" s="114" t="s">
        <v>201</v>
      </c>
      <c r="Z35" s="92">
        <f>INDEX($AS$3:$AV$6,MATCH($W35,$AR$3:$AR$6,FALSE),MATCH($Y35,AS$7:$AV$7,FALSE))</f>
        <v>6</v>
      </c>
      <c r="AA35" s="92" t="s">
        <v>254</v>
      </c>
      <c r="AB35" s="92" t="s">
        <v>255</v>
      </c>
      <c r="AC35" s="92" t="s">
        <v>255</v>
      </c>
      <c r="AD35" s="113" t="s">
        <v>255</v>
      </c>
      <c r="AE35" s="113" t="s">
        <v>320</v>
      </c>
      <c r="AF35" s="113" t="s">
        <v>258</v>
      </c>
      <c r="AG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35" s="109" t="s">
        <v>259</v>
      </c>
      <c r="AI35" s="113" t="s">
        <v>53</v>
      </c>
      <c r="AJ35" s="113" t="s">
        <v>6</v>
      </c>
      <c r="AK35" s="114" t="s">
        <v>201</v>
      </c>
      <c r="AL35" s="92">
        <f t="shared" si="0"/>
        <v>4</v>
      </c>
      <c r="AM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 s="118"/>
      <c r="AO35" s="115" t="str">
        <f t="shared" si="1"/>
        <v>SI</v>
      </c>
      <c r="AP3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5" s="92" t="e" vm="14">
        <f>_xlfn.XLOOKUP(año24[[#This Row],[VALORACION DEL RIESGO RESULTANTE CON CONTROLES (Riesgo residual) - INTERPRETACIÓN DEL RIESGO]], Nivel[Calsificación], Nivel[Imagen])</f>
        <v>#VALUE!</v>
      </c>
      <c r="BH35" s="48"/>
    </row>
    <row r="36" spans="1:61" ht="117.75" customHeight="1" x14ac:dyDescent="0.2">
      <c r="A36" s="10"/>
      <c r="B36" s="92">
        <v>27</v>
      </c>
      <c r="C36" s="92">
        <v>2024</v>
      </c>
      <c r="D36" s="92" t="s">
        <v>244</v>
      </c>
      <c r="E36" s="109" t="s">
        <v>245</v>
      </c>
      <c r="F36" s="109" t="s">
        <v>297</v>
      </c>
      <c r="G36" s="109" t="s">
        <v>247</v>
      </c>
      <c r="H36" s="92" t="s">
        <v>285</v>
      </c>
      <c r="I36" s="92" t="s">
        <v>65</v>
      </c>
      <c r="J36" s="92" t="e" vm="20">
        <f>_xlfn.XLOOKUP(año24[[#This Row],[PELIGRO -Tipo]], Tabla12[Calsificación], Tabla12[Imagen])</f>
        <v>#VALUE!</v>
      </c>
      <c r="K36" s="92" t="s">
        <v>74</v>
      </c>
      <c r="L36" s="92" t="s">
        <v>129</v>
      </c>
      <c r="M36" s="112" t="s">
        <v>249</v>
      </c>
      <c r="N36" s="124" t="s">
        <v>250</v>
      </c>
      <c r="O36" s="112">
        <v>2</v>
      </c>
      <c r="P36" s="112">
        <v>68</v>
      </c>
      <c r="Q36" s="112">
        <v>2</v>
      </c>
      <c r="R36" s="112">
        <v>8</v>
      </c>
      <c r="S36" s="92" t="s">
        <v>138</v>
      </c>
      <c r="T36" s="92"/>
      <c r="U36" s="92"/>
      <c r="V36" s="113" t="s">
        <v>286</v>
      </c>
      <c r="W36" s="113" t="s">
        <v>53</v>
      </c>
      <c r="X36" s="113" t="s">
        <v>6</v>
      </c>
      <c r="Y36" s="114" t="s">
        <v>40</v>
      </c>
      <c r="Z36" s="92">
        <f>INDEX($AS$3:$AV$6,MATCH($W36,$AR$3:$AR$6,FALSE),MATCH($Y36,AS$7:$AV$7,FALSE))</f>
        <v>6</v>
      </c>
      <c r="AA36" s="92" t="s">
        <v>254</v>
      </c>
      <c r="AB36" s="92" t="s">
        <v>255</v>
      </c>
      <c r="AC36" s="92" t="s">
        <v>255</v>
      </c>
      <c r="AD36" s="113"/>
      <c r="AE36" s="113" t="s">
        <v>287</v>
      </c>
      <c r="AF36" s="113" t="s">
        <v>258</v>
      </c>
      <c r="AG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36" s="109" t="s">
        <v>259</v>
      </c>
      <c r="AI36" s="113" t="s">
        <v>53</v>
      </c>
      <c r="AJ36" s="113" t="s">
        <v>6</v>
      </c>
      <c r="AK36" s="114" t="s">
        <v>201</v>
      </c>
      <c r="AL36" s="92">
        <f t="shared" si="0"/>
        <v>4</v>
      </c>
      <c r="AM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6" s="118"/>
      <c r="AO36" s="115" t="str">
        <f t="shared" si="1"/>
        <v>SI</v>
      </c>
      <c r="AP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6" s="92" t="e" vm="14">
        <f>_xlfn.XLOOKUP(año24[[#This Row],[VALORACION DEL RIESGO RESULTANTE CON CONTROLES (Riesgo residual) - INTERPRETACIÓN DEL RIESGO]], Nivel[Calsificación], Nivel[Imagen])</f>
        <v>#VALUE!</v>
      </c>
      <c r="BH36" s="48"/>
    </row>
    <row r="37" spans="1:61" ht="58.95" customHeight="1" x14ac:dyDescent="0.2">
      <c r="A37" s="10"/>
      <c r="B37" s="92">
        <v>28</v>
      </c>
      <c r="C37" s="92">
        <v>2024</v>
      </c>
      <c r="D37" s="92" t="s">
        <v>244</v>
      </c>
      <c r="E37" s="109" t="s">
        <v>245</v>
      </c>
      <c r="F37" s="109" t="s">
        <v>297</v>
      </c>
      <c r="G37" s="109" t="s">
        <v>247</v>
      </c>
      <c r="H37" s="113" t="s">
        <v>281</v>
      </c>
      <c r="I37" s="92" t="s">
        <v>65</v>
      </c>
      <c r="J37" s="92" t="e" vm="20">
        <f>_xlfn.XLOOKUP(año24[[#This Row],[PELIGRO -Tipo]], Tabla12[Calsificación], Tabla12[Imagen])</f>
        <v>#VALUE!</v>
      </c>
      <c r="K37" s="92" t="s">
        <v>113</v>
      </c>
      <c r="L37" s="92" t="s">
        <v>128</v>
      </c>
      <c r="M37" s="112" t="s">
        <v>249</v>
      </c>
      <c r="N37" s="124" t="s">
        <v>250</v>
      </c>
      <c r="O37" s="112">
        <v>2</v>
      </c>
      <c r="P37" s="112">
        <v>68</v>
      </c>
      <c r="Q37" s="112">
        <v>2</v>
      </c>
      <c r="R37" s="112">
        <v>8</v>
      </c>
      <c r="S37" s="92" t="s">
        <v>138</v>
      </c>
      <c r="T37" s="92" t="s">
        <v>255</v>
      </c>
      <c r="U37" s="92" t="s">
        <v>282</v>
      </c>
      <c r="V37" s="113" t="s">
        <v>283</v>
      </c>
      <c r="W37" s="113" t="s">
        <v>53</v>
      </c>
      <c r="X37" s="113" t="s">
        <v>6</v>
      </c>
      <c r="Y37" s="114" t="s">
        <v>40</v>
      </c>
      <c r="Z37" s="92">
        <f>INDEX($AS$3:$AV$6,MATCH($W37,$AR$3:$AR$6,FALSE),MATCH($Y37,AS$7:$AV$7,FALSE))</f>
        <v>6</v>
      </c>
      <c r="AA37" s="92" t="s">
        <v>254</v>
      </c>
      <c r="AB37" s="92" t="s">
        <v>255</v>
      </c>
      <c r="AC37" s="92" t="s">
        <v>255</v>
      </c>
      <c r="AD37" s="113" t="s">
        <v>255</v>
      </c>
      <c r="AE37" s="113" t="s">
        <v>284</v>
      </c>
      <c r="AF37" s="113" t="s">
        <v>258</v>
      </c>
      <c r="AG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37" s="109" t="s">
        <v>259</v>
      </c>
      <c r="AI37" s="113" t="s">
        <v>53</v>
      </c>
      <c r="AJ37" s="113" t="s">
        <v>6</v>
      </c>
      <c r="AK37" s="114" t="s">
        <v>201</v>
      </c>
      <c r="AL37" s="92">
        <f t="shared" si="0"/>
        <v>4</v>
      </c>
      <c r="AM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 s="118"/>
      <c r="AO37" s="115" t="str">
        <f t="shared" si="1"/>
        <v>SI</v>
      </c>
      <c r="AP3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 s="92" t="e" vm="14">
        <f>_xlfn.XLOOKUP(año24[[#This Row],[VALORACION DEL RIESGO RESULTANTE CON CONTROLES (Riesgo residual) - INTERPRETACIÓN DEL RIESGO]], Nivel[Calsificación], Nivel[Imagen])</f>
        <v>#VALUE!</v>
      </c>
      <c r="BH37" s="48"/>
    </row>
    <row r="38" spans="1:61" ht="42.75" customHeight="1" x14ac:dyDescent="0.2">
      <c r="A38" s="10"/>
      <c r="B38" s="92">
        <v>29</v>
      </c>
      <c r="C38" s="92">
        <v>2024</v>
      </c>
      <c r="D38" s="92" t="s">
        <v>244</v>
      </c>
      <c r="E38" s="109" t="s">
        <v>245</v>
      </c>
      <c r="F38" s="109" t="s">
        <v>297</v>
      </c>
      <c r="G38" s="109" t="s">
        <v>247</v>
      </c>
      <c r="H38" s="92" t="s">
        <v>293</v>
      </c>
      <c r="I38" s="92" t="s">
        <v>70</v>
      </c>
      <c r="J38" s="92" t="e" vm="13">
        <f>_xlfn.XLOOKUP(año24[[#This Row],[PELIGRO -Tipo]], Tabla12[Calsificación], Tabla12[Imagen])</f>
        <v>#VALUE!</v>
      </c>
      <c r="K38" s="92" t="s">
        <v>117</v>
      </c>
      <c r="L38" s="92" t="s">
        <v>128</v>
      </c>
      <c r="M38" s="112" t="s">
        <v>249</v>
      </c>
      <c r="N38" s="124" t="s">
        <v>261</v>
      </c>
      <c r="O38" s="112">
        <v>2</v>
      </c>
      <c r="P38" s="112">
        <v>68</v>
      </c>
      <c r="Q38" s="112">
        <v>2</v>
      </c>
      <c r="R38" s="112">
        <v>8</v>
      </c>
      <c r="S38" s="92" t="s">
        <v>138</v>
      </c>
      <c r="T38" s="92"/>
      <c r="U38" s="92" t="s">
        <v>294</v>
      </c>
      <c r="V38" s="113" t="s">
        <v>295</v>
      </c>
      <c r="W38" s="113" t="s">
        <v>51</v>
      </c>
      <c r="X38" s="113" t="s">
        <v>6</v>
      </c>
      <c r="Y38" s="114" t="s">
        <v>201</v>
      </c>
      <c r="Z38" s="92">
        <f>INDEX($AS$3:$AV$6,MATCH($W38,$AR$3:$AR$6,FALSE),MATCH($Y38,AS$7:$AV$7,FALSE))</f>
        <v>8</v>
      </c>
      <c r="AA38" s="92" t="s">
        <v>254</v>
      </c>
      <c r="AB38" s="92" t="s">
        <v>255</v>
      </c>
      <c r="AC38" s="92" t="s">
        <v>255</v>
      </c>
      <c r="AD38" s="113" t="s">
        <v>255</v>
      </c>
      <c r="AE38" s="113" t="s">
        <v>296</v>
      </c>
      <c r="AF38" s="113" t="s">
        <v>255</v>
      </c>
      <c r="AG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38" s="109" t="s">
        <v>259</v>
      </c>
      <c r="AI38" s="113" t="s">
        <v>53</v>
      </c>
      <c r="AJ38" s="113" t="s">
        <v>6</v>
      </c>
      <c r="AK38" s="114" t="s">
        <v>201</v>
      </c>
      <c r="AL38" s="92">
        <f t="shared" si="0"/>
        <v>4</v>
      </c>
      <c r="AM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 s="118"/>
      <c r="AO38" s="115" t="str">
        <f t="shared" si="1"/>
        <v>SI</v>
      </c>
      <c r="AP3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8" s="92" t="e" vm="14">
        <f>_xlfn.XLOOKUP(año24[[#This Row],[VALORACION DEL RIESGO RESULTANTE CON CONTROLES (Riesgo residual) - INTERPRETACIÓN DEL RIESGO]], Nivel[Calsificación], Nivel[Imagen])</f>
        <v>#VALUE!</v>
      </c>
      <c r="BH38" s="48"/>
    </row>
    <row r="39" spans="1:61" ht="42.75" customHeight="1" x14ac:dyDescent="0.2">
      <c r="A39" s="10"/>
      <c r="B39" s="92">
        <v>30</v>
      </c>
      <c r="C39" s="92">
        <v>2024</v>
      </c>
      <c r="D39" s="92" t="s">
        <v>244</v>
      </c>
      <c r="E39" s="109" t="s">
        <v>245</v>
      </c>
      <c r="F39" s="109" t="s">
        <v>297</v>
      </c>
      <c r="G39" s="109" t="s">
        <v>247</v>
      </c>
      <c r="H39" s="92" t="s">
        <v>293</v>
      </c>
      <c r="I39" s="92" t="s">
        <v>70</v>
      </c>
      <c r="J39" s="92" t="e" vm="13">
        <f>_xlfn.XLOOKUP(año24[[#This Row],[PELIGRO -Tipo]], Tabla12[Calsificación], Tabla12[Imagen])</f>
        <v>#VALUE!</v>
      </c>
      <c r="K39" s="92" t="s">
        <v>117</v>
      </c>
      <c r="L39" s="92" t="s">
        <v>128</v>
      </c>
      <c r="M39" s="112" t="s">
        <v>249</v>
      </c>
      <c r="N39" s="124" t="s">
        <v>261</v>
      </c>
      <c r="O39" s="112">
        <v>2</v>
      </c>
      <c r="P39" s="112">
        <v>68</v>
      </c>
      <c r="Q39" s="112">
        <v>2</v>
      </c>
      <c r="R39" s="112">
        <v>8</v>
      </c>
      <c r="S39" s="92" t="s">
        <v>138</v>
      </c>
      <c r="T39" s="92"/>
      <c r="U39" s="92" t="s">
        <v>294</v>
      </c>
      <c r="V39" s="113" t="s">
        <v>295</v>
      </c>
      <c r="W39" s="113" t="s">
        <v>51</v>
      </c>
      <c r="X39" s="113" t="s">
        <v>6</v>
      </c>
      <c r="Y39" s="114" t="s">
        <v>201</v>
      </c>
      <c r="Z39" s="92">
        <f>INDEX($AS$3:$AV$6,MATCH($W39,$AR$3:$AR$6,FALSE),MATCH($Y39,AS$7:$AV$7,FALSE))</f>
        <v>8</v>
      </c>
      <c r="AA39" s="92" t="s">
        <v>254</v>
      </c>
      <c r="AB39" s="92" t="s">
        <v>255</v>
      </c>
      <c r="AC39" s="92" t="s">
        <v>255</v>
      </c>
      <c r="AD39" s="113" t="s">
        <v>255</v>
      </c>
      <c r="AE39" s="113" t="s">
        <v>296</v>
      </c>
      <c r="AF39" s="113" t="s">
        <v>255</v>
      </c>
      <c r="AG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39" s="109" t="s">
        <v>259</v>
      </c>
      <c r="AI39" s="113" t="s">
        <v>53</v>
      </c>
      <c r="AJ39" s="113" t="s">
        <v>6</v>
      </c>
      <c r="AK39" s="114" t="s">
        <v>201</v>
      </c>
      <c r="AL39" s="92">
        <f t="shared" si="0"/>
        <v>4</v>
      </c>
      <c r="AM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9" s="118"/>
      <c r="AO39" s="115" t="str">
        <f t="shared" si="1"/>
        <v>SI</v>
      </c>
      <c r="AP3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9" s="92" t="e" vm="14">
        <f>_xlfn.XLOOKUP(año24[[#This Row],[VALORACION DEL RIESGO RESULTANTE CON CONTROLES (Riesgo residual) - INTERPRETACIÓN DEL RIESGO]], Nivel[Calsificación], Nivel[Imagen])</f>
        <v>#VALUE!</v>
      </c>
      <c r="BH39" s="48"/>
    </row>
    <row r="40" spans="1:61" ht="105" customHeight="1" x14ac:dyDescent="0.2">
      <c r="A40" s="10"/>
      <c r="B40" s="92">
        <v>31</v>
      </c>
      <c r="C40" s="92">
        <v>2024</v>
      </c>
      <c r="D40" s="92" t="s">
        <v>244</v>
      </c>
      <c r="E40" s="109" t="s">
        <v>321</v>
      </c>
      <c r="F40" s="109" t="s">
        <v>322</v>
      </c>
      <c r="G40" s="109" t="s">
        <v>323</v>
      </c>
      <c r="H40" s="92" t="s">
        <v>324</v>
      </c>
      <c r="I40" s="92" t="s">
        <v>70</v>
      </c>
      <c r="J40" s="92" t="e" vm="13">
        <f>_xlfn.XLOOKUP(año24[[#This Row],[PELIGRO -Tipo]], Tabla12[Calsificación], Tabla12[Imagen])</f>
        <v>#VALUE!</v>
      </c>
      <c r="K40" s="92" t="s">
        <v>79</v>
      </c>
      <c r="L40" s="92" t="s">
        <v>128</v>
      </c>
      <c r="M40" s="112" t="s">
        <v>249</v>
      </c>
      <c r="N40" s="124" t="s">
        <v>250</v>
      </c>
      <c r="O40" s="112">
        <v>2</v>
      </c>
      <c r="P40" s="112">
        <v>53</v>
      </c>
      <c r="Q40" s="112">
        <v>2</v>
      </c>
      <c r="R40" s="112">
        <v>8</v>
      </c>
      <c r="S40" s="92" t="s">
        <v>138</v>
      </c>
      <c r="T40" s="92" t="s">
        <v>312</v>
      </c>
      <c r="U40" s="92" t="s">
        <v>300</v>
      </c>
      <c r="V40" s="113" t="s">
        <v>301</v>
      </c>
      <c r="W40" s="113" t="s">
        <v>52</v>
      </c>
      <c r="X40" s="113" t="s">
        <v>6</v>
      </c>
      <c r="Y40" s="114" t="s">
        <v>40</v>
      </c>
      <c r="Z40" s="92">
        <f>INDEX($AS$3:$AV$6,MATCH($W40,$AR$3:$AR$6,FALSE),MATCH($Y40,AS$7:$AV$7,FALSE))</f>
        <v>9</v>
      </c>
      <c r="AA40" s="92" t="s">
        <v>254</v>
      </c>
      <c r="AB40" s="92" t="s">
        <v>255</v>
      </c>
      <c r="AC40" s="92" t="s">
        <v>255</v>
      </c>
      <c r="AD40" s="113" t="s">
        <v>302</v>
      </c>
      <c r="AE40" s="113" t="s">
        <v>303</v>
      </c>
      <c r="AF40" s="113" t="s">
        <v>258</v>
      </c>
      <c r="AG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0" s="109" t="s">
        <v>259</v>
      </c>
      <c r="AI40" s="113" t="s">
        <v>53</v>
      </c>
      <c r="AJ40" s="113" t="s">
        <v>6</v>
      </c>
      <c r="AK40" s="114" t="s">
        <v>201</v>
      </c>
      <c r="AL40" s="92">
        <f t="shared" si="0"/>
        <v>4</v>
      </c>
      <c r="AM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0" s="118" t="s">
        <v>325</v>
      </c>
      <c r="AO40" s="115" t="str">
        <f t="shared" si="1"/>
        <v>SI</v>
      </c>
      <c r="AP4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0" s="92" t="e" vm="14">
        <f>_xlfn.XLOOKUP(año24[[#This Row],[VALORACION DEL RIESGO RESULTANTE CON CONTROLES (Riesgo residual) - INTERPRETACIÓN DEL RIESGO]], Nivel[Calsificación], Nivel[Imagen])</f>
        <v>#VALUE!</v>
      </c>
      <c r="BH40" s="48"/>
    </row>
    <row r="41" spans="1:61" ht="81" customHeight="1" x14ac:dyDescent="0.2">
      <c r="A41" s="10"/>
      <c r="B41" s="92">
        <v>32</v>
      </c>
      <c r="C41" s="92">
        <v>2024</v>
      </c>
      <c r="D41" s="92" t="s">
        <v>244</v>
      </c>
      <c r="E41" s="109" t="s">
        <v>321</v>
      </c>
      <c r="F41" s="109" t="s">
        <v>322</v>
      </c>
      <c r="G41" s="109" t="s">
        <v>323</v>
      </c>
      <c r="H41" s="92" t="s">
        <v>326</v>
      </c>
      <c r="I41" s="92" t="s">
        <v>70</v>
      </c>
      <c r="J41" s="92" t="e" vm="13">
        <f>_xlfn.XLOOKUP(año24[[#This Row],[PELIGRO -Tipo]], Tabla12[Calsificación], Tabla12[Imagen])</f>
        <v>#VALUE!</v>
      </c>
      <c r="K41" s="92" t="s">
        <v>79</v>
      </c>
      <c r="L41" s="92" t="s">
        <v>128</v>
      </c>
      <c r="M41" s="112" t="s">
        <v>249</v>
      </c>
      <c r="N41" s="124" t="s">
        <v>250</v>
      </c>
      <c r="O41" s="112">
        <v>2</v>
      </c>
      <c r="P41" s="112">
        <v>53</v>
      </c>
      <c r="Q41" s="112">
        <v>2</v>
      </c>
      <c r="R41" s="112">
        <v>8</v>
      </c>
      <c r="S41" s="92" t="s">
        <v>138</v>
      </c>
      <c r="T41" s="92" t="s">
        <v>317</v>
      </c>
      <c r="U41" s="92" t="s">
        <v>300</v>
      </c>
      <c r="V41" s="113" t="s">
        <v>301</v>
      </c>
      <c r="W41" s="113" t="s">
        <v>52</v>
      </c>
      <c r="X41" s="113" t="s">
        <v>6</v>
      </c>
      <c r="Y41" s="114" t="s">
        <v>40</v>
      </c>
      <c r="Z41" s="92">
        <f>INDEX($AS$3:$AV$6,MATCH($W41,$AR$3:$AR$6,FALSE),MATCH($Y41,AS$7:$AV$7,FALSE))</f>
        <v>9</v>
      </c>
      <c r="AA41" s="92" t="s">
        <v>254</v>
      </c>
      <c r="AB41" s="92" t="s">
        <v>255</v>
      </c>
      <c r="AC41" s="92" t="s">
        <v>255</v>
      </c>
      <c r="AD41" s="113" t="s">
        <v>302</v>
      </c>
      <c r="AE41" s="113" t="s">
        <v>303</v>
      </c>
      <c r="AF41" s="113" t="s">
        <v>258</v>
      </c>
      <c r="AG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1" s="109" t="s">
        <v>259</v>
      </c>
      <c r="AI41" s="113" t="s">
        <v>53</v>
      </c>
      <c r="AJ41" s="113" t="s">
        <v>6</v>
      </c>
      <c r="AK41" s="114" t="s">
        <v>201</v>
      </c>
      <c r="AL41" s="92">
        <f t="shared" si="0"/>
        <v>4</v>
      </c>
      <c r="AM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1" s="118"/>
      <c r="AO41" s="115" t="str">
        <f t="shared" si="1"/>
        <v>SI</v>
      </c>
      <c r="AP4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1" s="92" t="e" vm="14">
        <f>_xlfn.XLOOKUP(año24[[#This Row],[VALORACION DEL RIESGO RESULTANTE CON CONTROLES (Riesgo residual) - INTERPRETACIÓN DEL RIESGO]], Nivel[Calsificación], Nivel[Imagen])</f>
        <v>#VALUE!</v>
      </c>
      <c r="BH41" s="48"/>
    </row>
    <row r="42" spans="1:61" ht="42.75" customHeight="1" x14ac:dyDescent="0.2">
      <c r="A42" s="10"/>
      <c r="B42" s="92">
        <v>33</v>
      </c>
      <c r="C42" s="92">
        <v>2024</v>
      </c>
      <c r="D42" s="92" t="s">
        <v>244</v>
      </c>
      <c r="E42" s="109" t="s">
        <v>321</v>
      </c>
      <c r="F42" s="109" t="s">
        <v>322</v>
      </c>
      <c r="G42" s="109" t="s">
        <v>323</v>
      </c>
      <c r="H42" s="92" t="s">
        <v>260</v>
      </c>
      <c r="I42" s="92" t="s">
        <v>71</v>
      </c>
      <c r="J42" s="92" t="e" vm="15">
        <f>_xlfn.XLOOKUP(año24[[#This Row],[PELIGRO -Tipo]], Tabla12[Calsificación], Tabla12[Imagen])</f>
        <v>#VALUE!</v>
      </c>
      <c r="K42" s="92" t="s">
        <v>118</v>
      </c>
      <c r="L42" s="92" t="s">
        <v>128</v>
      </c>
      <c r="M42" s="112" t="s">
        <v>249</v>
      </c>
      <c r="N42" s="124" t="s">
        <v>261</v>
      </c>
      <c r="O42" s="112">
        <v>2</v>
      </c>
      <c r="P42" s="112">
        <v>53</v>
      </c>
      <c r="Q42" s="112">
        <v>2</v>
      </c>
      <c r="R42" s="112">
        <v>1</v>
      </c>
      <c r="S42" s="92" t="s">
        <v>138</v>
      </c>
      <c r="T42" s="92" t="s">
        <v>255</v>
      </c>
      <c r="U42" s="92" t="s">
        <v>262</v>
      </c>
      <c r="V42" s="113" t="s">
        <v>263</v>
      </c>
      <c r="W42" s="113" t="s">
        <v>52</v>
      </c>
      <c r="X42" s="113" t="s">
        <v>6</v>
      </c>
      <c r="Y42" s="114" t="s">
        <v>201</v>
      </c>
      <c r="Z42" s="92">
        <f>INDEX($AS$3:$AV$6,MATCH($W42,$AR$3:$AR$6,FALSE),MATCH($Y42,AS$7:$AV$7,FALSE))</f>
        <v>6</v>
      </c>
      <c r="AA42" s="92" t="s">
        <v>254</v>
      </c>
      <c r="AB42" s="92" t="s">
        <v>255</v>
      </c>
      <c r="AC42" s="92" t="s">
        <v>255</v>
      </c>
      <c r="AD42" s="113" t="s">
        <v>264</v>
      </c>
      <c r="AE42" s="113" t="s">
        <v>265</v>
      </c>
      <c r="AF42" s="113" t="s">
        <v>258</v>
      </c>
      <c r="AG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42" s="109" t="s">
        <v>259</v>
      </c>
      <c r="AI42" s="113" t="s">
        <v>52</v>
      </c>
      <c r="AJ42" s="113" t="s">
        <v>6</v>
      </c>
      <c r="AK42" s="114" t="s">
        <v>46</v>
      </c>
      <c r="AL42" s="92">
        <f t="shared" si="0"/>
        <v>3</v>
      </c>
      <c r="AM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2" s="118"/>
      <c r="AO42" s="115" t="str">
        <f t="shared" si="1"/>
        <v>SI</v>
      </c>
      <c r="AP4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42" s="92" t="e" vm="16">
        <f>_xlfn.XLOOKUP(año24[[#This Row],[VALORACION DEL RIESGO RESULTANTE CON CONTROLES (Riesgo residual) - INTERPRETACIÓN DEL RIESGO]], Nivel[Calsificación], Nivel[Imagen])</f>
        <v>#VALUE!</v>
      </c>
      <c r="BH42" s="48"/>
    </row>
    <row r="43" spans="1:61" ht="42.75" customHeight="1" x14ac:dyDescent="0.2">
      <c r="A43" s="10"/>
      <c r="B43" s="92">
        <v>34</v>
      </c>
      <c r="C43" s="92">
        <v>2024</v>
      </c>
      <c r="D43" s="92" t="s">
        <v>244</v>
      </c>
      <c r="E43" s="109" t="s">
        <v>321</v>
      </c>
      <c r="F43" s="109" t="s">
        <v>322</v>
      </c>
      <c r="G43" s="109" t="s">
        <v>323</v>
      </c>
      <c r="H43" s="92" t="s">
        <v>327</v>
      </c>
      <c r="I43" s="92" t="s">
        <v>68</v>
      </c>
      <c r="J43" s="92" t="e" vm="17">
        <f>_xlfn.XLOOKUP(año24[[#This Row],[PELIGRO -Tipo]], Tabla12[Calsificación], Tabla12[Imagen])</f>
        <v>#VALUE!</v>
      </c>
      <c r="K43" s="92" t="s">
        <v>77</v>
      </c>
      <c r="L43" s="92" t="s">
        <v>129</v>
      </c>
      <c r="M43" s="112" t="s">
        <v>249</v>
      </c>
      <c r="N43" s="124" t="s">
        <v>250</v>
      </c>
      <c r="O43" s="112">
        <v>2</v>
      </c>
      <c r="P43" s="112">
        <v>53</v>
      </c>
      <c r="Q43" s="112">
        <v>2</v>
      </c>
      <c r="R43" s="112">
        <v>8</v>
      </c>
      <c r="S43" s="92" t="s">
        <v>138</v>
      </c>
      <c r="T43" s="92" t="s">
        <v>267</v>
      </c>
      <c r="U43" s="92" t="s">
        <v>268</v>
      </c>
      <c r="V43" s="113" t="s">
        <v>269</v>
      </c>
      <c r="W43" s="113" t="s">
        <v>53</v>
      </c>
      <c r="X43" s="113" t="s">
        <v>6</v>
      </c>
      <c r="Y43" s="114" t="s">
        <v>201</v>
      </c>
      <c r="Z43" s="92">
        <f>INDEX($AS$3:$AV$6,MATCH($W43,$AR$3:$AR$6,FALSE),MATCH($Y43,AS$7:$AV$7,FALSE))</f>
        <v>4</v>
      </c>
      <c r="AA43" s="92" t="s">
        <v>254</v>
      </c>
      <c r="AB43" s="92" t="s">
        <v>255</v>
      </c>
      <c r="AC43" s="92" t="s">
        <v>255</v>
      </c>
      <c r="AD43" s="113" t="s">
        <v>255</v>
      </c>
      <c r="AE43" s="113" t="s">
        <v>270</v>
      </c>
      <c r="AF43" s="113" t="s">
        <v>255</v>
      </c>
      <c r="AG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3" s="109" t="s">
        <v>259</v>
      </c>
      <c r="AI43" s="113" t="s">
        <v>54</v>
      </c>
      <c r="AJ43" s="113" t="s">
        <v>6</v>
      </c>
      <c r="AK43" s="114" t="s">
        <v>201</v>
      </c>
      <c r="AL43" s="92">
        <f t="shared" si="0"/>
        <v>2</v>
      </c>
      <c r="AM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3" s="118"/>
      <c r="AO43" s="115" t="str">
        <f t="shared" si="1"/>
        <v>SI</v>
      </c>
      <c r="AP4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3" s="92" t="e" vm="16">
        <f>_xlfn.XLOOKUP(año24[[#This Row],[VALORACION DEL RIESGO RESULTANTE CON CONTROLES (Riesgo residual) - INTERPRETACIÓN DEL RIESGO]], Nivel[Calsificación], Nivel[Imagen])</f>
        <v>#VALUE!</v>
      </c>
      <c r="BH43" s="48"/>
    </row>
    <row r="44" spans="1:61" ht="107.7" customHeight="1" x14ac:dyDescent="0.2">
      <c r="A44" s="10"/>
      <c r="B44" s="92">
        <v>35</v>
      </c>
      <c r="C44" s="92">
        <v>2024</v>
      </c>
      <c r="D44" s="92" t="s">
        <v>244</v>
      </c>
      <c r="E44" s="109" t="s">
        <v>321</v>
      </c>
      <c r="F44" s="109" t="s">
        <v>322</v>
      </c>
      <c r="G44" s="109" t="s">
        <v>323</v>
      </c>
      <c r="H44" s="113" t="s">
        <v>266</v>
      </c>
      <c r="I44" s="92" t="s">
        <v>68</v>
      </c>
      <c r="J44" s="92" t="e" vm="17">
        <f>_xlfn.XLOOKUP(año24[[#This Row],[PELIGRO -Tipo]], Tabla12[Calsificación], Tabla12[Imagen])</f>
        <v>#VALUE!</v>
      </c>
      <c r="K44" s="92" t="s">
        <v>101</v>
      </c>
      <c r="L44" s="92" t="s">
        <v>129</v>
      </c>
      <c r="M44" s="112" t="s">
        <v>249</v>
      </c>
      <c r="N44" s="124" t="s">
        <v>250</v>
      </c>
      <c r="O44" s="112">
        <v>2</v>
      </c>
      <c r="P44" s="112">
        <v>53</v>
      </c>
      <c r="Q44" s="112">
        <v>2</v>
      </c>
      <c r="R44" s="112">
        <v>8</v>
      </c>
      <c r="S44" s="92" t="s">
        <v>138</v>
      </c>
      <c r="T44" s="92" t="s">
        <v>267</v>
      </c>
      <c r="U44" s="92" t="s">
        <v>268</v>
      </c>
      <c r="V44" s="113" t="s">
        <v>269</v>
      </c>
      <c r="W44" s="113" t="s">
        <v>53</v>
      </c>
      <c r="X44" s="113" t="s">
        <v>6</v>
      </c>
      <c r="Y44" s="114" t="s">
        <v>201</v>
      </c>
      <c r="Z44" s="92">
        <f>INDEX($AS$3:$AV$6,MATCH($W44,$AR$3:$AR$6,FALSE),MATCH($Y44,AS$7:$AV$7,FALSE))</f>
        <v>4</v>
      </c>
      <c r="AA44" s="92" t="s">
        <v>254</v>
      </c>
      <c r="AB44" s="92" t="s">
        <v>255</v>
      </c>
      <c r="AC44" s="92" t="s">
        <v>255</v>
      </c>
      <c r="AD44" s="113" t="s">
        <v>255</v>
      </c>
      <c r="AE44" s="113" t="s">
        <v>270</v>
      </c>
      <c r="AF44" s="113" t="s">
        <v>255</v>
      </c>
      <c r="AG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4" s="109" t="s">
        <v>259</v>
      </c>
      <c r="AI44" s="113" t="s">
        <v>54</v>
      </c>
      <c r="AJ44" s="113" t="s">
        <v>6</v>
      </c>
      <c r="AK44" s="114" t="s">
        <v>201</v>
      </c>
      <c r="AL44" s="92">
        <f t="shared" si="0"/>
        <v>2</v>
      </c>
      <c r="AM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4" s="118"/>
      <c r="AO44" s="115" t="str">
        <f t="shared" si="1"/>
        <v>SI</v>
      </c>
      <c r="AP4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4" s="92" t="e" vm="16">
        <f>_xlfn.XLOOKUP(año24[[#This Row],[VALORACION DEL RIESGO RESULTANTE CON CONTROLES (Riesgo residual) - INTERPRETACIÓN DEL RIESGO]], Nivel[Calsificación], Nivel[Imagen])</f>
        <v>#VALUE!</v>
      </c>
      <c r="BH44" s="48"/>
    </row>
    <row r="45" spans="1:61" ht="89.7" customHeight="1" x14ac:dyDescent="0.2">
      <c r="A45" s="10"/>
      <c r="B45" s="92">
        <v>36</v>
      </c>
      <c r="C45" s="92">
        <v>2024</v>
      </c>
      <c r="D45" s="92" t="s">
        <v>244</v>
      </c>
      <c r="E45" s="109" t="s">
        <v>321</v>
      </c>
      <c r="F45" s="109" t="s">
        <v>322</v>
      </c>
      <c r="G45" s="109" t="s">
        <v>323</v>
      </c>
      <c r="H45" s="113" t="s">
        <v>271</v>
      </c>
      <c r="I45" s="92" t="s">
        <v>68</v>
      </c>
      <c r="J45" s="92" t="e" vm="17">
        <f>_xlfn.XLOOKUP(año24[[#This Row],[PELIGRO -Tipo]], Tabla12[Calsificación], Tabla12[Imagen])</f>
        <v>#VALUE!</v>
      </c>
      <c r="K45" s="92" t="s">
        <v>93</v>
      </c>
      <c r="L45" s="92" t="s">
        <v>129</v>
      </c>
      <c r="M45" s="112" t="s">
        <v>249</v>
      </c>
      <c r="N45" s="124" t="s">
        <v>250</v>
      </c>
      <c r="O45" s="112">
        <v>2</v>
      </c>
      <c r="P45" s="112">
        <v>53</v>
      </c>
      <c r="Q45" s="112">
        <v>2</v>
      </c>
      <c r="R45" s="112">
        <v>8</v>
      </c>
      <c r="S45" s="92" t="s">
        <v>138</v>
      </c>
      <c r="T45" s="92" t="s">
        <v>267</v>
      </c>
      <c r="U45" s="92" t="s">
        <v>268</v>
      </c>
      <c r="V45" s="113" t="s">
        <v>269</v>
      </c>
      <c r="W45" s="113" t="s">
        <v>53</v>
      </c>
      <c r="X45" s="113" t="s">
        <v>6</v>
      </c>
      <c r="Y45" s="114" t="s">
        <v>201</v>
      </c>
      <c r="Z45" s="92">
        <f>INDEX($AS$3:$AV$6,MATCH($W45,$AR$3:$AR$6,FALSE),MATCH($Y45,AS$7:$AV$7,FALSE))</f>
        <v>4</v>
      </c>
      <c r="AA45" s="92" t="s">
        <v>254</v>
      </c>
      <c r="AB45" s="92" t="s">
        <v>255</v>
      </c>
      <c r="AC45" s="92" t="s">
        <v>255</v>
      </c>
      <c r="AD45" s="113" t="s">
        <v>255</v>
      </c>
      <c r="AE45" s="113" t="s">
        <v>270</v>
      </c>
      <c r="AF45" s="113" t="s">
        <v>255</v>
      </c>
      <c r="AG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5" s="109" t="s">
        <v>259</v>
      </c>
      <c r="AI45" s="113" t="s">
        <v>54</v>
      </c>
      <c r="AJ45" s="113" t="s">
        <v>6</v>
      </c>
      <c r="AK45" s="114" t="s">
        <v>201</v>
      </c>
      <c r="AL45" s="92">
        <f t="shared" si="0"/>
        <v>2</v>
      </c>
      <c r="AM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5" s="118"/>
      <c r="AO45" s="115" t="str">
        <f t="shared" si="1"/>
        <v>SI</v>
      </c>
      <c r="AP4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5" s="92" t="e" vm="16">
        <f>_xlfn.XLOOKUP(año24[[#This Row],[VALORACION DEL RIESGO RESULTANTE CON CONTROLES (Riesgo residual) - INTERPRETACIÓN DEL RIESGO]], Nivel[Calsificación], Nivel[Imagen])</f>
        <v>#VALUE!</v>
      </c>
      <c r="BH45" s="48"/>
    </row>
    <row r="46" spans="1:61" ht="66" customHeight="1" x14ac:dyDescent="0.2">
      <c r="A46" s="10"/>
      <c r="B46" s="92">
        <v>37</v>
      </c>
      <c r="C46" s="92">
        <v>2024</v>
      </c>
      <c r="D46" s="92" t="s">
        <v>244</v>
      </c>
      <c r="E46" s="109" t="s">
        <v>321</v>
      </c>
      <c r="F46" s="109" t="s">
        <v>322</v>
      </c>
      <c r="G46" s="109" t="s">
        <v>323</v>
      </c>
      <c r="H46" s="113" t="s">
        <v>277</v>
      </c>
      <c r="I46" s="92" t="s">
        <v>68</v>
      </c>
      <c r="J46" s="92" t="e" vm="17">
        <f>_xlfn.XLOOKUP(año24[[#This Row],[PELIGRO -Tipo]], Tabla12[Calsificación], Tabla12[Imagen])</f>
        <v>#VALUE!</v>
      </c>
      <c r="K46" s="92" t="s">
        <v>85</v>
      </c>
      <c r="L46" s="92" t="s">
        <v>129</v>
      </c>
      <c r="M46" s="112" t="s">
        <v>249</v>
      </c>
      <c r="N46" s="124" t="s">
        <v>250</v>
      </c>
      <c r="O46" s="112">
        <v>2</v>
      </c>
      <c r="P46" s="112">
        <v>53</v>
      </c>
      <c r="Q46" s="112">
        <v>2</v>
      </c>
      <c r="R46" s="112">
        <v>8</v>
      </c>
      <c r="S46" s="92" t="s">
        <v>138</v>
      </c>
      <c r="T46" s="92" t="s">
        <v>267</v>
      </c>
      <c r="U46" s="92" t="s">
        <v>268</v>
      </c>
      <c r="V46" s="113" t="s">
        <v>269</v>
      </c>
      <c r="W46" s="113" t="s">
        <v>53</v>
      </c>
      <c r="X46" s="113" t="s">
        <v>6</v>
      </c>
      <c r="Y46" s="114" t="s">
        <v>201</v>
      </c>
      <c r="Z46" s="92">
        <f>INDEX($AS$3:$AV$6,MATCH($W46,$AR$3:$AR$6,FALSE),MATCH($Y46,AS$7:$AV$7,FALSE))</f>
        <v>4</v>
      </c>
      <c r="AA46" s="92" t="s">
        <v>254</v>
      </c>
      <c r="AB46" s="92" t="s">
        <v>255</v>
      </c>
      <c r="AC46" s="92" t="s">
        <v>255</v>
      </c>
      <c r="AD46" s="113" t="s">
        <v>255</v>
      </c>
      <c r="AE46" s="113" t="s">
        <v>270</v>
      </c>
      <c r="AF46" s="113" t="s">
        <v>255</v>
      </c>
      <c r="AG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6" s="109" t="s">
        <v>259</v>
      </c>
      <c r="AI46" s="113" t="s">
        <v>54</v>
      </c>
      <c r="AJ46" s="113" t="s">
        <v>6</v>
      </c>
      <c r="AK46" s="114" t="s">
        <v>201</v>
      </c>
      <c r="AL46" s="92">
        <f t="shared" si="0"/>
        <v>2</v>
      </c>
      <c r="AM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6" s="118"/>
      <c r="AO46" s="115" t="str">
        <f t="shared" si="1"/>
        <v>SI</v>
      </c>
      <c r="AP4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6" s="92" t="e" vm="16">
        <f>_xlfn.XLOOKUP(año24[[#This Row],[VALORACION DEL RIESGO RESULTANTE CON CONTROLES (Riesgo residual) - INTERPRETACIÓN DEL RIESGO]], Nivel[Calsificación], Nivel[Imagen])</f>
        <v>#VALUE!</v>
      </c>
      <c r="AW46" s="32"/>
      <c r="AX46" s="32"/>
      <c r="AY46" s="32"/>
      <c r="AZ46" s="32"/>
      <c r="BA46" s="32"/>
      <c r="BB46" s="32"/>
      <c r="BC46" s="32"/>
      <c r="BD46" s="32"/>
      <c r="BE46" s="32"/>
      <c r="BH46" s="21"/>
      <c r="BI46" s="33"/>
    </row>
    <row r="47" spans="1:61" ht="57" customHeight="1" x14ac:dyDescent="0.2">
      <c r="A47" s="10"/>
      <c r="B47" s="92">
        <v>38</v>
      </c>
      <c r="C47" s="92">
        <v>2024</v>
      </c>
      <c r="D47" s="92" t="s">
        <v>244</v>
      </c>
      <c r="E47" s="109" t="s">
        <v>321</v>
      </c>
      <c r="F47" s="109" t="s">
        <v>322</v>
      </c>
      <c r="G47" s="109" t="s">
        <v>323</v>
      </c>
      <c r="H47" s="92" t="s">
        <v>278</v>
      </c>
      <c r="I47" s="92" t="s">
        <v>66</v>
      </c>
      <c r="J47" s="92" t="e" vm="19">
        <f>_xlfn.XLOOKUP(año24[[#This Row],[PELIGRO -Tipo]], Tabla12[Calsificación], Tabla12[Imagen])</f>
        <v>#VALUE!</v>
      </c>
      <c r="K47" s="92" t="s">
        <v>121</v>
      </c>
      <c r="L47" s="92" t="s">
        <v>129</v>
      </c>
      <c r="M47" s="112" t="s">
        <v>249</v>
      </c>
      <c r="N47" s="124" t="s">
        <v>250</v>
      </c>
      <c r="O47" s="112">
        <v>2</v>
      </c>
      <c r="P47" s="112">
        <v>53</v>
      </c>
      <c r="Q47" s="112">
        <v>2</v>
      </c>
      <c r="R47" s="112">
        <v>4</v>
      </c>
      <c r="S47" s="92" t="s">
        <v>138</v>
      </c>
      <c r="T47" s="92" t="s">
        <v>255</v>
      </c>
      <c r="U47" s="92" t="s">
        <v>255</v>
      </c>
      <c r="V47" s="113" t="s">
        <v>279</v>
      </c>
      <c r="W47" s="113" t="s">
        <v>53</v>
      </c>
      <c r="X47" s="113" t="s">
        <v>6</v>
      </c>
      <c r="Y47" s="114" t="s">
        <v>40</v>
      </c>
      <c r="Z47" s="92">
        <f>INDEX($AS$3:$AV$6,MATCH($W47,$AR$3:$AR$6,FALSE),MATCH($Y47,AS$7:$AV$7,FALSE))</f>
        <v>6</v>
      </c>
      <c r="AA47" s="111" t="s">
        <v>254</v>
      </c>
      <c r="AB47" s="92" t="s">
        <v>255</v>
      </c>
      <c r="AC47" s="92" t="s">
        <v>255</v>
      </c>
      <c r="AD47" s="113" t="s">
        <v>255</v>
      </c>
      <c r="AE47" s="113" t="s">
        <v>280</v>
      </c>
      <c r="AF47" s="113" t="s">
        <v>258</v>
      </c>
      <c r="AG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47" s="109" t="s">
        <v>259</v>
      </c>
      <c r="AI47" s="113" t="s">
        <v>53</v>
      </c>
      <c r="AJ47" s="113" t="s">
        <v>6</v>
      </c>
      <c r="AK47" s="114" t="s">
        <v>201</v>
      </c>
      <c r="AL47" s="92">
        <f t="shared" si="0"/>
        <v>4</v>
      </c>
      <c r="AM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7" s="118"/>
      <c r="AO47" s="115" t="str">
        <f t="shared" si="1"/>
        <v>SI</v>
      </c>
      <c r="AP4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7" s="92" t="e" vm="14">
        <f>_xlfn.XLOOKUP(año24[[#This Row],[VALORACION DEL RIESGO RESULTANTE CON CONTROLES (Riesgo residual) - INTERPRETACIÓN DEL RIESGO]], Nivel[Calsificación], Nivel[Imagen])</f>
        <v>#VALUE!</v>
      </c>
      <c r="BH47" s="48"/>
    </row>
    <row r="48" spans="1:61" ht="100.95" customHeight="1" x14ac:dyDescent="0.2">
      <c r="A48" s="10"/>
      <c r="B48" s="92">
        <v>39</v>
      </c>
      <c r="C48" s="92">
        <v>2024</v>
      </c>
      <c r="D48" s="92" t="s">
        <v>244</v>
      </c>
      <c r="E48" s="109" t="s">
        <v>321</v>
      </c>
      <c r="F48" s="109" t="s">
        <v>322</v>
      </c>
      <c r="G48" s="109" t="s">
        <v>323</v>
      </c>
      <c r="H48" s="92" t="s">
        <v>328</v>
      </c>
      <c r="I48" s="92" t="s">
        <v>70</v>
      </c>
      <c r="J48" s="92" t="e" vm="13">
        <f>_xlfn.XLOOKUP(año24[[#This Row],[PELIGRO -Tipo]], Tabla12[Calsificación], Tabla12[Imagen])</f>
        <v>#VALUE!</v>
      </c>
      <c r="K48" s="92" t="s">
        <v>95</v>
      </c>
      <c r="L48" s="92" t="s">
        <v>130</v>
      </c>
      <c r="M48" s="112" t="s">
        <v>249</v>
      </c>
      <c r="N48" s="124" t="s">
        <v>250</v>
      </c>
      <c r="O48" s="112">
        <v>2</v>
      </c>
      <c r="P48" s="112">
        <v>53</v>
      </c>
      <c r="Q48" s="112">
        <v>2</v>
      </c>
      <c r="R48" s="112">
        <v>1</v>
      </c>
      <c r="S48" s="92" t="s">
        <v>138</v>
      </c>
      <c r="T48" s="92" t="s">
        <v>329</v>
      </c>
      <c r="U48" s="92" t="s">
        <v>282</v>
      </c>
      <c r="V48" s="113" t="s">
        <v>330</v>
      </c>
      <c r="W48" s="113" t="s">
        <v>53</v>
      </c>
      <c r="X48" s="113" t="s">
        <v>6</v>
      </c>
      <c r="Y48" s="114" t="s">
        <v>40</v>
      </c>
      <c r="Z48" s="92">
        <f>INDEX($AS$3:$AV$6,MATCH($W48,$AR$3:$AR$6,FALSE),MATCH($Y48,AS$7:$AV$7,FALSE))</f>
        <v>6</v>
      </c>
      <c r="AA48" s="92" t="s">
        <v>254</v>
      </c>
      <c r="AB48" s="92" t="s">
        <v>255</v>
      </c>
      <c r="AC48" s="92" t="s">
        <v>255</v>
      </c>
      <c r="AD48" s="113" t="s">
        <v>255</v>
      </c>
      <c r="AE48" s="113" t="s">
        <v>331</v>
      </c>
      <c r="AF48" s="113" t="s">
        <v>258</v>
      </c>
      <c r="AG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
* Programa de Gestión caídas a Nivel
* Anexo HSEQ para contratistasControles de EPP; Ver matriz de EPP
</v>
      </c>
      <c r="AH48" s="109" t="s">
        <v>259</v>
      </c>
      <c r="AI48" s="113" t="s">
        <v>53</v>
      </c>
      <c r="AJ48" s="113" t="s">
        <v>6</v>
      </c>
      <c r="AK48" s="114" t="s">
        <v>201</v>
      </c>
      <c r="AL48" s="92">
        <f t="shared" si="0"/>
        <v>4</v>
      </c>
      <c r="AM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8" s="118" t="s">
        <v>332</v>
      </c>
      <c r="AO48" s="115" t="str">
        <f t="shared" si="1"/>
        <v>SI</v>
      </c>
      <c r="AP4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48" s="92" t="e" vm="14">
        <f>_xlfn.XLOOKUP(año24[[#This Row],[VALORACION DEL RIESGO RESULTANTE CON CONTROLES (Riesgo residual) - INTERPRETACIÓN DEL RIESGO]], Nivel[Calsificación], Nivel[Imagen])</f>
        <v>#VALUE!</v>
      </c>
      <c r="BH48" s="48"/>
    </row>
    <row r="49" spans="1:61" ht="93" customHeight="1" x14ac:dyDescent="0.2">
      <c r="A49" s="10"/>
      <c r="B49" s="92">
        <v>40</v>
      </c>
      <c r="C49" s="92">
        <v>2024</v>
      </c>
      <c r="D49" s="92" t="s">
        <v>244</v>
      </c>
      <c r="E49" s="109" t="s">
        <v>321</v>
      </c>
      <c r="F49" s="109" t="s">
        <v>322</v>
      </c>
      <c r="G49" s="109" t="s">
        <v>323</v>
      </c>
      <c r="H49" s="92" t="s">
        <v>333</v>
      </c>
      <c r="I49" s="92" t="s">
        <v>69</v>
      </c>
      <c r="J49" s="92" t="e" vm="21">
        <f>_xlfn.XLOOKUP(año24[[#This Row],[PELIGRO -Tipo]], Tabla12[Calsificación], Tabla12[Imagen])</f>
        <v>#VALUE!</v>
      </c>
      <c r="K49" s="92" t="s">
        <v>78</v>
      </c>
      <c r="L49" s="92" t="s">
        <v>129</v>
      </c>
      <c r="M49" s="112" t="s">
        <v>249</v>
      </c>
      <c r="N49" s="124" t="s">
        <v>250</v>
      </c>
      <c r="O49" s="112">
        <v>2</v>
      </c>
      <c r="P49" s="112">
        <v>25</v>
      </c>
      <c r="Q49" s="112">
        <v>2</v>
      </c>
      <c r="R49" s="112">
        <v>1</v>
      </c>
      <c r="S49" s="92" t="s">
        <v>138</v>
      </c>
      <c r="T49" s="92"/>
      <c r="U49" s="92" t="s">
        <v>318</v>
      </c>
      <c r="V49" s="113" t="s">
        <v>319</v>
      </c>
      <c r="W49" s="113" t="s">
        <v>53</v>
      </c>
      <c r="X49" s="113" t="s">
        <v>6</v>
      </c>
      <c r="Y49" s="114" t="s">
        <v>201</v>
      </c>
      <c r="Z49" s="92">
        <f>INDEX($AS$3:$AV$6,MATCH($W49,$AR$3:$AR$6,FALSE),MATCH($Y49,AS$7:$AV$7,FALSE))</f>
        <v>4</v>
      </c>
      <c r="AA49" s="92" t="s">
        <v>254</v>
      </c>
      <c r="AB49" s="92" t="s">
        <v>255</v>
      </c>
      <c r="AC49" s="92" t="s">
        <v>255</v>
      </c>
      <c r="AD49" s="113" t="s">
        <v>255</v>
      </c>
      <c r="AE49" s="113" t="s">
        <v>320</v>
      </c>
      <c r="AF49" s="113" t="s">
        <v>258</v>
      </c>
      <c r="AG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49" s="109" t="s">
        <v>259</v>
      </c>
      <c r="AI49" s="113" t="s">
        <v>53</v>
      </c>
      <c r="AJ49" s="113" t="s">
        <v>6</v>
      </c>
      <c r="AK49" s="114" t="s">
        <v>46</v>
      </c>
      <c r="AL49" s="92">
        <f t="shared" si="0"/>
        <v>2</v>
      </c>
      <c r="AM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9" s="118"/>
      <c r="AO49" s="115" t="str">
        <f t="shared" si="1"/>
        <v>SI</v>
      </c>
      <c r="AP4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9" s="92" t="e" vm="16">
        <f>_xlfn.XLOOKUP(año24[[#This Row],[VALORACION DEL RIESGO RESULTANTE CON CONTROLES (Riesgo residual) - INTERPRETACIÓN DEL RIESGO]], Nivel[Calsificación], Nivel[Imagen])</f>
        <v>#VALUE!</v>
      </c>
      <c r="BH49" s="48"/>
    </row>
    <row r="50" spans="1:61" ht="108.6" customHeight="1" x14ac:dyDescent="0.2">
      <c r="A50" s="10"/>
      <c r="B50" s="92">
        <v>41</v>
      </c>
      <c r="C50" s="92">
        <v>2024</v>
      </c>
      <c r="D50" s="92" t="s">
        <v>244</v>
      </c>
      <c r="E50" s="109" t="s">
        <v>321</v>
      </c>
      <c r="F50" s="109" t="s">
        <v>322</v>
      </c>
      <c r="G50" s="109" t="s">
        <v>323</v>
      </c>
      <c r="H50" s="113" t="s">
        <v>334</v>
      </c>
      <c r="I50" s="92" t="s">
        <v>70</v>
      </c>
      <c r="J50" s="92" t="e" vm="13">
        <f>_xlfn.XLOOKUP(año24[[#This Row],[PELIGRO -Tipo]], Tabla12[Calsificación], Tabla12[Imagen])</f>
        <v>#VALUE!</v>
      </c>
      <c r="K50" s="92" t="s">
        <v>123</v>
      </c>
      <c r="L50" s="92" t="s">
        <v>128</v>
      </c>
      <c r="M50" s="112" t="s">
        <v>249</v>
      </c>
      <c r="N50" s="124" t="s">
        <v>250</v>
      </c>
      <c r="O50" s="112">
        <v>2</v>
      </c>
      <c r="P50" s="112">
        <v>53</v>
      </c>
      <c r="Q50" s="112">
        <v>2</v>
      </c>
      <c r="R50" s="112">
        <v>8</v>
      </c>
      <c r="S50" s="92" t="s">
        <v>138</v>
      </c>
      <c r="T50" s="92" t="s">
        <v>335</v>
      </c>
      <c r="U50" s="92" t="s">
        <v>282</v>
      </c>
      <c r="V50" s="113" t="s">
        <v>336</v>
      </c>
      <c r="W50" s="113" t="s">
        <v>51</v>
      </c>
      <c r="X50" s="113" t="s">
        <v>6</v>
      </c>
      <c r="Y50" s="114" t="s">
        <v>201</v>
      </c>
      <c r="Z50" s="92">
        <f>INDEX($AS$3:$AV$6,MATCH($W50,$AR$3:$AR$6,FALSE),MATCH($Y50,AS$7:$AV$7,FALSE))</f>
        <v>8</v>
      </c>
      <c r="AA50" s="92" t="s">
        <v>254</v>
      </c>
      <c r="AB50" s="92"/>
      <c r="AC50" s="92"/>
      <c r="AD50" s="113"/>
      <c r="AE50" s="113" t="s">
        <v>337</v>
      </c>
      <c r="AF50" s="113" t="s">
        <v>258</v>
      </c>
      <c r="AG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50" s="109" t="s">
        <v>259</v>
      </c>
      <c r="AI50" s="113" t="s">
        <v>53</v>
      </c>
      <c r="AJ50" s="113" t="s">
        <v>6</v>
      </c>
      <c r="AK50" s="114" t="s">
        <v>201</v>
      </c>
      <c r="AL50" s="92">
        <f t="shared" si="0"/>
        <v>4</v>
      </c>
      <c r="AM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 s="118"/>
      <c r="AO50" s="115" t="str">
        <f t="shared" si="1"/>
        <v>SI</v>
      </c>
      <c r="AP5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0" s="92" t="e" vm="14">
        <f>_xlfn.XLOOKUP(año24[[#This Row],[VALORACION DEL RIESGO RESULTANTE CON CONTROLES (Riesgo residual) - INTERPRETACIÓN DEL RIESGO]], Nivel[Calsificación], Nivel[Imagen])</f>
        <v>#VALUE!</v>
      </c>
      <c r="BH50" s="48"/>
    </row>
    <row r="51" spans="1:61" ht="66" customHeight="1" x14ac:dyDescent="0.2">
      <c r="A51" s="10"/>
      <c r="B51" s="92">
        <v>42</v>
      </c>
      <c r="C51" s="92">
        <v>2024</v>
      </c>
      <c r="D51" s="92" t="s">
        <v>244</v>
      </c>
      <c r="E51" s="109" t="s">
        <v>321</v>
      </c>
      <c r="F51" s="109" t="s">
        <v>322</v>
      </c>
      <c r="G51" s="109" t="s">
        <v>323</v>
      </c>
      <c r="H51" s="113" t="s">
        <v>338</v>
      </c>
      <c r="I51" s="92" t="s">
        <v>70</v>
      </c>
      <c r="J51" s="92" t="e" vm="13">
        <f>_xlfn.XLOOKUP(año24[[#This Row],[PELIGRO -Tipo]], Tabla12[Calsificación], Tabla12[Imagen])</f>
        <v>#VALUE!</v>
      </c>
      <c r="K51" s="92" t="s">
        <v>79</v>
      </c>
      <c r="L51" s="92" t="s">
        <v>128</v>
      </c>
      <c r="M51" s="112" t="s">
        <v>249</v>
      </c>
      <c r="N51" s="124" t="s">
        <v>250</v>
      </c>
      <c r="O51" s="112">
        <v>2</v>
      </c>
      <c r="P51" s="112">
        <v>53</v>
      </c>
      <c r="Q51" s="112">
        <v>2</v>
      </c>
      <c r="R51" s="112">
        <v>8</v>
      </c>
      <c r="S51" s="92" t="s">
        <v>138</v>
      </c>
      <c r="T51" s="92"/>
      <c r="U51" s="92" t="s">
        <v>339</v>
      </c>
      <c r="V51" s="113" t="s">
        <v>301</v>
      </c>
      <c r="W51" s="113" t="s">
        <v>52</v>
      </c>
      <c r="X51" s="113" t="s">
        <v>6</v>
      </c>
      <c r="Y51" s="114" t="s">
        <v>40</v>
      </c>
      <c r="Z51" s="92">
        <f>INDEX($AS$3:$AV$6,MATCH($W51,$AR$3:$AR$6,FALSE),MATCH($Y51,AS$7:$AV$7,FALSE))</f>
        <v>9</v>
      </c>
      <c r="AA51" s="92" t="s">
        <v>254</v>
      </c>
      <c r="AB51" s="92" t="s">
        <v>255</v>
      </c>
      <c r="AC51" s="92" t="s">
        <v>255</v>
      </c>
      <c r="AD51" s="113" t="s">
        <v>302</v>
      </c>
      <c r="AE51" s="113" t="s">
        <v>303</v>
      </c>
      <c r="AF51" s="113" t="s">
        <v>258</v>
      </c>
      <c r="AG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1" s="109" t="s">
        <v>259</v>
      </c>
      <c r="AI51" s="113" t="s">
        <v>53</v>
      </c>
      <c r="AJ51" s="113" t="s">
        <v>6</v>
      </c>
      <c r="AK51" s="114" t="s">
        <v>201</v>
      </c>
      <c r="AL51" s="92">
        <f t="shared" si="0"/>
        <v>4</v>
      </c>
      <c r="AM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1" s="118"/>
      <c r="AO51" s="115" t="str">
        <f t="shared" si="1"/>
        <v>SI</v>
      </c>
      <c r="AP5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1" s="92" t="e" vm="14">
        <f>_xlfn.XLOOKUP(año24[[#This Row],[VALORACION DEL RIESGO RESULTANTE CON CONTROLES (Riesgo residual) - INTERPRETACIÓN DEL RIESGO]], Nivel[Calsificación], Nivel[Imagen])</f>
        <v>#VALUE!</v>
      </c>
      <c r="AW51" s="32"/>
      <c r="AX51" s="32"/>
      <c r="AY51" s="32"/>
      <c r="AZ51" s="32"/>
      <c r="BA51" s="32"/>
      <c r="BB51" s="32"/>
      <c r="BC51" s="32"/>
      <c r="BD51" s="32"/>
      <c r="BE51" s="32"/>
      <c r="BH51" s="21"/>
      <c r="BI51" s="33"/>
    </row>
    <row r="52" spans="1:61" ht="42.75" customHeight="1" x14ac:dyDescent="0.2">
      <c r="A52" s="10"/>
      <c r="B52" s="92">
        <v>43</v>
      </c>
      <c r="C52" s="92">
        <v>2024</v>
      </c>
      <c r="D52" s="92" t="s">
        <v>244</v>
      </c>
      <c r="E52" s="109" t="s">
        <v>321</v>
      </c>
      <c r="F52" s="109" t="s">
        <v>322</v>
      </c>
      <c r="G52" s="109" t="s">
        <v>323</v>
      </c>
      <c r="H52" s="113" t="s">
        <v>340</v>
      </c>
      <c r="I52" s="92" t="s">
        <v>70</v>
      </c>
      <c r="J52" s="92" t="e" vm="13">
        <f>_xlfn.XLOOKUP(año24[[#This Row],[PELIGRO -Tipo]], Tabla12[Calsificación], Tabla12[Imagen])</f>
        <v>#VALUE!</v>
      </c>
      <c r="K52" s="92" t="s">
        <v>87</v>
      </c>
      <c r="L52" s="92" t="s">
        <v>128</v>
      </c>
      <c r="M52" s="112" t="s">
        <v>249</v>
      </c>
      <c r="N52" s="124" t="s">
        <v>250</v>
      </c>
      <c r="O52" s="112">
        <v>2</v>
      </c>
      <c r="P52" s="112">
        <v>53</v>
      </c>
      <c r="Q52" s="112">
        <v>2</v>
      </c>
      <c r="R52" s="112">
        <v>4</v>
      </c>
      <c r="S52" s="92" t="s">
        <v>138</v>
      </c>
      <c r="T52" s="92" t="s">
        <v>305</v>
      </c>
      <c r="U52" s="92" t="s">
        <v>306</v>
      </c>
      <c r="V52" s="113" t="s">
        <v>307</v>
      </c>
      <c r="W52" s="113" t="s">
        <v>52</v>
      </c>
      <c r="X52" s="113" t="s">
        <v>6</v>
      </c>
      <c r="Y52" s="114" t="s">
        <v>40</v>
      </c>
      <c r="Z52" s="92">
        <f>INDEX($AS$3:$AV$6,MATCH($W52,$AR$3:$AR$6,FALSE),MATCH($Y52,AS$7:$AV$7,FALSE))</f>
        <v>9</v>
      </c>
      <c r="AA52" s="92" t="s">
        <v>254</v>
      </c>
      <c r="AB52" s="92" t="s">
        <v>255</v>
      </c>
      <c r="AC52" s="92" t="s">
        <v>255</v>
      </c>
      <c r="AD52" s="113" t="s">
        <v>308</v>
      </c>
      <c r="AE52" s="113" t="s">
        <v>309</v>
      </c>
      <c r="AF52" s="113" t="s">
        <v>258</v>
      </c>
      <c r="AG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52" s="109" t="s">
        <v>259</v>
      </c>
      <c r="AI52" s="113" t="s">
        <v>53</v>
      </c>
      <c r="AJ52" s="113" t="s">
        <v>6</v>
      </c>
      <c r="AK52" s="114" t="s">
        <v>201</v>
      </c>
      <c r="AL52" s="92">
        <f t="shared" si="0"/>
        <v>4</v>
      </c>
      <c r="AM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 s="118"/>
      <c r="AO52" s="115" t="str">
        <f t="shared" si="1"/>
        <v>SI</v>
      </c>
      <c r="AP5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2" s="92" t="e" vm="14">
        <f>_xlfn.XLOOKUP(año24[[#This Row],[VALORACION DEL RIESGO RESULTANTE CON CONTROLES (Riesgo residual) - INTERPRETACIÓN DEL RIESGO]], Nivel[Calsificación], Nivel[Imagen])</f>
        <v>#VALUE!</v>
      </c>
      <c r="BH52" s="48"/>
    </row>
    <row r="53" spans="1:61" ht="90" customHeight="1" x14ac:dyDescent="0.2">
      <c r="A53" s="10"/>
      <c r="B53" s="92">
        <v>44</v>
      </c>
      <c r="C53" s="92">
        <v>2024</v>
      </c>
      <c r="D53" s="92" t="s">
        <v>244</v>
      </c>
      <c r="E53" s="109" t="s">
        <v>321</v>
      </c>
      <c r="F53" s="109" t="s">
        <v>322</v>
      </c>
      <c r="G53" s="109" t="s">
        <v>323</v>
      </c>
      <c r="H53" s="113" t="s">
        <v>341</v>
      </c>
      <c r="I53" s="92" t="s">
        <v>67</v>
      </c>
      <c r="J53" s="92" t="e" vm="18">
        <f>_xlfn.XLOOKUP(año24[[#This Row],[PELIGRO -Tipo]], Tabla12[Calsificación], Tabla12[Imagen])</f>
        <v>#VALUE!</v>
      </c>
      <c r="K53" s="92" t="s">
        <v>100</v>
      </c>
      <c r="L53" s="92" t="s">
        <v>130</v>
      </c>
      <c r="M53" s="112" t="s">
        <v>249</v>
      </c>
      <c r="N53" s="124" t="s">
        <v>250</v>
      </c>
      <c r="O53" s="112">
        <v>2</v>
      </c>
      <c r="P53" s="112">
        <v>53</v>
      </c>
      <c r="Q53" s="112">
        <v>2</v>
      </c>
      <c r="R53" s="112">
        <v>8</v>
      </c>
      <c r="S53" s="92" t="s">
        <v>138</v>
      </c>
      <c r="T53" s="92" t="s">
        <v>273</v>
      </c>
      <c r="U53" s="92" t="s">
        <v>274</v>
      </c>
      <c r="V53" s="113" t="s">
        <v>275</v>
      </c>
      <c r="W53" s="113" t="s">
        <v>53</v>
      </c>
      <c r="X53" s="113" t="s">
        <v>6</v>
      </c>
      <c r="Y53" s="114" t="s">
        <v>40</v>
      </c>
      <c r="Z53" s="92">
        <f>INDEX($AS$3:$AV$6,MATCH($W53,$AR$3:$AR$6,FALSE),MATCH($Y53,AS$7:$AV$7,FALSE))</f>
        <v>6</v>
      </c>
      <c r="AA53" s="92" t="s">
        <v>254</v>
      </c>
      <c r="AB53" s="92" t="s">
        <v>255</v>
      </c>
      <c r="AC53" s="92" t="s">
        <v>255</v>
      </c>
      <c r="AD53" s="113" t="s">
        <v>255</v>
      </c>
      <c r="AE53" s="113" t="s">
        <v>276</v>
      </c>
      <c r="AF53" s="113" t="s">
        <v>258</v>
      </c>
      <c r="AG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3" s="109" t="s">
        <v>259</v>
      </c>
      <c r="AI53" s="113" t="s">
        <v>53</v>
      </c>
      <c r="AJ53" s="113" t="s">
        <v>6</v>
      </c>
      <c r="AK53" s="114" t="s">
        <v>201</v>
      </c>
      <c r="AL53" s="92">
        <f t="shared" si="0"/>
        <v>4</v>
      </c>
      <c r="AM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 s="118"/>
      <c r="AO53" s="115" t="str">
        <f t="shared" si="1"/>
        <v>SI</v>
      </c>
      <c r="AP5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3" s="92" t="e" vm="14">
        <f>_xlfn.XLOOKUP(año24[[#This Row],[VALORACION DEL RIESGO RESULTANTE CON CONTROLES (Riesgo residual) - INTERPRETACIÓN DEL RIESGO]], Nivel[Calsificación], Nivel[Imagen])</f>
        <v>#VALUE!</v>
      </c>
      <c r="BH53" s="49"/>
    </row>
    <row r="54" spans="1:61" ht="93" customHeight="1" x14ac:dyDescent="0.2">
      <c r="A54" s="10"/>
      <c r="B54" s="92">
        <v>45</v>
      </c>
      <c r="C54" s="92">
        <v>2024</v>
      </c>
      <c r="D54" s="92" t="s">
        <v>244</v>
      </c>
      <c r="E54" s="109" t="s">
        <v>321</v>
      </c>
      <c r="F54" s="109" t="s">
        <v>322</v>
      </c>
      <c r="G54" s="109" t="s">
        <v>323</v>
      </c>
      <c r="H54" s="113" t="s">
        <v>342</v>
      </c>
      <c r="I54" s="92" t="s">
        <v>66</v>
      </c>
      <c r="J54" s="92" t="e" vm="19">
        <f>_xlfn.XLOOKUP(año24[[#This Row],[PELIGRO -Tipo]], Tabla12[Calsificación], Tabla12[Imagen])</f>
        <v>#VALUE!</v>
      </c>
      <c r="K54" s="92" t="s">
        <v>75</v>
      </c>
      <c r="L54" s="92" t="s">
        <v>129</v>
      </c>
      <c r="M54" s="112" t="s">
        <v>249</v>
      </c>
      <c r="N54" s="124" t="s">
        <v>250</v>
      </c>
      <c r="O54" s="112">
        <v>2</v>
      </c>
      <c r="P54" s="112">
        <v>53</v>
      </c>
      <c r="Q54" s="112">
        <v>2</v>
      </c>
      <c r="R54" s="112">
        <v>8</v>
      </c>
      <c r="S54" s="92" t="s">
        <v>138</v>
      </c>
      <c r="T54" s="92" t="s">
        <v>343</v>
      </c>
      <c r="U54" s="92" t="s">
        <v>344</v>
      </c>
      <c r="V54" s="113" t="s">
        <v>345</v>
      </c>
      <c r="W54" s="113" t="s">
        <v>52</v>
      </c>
      <c r="X54" s="113" t="s">
        <v>6</v>
      </c>
      <c r="Y54" s="114" t="s">
        <v>201</v>
      </c>
      <c r="Z54" s="92">
        <f>INDEX($AS$3:$AV$6,MATCH($W54,$AR$3:$AR$6,FALSE),MATCH($Y54,AS$7:$AV$7,FALSE))</f>
        <v>6</v>
      </c>
      <c r="AA54" s="92" t="s">
        <v>254</v>
      </c>
      <c r="AB54" s="92"/>
      <c r="AC54" s="92"/>
      <c r="AD54" s="113" t="s">
        <v>346</v>
      </c>
      <c r="AE54" s="113" t="s">
        <v>347</v>
      </c>
      <c r="AF54" s="113" t="s">
        <v>258</v>
      </c>
      <c r="AG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54" s="109" t="s">
        <v>259</v>
      </c>
      <c r="AI54" s="113" t="s">
        <v>53</v>
      </c>
      <c r="AJ54" s="113" t="s">
        <v>6</v>
      </c>
      <c r="AK54" s="114" t="s">
        <v>201</v>
      </c>
      <c r="AL54" s="92">
        <f t="shared" si="0"/>
        <v>4</v>
      </c>
      <c r="AM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4" s="118"/>
      <c r="AO54" s="115" t="str">
        <f t="shared" si="1"/>
        <v>SI</v>
      </c>
      <c r="AP5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4" s="92" t="e" vm="14">
        <f>_xlfn.XLOOKUP(año24[[#This Row],[VALORACION DEL RIESGO RESULTANTE CON CONTROLES (Riesgo residual) - INTERPRETACIÓN DEL RIESGO]], Nivel[Calsificación], Nivel[Imagen])</f>
        <v>#VALUE!</v>
      </c>
      <c r="BH54" s="49"/>
    </row>
    <row r="55" spans="1:61" ht="76.95" customHeight="1" x14ac:dyDescent="0.2">
      <c r="A55" s="10"/>
      <c r="B55" s="92">
        <v>46</v>
      </c>
      <c r="C55" s="92">
        <v>2024</v>
      </c>
      <c r="D55" s="92" t="s">
        <v>244</v>
      </c>
      <c r="E55" s="109" t="s">
        <v>321</v>
      </c>
      <c r="F55" s="109" t="s">
        <v>322</v>
      </c>
      <c r="G55" s="109" t="s">
        <v>323</v>
      </c>
      <c r="H55" s="113" t="s">
        <v>348</v>
      </c>
      <c r="I55" s="92" t="s">
        <v>70</v>
      </c>
      <c r="J55" s="92" t="e" vm="13">
        <f>_xlfn.XLOOKUP(año24[[#This Row],[PELIGRO -Tipo]], Tabla12[Calsificación], Tabla12[Imagen])</f>
        <v>#VALUE!</v>
      </c>
      <c r="K55" s="92" t="s">
        <v>87</v>
      </c>
      <c r="L55" s="92" t="s">
        <v>128</v>
      </c>
      <c r="M55" s="112" t="s">
        <v>249</v>
      </c>
      <c r="N55" s="124" t="s">
        <v>250</v>
      </c>
      <c r="O55" s="112">
        <v>2</v>
      </c>
      <c r="P55" s="112">
        <v>53</v>
      </c>
      <c r="Q55" s="112">
        <v>2</v>
      </c>
      <c r="R55" s="112">
        <v>8</v>
      </c>
      <c r="S55" s="92" t="s">
        <v>138</v>
      </c>
      <c r="T55" s="92" t="s">
        <v>305</v>
      </c>
      <c r="U55" s="92" t="s">
        <v>306</v>
      </c>
      <c r="V55" s="113" t="s">
        <v>307</v>
      </c>
      <c r="W55" s="113" t="s">
        <v>52</v>
      </c>
      <c r="X55" s="113" t="s">
        <v>6</v>
      </c>
      <c r="Y55" s="114" t="s">
        <v>40</v>
      </c>
      <c r="Z55" s="92">
        <f>INDEX($AS$3:$AV$6,MATCH($W55,$AR$3:$AR$6,FALSE),MATCH($Y55,AS$7:$AV$7,FALSE))</f>
        <v>9</v>
      </c>
      <c r="AA55" s="92" t="s">
        <v>254</v>
      </c>
      <c r="AB55" s="92" t="s">
        <v>255</v>
      </c>
      <c r="AC55" s="92" t="s">
        <v>255</v>
      </c>
      <c r="AD55" s="113" t="s">
        <v>308</v>
      </c>
      <c r="AE55" s="113" t="s">
        <v>309</v>
      </c>
      <c r="AF55" s="113" t="s">
        <v>258</v>
      </c>
      <c r="AG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55" s="109" t="s">
        <v>259</v>
      </c>
      <c r="AI55" s="113" t="s">
        <v>53</v>
      </c>
      <c r="AJ55" s="113" t="s">
        <v>6</v>
      </c>
      <c r="AK55" s="114" t="s">
        <v>201</v>
      </c>
      <c r="AL55" s="92">
        <f t="shared" si="0"/>
        <v>4</v>
      </c>
      <c r="AM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5" s="118"/>
      <c r="AO55" s="115" t="str">
        <f t="shared" si="1"/>
        <v>SI</v>
      </c>
      <c r="AP5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5" s="92" t="e" vm="14">
        <f>_xlfn.XLOOKUP(año24[[#This Row],[VALORACION DEL RIESGO RESULTANTE CON CONTROLES (Riesgo residual) - INTERPRETACIÓN DEL RIESGO]], Nivel[Calsificación], Nivel[Imagen])</f>
        <v>#VALUE!</v>
      </c>
      <c r="BH55" s="49"/>
    </row>
    <row r="56" spans="1:61" ht="66" customHeight="1" x14ac:dyDescent="0.2">
      <c r="A56" s="10"/>
      <c r="B56" s="92">
        <v>47</v>
      </c>
      <c r="C56" s="92">
        <v>2024</v>
      </c>
      <c r="D56" s="92" t="s">
        <v>244</v>
      </c>
      <c r="E56" s="109" t="s">
        <v>321</v>
      </c>
      <c r="F56" s="109" t="s">
        <v>322</v>
      </c>
      <c r="G56" s="109" t="s">
        <v>323</v>
      </c>
      <c r="H56" s="92" t="s">
        <v>349</v>
      </c>
      <c r="I56" s="92" t="s">
        <v>70</v>
      </c>
      <c r="J56" s="92" t="e" vm="13">
        <f>_xlfn.XLOOKUP(año24[[#This Row],[PELIGRO -Tipo]], Tabla12[Calsificación], Tabla12[Imagen])</f>
        <v>#VALUE!</v>
      </c>
      <c r="K56" s="92" t="s">
        <v>79</v>
      </c>
      <c r="L56" s="92" t="s">
        <v>128</v>
      </c>
      <c r="M56" s="112" t="s">
        <v>249</v>
      </c>
      <c r="N56" s="124" t="s">
        <v>250</v>
      </c>
      <c r="O56" s="112">
        <v>2</v>
      </c>
      <c r="P56" s="112">
        <v>53</v>
      </c>
      <c r="Q56" s="112">
        <v>2</v>
      </c>
      <c r="R56" s="112">
        <v>8</v>
      </c>
      <c r="S56" s="92" t="s">
        <v>138</v>
      </c>
      <c r="T56" s="92" t="s">
        <v>350</v>
      </c>
      <c r="U56" s="92" t="s">
        <v>300</v>
      </c>
      <c r="V56" s="113" t="s">
        <v>301</v>
      </c>
      <c r="W56" s="113" t="s">
        <v>52</v>
      </c>
      <c r="X56" s="113" t="s">
        <v>6</v>
      </c>
      <c r="Y56" s="114" t="s">
        <v>40</v>
      </c>
      <c r="Z56" s="92">
        <f>INDEX($AS$3:$AV$6,MATCH($W56,$AR$3:$AR$6,FALSE),MATCH($Y56,AS$7:$AV$7,FALSE))</f>
        <v>9</v>
      </c>
      <c r="AA56" s="111" t="s">
        <v>254</v>
      </c>
      <c r="AB56" s="92" t="s">
        <v>255</v>
      </c>
      <c r="AC56" s="92" t="s">
        <v>255</v>
      </c>
      <c r="AD56" s="113" t="s">
        <v>302</v>
      </c>
      <c r="AE56" s="113" t="s">
        <v>303</v>
      </c>
      <c r="AF56" s="113" t="s">
        <v>258</v>
      </c>
      <c r="AG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6" s="109" t="s">
        <v>259</v>
      </c>
      <c r="AI56" s="113" t="s">
        <v>53</v>
      </c>
      <c r="AJ56" s="113" t="s">
        <v>6</v>
      </c>
      <c r="AK56" s="114" t="s">
        <v>201</v>
      </c>
      <c r="AL56" s="92">
        <f t="shared" si="0"/>
        <v>4</v>
      </c>
      <c r="AM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 s="118"/>
      <c r="AO56" s="115" t="str">
        <f t="shared" si="1"/>
        <v>SI</v>
      </c>
      <c r="AP5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6" s="92" t="e" vm="14">
        <f>_xlfn.XLOOKUP(año24[[#This Row],[VALORACION DEL RIESGO RESULTANTE CON CONTROLES (Riesgo residual) - INTERPRETACIÓN DEL RIESGO]], Nivel[Calsificación], Nivel[Imagen])</f>
        <v>#VALUE!</v>
      </c>
      <c r="AW56" s="32"/>
      <c r="AX56" s="32"/>
      <c r="AY56" s="32"/>
      <c r="AZ56" s="32"/>
      <c r="BA56" s="32"/>
      <c r="BB56" s="32"/>
      <c r="BC56" s="32"/>
      <c r="BD56" s="32"/>
      <c r="BE56" s="32"/>
      <c r="BH56" s="21"/>
      <c r="BI56" s="33"/>
    </row>
    <row r="57" spans="1:61" ht="96" customHeight="1" x14ac:dyDescent="0.2">
      <c r="A57" s="10"/>
      <c r="B57" s="92">
        <v>48</v>
      </c>
      <c r="C57" s="92">
        <v>2024</v>
      </c>
      <c r="D57" s="92" t="s">
        <v>244</v>
      </c>
      <c r="E57" s="109" t="s">
        <v>321</v>
      </c>
      <c r="F57" s="109" t="s">
        <v>322</v>
      </c>
      <c r="G57" s="109" t="s">
        <v>323</v>
      </c>
      <c r="H57" s="92" t="s">
        <v>351</v>
      </c>
      <c r="I57" s="92" t="s">
        <v>69</v>
      </c>
      <c r="J57" s="92" t="e" vm="21">
        <f>_xlfn.XLOOKUP(año24[[#This Row],[PELIGRO -Tipo]], Tabla12[Calsificación], Tabla12[Imagen])</f>
        <v>#VALUE!</v>
      </c>
      <c r="K57" s="92" t="s">
        <v>102</v>
      </c>
      <c r="L57" s="92" t="s">
        <v>129</v>
      </c>
      <c r="M57" s="112" t="s">
        <v>249</v>
      </c>
      <c r="N57" s="124" t="s">
        <v>250</v>
      </c>
      <c r="O57" s="112">
        <v>2</v>
      </c>
      <c r="P57" s="112">
        <v>53</v>
      </c>
      <c r="Q57" s="112">
        <v>2</v>
      </c>
      <c r="R57" s="112">
        <v>8</v>
      </c>
      <c r="S57" s="92" t="s">
        <v>138</v>
      </c>
      <c r="T57" s="92"/>
      <c r="U57" s="92" t="s">
        <v>318</v>
      </c>
      <c r="V57" s="113" t="s">
        <v>319</v>
      </c>
      <c r="W57" s="113" t="s">
        <v>53</v>
      </c>
      <c r="X57" s="113" t="s">
        <v>6</v>
      </c>
      <c r="Y57" s="114" t="s">
        <v>40</v>
      </c>
      <c r="Z57" s="92">
        <f>INDEX($AS$3:$AV$6,MATCH($W57,$AR$3:$AR$6,FALSE),MATCH($Y57,AS$7:$AV$7,FALSE))</f>
        <v>6</v>
      </c>
      <c r="AA57" s="92" t="s">
        <v>254</v>
      </c>
      <c r="AB57" s="92" t="s">
        <v>255</v>
      </c>
      <c r="AC57" s="92" t="s">
        <v>255</v>
      </c>
      <c r="AD57" s="113" t="s">
        <v>255</v>
      </c>
      <c r="AE57" s="113" t="s">
        <v>320</v>
      </c>
      <c r="AF57" s="113" t="s">
        <v>258</v>
      </c>
      <c r="AG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57" s="109" t="s">
        <v>259</v>
      </c>
      <c r="AI57" s="113" t="s">
        <v>53</v>
      </c>
      <c r="AJ57" s="113" t="s">
        <v>6</v>
      </c>
      <c r="AK57" s="114" t="s">
        <v>201</v>
      </c>
      <c r="AL57" s="92">
        <f t="shared" si="0"/>
        <v>4</v>
      </c>
      <c r="AM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7" s="118"/>
      <c r="AO57" s="115" t="str">
        <f t="shared" si="1"/>
        <v>SI</v>
      </c>
      <c r="AP5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7" s="92" t="e" vm="14">
        <f>_xlfn.XLOOKUP(año24[[#This Row],[VALORACION DEL RIESGO RESULTANTE CON CONTROLES (Riesgo residual) - INTERPRETACIÓN DEL RIESGO]], Nivel[Calsificación], Nivel[Imagen])</f>
        <v>#VALUE!</v>
      </c>
      <c r="BH57" s="49"/>
    </row>
    <row r="58" spans="1:61" ht="42.75" customHeight="1" x14ac:dyDescent="0.2">
      <c r="A58" s="10"/>
      <c r="B58" s="92">
        <v>49</v>
      </c>
      <c r="C58" s="92">
        <v>2024</v>
      </c>
      <c r="D58" s="92" t="s">
        <v>244</v>
      </c>
      <c r="E58" s="109" t="s">
        <v>321</v>
      </c>
      <c r="F58" s="109" t="s">
        <v>322</v>
      </c>
      <c r="G58" s="109" t="s">
        <v>323</v>
      </c>
      <c r="H58" s="92" t="s">
        <v>278</v>
      </c>
      <c r="I58" s="92" t="s">
        <v>66</v>
      </c>
      <c r="J58" s="92" t="e" vm="19">
        <f>_xlfn.XLOOKUP(año24[[#This Row],[PELIGRO -Tipo]], Tabla12[Calsificación], Tabla12[Imagen])</f>
        <v>#VALUE!</v>
      </c>
      <c r="K58" s="92" t="s">
        <v>121</v>
      </c>
      <c r="L58" s="92" t="s">
        <v>129</v>
      </c>
      <c r="M58" s="112" t="s">
        <v>249</v>
      </c>
      <c r="N58" s="124" t="s">
        <v>250</v>
      </c>
      <c r="O58" s="112">
        <v>2</v>
      </c>
      <c r="P58" s="112">
        <v>53</v>
      </c>
      <c r="Q58" s="112">
        <v>2</v>
      </c>
      <c r="R58" s="112">
        <v>4</v>
      </c>
      <c r="S58" s="92" t="s">
        <v>138</v>
      </c>
      <c r="T58" s="92" t="s">
        <v>255</v>
      </c>
      <c r="U58" s="92" t="s">
        <v>255</v>
      </c>
      <c r="V58" s="113" t="s">
        <v>279</v>
      </c>
      <c r="W58" s="113" t="s">
        <v>53</v>
      </c>
      <c r="X58" s="113" t="s">
        <v>6</v>
      </c>
      <c r="Y58" s="114" t="s">
        <v>40</v>
      </c>
      <c r="Z58" s="92">
        <f>INDEX($AS$3:$AV$6,MATCH($W58,$AR$3:$AR$6,FALSE),MATCH($Y58,AS$7:$AV$7,FALSE))</f>
        <v>6</v>
      </c>
      <c r="AA58" s="92" t="s">
        <v>254</v>
      </c>
      <c r="AB58" s="92" t="s">
        <v>255</v>
      </c>
      <c r="AC58" s="92" t="s">
        <v>255</v>
      </c>
      <c r="AD58" s="113" t="s">
        <v>255</v>
      </c>
      <c r="AE58" s="113" t="s">
        <v>280</v>
      </c>
      <c r="AF58" s="113" t="s">
        <v>258</v>
      </c>
      <c r="AG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58" s="109" t="s">
        <v>259</v>
      </c>
      <c r="AI58" s="113" t="s">
        <v>53</v>
      </c>
      <c r="AJ58" s="113" t="s">
        <v>6</v>
      </c>
      <c r="AK58" s="114" t="s">
        <v>201</v>
      </c>
      <c r="AL58" s="92">
        <f t="shared" si="0"/>
        <v>4</v>
      </c>
      <c r="AM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8" s="118"/>
      <c r="AO58" s="115" t="str">
        <f t="shared" si="1"/>
        <v>SI</v>
      </c>
      <c r="AP5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8" s="92" t="e" vm="14">
        <f>_xlfn.XLOOKUP(año24[[#This Row],[VALORACION DEL RIESGO RESULTANTE CON CONTROLES (Riesgo residual) - INTERPRETACIÓN DEL RIESGO]], Nivel[Calsificación], Nivel[Imagen])</f>
        <v>#VALUE!</v>
      </c>
      <c r="BH58" s="49"/>
    </row>
    <row r="59" spans="1:61" ht="97.95" customHeight="1" x14ac:dyDescent="0.2">
      <c r="A59" s="10"/>
      <c r="B59" s="92">
        <v>50</v>
      </c>
      <c r="C59" s="92">
        <v>2024</v>
      </c>
      <c r="D59" s="92" t="s">
        <v>244</v>
      </c>
      <c r="E59" s="109" t="s">
        <v>321</v>
      </c>
      <c r="F59" s="109" t="s">
        <v>322</v>
      </c>
      <c r="G59" s="109" t="s">
        <v>323</v>
      </c>
      <c r="H59" s="92" t="s">
        <v>341</v>
      </c>
      <c r="I59" s="92" t="s">
        <v>67</v>
      </c>
      <c r="J59" s="92" t="e" vm="18">
        <f>_xlfn.XLOOKUP(año24[[#This Row],[PELIGRO -Tipo]], Tabla12[Calsificación], Tabla12[Imagen])</f>
        <v>#VALUE!</v>
      </c>
      <c r="K59" s="92" t="s">
        <v>100</v>
      </c>
      <c r="L59" s="92" t="s">
        <v>130</v>
      </c>
      <c r="M59" s="112" t="s">
        <v>249</v>
      </c>
      <c r="N59" s="124" t="s">
        <v>250</v>
      </c>
      <c r="O59" s="112">
        <v>2</v>
      </c>
      <c r="P59" s="112">
        <v>53</v>
      </c>
      <c r="Q59" s="112">
        <v>2</v>
      </c>
      <c r="R59" s="112">
        <v>8</v>
      </c>
      <c r="S59" s="92" t="s">
        <v>138</v>
      </c>
      <c r="T59" s="92" t="s">
        <v>273</v>
      </c>
      <c r="U59" s="92" t="s">
        <v>274</v>
      </c>
      <c r="V59" s="113" t="s">
        <v>275</v>
      </c>
      <c r="W59" s="113" t="s">
        <v>53</v>
      </c>
      <c r="X59" s="113" t="s">
        <v>6</v>
      </c>
      <c r="Y59" s="114" t="s">
        <v>40</v>
      </c>
      <c r="Z59" s="92">
        <f>INDEX($AS$3:$AV$6,MATCH($W59,$AR$3:$AR$6,FALSE),MATCH($Y59,AS$7:$AV$7,FALSE))</f>
        <v>6</v>
      </c>
      <c r="AA59" s="92" t="s">
        <v>254</v>
      </c>
      <c r="AB59" s="92" t="s">
        <v>255</v>
      </c>
      <c r="AC59" s="92" t="s">
        <v>255</v>
      </c>
      <c r="AD59" s="113" t="s">
        <v>255</v>
      </c>
      <c r="AE59" s="113" t="s">
        <v>276</v>
      </c>
      <c r="AF59" s="113" t="s">
        <v>258</v>
      </c>
      <c r="AG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9" s="109" t="s">
        <v>259</v>
      </c>
      <c r="AI59" s="113" t="s">
        <v>53</v>
      </c>
      <c r="AJ59" s="113" t="s">
        <v>6</v>
      </c>
      <c r="AK59" s="114" t="s">
        <v>201</v>
      </c>
      <c r="AL59" s="92">
        <f t="shared" si="0"/>
        <v>4</v>
      </c>
      <c r="AM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9" s="118"/>
      <c r="AO59" s="115" t="str">
        <f t="shared" si="1"/>
        <v>SI</v>
      </c>
      <c r="AP5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9" s="92" t="e" vm="14">
        <f>_xlfn.XLOOKUP(año24[[#This Row],[VALORACION DEL RIESGO RESULTANTE CON CONTROLES (Riesgo residual) - INTERPRETACIÓN DEL RIESGO]], Nivel[Calsificación], Nivel[Imagen])</f>
        <v>#VALUE!</v>
      </c>
      <c r="BH59" s="49"/>
    </row>
    <row r="60" spans="1:61" ht="82.2" customHeight="1" x14ac:dyDescent="0.2">
      <c r="A60" s="10"/>
      <c r="B60" s="92">
        <v>51</v>
      </c>
      <c r="C60" s="92">
        <v>2024</v>
      </c>
      <c r="D60" s="92" t="s">
        <v>244</v>
      </c>
      <c r="E60" s="109" t="s">
        <v>321</v>
      </c>
      <c r="F60" s="109" t="s">
        <v>322</v>
      </c>
      <c r="G60" s="109" t="s">
        <v>323</v>
      </c>
      <c r="H60" s="113" t="s">
        <v>272</v>
      </c>
      <c r="I60" s="92" t="s">
        <v>67</v>
      </c>
      <c r="J60" s="92" t="e" vm="18">
        <f>_xlfn.XLOOKUP(año24[[#This Row],[PELIGRO -Tipo]], Tabla12[Calsificación], Tabla12[Imagen])</f>
        <v>#VALUE!</v>
      </c>
      <c r="K60" s="92" t="s">
        <v>100</v>
      </c>
      <c r="L60" s="92" t="s">
        <v>130</v>
      </c>
      <c r="M60" s="112" t="s">
        <v>249</v>
      </c>
      <c r="N60" s="124" t="s">
        <v>250</v>
      </c>
      <c r="O60" s="112">
        <v>2</v>
      </c>
      <c r="P60" s="112">
        <v>53</v>
      </c>
      <c r="Q60" s="112">
        <v>2</v>
      </c>
      <c r="R60" s="112">
        <v>8</v>
      </c>
      <c r="S60" s="92" t="s">
        <v>138</v>
      </c>
      <c r="T60" s="92" t="s">
        <v>273</v>
      </c>
      <c r="U60" s="92" t="s">
        <v>274</v>
      </c>
      <c r="V60" s="113" t="s">
        <v>275</v>
      </c>
      <c r="W60" s="113" t="s">
        <v>53</v>
      </c>
      <c r="X60" s="113" t="s">
        <v>6</v>
      </c>
      <c r="Y60" s="114" t="s">
        <v>40</v>
      </c>
      <c r="Z60" s="92">
        <f>INDEX($AS$3:$AV$6,MATCH($W60,$AR$3:$AR$6,FALSE),MATCH($Y60,AS$7:$AV$7,FALSE))</f>
        <v>6</v>
      </c>
      <c r="AA60" s="92" t="s">
        <v>254</v>
      </c>
      <c r="AB60" s="92" t="s">
        <v>255</v>
      </c>
      <c r="AC60" s="92" t="s">
        <v>255</v>
      </c>
      <c r="AD60" s="113" t="s">
        <v>255</v>
      </c>
      <c r="AE60" s="113" t="s">
        <v>276</v>
      </c>
      <c r="AF60" s="113" t="s">
        <v>258</v>
      </c>
      <c r="AG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60" s="109" t="s">
        <v>259</v>
      </c>
      <c r="AI60" s="113" t="s">
        <v>53</v>
      </c>
      <c r="AJ60" s="113" t="s">
        <v>6</v>
      </c>
      <c r="AK60" s="114" t="s">
        <v>201</v>
      </c>
      <c r="AL60" s="92">
        <f t="shared" si="0"/>
        <v>4</v>
      </c>
      <c r="AM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 s="118"/>
      <c r="AO60" s="115" t="str">
        <f t="shared" si="1"/>
        <v>SI</v>
      </c>
      <c r="AP6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0" s="92" t="e" vm="14">
        <f>_xlfn.XLOOKUP(año24[[#This Row],[VALORACION DEL RIESGO RESULTANTE CON CONTROLES (Riesgo residual) - INTERPRETACIÓN DEL RIESGO]], Nivel[Calsificación], Nivel[Imagen])</f>
        <v>#VALUE!</v>
      </c>
      <c r="BH60" s="49"/>
    </row>
    <row r="61" spans="1:61" ht="66" customHeight="1" x14ac:dyDescent="0.2">
      <c r="A61" s="10"/>
      <c r="B61" s="92">
        <v>52</v>
      </c>
      <c r="C61" s="92">
        <v>2024</v>
      </c>
      <c r="D61" s="92" t="s">
        <v>244</v>
      </c>
      <c r="E61" s="109" t="s">
        <v>321</v>
      </c>
      <c r="F61" s="109" t="s">
        <v>322</v>
      </c>
      <c r="G61" s="109" t="s">
        <v>323</v>
      </c>
      <c r="H61" s="92" t="s">
        <v>285</v>
      </c>
      <c r="I61" s="92" t="s">
        <v>65</v>
      </c>
      <c r="J61" s="92" t="e" vm="20">
        <f>_xlfn.XLOOKUP(año24[[#This Row],[PELIGRO -Tipo]], Tabla12[Calsificación], Tabla12[Imagen])</f>
        <v>#VALUE!</v>
      </c>
      <c r="K61" s="92" t="s">
        <v>74</v>
      </c>
      <c r="L61" s="92" t="s">
        <v>129</v>
      </c>
      <c r="M61" s="112" t="s">
        <v>249</v>
      </c>
      <c r="N61" s="124" t="s">
        <v>250</v>
      </c>
      <c r="O61" s="112">
        <v>2</v>
      </c>
      <c r="P61" s="112">
        <v>53</v>
      </c>
      <c r="Q61" s="112">
        <v>2</v>
      </c>
      <c r="R61" s="112">
        <v>8</v>
      </c>
      <c r="S61" s="92" t="s">
        <v>138</v>
      </c>
      <c r="T61" s="92"/>
      <c r="U61" s="92"/>
      <c r="V61" s="113" t="s">
        <v>286</v>
      </c>
      <c r="W61" s="113" t="s">
        <v>53</v>
      </c>
      <c r="X61" s="113" t="s">
        <v>6</v>
      </c>
      <c r="Y61" s="114" t="s">
        <v>40</v>
      </c>
      <c r="Z61" s="92">
        <f>INDEX($AS$3:$AV$6,MATCH($W61,$AR$3:$AR$6,FALSE),MATCH($Y61,AS$7:$AV$7,FALSE))</f>
        <v>6</v>
      </c>
      <c r="AA61" s="92" t="s">
        <v>254</v>
      </c>
      <c r="AB61" s="92" t="s">
        <v>255</v>
      </c>
      <c r="AC61" s="92" t="s">
        <v>255</v>
      </c>
      <c r="AD61" s="113"/>
      <c r="AE61" s="113" t="s">
        <v>287</v>
      </c>
      <c r="AF61" s="113" t="s">
        <v>258</v>
      </c>
      <c r="AG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1" s="109" t="s">
        <v>259</v>
      </c>
      <c r="AI61" s="113" t="s">
        <v>53</v>
      </c>
      <c r="AJ61" s="113" t="s">
        <v>6</v>
      </c>
      <c r="AK61" s="114" t="s">
        <v>201</v>
      </c>
      <c r="AL61" s="92">
        <f t="shared" si="0"/>
        <v>4</v>
      </c>
      <c r="AM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1" s="118"/>
      <c r="AO61" s="115" t="str">
        <f t="shared" si="1"/>
        <v>SI</v>
      </c>
      <c r="AP6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1" s="92" t="e" vm="14">
        <f>_xlfn.XLOOKUP(año24[[#This Row],[VALORACION DEL RIESGO RESULTANTE CON CONTROLES (Riesgo residual) - INTERPRETACIÓN DEL RIESGO]], Nivel[Calsificación], Nivel[Imagen])</f>
        <v>#VALUE!</v>
      </c>
      <c r="AW61" s="32"/>
      <c r="AX61" s="32"/>
      <c r="AY61" s="32"/>
      <c r="AZ61" s="32"/>
      <c r="BA61" s="32"/>
      <c r="BB61" s="32"/>
      <c r="BC61" s="32"/>
      <c r="BD61" s="32"/>
      <c r="BE61" s="32"/>
      <c r="BH61" s="21"/>
      <c r="BI61" s="33"/>
    </row>
    <row r="62" spans="1:61" ht="82.2" customHeight="1" x14ac:dyDescent="0.2">
      <c r="A62" s="10"/>
      <c r="B62" s="92">
        <v>53</v>
      </c>
      <c r="C62" s="92">
        <v>2024</v>
      </c>
      <c r="D62" s="92" t="s">
        <v>244</v>
      </c>
      <c r="E62" s="109" t="s">
        <v>321</v>
      </c>
      <c r="F62" s="109" t="s">
        <v>322</v>
      </c>
      <c r="G62" s="109" t="s">
        <v>323</v>
      </c>
      <c r="H62" s="92" t="s">
        <v>281</v>
      </c>
      <c r="I62" s="92" t="s">
        <v>65</v>
      </c>
      <c r="J62" s="92" t="e" vm="20">
        <f>_xlfn.XLOOKUP(año24[[#This Row],[PELIGRO -Tipo]], Tabla12[Calsificación], Tabla12[Imagen])</f>
        <v>#VALUE!</v>
      </c>
      <c r="K62" s="92" t="s">
        <v>113</v>
      </c>
      <c r="L62" s="92" t="s">
        <v>128</v>
      </c>
      <c r="M62" s="112" t="s">
        <v>249</v>
      </c>
      <c r="N62" s="124" t="s">
        <v>250</v>
      </c>
      <c r="O62" s="112">
        <v>2</v>
      </c>
      <c r="P62" s="112">
        <v>53</v>
      </c>
      <c r="Q62" s="112">
        <v>2</v>
      </c>
      <c r="R62" s="112">
        <v>8</v>
      </c>
      <c r="S62" s="92" t="s">
        <v>138</v>
      </c>
      <c r="T62" s="92" t="s">
        <v>255</v>
      </c>
      <c r="U62" s="92" t="s">
        <v>282</v>
      </c>
      <c r="V62" s="113" t="s">
        <v>283</v>
      </c>
      <c r="W62" s="113" t="s">
        <v>53</v>
      </c>
      <c r="X62" s="113" t="s">
        <v>6</v>
      </c>
      <c r="Y62" s="114" t="s">
        <v>40</v>
      </c>
      <c r="Z62" s="92">
        <f>INDEX($AS$3:$AV$6,MATCH($W62,$AR$3:$AR$6,FALSE),MATCH($Y62,AS$7:$AV$7,FALSE))</f>
        <v>6</v>
      </c>
      <c r="AA62" s="92" t="s">
        <v>254</v>
      </c>
      <c r="AB62" s="92" t="s">
        <v>255</v>
      </c>
      <c r="AC62" s="92" t="s">
        <v>255</v>
      </c>
      <c r="AD62" s="113" t="s">
        <v>255</v>
      </c>
      <c r="AE62" s="113" t="s">
        <v>284</v>
      </c>
      <c r="AF62" s="113" t="s">
        <v>258</v>
      </c>
      <c r="AG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62" s="109" t="s">
        <v>259</v>
      </c>
      <c r="AI62" s="113" t="s">
        <v>53</v>
      </c>
      <c r="AJ62" s="113" t="s">
        <v>6</v>
      </c>
      <c r="AK62" s="114" t="s">
        <v>201</v>
      </c>
      <c r="AL62" s="92">
        <f t="shared" si="0"/>
        <v>4</v>
      </c>
      <c r="AM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2" s="118" t="s">
        <v>352</v>
      </c>
      <c r="AO62" s="115" t="str">
        <f t="shared" si="1"/>
        <v>SI</v>
      </c>
      <c r="AP6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2" s="92" t="e" vm="14">
        <f>_xlfn.XLOOKUP(año24[[#This Row],[VALORACION DEL RIESGO RESULTANTE CON CONTROLES (Riesgo residual) - INTERPRETACIÓN DEL RIESGO]], Nivel[Calsificación], Nivel[Imagen])</f>
        <v>#VALUE!</v>
      </c>
      <c r="BH62" s="49"/>
    </row>
    <row r="63" spans="1:61" ht="51" customHeight="1" x14ac:dyDescent="0.2">
      <c r="A63" s="10"/>
      <c r="B63" s="92">
        <v>54</v>
      </c>
      <c r="C63" s="92">
        <v>2024</v>
      </c>
      <c r="D63" s="92" t="s">
        <v>244</v>
      </c>
      <c r="E63" s="109" t="s">
        <v>321</v>
      </c>
      <c r="F63" s="109" t="s">
        <v>322</v>
      </c>
      <c r="G63" s="109" t="s">
        <v>323</v>
      </c>
      <c r="H63" s="92" t="s">
        <v>288</v>
      </c>
      <c r="I63" s="92" t="s">
        <v>70</v>
      </c>
      <c r="J63" s="92" t="e" vm="13">
        <f>_xlfn.XLOOKUP(año24[[#This Row],[PELIGRO -Tipo]], Tabla12[Calsificación], Tabla12[Imagen])</f>
        <v>#VALUE!</v>
      </c>
      <c r="K63" s="92" t="s">
        <v>103</v>
      </c>
      <c r="L63" s="92" t="s">
        <v>128</v>
      </c>
      <c r="M63" s="112" t="s">
        <v>249</v>
      </c>
      <c r="N63" s="124" t="s">
        <v>250</v>
      </c>
      <c r="O63" s="112">
        <v>2</v>
      </c>
      <c r="P63" s="112">
        <v>53</v>
      </c>
      <c r="Q63" s="112">
        <v>2</v>
      </c>
      <c r="R63" s="112">
        <v>8</v>
      </c>
      <c r="S63" s="92" t="s">
        <v>138</v>
      </c>
      <c r="T63" s="92" t="s">
        <v>289</v>
      </c>
      <c r="U63" s="92" t="s">
        <v>290</v>
      </c>
      <c r="V63" s="113" t="s">
        <v>291</v>
      </c>
      <c r="W63" s="113" t="s">
        <v>51</v>
      </c>
      <c r="X63" s="113" t="s">
        <v>6</v>
      </c>
      <c r="Y63" s="114" t="s">
        <v>201</v>
      </c>
      <c r="Z63" s="92">
        <f>INDEX($AS$3:$AV$6,MATCH($W63,$AR$3:$AR$6,FALSE),MATCH($Y63,AS$7:$AV$7,FALSE))</f>
        <v>8</v>
      </c>
      <c r="AA63" s="92" t="s">
        <v>254</v>
      </c>
      <c r="AB63" s="92" t="s">
        <v>255</v>
      </c>
      <c r="AC63" s="92" t="s">
        <v>255</v>
      </c>
      <c r="AD63" s="113" t="s">
        <v>255</v>
      </c>
      <c r="AE63" s="113" t="s">
        <v>292</v>
      </c>
      <c r="AF63" s="113" t="s">
        <v>258</v>
      </c>
      <c r="AG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3" s="109" t="s">
        <v>259</v>
      </c>
      <c r="AI63" s="113" t="s">
        <v>51</v>
      </c>
      <c r="AJ63" s="113" t="s">
        <v>6</v>
      </c>
      <c r="AK63" s="114" t="s">
        <v>46</v>
      </c>
      <c r="AL63" s="92">
        <f t="shared" si="0"/>
        <v>4</v>
      </c>
      <c r="AM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 s="118"/>
      <c r="AO63" s="115" t="str">
        <f t="shared" si="1"/>
        <v>SI</v>
      </c>
      <c r="AP6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3" s="92" t="e" vm="14">
        <f>_xlfn.XLOOKUP(año24[[#This Row],[VALORACION DEL RIESGO RESULTANTE CON CONTROLES (Riesgo residual) - INTERPRETACIÓN DEL RIESGO]], Nivel[Calsificación], Nivel[Imagen])</f>
        <v>#VALUE!</v>
      </c>
      <c r="BH63" s="49"/>
    </row>
    <row r="64" spans="1:61" ht="52.95" customHeight="1" x14ac:dyDescent="0.2">
      <c r="A64" s="10"/>
      <c r="B64" s="92">
        <v>55</v>
      </c>
      <c r="C64" s="92">
        <v>2024</v>
      </c>
      <c r="D64" s="92" t="s">
        <v>244</v>
      </c>
      <c r="E64" s="109" t="s">
        <v>321</v>
      </c>
      <c r="F64" s="109" t="s">
        <v>322</v>
      </c>
      <c r="G64" s="109" t="s">
        <v>323</v>
      </c>
      <c r="H64" s="92" t="s">
        <v>293</v>
      </c>
      <c r="I64" s="92" t="s">
        <v>70</v>
      </c>
      <c r="J64" s="92" t="e" vm="13">
        <f>_xlfn.XLOOKUP(año24[[#This Row],[PELIGRO -Tipo]], Tabla12[Calsificación], Tabla12[Imagen])</f>
        <v>#VALUE!</v>
      </c>
      <c r="K64" s="92" t="s">
        <v>117</v>
      </c>
      <c r="L64" s="92" t="s">
        <v>128</v>
      </c>
      <c r="M64" s="112" t="s">
        <v>249</v>
      </c>
      <c r="N64" s="124" t="s">
        <v>261</v>
      </c>
      <c r="O64" s="112">
        <v>2</v>
      </c>
      <c r="P64" s="112">
        <v>53</v>
      </c>
      <c r="Q64" s="112">
        <v>2</v>
      </c>
      <c r="R64" s="112">
        <v>8</v>
      </c>
      <c r="S64" s="92" t="s">
        <v>138</v>
      </c>
      <c r="T64" s="92"/>
      <c r="U64" s="92" t="s">
        <v>294</v>
      </c>
      <c r="V64" s="113" t="s">
        <v>295</v>
      </c>
      <c r="W64" s="113" t="s">
        <v>51</v>
      </c>
      <c r="X64" s="113" t="s">
        <v>6</v>
      </c>
      <c r="Y64" s="114" t="s">
        <v>201</v>
      </c>
      <c r="Z64" s="92">
        <f>INDEX($AS$3:$AV$6,MATCH($W64,$AR$3:$AR$6,FALSE),MATCH($Y64,AS$7:$AV$7,FALSE))</f>
        <v>8</v>
      </c>
      <c r="AA64" s="92" t="s">
        <v>254</v>
      </c>
      <c r="AB64" s="92" t="s">
        <v>255</v>
      </c>
      <c r="AC64" s="92" t="s">
        <v>255</v>
      </c>
      <c r="AD64" s="113" t="s">
        <v>255</v>
      </c>
      <c r="AE64" s="113" t="s">
        <v>296</v>
      </c>
      <c r="AF64" s="113" t="s">
        <v>255</v>
      </c>
      <c r="AG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64" s="109" t="s">
        <v>259</v>
      </c>
      <c r="AI64" s="113" t="s">
        <v>53</v>
      </c>
      <c r="AJ64" s="113" t="s">
        <v>6</v>
      </c>
      <c r="AK64" s="114" t="s">
        <v>201</v>
      </c>
      <c r="AL64" s="92">
        <f t="shared" si="0"/>
        <v>4</v>
      </c>
      <c r="AM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4" s="118"/>
      <c r="AO64" s="115" t="str">
        <f t="shared" si="1"/>
        <v>SI</v>
      </c>
      <c r="AP6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4" s="92" t="e" vm="14">
        <f>_xlfn.XLOOKUP(año24[[#This Row],[VALORACION DEL RIESGO RESULTANTE CON CONTROLES (Riesgo residual) - INTERPRETACIÓN DEL RIESGO]], Nivel[Calsificación], Nivel[Imagen])</f>
        <v>#VALUE!</v>
      </c>
      <c r="BH64" s="49"/>
    </row>
    <row r="65" spans="1:60" ht="50.7" customHeight="1" x14ac:dyDescent="0.2">
      <c r="A65" s="10"/>
      <c r="B65" s="92">
        <v>56</v>
      </c>
      <c r="C65" s="92">
        <v>2024</v>
      </c>
      <c r="D65" s="92" t="s">
        <v>244</v>
      </c>
      <c r="E65" s="109" t="s">
        <v>321</v>
      </c>
      <c r="F65" s="109" t="s">
        <v>353</v>
      </c>
      <c r="G65" s="109" t="s">
        <v>323</v>
      </c>
      <c r="H65" s="92" t="s">
        <v>354</v>
      </c>
      <c r="I65" s="92" t="s">
        <v>70</v>
      </c>
      <c r="J65" s="92" t="e" vm="13">
        <f>_xlfn.XLOOKUP(año24[[#This Row],[PELIGRO -Tipo]], Tabla12[Calsificación], Tabla12[Imagen])</f>
        <v>#VALUE!</v>
      </c>
      <c r="K65" s="92" t="s">
        <v>123</v>
      </c>
      <c r="L65" s="92" t="s">
        <v>128</v>
      </c>
      <c r="M65" s="112" t="s">
        <v>249</v>
      </c>
      <c r="N65" s="124" t="s">
        <v>250</v>
      </c>
      <c r="O65" s="112">
        <v>2</v>
      </c>
      <c r="P65" s="112">
        <v>38</v>
      </c>
      <c r="Q65" s="112">
        <v>2</v>
      </c>
      <c r="R65" s="112">
        <v>8</v>
      </c>
      <c r="S65" s="92" t="s">
        <v>138</v>
      </c>
      <c r="T65" s="92" t="s">
        <v>335</v>
      </c>
      <c r="U65" s="92" t="s">
        <v>282</v>
      </c>
      <c r="V65" s="113" t="s">
        <v>336</v>
      </c>
      <c r="W65" s="113" t="s">
        <v>51</v>
      </c>
      <c r="X65" s="113" t="s">
        <v>6</v>
      </c>
      <c r="Y65" s="114" t="s">
        <v>201</v>
      </c>
      <c r="Z65" s="92">
        <f>INDEX($AS$3:$AV$6,MATCH($W65,$AR$3:$AR$6,FALSE),MATCH($Y65,AS$7:$AV$7,FALSE))</f>
        <v>8</v>
      </c>
      <c r="AA65" s="92" t="s">
        <v>254</v>
      </c>
      <c r="AB65" s="92"/>
      <c r="AC65" s="92"/>
      <c r="AD65" s="113"/>
      <c r="AE65" s="113" t="s">
        <v>337</v>
      </c>
      <c r="AF65" s="113" t="s">
        <v>258</v>
      </c>
      <c r="AG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65" s="109" t="s">
        <v>259</v>
      </c>
      <c r="AI65" s="113" t="s">
        <v>53</v>
      </c>
      <c r="AJ65" s="113" t="s">
        <v>6</v>
      </c>
      <c r="AK65" s="114" t="s">
        <v>201</v>
      </c>
      <c r="AL65" s="92">
        <f t="shared" si="0"/>
        <v>4</v>
      </c>
      <c r="AM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5" s="118"/>
      <c r="AO65" s="115" t="str">
        <f t="shared" si="1"/>
        <v>SI</v>
      </c>
      <c r="AP6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5" s="92" t="e" vm="14">
        <f>_xlfn.XLOOKUP(año24[[#This Row],[VALORACION DEL RIESGO RESULTANTE CON CONTROLES (Riesgo residual) - INTERPRETACIÓN DEL RIESGO]], Nivel[Calsificación], Nivel[Imagen])</f>
        <v>#VALUE!</v>
      </c>
      <c r="BH65" s="49"/>
    </row>
    <row r="66" spans="1:60" ht="75" customHeight="1" x14ac:dyDescent="0.2">
      <c r="A66" s="10"/>
      <c r="B66" s="92">
        <v>57</v>
      </c>
      <c r="C66" s="92">
        <v>2024</v>
      </c>
      <c r="D66" s="92" t="s">
        <v>244</v>
      </c>
      <c r="E66" s="109" t="s">
        <v>321</v>
      </c>
      <c r="F66" s="109" t="s">
        <v>353</v>
      </c>
      <c r="G66" s="109" t="s">
        <v>323</v>
      </c>
      <c r="H66" s="92" t="s">
        <v>355</v>
      </c>
      <c r="I66" s="92" t="s">
        <v>70</v>
      </c>
      <c r="J66" s="92" t="e" vm="13">
        <f>_xlfn.XLOOKUP(año24[[#This Row],[PELIGRO -Tipo]], Tabla12[Calsificación], Tabla12[Imagen])</f>
        <v>#VALUE!</v>
      </c>
      <c r="K66" s="92" t="s">
        <v>123</v>
      </c>
      <c r="L66" s="92" t="s">
        <v>128</v>
      </c>
      <c r="M66" s="112" t="s">
        <v>249</v>
      </c>
      <c r="N66" s="124" t="s">
        <v>250</v>
      </c>
      <c r="O66" s="112">
        <v>2</v>
      </c>
      <c r="P66" s="112">
        <v>38</v>
      </c>
      <c r="Q66" s="112">
        <v>2</v>
      </c>
      <c r="R66" s="112">
        <v>8</v>
      </c>
      <c r="S66" s="92" t="s">
        <v>138</v>
      </c>
      <c r="T66" s="92" t="s">
        <v>335</v>
      </c>
      <c r="U66" s="92" t="s">
        <v>282</v>
      </c>
      <c r="V66" s="113" t="s">
        <v>336</v>
      </c>
      <c r="W66" s="113" t="s">
        <v>51</v>
      </c>
      <c r="X66" s="113" t="s">
        <v>6</v>
      </c>
      <c r="Y66" s="114" t="s">
        <v>201</v>
      </c>
      <c r="Z66" s="92">
        <f>INDEX($AS$3:$AV$6,MATCH($W66,$AR$3:$AR$6,FALSE),MATCH($Y66,AS$7:$AV$7,FALSE))</f>
        <v>8</v>
      </c>
      <c r="AA66" s="92" t="s">
        <v>254</v>
      </c>
      <c r="AB66" s="92"/>
      <c r="AC66" s="92"/>
      <c r="AD66" s="113"/>
      <c r="AE66" s="113" t="s">
        <v>337</v>
      </c>
      <c r="AF66" s="113" t="s">
        <v>258</v>
      </c>
      <c r="AG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66" s="109" t="s">
        <v>259</v>
      </c>
      <c r="AI66" s="113" t="s">
        <v>53</v>
      </c>
      <c r="AJ66" s="113" t="s">
        <v>6</v>
      </c>
      <c r="AK66" s="114" t="s">
        <v>201</v>
      </c>
      <c r="AL66" s="92">
        <f t="shared" si="0"/>
        <v>4</v>
      </c>
      <c r="AM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 s="118"/>
      <c r="AO66" s="115" t="str">
        <f t="shared" si="1"/>
        <v>SI</v>
      </c>
      <c r="AP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6" s="92" t="e" vm="14">
        <f>_xlfn.XLOOKUP(año24[[#This Row],[VALORACION DEL RIESGO RESULTANTE CON CONTROLES (Riesgo residual) - INTERPRETACIÓN DEL RIESGO]], Nivel[Calsificación], Nivel[Imagen])</f>
        <v>#VALUE!</v>
      </c>
      <c r="BH66" s="49"/>
    </row>
    <row r="67" spans="1:60" ht="57.75" customHeight="1" x14ac:dyDescent="0.2">
      <c r="A67" s="10"/>
      <c r="B67" s="92">
        <v>58</v>
      </c>
      <c r="C67" s="92">
        <v>2024</v>
      </c>
      <c r="D67" s="92" t="s">
        <v>244</v>
      </c>
      <c r="E67" s="109" t="s">
        <v>321</v>
      </c>
      <c r="F67" s="109" t="s">
        <v>353</v>
      </c>
      <c r="G67" s="109" t="s">
        <v>323</v>
      </c>
      <c r="H67" s="113" t="s">
        <v>356</v>
      </c>
      <c r="I67" s="92" t="s">
        <v>70</v>
      </c>
      <c r="J67" s="92" t="e" vm="13">
        <f>_xlfn.XLOOKUP(año24[[#This Row],[PELIGRO -Tipo]], Tabla12[Calsificación], Tabla12[Imagen])</f>
        <v>#VALUE!</v>
      </c>
      <c r="K67" s="92" t="s">
        <v>79</v>
      </c>
      <c r="L67" s="92" t="s">
        <v>128</v>
      </c>
      <c r="M67" s="112" t="s">
        <v>249</v>
      </c>
      <c r="N67" s="124" t="s">
        <v>250</v>
      </c>
      <c r="O67" s="112">
        <v>2</v>
      </c>
      <c r="P67" s="112">
        <v>38</v>
      </c>
      <c r="Q67" s="112">
        <v>2</v>
      </c>
      <c r="R67" s="112">
        <v>8</v>
      </c>
      <c r="S67" s="92" t="s">
        <v>138</v>
      </c>
      <c r="T67" s="92" t="s">
        <v>350</v>
      </c>
      <c r="U67" s="92" t="s">
        <v>300</v>
      </c>
      <c r="V67" s="113" t="s">
        <v>301</v>
      </c>
      <c r="W67" s="113" t="s">
        <v>52</v>
      </c>
      <c r="X67" s="113" t="s">
        <v>6</v>
      </c>
      <c r="Y67" s="114" t="s">
        <v>40</v>
      </c>
      <c r="Z67" s="92">
        <f>INDEX($AS$3:$AV$6,MATCH($W67,$AR$3:$AR$6,FALSE),MATCH($Y67,AS$7:$AV$7,FALSE))</f>
        <v>9</v>
      </c>
      <c r="AA67" s="92" t="s">
        <v>254</v>
      </c>
      <c r="AB67" s="92" t="s">
        <v>255</v>
      </c>
      <c r="AC67" s="92" t="s">
        <v>255</v>
      </c>
      <c r="AD67" s="113" t="s">
        <v>302</v>
      </c>
      <c r="AE67" s="113" t="s">
        <v>303</v>
      </c>
      <c r="AF67" s="113" t="s">
        <v>258</v>
      </c>
      <c r="AG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7" s="109" t="s">
        <v>259</v>
      </c>
      <c r="AI67" s="113" t="s">
        <v>53</v>
      </c>
      <c r="AJ67" s="113" t="s">
        <v>6</v>
      </c>
      <c r="AK67" s="114" t="s">
        <v>201</v>
      </c>
      <c r="AL67" s="92">
        <f t="shared" si="0"/>
        <v>4</v>
      </c>
      <c r="AM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 s="118"/>
      <c r="AO67" s="115" t="str">
        <f t="shared" si="1"/>
        <v>SI</v>
      </c>
      <c r="AP6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7" s="92" t="e" vm="14">
        <f>_xlfn.XLOOKUP(año24[[#This Row],[VALORACION DEL RIESGO RESULTANTE CON CONTROLES (Riesgo residual) - INTERPRETACIÓN DEL RIESGO]], Nivel[Calsificación], Nivel[Imagen])</f>
        <v>#VALUE!</v>
      </c>
      <c r="BH67" s="49"/>
    </row>
    <row r="68" spans="1:60" ht="103.5" customHeight="1" x14ac:dyDescent="0.2">
      <c r="A68" s="10"/>
      <c r="B68" s="92">
        <v>59</v>
      </c>
      <c r="C68" s="92">
        <v>2024</v>
      </c>
      <c r="D68" s="92" t="s">
        <v>244</v>
      </c>
      <c r="E68" s="109" t="s">
        <v>321</v>
      </c>
      <c r="F68" s="109" t="s">
        <v>353</v>
      </c>
      <c r="G68" s="109" t="s">
        <v>323</v>
      </c>
      <c r="H68" s="113" t="s">
        <v>357</v>
      </c>
      <c r="I68" s="92" t="s">
        <v>70</v>
      </c>
      <c r="J68" s="92" t="e" vm="13">
        <f>_xlfn.XLOOKUP(año24[[#This Row],[PELIGRO -Tipo]], Tabla12[Calsificación], Tabla12[Imagen])</f>
        <v>#VALUE!</v>
      </c>
      <c r="K68" s="92" t="s">
        <v>79</v>
      </c>
      <c r="L68" s="92" t="s">
        <v>128</v>
      </c>
      <c r="M68" s="112" t="s">
        <v>249</v>
      </c>
      <c r="N68" s="124" t="s">
        <v>250</v>
      </c>
      <c r="O68" s="112">
        <v>2</v>
      </c>
      <c r="P68" s="112">
        <v>38</v>
      </c>
      <c r="Q68" s="112">
        <v>2</v>
      </c>
      <c r="R68" s="112">
        <v>8</v>
      </c>
      <c r="S68" s="92" t="s">
        <v>138</v>
      </c>
      <c r="T68" s="92" t="s">
        <v>312</v>
      </c>
      <c r="U68" s="92" t="s">
        <v>300</v>
      </c>
      <c r="V68" s="113" t="s">
        <v>301</v>
      </c>
      <c r="W68" s="113" t="s">
        <v>52</v>
      </c>
      <c r="X68" s="113" t="s">
        <v>6</v>
      </c>
      <c r="Y68" s="114" t="s">
        <v>40</v>
      </c>
      <c r="Z68" s="92">
        <f>INDEX($AS$3:$AV$6,MATCH($W68,$AR$3:$AR$6,FALSE),MATCH($Y68,AS$7:$AV$7,FALSE))</f>
        <v>9</v>
      </c>
      <c r="AA68" s="92" t="s">
        <v>254</v>
      </c>
      <c r="AB68" s="92" t="s">
        <v>255</v>
      </c>
      <c r="AC68" s="92" t="s">
        <v>255</v>
      </c>
      <c r="AD68" s="113" t="s">
        <v>302</v>
      </c>
      <c r="AE68" s="113" t="s">
        <v>303</v>
      </c>
      <c r="AF68" s="113" t="s">
        <v>258</v>
      </c>
      <c r="AG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8" s="109" t="s">
        <v>259</v>
      </c>
      <c r="AI68" s="113" t="s">
        <v>53</v>
      </c>
      <c r="AJ68" s="113" t="s">
        <v>6</v>
      </c>
      <c r="AK68" s="114" t="s">
        <v>201</v>
      </c>
      <c r="AL68" s="92">
        <f t="shared" si="0"/>
        <v>4</v>
      </c>
      <c r="AM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8" s="118"/>
      <c r="AO68" s="115" t="str">
        <f t="shared" si="1"/>
        <v>SI</v>
      </c>
      <c r="AP6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8" s="92" t="e" vm="14">
        <f>_xlfn.XLOOKUP(año24[[#This Row],[VALORACION DEL RIESGO RESULTANTE CON CONTROLES (Riesgo residual) - INTERPRETACIÓN DEL RIESGO]], Nivel[Calsificación], Nivel[Imagen])</f>
        <v>#VALUE!</v>
      </c>
      <c r="BH68" s="49"/>
    </row>
    <row r="69" spans="1:60" ht="91.95" customHeight="1" x14ac:dyDescent="0.2">
      <c r="A69" s="10"/>
      <c r="B69" s="92">
        <v>60</v>
      </c>
      <c r="C69" s="92">
        <v>2024</v>
      </c>
      <c r="D69" s="92" t="s">
        <v>244</v>
      </c>
      <c r="E69" s="109" t="s">
        <v>321</v>
      </c>
      <c r="F69" s="109" t="s">
        <v>353</v>
      </c>
      <c r="G69" s="109" t="s">
        <v>323</v>
      </c>
      <c r="H69" s="113" t="s">
        <v>260</v>
      </c>
      <c r="I69" s="92" t="s">
        <v>71</v>
      </c>
      <c r="J69" s="92" t="e" vm="15">
        <f>_xlfn.XLOOKUP(año24[[#This Row],[PELIGRO -Tipo]], Tabla12[Calsificación], Tabla12[Imagen])</f>
        <v>#VALUE!</v>
      </c>
      <c r="K69" s="92" t="s">
        <v>118</v>
      </c>
      <c r="L69" s="92" t="s">
        <v>128</v>
      </c>
      <c r="M69" s="112" t="s">
        <v>249</v>
      </c>
      <c r="N69" s="124" t="s">
        <v>261</v>
      </c>
      <c r="O69" s="112">
        <v>2</v>
      </c>
      <c r="P69" s="112">
        <v>38</v>
      </c>
      <c r="Q69" s="112">
        <v>2</v>
      </c>
      <c r="R69" s="112">
        <v>2</v>
      </c>
      <c r="S69" s="92" t="s">
        <v>138</v>
      </c>
      <c r="T69" s="92" t="s">
        <v>255</v>
      </c>
      <c r="U69" s="92" t="s">
        <v>262</v>
      </c>
      <c r="V69" s="113" t="s">
        <v>263</v>
      </c>
      <c r="W69" s="113" t="s">
        <v>52</v>
      </c>
      <c r="X69" s="113" t="s">
        <v>6</v>
      </c>
      <c r="Y69" s="114" t="s">
        <v>201</v>
      </c>
      <c r="Z69" s="92">
        <f>INDEX($AS$3:$AV$6,MATCH($W69,$AR$3:$AR$6,FALSE),MATCH($Y69,AS$7:$AV$7,FALSE))</f>
        <v>6</v>
      </c>
      <c r="AA69" s="92" t="s">
        <v>254</v>
      </c>
      <c r="AB69" s="92" t="s">
        <v>255</v>
      </c>
      <c r="AC69" s="92" t="s">
        <v>255</v>
      </c>
      <c r="AD69" s="113" t="s">
        <v>264</v>
      </c>
      <c r="AE69" s="113" t="s">
        <v>265</v>
      </c>
      <c r="AF69" s="113" t="s">
        <v>258</v>
      </c>
      <c r="AG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69" s="109" t="s">
        <v>259</v>
      </c>
      <c r="AI69" s="113" t="s">
        <v>52</v>
      </c>
      <c r="AJ69" s="113" t="s">
        <v>6</v>
      </c>
      <c r="AK69" s="114" t="s">
        <v>46</v>
      </c>
      <c r="AL69" s="92">
        <f t="shared" si="0"/>
        <v>3</v>
      </c>
      <c r="AM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9" s="118"/>
      <c r="AO69" s="115" t="str">
        <f t="shared" si="1"/>
        <v>SI</v>
      </c>
      <c r="AP6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69" s="92" t="e" vm="16">
        <f>_xlfn.XLOOKUP(año24[[#This Row],[VALORACION DEL RIESGO RESULTANTE CON CONTROLES (Riesgo residual) - INTERPRETACIÓN DEL RIESGO]], Nivel[Calsificación], Nivel[Imagen])</f>
        <v>#VALUE!</v>
      </c>
      <c r="BH69" s="49"/>
    </row>
    <row r="70" spans="1:60" ht="42.75" customHeight="1" x14ac:dyDescent="0.2">
      <c r="A70" s="10"/>
      <c r="B70" s="92">
        <v>61</v>
      </c>
      <c r="C70" s="92">
        <v>2024</v>
      </c>
      <c r="D70" s="92" t="s">
        <v>244</v>
      </c>
      <c r="E70" s="109" t="s">
        <v>321</v>
      </c>
      <c r="F70" s="109" t="s">
        <v>353</v>
      </c>
      <c r="G70" s="109" t="s">
        <v>323</v>
      </c>
      <c r="H70" s="92" t="s">
        <v>358</v>
      </c>
      <c r="I70" s="92" t="s">
        <v>68</v>
      </c>
      <c r="J70" s="92" t="e" vm="17">
        <f>_xlfn.XLOOKUP(año24[[#This Row],[PELIGRO -Tipo]], Tabla12[Calsificación], Tabla12[Imagen])</f>
        <v>#VALUE!</v>
      </c>
      <c r="K70" s="92" t="s">
        <v>77</v>
      </c>
      <c r="L70" s="92" t="s">
        <v>129</v>
      </c>
      <c r="M70" s="112" t="s">
        <v>249</v>
      </c>
      <c r="N70" s="124" t="s">
        <v>250</v>
      </c>
      <c r="O70" s="112">
        <v>2</v>
      </c>
      <c r="P70" s="112">
        <v>38</v>
      </c>
      <c r="Q70" s="112">
        <v>2</v>
      </c>
      <c r="R70" s="112">
        <v>2</v>
      </c>
      <c r="S70" s="92" t="s">
        <v>138</v>
      </c>
      <c r="T70" s="92" t="s">
        <v>267</v>
      </c>
      <c r="U70" s="92" t="s">
        <v>268</v>
      </c>
      <c r="V70" s="113" t="s">
        <v>269</v>
      </c>
      <c r="W70" s="113" t="s">
        <v>53</v>
      </c>
      <c r="X70" s="113" t="s">
        <v>6</v>
      </c>
      <c r="Y70" s="114" t="s">
        <v>201</v>
      </c>
      <c r="Z70" s="92">
        <f>INDEX($AS$3:$AV$6,MATCH($W70,$AR$3:$AR$6,FALSE),MATCH($Y70,AS$7:$AV$7,FALSE))</f>
        <v>4</v>
      </c>
      <c r="AA70" s="111" t="s">
        <v>254</v>
      </c>
      <c r="AB70" s="92" t="s">
        <v>255</v>
      </c>
      <c r="AC70" s="92" t="s">
        <v>255</v>
      </c>
      <c r="AD70" s="113" t="s">
        <v>255</v>
      </c>
      <c r="AE70" s="113" t="s">
        <v>270</v>
      </c>
      <c r="AF70" s="113" t="s">
        <v>255</v>
      </c>
      <c r="AG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0" s="109" t="s">
        <v>259</v>
      </c>
      <c r="AI70" s="113" t="s">
        <v>54</v>
      </c>
      <c r="AJ70" s="113" t="s">
        <v>6</v>
      </c>
      <c r="AK70" s="114" t="s">
        <v>201</v>
      </c>
      <c r="AL70" s="92">
        <f t="shared" si="0"/>
        <v>2</v>
      </c>
      <c r="AM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0" s="118"/>
      <c r="AO70" s="115" t="str">
        <f t="shared" si="1"/>
        <v>SI</v>
      </c>
      <c r="AP7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0" s="92" t="e" vm="16">
        <f>_xlfn.XLOOKUP(año24[[#This Row],[VALORACION DEL RIESGO RESULTANTE CON CONTROLES (Riesgo residual) - INTERPRETACIÓN DEL RIESGO]], Nivel[Calsificación], Nivel[Imagen])</f>
        <v>#VALUE!</v>
      </c>
      <c r="BH70" s="48"/>
    </row>
    <row r="71" spans="1:60" ht="54.6" customHeight="1" x14ac:dyDescent="0.2">
      <c r="A71" s="10"/>
      <c r="B71" s="92">
        <v>62</v>
      </c>
      <c r="C71" s="92">
        <v>2024</v>
      </c>
      <c r="D71" s="92" t="s">
        <v>244</v>
      </c>
      <c r="E71" s="109" t="s">
        <v>321</v>
      </c>
      <c r="F71" s="109" t="s">
        <v>353</v>
      </c>
      <c r="G71" s="109" t="s">
        <v>323</v>
      </c>
      <c r="H71" s="92" t="s">
        <v>271</v>
      </c>
      <c r="I71" s="92" t="s">
        <v>68</v>
      </c>
      <c r="J71" s="92" t="e" vm="17">
        <f>_xlfn.XLOOKUP(año24[[#This Row],[PELIGRO -Tipo]], Tabla12[Calsificación], Tabla12[Imagen])</f>
        <v>#VALUE!</v>
      </c>
      <c r="K71" s="92" t="s">
        <v>93</v>
      </c>
      <c r="L71" s="92" t="s">
        <v>129</v>
      </c>
      <c r="M71" s="112" t="s">
        <v>249</v>
      </c>
      <c r="N71" s="124" t="s">
        <v>250</v>
      </c>
      <c r="O71" s="112">
        <v>2</v>
      </c>
      <c r="P71" s="112">
        <v>38</v>
      </c>
      <c r="Q71" s="112">
        <v>2</v>
      </c>
      <c r="R71" s="112">
        <v>2</v>
      </c>
      <c r="S71" s="92" t="s">
        <v>138</v>
      </c>
      <c r="T71" s="92" t="s">
        <v>267</v>
      </c>
      <c r="U71" s="92" t="s">
        <v>268</v>
      </c>
      <c r="V71" s="113" t="s">
        <v>269</v>
      </c>
      <c r="W71" s="113" t="s">
        <v>53</v>
      </c>
      <c r="X71" s="113" t="s">
        <v>6</v>
      </c>
      <c r="Y71" s="114" t="s">
        <v>201</v>
      </c>
      <c r="Z71" s="92">
        <f>INDEX($AS$3:$AV$6,MATCH($W71,$AR$3:$AR$6,FALSE),MATCH($Y71,AS$7:$AV$7,FALSE))</f>
        <v>4</v>
      </c>
      <c r="AA71" s="92" t="s">
        <v>254</v>
      </c>
      <c r="AB71" s="92" t="s">
        <v>255</v>
      </c>
      <c r="AC71" s="92" t="s">
        <v>255</v>
      </c>
      <c r="AD71" s="113" t="s">
        <v>255</v>
      </c>
      <c r="AE71" s="113" t="s">
        <v>270</v>
      </c>
      <c r="AF71" s="113" t="s">
        <v>255</v>
      </c>
      <c r="AG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1" s="109" t="s">
        <v>259</v>
      </c>
      <c r="AI71" s="113" t="s">
        <v>54</v>
      </c>
      <c r="AJ71" s="113" t="s">
        <v>6</v>
      </c>
      <c r="AK71" s="114" t="s">
        <v>201</v>
      </c>
      <c r="AL71" s="92">
        <f t="shared" si="0"/>
        <v>2</v>
      </c>
      <c r="AM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1" s="118"/>
      <c r="AO71" s="115" t="str">
        <f t="shared" si="1"/>
        <v>SI</v>
      </c>
      <c r="AP7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1" s="92" t="e" vm="16">
        <f>_xlfn.XLOOKUP(año24[[#This Row],[VALORACION DEL RIESGO RESULTANTE CON CONTROLES (Riesgo residual) - INTERPRETACIÓN DEL RIESGO]], Nivel[Calsificación], Nivel[Imagen])</f>
        <v>#VALUE!</v>
      </c>
      <c r="BH71" s="49"/>
    </row>
    <row r="72" spans="1:60" ht="42.75" customHeight="1" x14ac:dyDescent="0.2">
      <c r="A72" s="10"/>
      <c r="B72" s="92">
        <v>63</v>
      </c>
      <c r="C72" s="92">
        <v>2024</v>
      </c>
      <c r="D72" s="92" t="s">
        <v>244</v>
      </c>
      <c r="E72" s="109" t="s">
        <v>321</v>
      </c>
      <c r="F72" s="109" t="s">
        <v>353</v>
      </c>
      <c r="G72" s="109" t="s">
        <v>323</v>
      </c>
      <c r="H72" s="92" t="s">
        <v>266</v>
      </c>
      <c r="I72" s="92" t="s">
        <v>68</v>
      </c>
      <c r="J72" s="92" t="e" vm="17">
        <f>_xlfn.XLOOKUP(año24[[#This Row],[PELIGRO -Tipo]], Tabla12[Calsificación], Tabla12[Imagen])</f>
        <v>#VALUE!</v>
      </c>
      <c r="K72" s="92" t="s">
        <v>101</v>
      </c>
      <c r="L72" s="92" t="s">
        <v>129</v>
      </c>
      <c r="M72" s="112" t="s">
        <v>249</v>
      </c>
      <c r="N72" s="124" t="s">
        <v>250</v>
      </c>
      <c r="O72" s="112">
        <v>2</v>
      </c>
      <c r="P72" s="112">
        <v>38</v>
      </c>
      <c r="Q72" s="112">
        <v>2</v>
      </c>
      <c r="R72" s="112">
        <v>8</v>
      </c>
      <c r="S72" s="92" t="s">
        <v>138</v>
      </c>
      <c r="T72" s="92" t="s">
        <v>267</v>
      </c>
      <c r="U72" s="92" t="s">
        <v>268</v>
      </c>
      <c r="V72" s="113" t="s">
        <v>269</v>
      </c>
      <c r="W72" s="113" t="s">
        <v>53</v>
      </c>
      <c r="X72" s="113" t="s">
        <v>6</v>
      </c>
      <c r="Y72" s="114" t="s">
        <v>201</v>
      </c>
      <c r="Z72" s="92">
        <f>INDEX($AS$3:$AV$6,MATCH($W72,$AR$3:$AR$6,FALSE),MATCH($Y72,AS$7:$AV$7,FALSE))</f>
        <v>4</v>
      </c>
      <c r="AA72" s="92" t="s">
        <v>254</v>
      </c>
      <c r="AB72" s="92" t="s">
        <v>255</v>
      </c>
      <c r="AC72" s="92" t="s">
        <v>255</v>
      </c>
      <c r="AD72" s="113" t="s">
        <v>255</v>
      </c>
      <c r="AE72" s="113" t="s">
        <v>270</v>
      </c>
      <c r="AF72" s="113" t="s">
        <v>255</v>
      </c>
      <c r="AG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2" s="109" t="s">
        <v>259</v>
      </c>
      <c r="AI72" s="113" t="s">
        <v>54</v>
      </c>
      <c r="AJ72" s="113" t="s">
        <v>6</v>
      </c>
      <c r="AK72" s="114" t="s">
        <v>201</v>
      </c>
      <c r="AL72" s="92">
        <f t="shared" si="0"/>
        <v>2</v>
      </c>
      <c r="AM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2" s="118"/>
      <c r="AO72" s="115" t="str">
        <f t="shared" si="1"/>
        <v>SI</v>
      </c>
      <c r="AP7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2" s="92" t="e" vm="16">
        <f>_xlfn.XLOOKUP(año24[[#This Row],[VALORACION DEL RIESGO RESULTANTE CON CONTROLES (Riesgo residual) - INTERPRETACIÓN DEL RIESGO]], Nivel[Calsificación], Nivel[Imagen])</f>
        <v>#VALUE!</v>
      </c>
      <c r="BH72" s="48"/>
    </row>
    <row r="73" spans="1:60" ht="86.25" customHeight="1" x14ac:dyDescent="0.2">
      <c r="A73" s="10"/>
      <c r="B73" s="92">
        <v>64</v>
      </c>
      <c r="C73" s="92">
        <v>2024</v>
      </c>
      <c r="D73" s="92" t="s">
        <v>244</v>
      </c>
      <c r="E73" s="109" t="s">
        <v>321</v>
      </c>
      <c r="F73" s="109" t="s">
        <v>353</v>
      </c>
      <c r="G73" s="109" t="s">
        <v>323</v>
      </c>
      <c r="H73" s="113" t="s">
        <v>277</v>
      </c>
      <c r="I73" s="92" t="s">
        <v>68</v>
      </c>
      <c r="J73" s="92" t="e" vm="17">
        <f>_xlfn.XLOOKUP(año24[[#This Row],[PELIGRO -Tipo]], Tabla12[Calsificación], Tabla12[Imagen])</f>
        <v>#VALUE!</v>
      </c>
      <c r="K73" s="92" t="s">
        <v>85</v>
      </c>
      <c r="L73" s="92" t="s">
        <v>129</v>
      </c>
      <c r="M73" s="112" t="s">
        <v>249</v>
      </c>
      <c r="N73" s="124" t="s">
        <v>250</v>
      </c>
      <c r="O73" s="112">
        <v>2</v>
      </c>
      <c r="P73" s="112">
        <v>38</v>
      </c>
      <c r="Q73" s="112">
        <v>2</v>
      </c>
      <c r="R73" s="112">
        <v>8</v>
      </c>
      <c r="S73" s="92" t="s">
        <v>138</v>
      </c>
      <c r="T73" s="92" t="s">
        <v>267</v>
      </c>
      <c r="U73" s="92" t="s">
        <v>268</v>
      </c>
      <c r="V73" s="113" t="s">
        <v>269</v>
      </c>
      <c r="W73" s="113" t="s">
        <v>53</v>
      </c>
      <c r="X73" s="113" t="s">
        <v>6</v>
      </c>
      <c r="Y73" s="114" t="s">
        <v>201</v>
      </c>
      <c r="Z73" s="92">
        <f>INDEX($AS$3:$AV$6,MATCH($W73,$AR$3:$AR$6,FALSE),MATCH($Y73,AS$7:$AV$7,FALSE))</f>
        <v>4</v>
      </c>
      <c r="AA73" s="92" t="s">
        <v>254</v>
      </c>
      <c r="AB73" s="92" t="s">
        <v>255</v>
      </c>
      <c r="AC73" s="92" t="s">
        <v>255</v>
      </c>
      <c r="AD73" s="113" t="s">
        <v>255</v>
      </c>
      <c r="AE73" s="113" t="s">
        <v>270</v>
      </c>
      <c r="AF73" s="113" t="s">
        <v>255</v>
      </c>
      <c r="AG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3" s="109" t="s">
        <v>259</v>
      </c>
      <c r="AI73" s="113" t="s">
        <v>54</v>
      </c>
      <c r="AJ73" s="113" t="s">
        <v>6</v>
      </c>
      <c r="AK73" s="114" t="s">
        <v>201</v>
      </c>
      <c r="AL73" s="92">
        <f t="shared" si="0"/>
        <v>2</v>
      </c>
      <c r="AM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3" s="118"/>
      <c r="AO73" s="115" t="str">
        <f t="shared" si="1"/>
        <v>SI</v>
      </c>
      <c r="AP7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3" s="92" t="e" vm="16">
        <f>_xlfn.XLOOKUP(año24[[#This Row],[VALORACION DEL RIESGO RESULTANTE CON CONTROLES (Riesgo residual) - INTERPRETACIÓN DEL RIESGO]], Nivel[Calsificación], Nivel[Imagen])</f>
        <v>#VALUE!</v>
      </c>
      <c r="BH73" s="49"/>
    </row>
    <row r="74" spans="1:60" ht="42.75" customHeight="1" x14ac:dyDescent="0.2">
      <c r="A74" s="10"/>
      <c r="B74" s="92">
        <v>65</v>
      </c>
      <c r="C74" s="92">
        <v>2024</v>
      </c>
      <c r="D74" s="92" t="s">
        <v>244</v>
      </c>
      <c r="E74" s="109" t="s">
        <v>321</v>
      </c>
      <c r="F74" s="109" t="s">
        <v>353</v>
      </c>
      <c r="G74" s="109" t="s">
        <v>323</v>
      </c>
      <c r="H74" s="113" t="s">
        <v>359</v>
      </c>
      <c r="I74" s="92" t="s">
        <v>69</v>
      </c>
      <c r="J74" s="92" t="e" vm="21">
        <f>_xlfn.XLOOKUP(año24[[#This Row],[PELIGRO -Tipo]], Tabla12[Calsificación], Tabla12[Imagen])</f>
        <v>#VALUE!</v>
      </c>
      <c r="K74" s="92" t="s">
        <v>78</v>
      </c>
      <c r="L74" s="92" t="s">
        <v>129</v>
      </c>
      <c r="M74" s="112" t="s">
        <v>249</v>
      </c>
      <c r="N74" s="124" t="s">
        <v>250</v>
      </c>
      <c r="O74" s="112">
        <v>2</v>
      </c>
      <c r="P74" s="112">
        <v>38</v>
      </c>
      <c r="Q74" s="112">
        <v>2</v>
      </c>
      <c r="R74" s="112">
        <v>8</v>
      </c>
      <c r="S74" s="92" t="s">
        <v>138</v>
      </c>
      <c r="T74" s="92" t="s">
        <v>360</v>
      </c>
      <c r="U74" s="92" t="s">
        <v>318</v>
      </c>
      <c r="V74" s="113" t="s">
        <v>319</v>
      </c>
      <c r="W74" s="113" t="s">
        <v>52</v>
      </c>
      <c r="X74" s="113" t="s">
        <v>6</v>
      </c>
      <c r="Y74" s="114" t="s">
        <v>40</v>
      </c>
      <c r="Z74" s="92">
        <f>INDEX($AS$3:$AV$6,MATCH($W74,$AR$3:$AR$6,FALSE),MATCH($Y74,AS$7:$AV$7,FALSE))</f>
        <v>9</v>
      </c>
      <c r="AA74" s="92" t="s">
        <v>254</v>
      </c>
      <c r="AB74" s="92" t="s">
        <v>255</v>
      </c>
      <c r="AC74" s="92" t="s">
        <v>255</v>
      </c>
      <c r="AD74" s="113" t="s">
        <v>255</v>
      </c>
      <c r="AE74" s="113" t="s">
        <v>320</v>
      </c>
      <c r="AF74" s="113" t="s">
        <v>258</v>
      </c>
      <c r="AG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74" s="109" t="s">
        <v>259</v>
      </c>
      <c r="AI74" s="113" t="s">
        <v>52</v>
      </c>
      <c r="AJ74" s="113" t="s">
        <v>6</v>
      </c>
      <c r="AK74" s="114" t="s">
        <v>46</v>
      </c>
      <c r="AL74" s="92">
        <f t="shared" ref="AL74:AL137" si="2">INDEX($AS$3:$AV$6,MATCH($AI74,$AR$3:$AR$6,FALSE),MATCH($AK74,$AS$7:$AV$7,FALSE))</f>
        <v>3</v>
      </c>
      <c r="AM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4" s="118"/>
      <c r="AO74" s="115" t="str">
        <f t="shared" ref="AO74:AO137" si="3">IF(AL74&lt;=4,"SI",IF(AL74&gt;=5,"NO"))</f>
        <v>SI</v>
      </c>
      <c r="AP7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4" s="92" t="e" vm="16">
        <f>_xlfn.XLOOKUP(año24[[#This Row],[VALORACION DEL RIESGO RESULTANTE CON CONTROLES (Riesgo residual) - INTERPRETACIÓN DEL RIESGO]], Nivel[Calsificación], Nivel[Imagen])</f>
        <v>#VALUE!</v>
      </c>
      <c r="BH74" s="48"/>
    </row>
    <row r="75" spans="1:60" ht="66.75" customHeight="1" x14ac:dyDescent="0.2">
      <c r="A75" s="10"/>
      <c r="B75" s="92">
        <v>66</v>
      </c>
      <c r="C75" s="92">
        <v>2024</v>
      </c>
      <c r="D75" s="92" t="s">
        <v>244</v>
      </c>
      <c r="E75" s="109" t="s">
        <v>321</v>
      </c>
      <c r="F75" s="109" t="s">
        <v>353</v>
      </c>
      <c r="G75" s="109" t="s">
        <v>323</v>
      </c>
      <c r="H75" s="113" t="s">
        <v>361</v>
      </c>
      <c r="I75" s="92" t="s">
        <v>70</v>
      </c>
      <c r="J75" s="92" t="e" vm="13">
        <f>_xlfn.XLOOKUP(año24[[#This Row],[PELIGRO -Tipo]], Tabla12[Calsificación], Tabla12[Imagen])</f>
        <v>#VALUE!</v>
      </c>
      <c r="K75" s="92" t="s">
        <v>123</v>
      </c>
      <c r="L75" s="92" t="s">
        <v>128</v>
      </c>
      <c r="M75" s="112" t="s">
        <v>249</v>
      </c>
      <c r="N75" s="124" t="s">
        <v>250</v>
      </c>
      <c r="O75" s="112">
        <v>2</v>
      </c>
      <c r="P75" s="112">
        <v>38</v>
      </c>
      <c r="Q75" s="112">
        <v>2</v>
      </c>
      <c r="R75" s="112">
        <v>8</v>
      </c>
      <c r="S75" s="92" t="s">
        <v>138</v>
      </c>
      <c r="T75" s="92" t="s">
        <v>335</v>
      </c>
      <c r="U75" s="92" t="s">
        <v>282</v>
      </c>
      <c r="V75" s="113" t="s">
        <v>336</v>
      </c>
      <c r="W75" s="113" t="s">
        <v>51</v>
      </c>
      <c r="X75" s="113" t="s">
        <v>6</v>
      </c>
      <c r="Y75" s="114" t="s">
        <v>201</v>
      </c>
      <c r="Z75" s="92">
        <f>INDEX($AS$3:$AV$6,MATCH($W75,$AR$3:$AR$6,FALSE),MATCH($Y75,AS$7:$AV$7,FALSE))</f>
        <v>8</v>
      </c>
      <c r="AA75" s="92" t="s">
        <v>254</v>
      </c>
      <c r="AB75" s="92"/>
      <c r="AC75" s="92"/>
      <c r="AD75" s="113"/>
      <c r="AE75" s="113" t="s">
        <v>337</v>
      </c>
      <c r="AF75" s="113" t="s">
        <v>258</v>
      </c>
      <c r="AG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75" s="109" t="s">
        <v>259</v>
      </c>
      <c r="AI75" s="113" t="s">
        <v>53</v>
      </c>
      <c r="AJ75" s="113" t="s">
        <v>6</v>
      </c>
      <c r="AK75" s="114" t="s">
        <v>201</v>
      </c>
      <c r="AL75" s="92">
        <f t="shared" si="2"/>
        <v>4</v>
      </c>
      <c r="AM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5" s="118"/>
      <c r="AO75" s="115" t="str">
        <f t="shared" si="3"/>
        <v>SI</v>
      </c>
      <c r="AP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5" s="92" t="e" vm="14">
        <f>_xlfn.XLOOKUP(año24[[#This Row],[VALORACION DEL RIESGO RESULTANTE CON CONTROLES (Riesgo residual) - INTERPRETACIÓN DEL RIESGO]], Nivel[Calsificación], Nivel[Imagen])</f>
        <v>#VALUE!</v>
      </c>
      <c r="BH75" s="49"/>
    </row>
    <row r="76" spans="1:60" ht="66.75" customHeight="1" x14ac:dyDescent="0.2">
      <c r="A76" s="10"/>
      <c r="B76" s="92">
        <v>67</v>
      </c>
      <c r="C76" s="92">
        <v>2024</v>
      </c>
      <c r="D76" s="92" t="s">
        <v>244</v>
      </c>
      <c r="E76" s="109" t="s">
        <v>321</v>
      </c>
      <c r="F76" s="109" t="s">
        <v>353</v>
      </c>
      <c r="G76" s="109" t="s">
        <v>323</v>
      </c>
      <c r="H76" s="113" t="s">
        <v>362</v>
      </c>
      <c r="I76" s="92" t="s">
        <v>67</v>
      </c>
      <c r="J76" s="92" t="e" vm="18">
        <f>_xlfn.XLOOKUP(año24[[#This Row],[PELIGRO -Tipo]], Tabla12[Calsificación], Tabla12[Imagen])</f>
        <v>#VALUE!</v>
      </c>
      <c r="K76" s="92" t="s">
        <v>100</v>
      </c>
      <c r="L76" s="92" t="s">
        <v>130</v>
      </c>
      <c r="M76" s="112" t="s">
        <v>249</v>
      </c>
      <c r="N76" s="124" t="s">
        <v>250</v>
      </c>
      <c r="O76" s="112">
        <v>2</v>
      </c>
      <c r="P76" s="112">
        <v>38</v>
      </c>
      <c r="Q76" s="112">
        <v>2</v>
      </c>
      <c r="R76" s="112">
        <v>8</v>
      </c>
      <c r="S76" s="92" t="s">
        <v>138</v>
      </c>
      <c r="T76" s="92" t="s">
        <v>273</v>
      </c>
      <c r="U76" s="92" t="s">
        <v>274</v>
      </c>
      <c r="V76" s="113" t="s">
        <v>275</v>
      </c>
      <c r="W76" s="113" t="s">
        <v>53</v>
      </c>
      <c r="X76" s="113" t="s">
        <v>6</v>
      </c>
      <c r="Y76" s="114" t="s">
        <v>40</v>
      </c>
      <c r="Z76" s="92">
        <f>INDEX($AS$3:$AV$6,MATCH($W76,$AR$3:$AR$6,FALSE),MATCH($Y76,AS$7:$AV$7,FALSE))</f>
        <v>6</v>
      </c>
      <c r="AA76" s="92" t="s">
        <v>254</v>
      </c>
      <c r="AB76" s="92" t="s">
        <v>255</v>
      </c>
      <c r="AC76" s="92" t="s">
        <v>255</v>
      </c>
      <c r="AD76" s="113" t="s">
        <v>255</v>
      </c>
      <c r="AE76" s="113" t="s">
        <v>276</v>
      </c>
      <c r="AF76" s="113" t="s">
        <v>258</v>
      </c>
      <c r="AG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6" s="109" t="s">
        <v>259</v>
      </c>
      <c r="AI76" s="113" t="s">
        <v>53</v>
      </c>
      <c r="AJ76" s="113" t="s">
        <v>6</v>
      </c>
      <c r="AK76" s="114" t="s">
        <v>201</v>
      </c>
      <c r="AL76" s="92">
        <f t="shared" si="2"/>
        <v>4</v>
      </c>
      <c r="AM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 s="118"/>
      <c r="AO76" s="115" t="str">
        <f t="shared" si="3"/>
        <v>SI</v>
      </c>
      <c r="AP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6" s="92" t="e" vm="14">
        <f>_xlfn.XLOOKUP(año24[[#This Row],[VALORACION DEL RIESGO RESULTANTE CON CONTROLES (Riesgo residual) - INTERPRETACIÓN DEL RIESGO]], Nivel[Calsificación], Nivel[Imagen])</f>
        <v>#VALUE!</v>
      </c>
      <c r="BH76" s="49"/>
    </row>
    <row r="77" spans="1:60" ht="63.75" customHeight="1" x14ac:dyDescent="0.2">
      <c r="A77" s="10"/>
      <c r="B77" s="92">
        <v>68</v>
      </c>
      <c r="C77" s="92">
        <v>2024</v>
      </c>
      <c r="D77" s="92" t="s">
        <v>244</v>
      </c>
      <c r="E77" s="109" t="s">
        <v>321</v>
      </c>
      <c r="F77" s="109" t="s">
        <v>353</v>
      </c>
      <c r="G77" s="109" t="s">
        <v>323</v>
      </c>
      <c r="H77" s="113" t="s">
        <v>272</v>
      </c>
      <c r="I77" s="92" t="s">
        <v>67</v>
      </c>
      <c r="J77" s="92" t="e" vm="18">
        <f>_xlfn.XLOOKUP(año24[[#This Row],[PELIGRO -Tipo]], Tabla12[Calsificación], Tabla12[Imagen])</f>
        <v>#VALUE!</v>
      </c>
      <c r="K77" s="92" t="s">
        <v>100</v>
      </c>
      <c r="L77" s="92" t="s">
        <v>130</v>
      </c>
      <c r="M77" s="112" t="s">
        <v>249</v>
      </c>
      <c r="N77" s="124" t="s">
        <v>250</v>
      </c>
      <c r="O77" s="112">
        <v>2</v>
      </c>
      <c r="P77" s="112">
        <v>38</v>
      </c>
      <c r="Q77" s="112">
        <v>2</v>
      </c>
      <c r="R77" s="112">
        <v>8</v>
      </c>
      <c r="S77" s="92" t="s">
        <v>138</v>
      </c>
      <c r="T77" s="92" t="s">
        <v>273</v>
      </c>
      <c r="U77" s="92" t="s">
        <v>274</v>
      </c>
      <c r="V77" s="113" t="s">
        <v>275</v>
      </c>
      <c r="W77" s="113" t="s">
        <v>53</v>
      </c>
      <c r="X77" s="113" t="s">
        <v>6</v>
      </c>
      <c r="Y77" s="114" t="s">
        <v>40</v>
      </c>
      <c r="Z77" s="92">
        <f>INDEX($AS$3:$AV$6,MATCH($W77,$AR$3:$AR$6,FALSE),MATCH($Y77,AS$7:$AV$7,FALSE))</f>
        <v>6</v>
      </c>
      <c r="AA77" s="92" t="s">
        <v>254</v>
      </c>
      <c r="AB77" s="92" t="s">
        <v>255</v>
      </c>
      <c r="AC77" s="92" t="s">
        <v>255</v>
      </c>
      <c r="AD77" s="113" t="s">
        <v>255</v>
      </c>
      <c r="AE77" s="113" t="s">
        <v>276</v>
      </c>
      <c r="AF77" s="113" t="s">
        <v>258</v>
      </c>
      <c r="AG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7" s="109" t="s">
        <v>259</v>
      </c>
      <c r="AI77" s="113" t="s">
        <v>53</v>
      </c>
      <c r="AJ77" s="113" t="s">
        <v>6</v>
      </c>
      <c r="AK77" s="114" t="s">
        <v>201</v>
      </c>
      <c r="AL77" s="92">
        <f t="shared" si="2"/>
        <v>4</v>
      </c>
      <c r="AM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 s="118"/>
      <c r="AO77" s="115" t="str">
        <f t="shared" si="3"/>
        <v>SI</v>
      </c>
      <c r="AP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7" s="92" t="e" vm="14">
        <f>_xlfn.XLOOKUP(año24[[#This Row],[VALORACION DEL RIESGO RESULTANTE CON CONTROLES (Riesgo residual) - INTERPRETACIÓN DEL RIESGO]], Nivel[Calsificación], Nivel[Imagen])</f>
        <v>#VALUE!</v>
      </c>
      <c r="BH77" s="49"/>
    </row>
    <row r="78" spans="1:60" ht="106.95" customHeight="1" x14ac:dyDescent="0.2">
      <c r="A78" s="10"/>
      <c r="B78" s="92">
        <v>69</v>
      </c>
      <c r="C78" s="92">
        <v>2024</v>
      </c>
      <c r="D78" s="92" t="s">
        <v>244</v>
      </c>
      <c r="E78" s="109" t="s">
        <v>321</v>
      </c>
      <c r="F78" s="109" t="s">
        <v>353</v>
      </c>
      <c r="G78" s="109" t="s">
        <v>323</v>
      </c>
      <c r="H78" s="113" t="s">
        <v>363</v>
      </c>
      <c r="I78" s="92" t="s">
        <v>70</v>
      </c>
      <c r="J78" s="92" t="e" vm="13">
        <f>_xlfn.XLOOKUP(año24[[#This Row],[PELIGRO -Tipo]], Tabla12[Calsificación], Tabla12[Imagen])</f>
        <v>#VALUE!</v>
      </c>
      <c r="K78" s="92" t="s">
        <v>87</v>
      </c>
      <c r="L78" s="92" t="s">
        <v>128</v>
      </c>
      <c r="M78" s="112" t="s">
        <v>249</v>
      </c>
      <c r="N78" s="124" t="s">
        <v>250</v>
      </c>
      <c r="O78" s="112">
        <v>2</v>
      </c>
      <c r="P78" s="112">
        <v>38</v>
      </c>
      <c r="Q78" s="112">
        <v>2</v>
      </c>
      <c r="R78" s="112">
        <v>1</v>
      </c>
      <c r="S78" s="92" t="s">
        <v>138</v>
      </c>
      <c r="T78" s="92" t="s">
        <v>305</v>
      </c>
      <c r="U78" s="92" t="s">
        <v>306</v>
      </c>
      <c r="V78" s="113" t="s">
        <v>307</v>
      </c>
      <c r="W78" s="113" t="s">
        <v>52</v>
      </c>
      <c r="X78" s="113" t="s">
        <v>6</v>
      </c>
      <c r="Y78" s="114" t="s">
        <v>40</v>
      </c>
      <c r="Z78" s="92">
        <f>INDEX($AS$3:$AV$6,MATCH($W78,$AR$3:$AR$6,FALSE),MATCH($Y78,AS$7:$AV$7,FALSE))</f>
        <v>9</v>
      </c>
      <c r="AA78" s="92" t="s">
        <v>254</v>
      </c>
      <c r="AB78" s="92" t="s">
        <v>255</v>
      </c>
      <c r="AC78" s="92" t="s">
        <v>255</v>
      </c>
      <c r="AD78" s="113" t="s">
        <v>308</v>
      </c>
      <c r="AE78" s="113" t="s">
        <v>309</v>
      </c>
      <c r="AF78" s="113" t="s">
        <v>258</v>
      </c>
      <c r="AG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78" s="109" t="s">
        <v>259</v>
      </c>
      <c r="AI78" s="113" t="s">
        <v>53</v>
      </c>
      <c r="AJ78" s="113" t="s">
        <v>6</v>
      </c>
      <c r="AK78" s="114" t="s">
        <v>201</v>
      </c>
      <c r="AL78" s="92">
        <f t="shared" si="2"/>
        <v>4</v>
      </c>
      <c r="AM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 s="118"/>
      <c r="AO78" s="115" t="str">
        <f t="shared" si="3"/>
        <v>SI</v>
      </c>
      <c r="AP7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8" s="92" t="e" vm="14">
        <f>_xlfn.XLOOKUP(año24[[#This Row],[VALORACION DEL RIESGO RESULTANTE CON CONTROLES (Riesgo residual) - INTERPRETACIÓN DEL RIESGO]], Nivel[Calsificación], Nivel[Imagen])</f>
        <v>#VALUE!</v>
      </c>
      <c r="BH78" s="49"/>
    </row>
    <row r="79" spans="1:60" ht="42.75" customHeight="1" x14ac:dyDescent="0.2">
      <c r="A79" s="10"/>
      <c r="B79" s="92">
        <v>70</v>
      </c>
      <c r="C79" s="92">
        <v>2024</v>
      </c>
      <c r="D79" s="92" t="s">
        <v>244</v>
      </c>
      <c r="E79" s="109" t="s">
        <v>321</v>
      </c>
      <c r="F79" s="109" t="s">
        <v>353</v>
      </c>
      <c r="G79" s="109" t="s">
        <v>323</v>
      </c>
      <c r="H79" s="92" t="s">
        <v>364</v>
      </c>
      <c r="I79" s="92" t="s">
        <v>70</v>
      </c>
      <c r="J79" s="92" t="e" vm="13">
        <f>_xlfn.XLOOKUP(año24[[#This Row],[PELIGRO -Tipo]], Tabla12[Calsificación], Tabla12[Imagen])</f>
        <v>#VALUE!</v>
      </c>
      <c r="K79" s="92" t="s">
        <v>123</v>
      </c>
      <c r="L79" s="92" t="s">
        <v>128</v>
      </c>
      <c r="M79" s="112" t="s">
        <v>249</v>
      </c>
      <c r="N79" s="124" t="s">
        <v>250</v>
      </c>
      <c r="O79" s="112">
        <v>2</v>
      </c>
      <c r="P79" s="112">
        <v>38</v>
      </c>
      <c r="Q79" s="112">
        <v>2</v>
      </c>
      <c r="R79" s="112">
        <v>2</v>
      </c>
      <c r="S79" s="92" t="s">
        <v>138</v>
      </c>
      <c r="T79" s="92" t="s">
        <v>335</v>
      </c>
      <c r="U79" s="92" t="s">
        <v>282</v>
      </c>
      <c r="V79" s="113" t="s">
        <v>336</v>
      </c>
      <c r="W79" s="113" t="s">
        <v>51</v>
      </c>
      <c r="X79" s="113" t="s">
        <v>6</v>
      </c>
      <c r="Y79" s="114" t="s">
        <v>201</v>
      </c>
      <c r="Z79" s="92">
        <f>INDEX($AS$3:$AV$6,MATCH($W79,$AR$3:$AR$6,FALSE),MATCH($Y79,AS$7:$AV$7,FALSE))</f>
        <v>8</v>
      </c>
      <c r="AA79" s="111" t="s">
        <v>254</v>
      </c>
      <c r="AB79" s="92"/>
      <c r="AC79" s="92"/>
      <c r="AD79" s="113"/>
      <c r="AE79" s="113" t="s">
        <v>337</v>
      </c>
      <c r="AF79" s="113" t="s">
        <v>258</v>
      </c>
      <c r="AG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79" s="109" t="s">
        <v>259</v>
      </c>
      <c r="AI79" s="113" t="s">
        <v>53</v>
      </c>
      <c r="AJ79" s="113" t="s">
        <v>6</v>
      </c>
      <c r="AK79" s="114" t="s">
        <v>201</v>
      </c>
      <c r="AL79" s="92">
        <f t="shared" si="2"/>
        <v>4</v>
      </c>
      <c r="AM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 s="118"/>
      <c r="AO79" s="115" t="str">
        <f t="shared" si="3"/>
        <v>SI</v>
      </c>
      <c r="AP7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9" s="92" t="e" vm="14">
        <f>_xlfn.XLOOKUP(año24[[#This Row],[VALORACION DEL RIESGO RESULTANTE CON CONTROLES (Riesgo residual) - INTERPRETACIÓN DEL RIESGO]], Nivel[Calsificación], Nivel[Imagen])</f>
        <v>#VALUE!</v>
      </c>
      <c r="BH79" s="48"/>
    </row>
    <row r="80" spans="1:60" ht="93" customHeight="1" x14ac:dyDescent="0.2">
      <c r="A80" s="10"/>
      <c r="B80" s="92">
        <v>71</v>
      </c>
      <c r="C80" s="92">
        <v>2024</v>
      </c>
      <c r="D80" s="92" t="s">
        <v>244</v>
      </c>
      <c r="E80" s="109" t="s">
        <v>321</v>
      </c>
      <c r="F80" s="109" t="s">
        <v>353</v>
      </c>
      <c r="G80" s="109" t="s">
        <v>323</v>
      </c>
      <c r="H80" s="92" t="s">
        <v>278</v>
      </c>
      <c r="I80" s="92" t="s">
        <v>66</v>
      </c>
      <c r="J80" s="92" t="e" vm="19">
        <f>_xlfn.XLOOKUP(año24[[#This Row],[PELIGRO -Tipo]], Tabla12[Calsificación], Tabla12[Imagen])</f>
        <v>#VALUE!</v>
      </c>
      <c r="K80" s="92" t="s">
        <v>121</v>
      </c>
      <c r="L80" s="92" t="s">
        <v>129</v>
      </c>
      <c r="M80" s="112" t="s">
        <v>249</v>
      </c>
      <c r="N80" s="124" t="s">
        <v>250</v>
      </c>
      <c r="O80" s="112">
        <v>2</v>
      </c>
      <c r="P80" s="112">
        <v>38</v>
      </c>
      <c r="Q80" s="112">
        <v>2</v>
      </c>
      <c r="R80" s="112">
        <v>4</v>
      </c>
      <c r="S80" s="92" t="s">
        <v>138</v>
      </c>
      <c r="T80" s="92" t="s">
        <v>255</v>
      </c>
      <c r="U80" s="92" t="s">
        <v>255</v>
      </c>
      <c r="V80" s="113" t="s">
        <v>279</v>
      </c>
      <c r="W80" s="113" t="s">
        <v>53</v>
      </c>
      <c r="X80" s="113" t="s">
        <v>6</v>
      </c>
      <c r="Y80" s="114" t="s">
        <v>40</v>
      </c>
      <c r="Z80" s="92">
        <f>INDEX($AS$3:$AV$6,MATCH($W80,$AR$3:$AR$6,FALSE),MATCH($Y80,AS$7:$AV$7,FALSE))</f>
        <v>6</v>
      </c>
      <c r="AA80" s="92" t="s">
        <v>254</v>
      </c>
      <c r="AB80" s="92" t="s">
        <v>255</v>
      </c>
      <c r="AC80" s="92" t="s">
        <v>255</v>
      </c>
      <c r="AD80" s="113" t="s">
        <v>255</v>
      </c>
      <c r="AE80" s="113" t="s">
        <v>280</v>
      </c>
      <c r="AF80" s="113" t="s">
        <v>258</v>
      </c>
      <c r="AG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80" s="109" t="s">
        <v>259</v>
      </c>
      <c r="AI80" s="113" t="s">
        <v>53</v>
      </c>
      <c r="AJ80" s="113" t="s">
        <v>6</v>
      </c>
      <c r="AK80" s="114" t="s">
        <v>201</v>
      </c>
      <c r="AL80" s="92">
        <f t="shared" si="2"/>
        <v>4</v>
      </c>
      <c r="AM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 s="118"/>
      <c r="AO80" s="115" t="str">
        <f t="shared" si="3"/>
        <v>SI</v>
      </c>
      <c r="AP8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0" s="92" t="e" vm="14">
        <f>_xlfn.XLOOKUP(año24[[#This Row],[VALORACION DEL RIESGO RESULTANTE CON CONTROLES (Riesgo residual) - INTERPRETACIÓN DEL RIESGO]], Nivel[Calsificación], Nivel[Imagen])</f>
        <v>#VALUE!</v>
      </c>
      <c r="BH80" s="48"/>
    </row>
    <row r="81" spans="1:61" ht="96.75" customHeight="1" x14ac:dyDescent="0.2">
      <c r="A81" s="10"/>
      <c r="B81" s="92">
        <v>72</v>
      </c>
      <c r="C81" s="92">
        <v>2024</v>
      </c>
      <c r="D81" s="92" t="s">
        <v>244</v>
      </c>
      <c r="E81" s="109" t="s">
        <v>321</v>
      </c>
      <c r="F81" s="109" t="s">
        <v>353</v>
      </c>
      <c r="G81" s="109" t="s">
        <v>323</v>
      </c>
      <c r="H81" s="92" t="s">
        <v>365</v>
      </c>
      <c r="I81" s="92" t="s">
        <v>70</v>
      </c>
      <c r="J81" s="92" t="e" vm="13">
        <f>_xlfn.XLOOKUP(año24[[#This Row],[PELIGRO -Tipo]], Tabla12[Calsificación], Tabla12[Imagen])</f>
        <v>#VALUE!</v>
      </c>
      <c r="K81" s="92" t="s">
        <v>79</v>
      </c>
      <c r="L81" s="92" t="s">
        <v>128</v>
      </c>
      <c r="M81" s="112" t="s">
        <v>249</v>
      </c>
      <c r="N81" s="124" t="s">
        <v>250</v>
      </c>
      <c r="O81" s="112">
        <v>2</v>
      </c>
      <c r="P81" s="112">
        <v>38</v>
      </c>
      <c r="Q81" s="112">
        <v>2</v>
      </c>
      <c r="R81" s="112">
        <v>8</v>
      </c>
      <c r="S81" s="92" t="s">
        <v>138</v>
      </c>
      <c r="T81" s="92" t="s">
        <v>350</v>
      </c>
      <c r="U81" s="92" t="s">
        <v>300</v>
      </c>
      <c r="V81" s="113" t="s">
        <v>301</v>
      </c>
      <c r="W81" s="113" t="s">
        <v>52</v>
      </c>
      <c r="X81" s="113" t="s">
        <v>6</v>
      </c>
      <c r="Y81" s="114" t="s">
        <v>40</v>
      </c>
      <c r="Z81" s="92">
        <f>INDEX($AS$3:$AV$6,MATCH($W81,$AR$3:$AR$6,FALSE),MATCH($Y81,AS$7:$AV$7,FALSE))</f>
        <v>9</v>
      </c>
      <c r="AA81" s="92" t="s">
        <v>254</v>
      </c>
      <c r="AB81" s="92" t="s">
        <v>255</v>
      </c>
      <c r="AC81" s="92" t="s">
        <v>255</v>
      </c>
      <c r="AD81" s="113" t="s">
        <v>302</v>
      </c>
      <c r="AE81" s="113" t="s">
        <v>303</v>
      </c>
      <c r="AF81" s="113" t="s">
        <v>258</v>
      </c>
      <c r="AG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1" s="109" t="s">
        <v>259</v>
      </c>
      <c r="AI81" s="113" t="s">
        <v>53</v>
      </c>
      <c r="AJ81" s="113" t="s">
        <v>6</v>
      </c>
      <c r="AK81" s="114" t="s">
        <v>201</v>
      </c>
      <c r="AL81" s="92">
        <f t="shared" si="2"/>
        <v>4</v>
      </c>
      <c r="AM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1" s="118"/>
      <c r="AO81" s="115" t="str">
        <f t="shared" si="3"/>
        <v>SI</v>
      </c>
      <c r="AP8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1" s="92" t="e" vm="14">
        <f>_xlfn.XLOOKUP(año24[[#This Row],[VALORACION DEL RIESGO RESULTANTE CON CONTROLES (Riesgo residual) - INTERPRETACIÓN DEL RIESGO]], Nivel[Calsificación], Nivel[Imagen])</f>
        <v>#VALUE!</v>
      </c>
      <c r="AW81" s="32"/>
      <c r="AX81" s="32"/>
      <c r="AY81" s="32"/>
      <c r="AZ81" s="32"/>
      <c r="BA81" s="32"/>
      <c r="BB81" s="32"/>
      <c r="BC81" s="32"/>
      <c r="BD81" s="32"/>
      <c r="BE81" s="32"/>
      <c r="BH81" s="21"/>
      <c r="BI81" s="33"/>
    </row>
    <row r="82" spans="1:61" ht="95.25" customHeight="1" x14ac:dyDescent="0.2">
      <c r="A82" s="10"/>
      <c r="B82" s="92">
        <v>73</v>
      </c>
      <c r="C82" s="92">
        <v>2024</v>
      </c>
      <c r="D82" s="92" t="s">
        <v>244</v>
      </c>
      <c r="E82" s="109" t="s">
        <v>321</v>
      </c>
      <c r="F82" s="109" t="s">
        <v>353</v>
      </c>
      <c r="G82" s="109" t="s">
        <v>323</v>
      </c>
      <c r="H82" s="92" t="s">
        <v>365</v>
      </c>
      <c r="I82" s="92" t="s">
        <v>70</v>
      </c>
      <c r="J82" s="92" t="e" vm="13">
        <f>_xlfn.XLOOKUP(año24[[#This Row],[PELIGRO -Tipo]], Tabla12[Calsificación], Tabla12[Imagen])</f>
        <v>#VALUE!</v>
      </c>
      <c r="K82" s="92" t="s">
        <v>79</v>
      </c>
      <c r="L82" s="92" t="s">
        <v>128</v>
      </c>
      <c r="M82" s="112" t="s">
        <v>249</v>
      </c>
      <c r="N82" s="124" t="s">
        <v>250</v>
      </c>
      <c r="O82" s="112">
        <v>2</v>
      </c>
      <c r="P82" s="112">
        <v>38</v>
      </c>
      <c r="Q82" s="112">
        <v>2</v>
      </c>
      <c r="R82" s="112">
        <v>8</v>
      </c>
      <c r="S82" s="92" t="s">
        <v>138</v>
      </c>
      <c r="T82" s="92" t="s">
        <v>366</v>
      </c>
      <c r="U82" s="92" t="s">
        <v>339</v>
      </c>
      <c r="V82" s="113" t="s">
        <v>301</v>
      </c>
      <c r="W82" s="113" t="s">
        <v>52</v>
      </c>
      <c r="X82" s="113" t="s">
        <v>6</v>
      </c>
      <c r="Y82" s="114" t="s">
        <v>40</v>
      </c>
      <c r="Z82" s="92">
        <f>INDEX($AS$3:$AV$6,MATCH($W82,$AR$3:$AR$6,FALSE),MATCH($Y82,AS$7:$AV$7,FALSE))</f>
        <v>9</v>
      </c>
      <c r="AA82" s="92" t="s">
        <v>254</v>
      </c>
      <c r="AB82" s="92" t="s">
        <v>255</v>
      </c>
      <c r="AC82" s="92" t="s">
        <v>255</v>
      </c>
      <c r="AD82" s="113" t="s">
        <v>302</v>
      </c>
      <c r="AE82" s="113" t="s">
        <v>303</v>
      </c>
      <c r="AF82" s="113" t="s">
        <v>258</v>
      </c>
      <c r="AG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2" s="109" t="s">
        <v>259</v>
      </c>
      <c r="AI82" s="113" t="s">
        <v>53</v>
      </c>
      <c r="AJ82" s="113" t="s">
        <v>6</v>
      </c>
      <c r="AK82" s="114" t="s">
        <v>201</v>
      </c>
      <c r="AL82" s="92">
        <f t="shared" si="2"/>
        <v>4</v>
      </c>
      <c r="AM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2" s="118"/>
      <c r="AO82" s="115" t="str">
        <f t="shared" si="3"/>
        <v>SI</v>
      </c>
      <c r="AP8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2" s="92" t="e" vm="14">
        <f>_xlfn.XLOOKUP(año24[[#This Row],[VALORACION DEL RIESGO RESULTANTE CON CONTROLES (Riesgo residual) - INTERPRETACIÓN DEL RIESGO]], Nivel[Calsificación], Nivel[Imagen])</f>
        <v>#VALUE!</v>
      </c>
      <c r="AW82" s="32"/>
      <c r="AX82" s="32"/>
      <c r="AY82" s="32"/>
      <c r="AZ82" s="32"/>
      <c r="BA82" s="32"/>
      <c r="BB82" s="32"/>
      <c r="BC82" s="32"/>
      <c r="BD82" s="32"/>
      <c r="BE82" s="32"/>
      <c r="BH82" s="21"/>
      <c r="BI82" s="33"/>
    </row>
    <row r="83" spans="1:61" ht="94.5" customHeight="1" x14ac:dyDescent="0.2">
      <c r="A83" s="10"/>
      <c r="B83" s="92">
        <v>74</v>
      </c>
      <c r="C83" s="92">
        <v>2024</v>
      </c>
      <c r="D83" s="92" t="s">
        <v>244</v>
      </c>
      <c r="E83" s="109" t="s">
        <v>321</v>
      </c>
      <c r="F83" s="109" t="s">
        <v>353</v>
      </c>
      <c r="G83" s="109" t="s">
        <v>323</v>
      </c>
      <c r="H83" s="113" t="s">
        <v>248</v>
      </c>
      <c r="I83" s="92" t="s">
        <v>70</v>
      </c>
      <c r="J83" s="92" t="e" vm="13">
        <f>_xlfn.XLOOKUP(año24[[#This Row],[PELIGRO -Tipo]], Tabla12[Calsificación], Tabla12[Imagen])</f>
        <v>#VALUE!</v>
      </c>
      <c r="K83" s="92" t="s">
        <v>110</v>
      </c>
      <c r="L83" s="92" t="s">
        <v>128</v>
      </c>
      <c r="M83" s="112" t="s">
        <v>249</v>
      </c>
      <c r="N83" s="124" t="s">
        <v>250</v>
      </c>
      <c r="O83" s="112">
        <v>2</v>
      </c>
      <c r="P83" s="112">
        <v>38</v>
      </c>
      <c r="Q83" s="112">
        <v>2</v>
      </c>
      <c r="R83" s="112">
        <v>8</v>
      </c>
      <c r="S83" s="92" t="s">
        <v>138</v>
      </c>
      <c r="T83" s="92" t="s">
        <v>251</v>
      </c>
      <c r="U83" s="92" t="s">
        <v>252</v>
      </c>
      <c r="V83" s="113" t="s">
        <v>253</v>
      </c>
      <c r="W83" s="113" t="s">
        <v>52</v>
      </c>
      <c r="X83" s="113" t="s">
        <v>6</v>
      </c>
      <c r="Y83" s="114" t="s">
        <v>40</v>
      </c>
      <c r="Z83" s="92">
        <f>INDEX($AS$3:$AV$6,MATCH($W83,$AR$3:$AR$6,FALSE),MATCH($Y83,AS$7:$AV$7,FALSE))</f>
        <v>9</v>
      </c>
      <c r="AA83" s="92" t="s">
        <v>254</v>
      </c>
      <c r="AB83" s="92" t="s">
        <v>255</v>
      </c>
      <c r="AC83" s="92" t="s">
        <v>255</v>
      </c>
      <c r="AD83" s="113" t="s">
        <v>256</v>
      </c>
      <c r="AE83" s="113" t="s">
        <v>257</v>
      </c>
      <c r="AF83" s="113" t="s">
        <v>258</v>
      </c>
      <c r="AG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83" s="109" t="s">
        <v>259</v>
      </c>
      <c r="AI83" s="113" t="s">
        <v>53</v>
      </c>
      <c r="AJ83" s="113" t="s">
        <v>6</v>
      </c>
      <c r="AK83" s="114" t="s">
        <v>201</v>
      </c>
      <c r="AL83" s="92">
        <f t="shared" si="2"/>
        <v>4</v>
      </c>
      <c r="AM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 s="118"/>
      <c r="AO83" s="115" t="str">
        <f t="shared" si="3"/>
        <v>SI</v>
      </c>
      <c r="AP8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3" s="92" t="e" vm="14">
        <f>_xlfn.XLOOKUP(año24[[#This Row],[VALORACION DEL RIESGO RESULTANTE CON CONTROLES (Riesgo residual) - INTERPRETACIÓN DEL RIESGO]], Nivel[Calsificación], Nivel[Imagen])</f>
        <v>#VALUE!</v>
      </c>
      <c r="BH83" s="49"/>
    </row>
    <row r="84" spans="1:61" ht="51" customHeight="1" x14ac:dyDescent="0.2">
      <c r="A84" s="10"/>
      <c r="B84" s="92">
        <v>75</v>
      </c>
      <c r="C84" s="92">
        <v>2024</v>
      </c>
      <c r="D84" s="92" t="s">
        <v>244</v>
      </c>
      <c r="E84" s="109" t="s">
        <v>321</v>
      </c>
      <c r="F84" s="109" t="s">
        <v>353</v>
      </c>
      <c r="G84" s="109" t="s">
        <v>323</v>
      </c>
      <c r="H84" s="92" t="s">
        <v>367</v>
      </c>
      <c r="I84" s="92" t="s">
        <v>70</v>
      </c>
      <c r="J84" s="92" t="e" vm="13">
        <f>_xlfn.XLOOKUP(año24[[#This Row],[PELIGRO -Tipo]], Tabla12[Calsificación], Tabla12[Imagen])</f>
        <v>#VALUE!</v>
      </c>
      <c r="K84" s="92" t="s">
        <v>79</v>
      </c>
      <c r="L84" s="92" t="s">
        <v>128</v>
      </c>
      <c r="M84" s="112" t="s">
        <v>249</v>
      </c>
      <c r="N84" s="124" t="s">
        <v>250</v>
      </c>
      <c r="O84" s="112">
        <v>2</v>
      </c>
      <c r="P84" s="112">
        <v>38</v>
      </c>
      <c r="Q84" s="112">
        <v>2</v>
      </c>
      <c r="R84" s="112">
        <v>8</v>
      </c>
      <c r="S84" s="92" t="s">
        <v>138</v>
      </c>
      <c r="T84" s="92" t="s">
        <v>312</v>
      </c>
      <c r="U84" s="92" t="s">
        <v>300</v>
      </c>
      <c r="V84" s="113" t="s">
        <v>301</v>
      </c>
      <c r="W84" s="113" t="s">
        <v>52</v>
      </c>
      <c r="X84" s="113" t="s">
        <v>6</v>
      </c>
      <c r="Y84" s="114" t="s">
        <v>40</v>
      </c>
      <c r="Z84" s="92">
        <f>INDEX($AS$3:$AV$6,MATCH($W84,$AR$3:$AR$6,FALSE),MATCH($Y84,AS$7:$AV$7,FALSE))</f>
        <v>9</v>
      </c>
      <c r="AA84" s="92" t="s">
        <v>254</v>
      </c>
      <c r="AB84" s="92" t="s">
        <v>255</v>
      </c>
      <c r="AC84" s="92" t="s">
        <v>255</v>
      </c>
      <c r="AD84" s="113" t="s">
        <v>302</v>
      </c>
      <c r="AE84" s="113" t="s">
        <v>303</v>
      </c>
      <c r="AF84" s="113" t="s">
        <v>258</v>
      </c>
      <c r="AG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4" s="109" t="s">
        <v>259</v>
      </c>
      <c r="AI84" s="113" t="s">
        <v>53</v>
      </c>
      <c r="AJ84" s="113" t="s">
        <v>6</v>
      </c>
      <c r="AK84" s="114" t="s">
        <v>201</v>
      </c>
      <c r="AL84" s="92">
        <f t="shared" si="2"/>
        <v>4</v>
      </c>
      <c r="AM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 s="118"/>
      <c r="AO84" s="115" t="str">
        <f t="shared" si="3"/>
        <v>SI</v>
      </c>
      <c r="AP8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4" s="92" t="e" vm="14">
        <f>_xlfn.XLOOKUP(año24[[#This Row],[VALORACION DEL RIESGO RESULTANTE CON CONTROLES (Riesgo residual) - INTERPRETACIÓN DEL RIESGO]], Nivel[Calsificación], Nivel[Imagen])</f>
        <v>#VALUE!</v>
      </c>
      <c r="BH84" s="49"/>
    </row>
    <row r="85" spans="1:61" ht="66.75" customHeight="1" x14ac:dyDescent="0.2">
      <c r="A85" s="10"/>
      <c r="B85" s="92">
        <v>76</v>
      </c>
      <c r="C85" s="92">
        <v>2024</v>
      </c>
      <c r="D85" s="92" t="s">
        <v>244</v>
      </c>
      <c r="E85" s="109" t="s">
        <v>321</v>
      </c>
      <c r="F85" s="109" t="s">
        <v>353</v>
      </c>
      <c r="G85" s="109" t="s">
        <v>323</v>
      </c>
      <c r="H85" s="92" t="s">
        <v>368</v>
      </c>
      <c r="I85" s="92" t="s">
        <v>70</v>
      </c>
      <c r="J85" s="92" t="e" vm="13">
        <f>_xlfn.XLOOKUP(año24[[#This Row],[PELIGRO -Tipo]], Tabla12[Calsificación], Tabla12[Imagen])</f>
        <v>#VALUE!</v>
      </c>
      <c r="K85" s="92" t="s">
        <v>95</v>
      </c>
      <c r="L85" s="92" t="s">
        <v>128</v>
      </c>
      <c r="M85" s="112" t="s">
        <v>249</v>
      </c>
      <c r="N85" s="124" t="s">
        <v>250</v>
      </c>
      <c r="O85" s="112">
        <v>2</v>
      </c>
      <c r="P85" s="112">
        <v>38</v>
      </c>
      <c r="Q85" s="112">
        <v>2</v>
      </c>
      <c r="R85" s="112">
        <v>8</v>
      </c>
      <c r="S85" s="92" t="s">
        <v>138</v>
      </c>
      <c r="T85" s="92"/>
      <c r="U85" s="92" t="s">
        <v>255</v>
      </c>
      <c r="V85" s="113" t="s">
        <v>369</v>
      </c>
      <c r="W85" s="113" t="s">
        <v>54</v>
      </c>
      <c r="X85" s="113" t="s">
        <v>6</v>
      </c>
      <c r="Y85" s="114" t="s">
        <v>40</v>
      </c>
      <c r="Z85" s="92">
        <f>INDEX($AS$3:$AV$6,MATCH($W85,$AR$3:$AR$6,FALSE),MATCH($Y85,AS$7:$AV$7,FALSE))</f>
        <v>3</v>
      </c>
      <c r="AA85" s="92" t="s">
        <v>254</v>
      </c>
      <c r="AB85" s="92" t="s">
        <v>255</v>
      </c>
      <c r="AC85" s="92" t="s">
        <v>255</v>
      </c>
      <c r="AD85" s="113" t="s">
        <v>255</v>
      </c>
      <c r="AE85" s="113" t="s">
        <v>370</v>
      </c>
      <c r="AF85" s="113" t="s">
        <v>258</v>
      </c>
      <c r="AG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VERIFICACIÓN CONDICIONES LOCACIONES 
REINDUCCIÓN PERSONAL 
Reunión preoperacional 
Permiso de Trabajo y JSA 
Charlas de Autocuidado.
Supervisión 
MANTENER LOS CONTROLES: 
HSEQ-PG-005 Programa de Gestión Mecánico - Programa de Gestión Riesgo CAT                                                                No hacer movimientos bruscos y desplazar la carga a la menor altura posible con respecto al piso.  
Evitar ángulos críticos de giro.  
Uso de cabos guías 
Inspección de locación 
Inspección quincenal de caída de objetos en torre 
Controles de EPP; Ver matriz de EPP
</v>
      </c>
      <c r="AH85" s="109" t="s">
        <v>259</v>
      </c>
      <c r="AI85" s="113" t="s">
        <v>54</v>
      </c>
      <c r="AJ85" s="113" t="s">
        <v>6</v>
      </c>
      <c r="AK85" s="114" t="s">
        <v>201</v>
      </c>
      <c r="AL85" s="92">
        <f t="shared" si="2"/>
        <v>2</v>
      </c>
      <c r="AM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5" s="118"/>
      <c r="AO85" s="115" t="str">
        <f t="shared" si="3"/>
        <v>SI</v>
      </c>
      <c r="AP8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85" s="92" t="e" vm="16">
        <f>_xlfn.XLOOKUP(año24[[#This Row],[VALORACION DEL RIESGO RESULTANTE CON CONTROLES (Riesgo residual) - INTERPRETACIÓN DEL RIESGO]], Nivel[Calsificación], Nivel[Imagen])</f>
        <v>#VALUE!</v>
      </c>
      <c r="BH85" s="49"/>
    </row>
    <row r="86" spans="1:61" ht="66.75" customHeight="1" x14ac:dyDescent="0.2">
      <c r="A86" s="10"/>
      <c r="B86" s="92">
        <v>77</v>
      </c>
      <c r="C86" s="92">
        <v>2024</v>
      </c>
      <c r="D86" s="92" t="s">
        <v>244</v>
      </c>
      <c r="E86" s="109" t="s">
        <v>321</v>
      </c>
      <c r="F86" s="109" t="s">
        <v>353</v>
      </c>
      <c r="G86" s="109" t="s">
        <v>323</v>
      </c>
      <c r="H86" s="92" t="s">
        <v>371</v>
      </c>
      <c r="I86" s="92" t="s">
        <v>66</v>
      </c>
      <c r="J86" s="92" t="e" vm="19">
        <f>_xlfn.XLOOKUP(año24[[#This Row],[PELIGRO -Tipo]], Tabla12[Calsificación], Tabla12[Imagen])</f>
        <v>#VALUE!</v>
      </c>
      <c r="K86" s="92" t="s">
        <v>75</v>
      </c>
      <c r="L86" s="92" t="s">
        <v>129</v>
      </c>
      <c r="M86" s="112" t="s">
        <v>249</v>
      </c>
      <c r="N86" s="124" t="s">
        <v>250</v>
      </c>
      <c r="O86" s="112">
        <v>2</v>
      </c>
      <c r="P86" s="112">
        <v>38</v>
      </c>
      <c r="Q86" s="112">
        <v>2</v>
      </c>
      <c r="R86" s="112">
        <v>8</v>
      </c>
      <c r="S86" s="92" t="s">
        <v>138</v>
      </c>
      <c r="T86" s="92" t="s">
        <v>343</v>
      </c>
      <c r="U86" s="92" t="s">
        <v>344</v>
      </c>
      <c r="V86" s="113" t="s">
        <v>345</v>
      </c>
      <c r="W86" s="113" t="s">
        <v>52</v>
      </c>
      <c r="X86" s="113" t="s">
        <v>6</v>
      </c>
      <c r="Y86" s="114" t="s">
        <v>201</v>
      </c>
      <c r="Z86" s="92">
        <f>INDEX($AS$3:$AV$6,MATCH($W86,$AR$3:$AR$6,FALSE),MATCH($Y86,AS$7:$AV$7,FALSE))</f>
        <v>6</v>
      </c>
      <c r="AA86" s="92" t="s">
        <v>254</v>
      </c>
      <c r="AB86" s="92"/>
      <c r="AC86" s="92"/>
      <c r="AD86" s="113" t="s">
        <v>346</v>
      </c>
      <c r="AE86" s="113" t="s">
        <v>347</v>
      </c>
      <c r="AF86" s="113" t="s">
        <v>258</v>
      </c>
      <c r="AG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86" s="109" t="s">
        <v>259</v>
      </c>
      <c r="AI86" s="113" t="s">
        <v>53</v>
      </c>
      <c r="AJ86" s="113" t="s">
        <v>6</v>
      </c>
      <c r="AK86" s="114" t="s">
        <v>201</v>
      </c>
      <c r="AL86" s="92">
        <f t="shared" si="2"/>
        <v>4</v>
      </c>
      <c r="AM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 s="118"/>
      <c r="AO86" s="115" t="str">
        <f t="shared" si="3"/>
        <v>SI</v>
      </c>
      <c r="AP8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6" s="92" t="e" vm="14">
        <f>_xlfn.XLOOKUP(año24[[#This Row],[VALORACION DEL RIESGO RESULTANTE CON CONTROLES (Riesgo residual) - INTERPRETACIÓN DEL RIESGO]], Nivel[Calsificación], Nivel[Imagen])</f>
        <v>#VALUE!</v>
      </c>
      <c r="BH86" s="49"/>
    </row>
    <row r="87" spans="1:61" ht="58.95" customHeight="1" x14ac:dyDescent="0.2">
      <c r="A87" s="10"/>
      <c r="B87" s="92">
        <v>78</v>
      </c>
      <c r="C87" s="92">
        <v>2024</v>
      </c>
      <c r="D87" s="92" t="s">
        <v>244</v>
      </c>
      <c r="E87" s="109" t="s">
        <v>321</v>
      </c>
      <c r="F87" s="109" t="s">
        <v>353</v>
      </c>
      <c r="G87" s="109" t="s">
        <v>323</v>
      </c>
      <c r="H87" s="92" t="s">
        <v>281</v>
      </c>
      <c r="I87" s="92" t="s">
        <v>65</v>
      </c>
      <c r="J87" s="92" t="e" vm="20">
        <f>_xlfn.XLOOKUP(año24[[#This Row],[PELIGRO -Tipo]], Tabla12[Calsificación], Tabla12[Imagen])</f>
        <v>#VALUE!</v>
      </c>
      <c r="K87" s="92" t="s">
        <v>113</v>
      </c>
      <c r="L87" s="92" t="s">
        <v>128</v>
      </c>
      <c r="M87" s="112" t="s">
        <v>249</v>
      </c>
      <c r="N87" s="124" t="s">
        <v>250</v>
      </c>
      <c r="O87" s="112">
        <v>2</v>
      </c>
      <c r="P87" s="112">
        <v>38</v>
      </c>
      <c r="Q87" s="112">
        <v>2</v>
      </c>
      <c r="R87" s="112">
        <v>8</v>
      </c>
      <c r="S87" s="92" t="s">
        <v>138</v>
      </c>
      <c r="T87" s="92" t="s">
        <v>255</v>
      </c>
      <c r="U87" s="92" t="s">
        <v>282</v>
      </c>
      <c r="V87" s="113" t="s">
        <v>283</v>
      </c>
      <c r="W87" s="113" t="s">
        <v>53</v>
      </c>
      <c r="X87" s="113" t="s">
        <v>6</v>
      </c>
      <c r="Y87" s="114" t="s">
        <v>40</v>
      </c>
      <c r="Z87" s="92">
        <f>INDEX($AS$3:$AV$6,MATCH($W87,$AR$3:$AR$6,FALSE),MATCH($Y87,AS$7:$AV$7,FALSE))</f>
        <v>6</v>
      </c>
      <c r="AA87" s="92" t="s">
        <v>254</v>
      </c>
      <c r="AB87" s="92" t="s">
        <v>255</v>
      </c>
      <c r="AC87" s="92" t="s">
        <v>255</v>
      </c>
      <c r="AD87" s="113" t="s">
        <v>255</v>
      </c>
      <c r="AE87" s="113" t="s">
        <v>284</v>
      </c>
      <c r="AF87" s="113" t="s">
        <v>258</v>
      </c>
      <c r="AG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87" s="109" t="s">
        <v>259</v>
      </c>
      <c r="AI87" s="113" t="s">
        <v>53</v>
      </c>
      <c r="AJ87" s="113" t="s">
        <v>6</v>
      </c>
      <c r="AK87" s="114" t="s">
        <v>201</v>
      </c>
      <c r="AL87" s="92">
        <f t="shared" si="2"/>
        <v>4</v>
      </c>
      <c r="AM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7" s="118"/>
      <c r="AO87" s="115" t="str">
        <f t="shared" si="3"/>
        <v>SI</v>
      </c>
      <c r="AP8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7" s="92" t="e" vm="14">
        <f>_xlfn.XLOOKUP(año24[[#This Row],[VALORACION DEL RIESGO RESULTANTE CON CONTROLES (Riesgo residual) - INTERPRETACIÓN DEL RIESGO]], Nivel[Calsificación], Nivel[Imagen])</f>
        <v>#VALUE!</v>
      </c>
      <c r="BH87" s="48"/>
    </row>
    <row r="88" spans="1:61" ht="51" customHeight="1" x14ac:dyDescent="0.2">
      <c r="A88" s="10"/>
      <c r="B88" s="92">
        <v>79</v>
      </c>
      <c r="C88" s="92">
        <v>2024</v>
      </c>
      <c r="D88" s="92" t="s">
        <v>244</v>
      </c>
      <c r="E88" s="109" t="s">
        <v>321</v>
      </c>
      <c r="F88" s="109" t="s">
        <v>353</v>
      </c>
      <c r="G88" s="109" t="s">
        <v>323</v>
      </c>
      <c r="H88" s="92" t="s">
        <v>285</v>
      </c>
      <c r="I88" s="92" t="s">
        <v>65</v>
      </c>
      <c r="J88" s="92" t="e" vm="20">
        <f>_xlfn.XLOOKUP(año24[[#This Row],[PELIGRO -Tipo]], Tabla12[Calsificación], Tabla12[Imagen])</f>
        <v>#VALUE!</v>
      </c>
      <c r="K88" s="92" t="s">
        <v>74</v>
      </c>
      <c r="L88" s="92" t="s">
        <v>129</v>
      </c>
      <c r="M88" s="112" t="s">
        <v>249</v>
      </c>
      <c r="N88" s="124" t="s">
        <v>250</v>
      </c>
      <c r="O88" s="112">
        <v>2</v>
      </c>
      <c r="P88" s="112">
        <v>38</v>
      </c>
      <c r="Q88" s="112">
        <v>2</v>
      </c>
      <c r="R88" s="112">
        <v>8</v>
      </c>
      <c r="S88" s="92" t="s">
        <v>138</v>
      </c>
      <c r="T88" s="92"/>
      <c r="U88" s="92"/>
      <c r="V88" s="113" t="s">
        <v>286</v>
      </c>
      <c r="W88" s="113" t="s">
        <v>53</v>
      </c>
      <c r="X88" s="113" t="s">
        <v>6</v>
      </c>
      <c r="Y88" s="114" t="s">
        <v>40</v>
      </c>
      <c r="Z88" s="92">
        <f>INDEX($AS$3:$AV$6,MATCH($W88,$AR$3:$AR$6,FALSE),MATCH($Y88,AS$7:$AV$7,FALSE))</f>
        <v>6</v>
      </c>
      <c r="AA88" s="92" t="s">
        <v>254</v>
      </c>
      <c r="AB88" s="92" t="s">
        <v>255</v>
      </c>
      <c r="AC88" s="92" t="s">
        <v>255</v>
      </c>
      <c r="AD88" s="113"/>
      <c r="AE88" s="113" t="s">
        <v>287</v>
      </c>
      <c r="AF88" s="113" t="s">
        <v>258</v>
      </c>
      <c r="AG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8" s="109" t="s">
        <v>259</v>
      </c>
      <c r="AI88" s="113" t="s">
        <v>53</v>
      </c>
      <c r="AJ88" s="113" t="s">
        <v>6</v>
      </c>
      <c r="AK88" s="114" t="s">
        <v>201</v>
      </c>
      <c r="AL88" s="92">
        <f t="shared" si="2"/>
        <v>4</v>
      </c>
      <c r="AM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8" s="118"/>
      <c r="AO88" s="115" t="str">
        <f t="shared" si="3"/>
        <v>SI</v>
      </c>
      <c r="AP8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8" s="92" t="e" vm="14">
        <f>_xlfn.XLOOKUP(año24[[#This Row],[VALORACION DEL RIESGO RESULTANTE CON CONTROLES (Riesgo residual) - INTERPRETACIÓN DEL RIESGO]], Nivel[Calsificación], Nivel[Imagen])</f>
        <v>#VALUE!</v>
      </c>
      <c r="BH88" s="49"/>
    </row>
    <row r="89" spans="1:61" ht="51" customHeight="1" x14ac:dyDescent="0.2">
      <c r="A89" s="10"/>
      <c r="B89" s="92">
        <v>80</v>
      </c>
      <c r="C89" s="92">
        <v>2024</v>
      </c>
      <c r="D89" s="92" t="s">
        <v>244</v>
      </c>
      <c r="E89" s="109" t="s">
        <v>321</v>
      </c>
      <c r="F89" s="109" t="s">
        <v>353</v>
      </c>
      <c r="G89" s="109" t="s">
        <v>323</v>
      </c>
      <c r="H89" s="92" t="s">
        <v>288</v>
      </c>
      <c r="I89" s="92" t="s">
        <v>70</v>
      </c>
      <c r="J89" s="92" t="e" vm="13">
        <f>_xlfn.XLOOKUP(año24[[#This Row],[PELIGRO -Tipo]], Tabla12[Calsificación], Tabla12[Imagen])</f>
        <v>#VALUE!</v>
      </c>
      <c r="K89" s="92" t="s">
        <v>103</v>
      </c>
      <c r="L89" s="92" t="s">
        <v>128</v>
      </c>
      <c r="M89" s="112" t="s">
        <v>249</v>
      </c>
      <c r="N89" s="124" t="s">
        <v>250</v>
      </c>
      <c r="O89" s="112">
        <v>2</v>
      </c>
      <c r="P89" s="112">
        <v>38</v>
      </c>
      <c r="Q89" s="112">
        <v>2</v>
      </c>
      <c r="R89" s="112">
        <v>8</v>
      </c>
      <c r="S89" s="92" t="s">
        <v>138</v>
      </c>
      <c r="T89" s="92" t="s">
        <v>289</v>
      </c>
      <c r="U89" s="92" t="s">
        <v>290</v>
      </c>
      <c r="V89" s="113" t="s">
        <v>291</v>
      </c>
      <c r="W89" s="113" t="s">
        <v>51</v>
      </c>
      <c r="X89" s="113" t="s">
        <v>6</v>
      </c>
      <c r="Y89" s="114" t="s">
        <v>201</v>
      </c>
      <c r="Z89" s="92">
        <f>INDEX($AS$3:$AV$6,MATCH($W89,$AR$3:$AR$6,FALSE),MATCH($Y89,AS$7:$AV$7,FALSE))</f>
        <v>8</v>
      </c>
      <c r="AA89" s="92" t="s">
        <v>254</v>
      </c>
      <c r="AB89" s="92" t="s">
        <v>255</v>
      </c>
      <c r="AC89" s="92" t="s">
        <v>255</v>
      </c>
      <c r="AD89" s="113" t="s">
        <v>255</v>
      </c>
      <c r="AE89" s="113" t="s">
        <v>292</v>
      </c>
      <c r="AF89" s="113" t="s">
        <v>258</v>
      </c>
      <c r="AG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9" s="109" t="s">
        <v>259</v>
      </c>
      <c r="AI89" s="113" t="s">
        <v>51</v>
      </c>
      <c r="AJ89" s="113" t="s">
        <v>6</v>
      </c>
      <c r="AK89" s="114" t="s">
        <v>46</v>
      </c>
      <c r="AL89" s="92">
        <f t="shared" si="2"/>
        <v>4</v>
      </c>
      <c r="AM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 s="118"/>
      <c r="AO89" s="115" t="str">
        <f t="shared" si="3"/>
        <v>SI</v>
      </c>
      <c r="AP8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9" s="92" t="e" vm="14">
        <f>_xlfn.XLOOKUP(año24[[#This Row],[VALORACION DEL RIESGO RESULTANTE CON CONTROLES (Riesgo residual) - INTERPRETACIÓN DEL RIESGO]], Nivel[Calsificación], Nivel[Imagen])</f>
        <v>#VALUE!</v>
      </c>
      <c r="BH89" s="49"/>
    </row>
    <row r="90" spans="1:61" ht="52.95" customHeight="1" x14ac:dyDescent="0.2">
      <c r="A90" s="10"/>
      <c r="B90" s="92">
        <v>81</v>
      </c>
      <c r="C90" s="92">
        <v>2024</v>
      </c>
      <c r="D90" s="92" t="s">
        <v>244</v>
      </c>
      <c r="E90" s="109" t="s">
        <v>321</v>
      </c>
      <c r="F90" s="109" t="s">
        <v>353</v>
      </c>
      <c r="G90" s="109" t="s">
        <v>323</v>
      </c>
      <c r="H90" s="113" t="s">
        <v>293</v>
      </c>
      <c r="I90" s="92" t="s">
        <v>70</v>
      </c>
      <c r="J90" s="92" t="e" vm="13">
        <f>_xlfn.XLOOKUP(año24[[#This Row],[PELIGRO -Tipo]], Tabla12[Calsificación], Tabla12[Imagen])</f>
        <v>#VALUE!</v>
      </c>
      <c r="K90" s="92" t="s">
        <v>117</v>
      </c>
      <c r="L90" s="92" t="s">
        <v>128</v>
      </c>
      <c r="M90" s="112" t="s">
        <v>249</v>
      </c>
      <c r="N90" s="124" t="s">
        <v>261</v>
      </c>
      <c r="O90" s="112">
        <v>2</v>
      </c>
      <c r="P90" s="112">
        <v>38</v>
      </c>
      <c r="Q90" s="112">
        <v>2</v>
      </c>
      <c r="R90" s="112">
        <v>8</v>
      </c>
      <c r="S90" s="92" t="s">
        <v>138</v>
      </c>
      <c r="T90" s="92"/>
      <c r="U90" s="92" t="s">
        <v>294</v>
      </c>
      <c r="V90" s="113" t="s">
        <v>295</v>
      </c>
      <c r="W90" s="113" t="s">
        <v>51</v>
      </c>
      <c r="X90" s="113" t="s">
        <v>6</v>
      </c>
      <c r="Y90" s="114" t="s">
        <v>201</v>
      </c>
      <c r="Z90" s="92">
        <f>INDEX($AS$3:$AV$6,MATCH($W90,$AR$3:$AR$6,FALSE),MATCH($Y90,AS$7:$AV$7,FALSE))</f>
        <v>8</v>
      </c>
      <c r="AA90" s="92" t="s">
        <v>254</v>
      </c>
      <c r="AB90" s="92" t="s">
        <v>255</v>
      </c>
      <c r="AC90" s="92" t="s">
        <v>255</v>
      </c>
      <c r="AD90" s="113" t="s">
        <v>255</v>
      </c>
      <c r="AE90" s="113" t="s">
        <v>296</v>
      </c>
      <c r="AF90" s="113" t="s">
        <v>255</v>
      </c>
      <c r="AG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90" s="109" t="s">
        <v>259</v>
      </c>
      <c r="AI90" s="113" t="s">
        <v>53</v>
      </c>
      <c r="AJ90" s="113" t="s">
        <v>6</v>
      </c>
      <c r="AK90" s="114" t="s">
        <v>201</v>
      </c>
      <c r="AL90" s="92">
        <f t="shared" si="2"/>
        <v>4</v>
      </c>
      <c r="AM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0" s="118"/>
      <c r="AO90" s="115" t="str">
        <f t="shared" si="3"/>
        <v>SI</v>
      </c>
      <c r="AP9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0" s="92" t="e" vm="14">
        <f>_xlfn.XLOOKUP(año24[[#This Row],[VALORACION DEL RIESGO RESULTANTE CON CONTROLES (Riesgo residual) - INTERPRETACIÓN DEL RIESGO]], Nivel[Calsificación], Nivel[Imagen])</f>
        <v>#VALUE!</v>
      </c>
      <c r="BH90" s="49"/>
    </row>
    <row r="91" spans="1:61" ht="66" customHeight="1" x14ac:dyDescent="0.2">
      <c r="A91" s="10"/>
      <c r="B91" s="92">
        <v>82</v>
      </c>
      <c r="C91" s="92">
        <v>2024</v>
      </c>
      <c r="D91" s="92" t="s">
        <v>244</v>
      </c>
      <c r="E91" s="109" t="s">
        <v>321</v>
      </c>
      <c r="F91" s="109" t="s">
        <v>372</v>
      </c>
      <c r="G91" s="109" t="s">
        <v>323</v>
      </c>
      <c r="H91" s="113" t="s">
        <v>373</v>
      </c>
      <c r="I91" s="92" t="s">
        <v>70</v>
      </c>
      <c r="J91" s="92" t="e" vm="13">
        <f>_xlfn.XLOOKUP(año24[[#This Row],[PELIGRO -Tipo]], Tabla12[Calsificación], Tabla12[Imagen])</f>
        <v>#VALUE!</v>
      </c>
      <c r="K91" s="92" t="s">
        <v>79</v>
      </c>
      <c r="L91" s="92" t="s">
        <v>128</v>
      </c>
      <c r="M91" s="112" t="s">
        <v>249</v>
      </c>
      <c r="N91" s="124" t="s">
        <v>250</v>
      </c>
      <c r="O91" s="112">
        <v>2</v>
      </c>
      <c r="P91" s="112">
        <v>25</v>
      </c>
      <c r="Q91" s="112">
        <v>2</v>
      </c>
      <c r="R91" s="112">
        <v>8</v>
      </c>
      <c r="S91" s="92" t="s">
        <v>138</v>
      </c>
      <c r="T91" s="92" t="s">
        <v>312</v>
      </c>
      <c r="U91" s="92" t="s">
        <v>374</v>
      </c>
      <c r="V91" s="113" t="s">
        <v>301</v>
      </c>
      <c r="W91" s="113" t="s">
        <v>52</v>
      </c>
      <c r="X91" s="113" t="s">
        <v>6</v>
      </c>
      <c r="Y91" s="114" t="s">
        <v>40</v>
      </c>
      <c r="Z91" s="92">
        <f>INDEX($AS$3:$AV$6,MATCH($W91,$AR$3:$AR$6,FALSE),MATCH($Y91,AS$7:$AV$7,FALSE))</f>
        <v>9</v>
      </c>
      <c r="AA91" s="92" t="s">
        <v>254</v>
      </c>
      <c r="AB91" s="92" t="s">
        <v>255</v>
      </c>
      <c r="AC91" s="92" t="s">
        <v>255</v>
      </c>
      <c r="AD91" s="113" t="s">
        <v>302</v>
      </c>
      <c r="AE91" s="113" t="s">
        <v>303</v>
      </c>
      <c r="AF91" s="113" t="s">
        <v>258</v>
      </c>
      <c r="AG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1" s="109" t="s">
        <v>259</v>
      </c>
      <c r="AI91" s="113" t="s">
        <v>53</v>
      </c>
      <c r="AJ91" s="113" t="s">
        <v>6</v>
      </c>
      <c r="AK91" s="114" t="s">
        <v>201</v>
      </c>
      <c r="AL91" s="92">
        <f t="shared" si="2"/>
        <v>4</v>
      </c>
      <c r="AM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1" s="118"/>
      <c r="AO91" s="115" t="str">
        <f t="shared" si="3"/>
        <v>SI</v>
      </c>
      <c r="AP9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1" s="92" t="e" vm="14">
        <f>_xlfn.XLOOKUP(año24[[#This Row],[VALORACION DEL RIESGO RESULTANTE CON CONTROLES (Riesgo residual) - INTERPRETACIÓN DEL RIESGO]], Nivel[Calsificación], Nivel[Imagen])</f>
        <v>#VALUE!</v>
      </c>
      <c r="AW91" s="32"/>
      <c r="AX91" s="32"/>
      <c r="AY91" s="32"/>
      <c r="AZ91" s="32"/>
      <c r="BA91" s="32"/>
      <c r="BB91" s="32"/>
      <c r="BC91" s="32"/>
      <c r="BD91" s="32"/>
      <c r="BE91" s="32"/>
      <c r="BH91" s="21"/>
      <c r="BI91" s="33"/>
    </row>
    <row r="92" spans="1:61" ht="103.5" customHeight="1" x14ac:dyDescent="0.2">
      <c r="A92" s="10"/>
      <c r="B92" s="92">
        <v>83</v>
      </c>
      <c r="C92" s="92">
        <v>2024</v>
      </c>
      <c r="D92" s="92" t="s">
        <v>244</v>
      </c>
      <c r="E92" s="109" t="s">
        <v>321</v>
      </c>
      <c r="F92" s="109" t="s">
        <v>372</v>
      </c>
      <c r="G92" s="109" t="s">
        <v>323</v>
      </c>
      <c r="H92" s="113" t="s">
        <v>375</v>
      </c>
      <c r="I92" s="92" t="s">
        <v>70</v>
      </c>
      <c r="J92" s="92" t="e" vm="13">
        <f>_xlfn.XLOOKUP(año24[[#This Row],[PELIGRO -Tipo]], Tabla12[Calsificación], Tabla12[Imagen])</f>
        <v>#VALUE!</v>
      </c>
      <c r="K92" s="92" t="s">
        <v>79</v>
      </c>
      <c r="L92" s="92" t="s">
        <v>128</v>
      </c>
      <c r="M92" s="112" t="s">
        <v>249</v>
      </c>
      <c r="N92" s="124" t="s">
        <v>250</v>
      </c>
      <c r="O92" s="112">
        <v>2</v>
      </c>
      <c r="P92" s="112">
        <v>68</v>
      </c>
      <c r="Q92" s="112">
        <v>2</v>
      </c>
      <c r="R92" s="112">
        <v>8</v>
      </c>
      <c r="S92" s="92" t="s">
        <v>138</v>
      </c>
      <c r="T92" s="92" t="s">
        <v>317</v>
      </c>
      <c r="U92" s="92" t="s">
        <v>376</v>
      </c>
      <c r="V92" s="113" t="s">
        <v>301</v>
      </c>
      <c r="W92" s="113" t="s">
        <v>52</v>
      </c>
      <c r="X92" s="113" t="s">
        <v>6</v>
      </c>
      <c r="Y92" s="114" t="s">
        <v>40</v>
      </c>
      <c r="Z92" s="92">
        <f>INDEX($AS$3:$AV$6,MATCH($W92,$AR$3:$AR$6,FALSE),MATCH($Y92,AS$7:$AV$7,FALSE))</f>
        <v>9</v>
      </c>
      <c r="AA92" s="92" t="s">
        <v>254</v>
      </c>
      <c r="AB92" s="92" t="s">
        <v>255</v>
      </c>
      <c r="AC92" s="92" t="s">
        <v>255</v>
      </c>
      <c r="AD92" s="113" t="s">
        <v>302</v>
      </c>
      <c r="AE92" s="113" t="s">
        <v>303</v>
      </c>
      <c r="AF92" s="113" t="s">
        <v>258</v>
      </c>
      <c r="AG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2" s="109" t="s">
        <v>259</v>
      </c>
      <c r="AI92" s="113" t="s">
        <v>53</v>
      </c>
      <c r="AJ92" s="113" t="s">
        <v>6</v>
      </c>
      <c r="AK92" s="114" t="s">
        <v>201</v>
      </c>
      <c r="AL92" s="92">
        <f t="shared" si="2"/>
        <v>4</v>
      </c>
      <c r="AM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 s="118"/>
      <c r="AO92" s="115" t="str">
        <f t="shared" si="3"/>
        <v>SI</v>
      </c>
      <c r="AP9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2" s="92" t="e" vm="14">
        <f>_xlfn.XLOOKUP(año24[[#This Row],[VALORACION DEL RIESGO RESULTANTE CON CONTROLES (Riesgo residual) - INTERPRETACIÓN DEL RIESGO]], Nivel[Calsificación], Nivel[Imagen])</f>
        <v>#VALUE!</v>
      </c>
      <c r="AW92" s="32"/>
      <c r="AX92" s="32"/>
      <c r="AY92" s="32"/>
      <c r="AZ92" s="32"/>
      <c r="BA92" s="32"/>
      <c r="BB92" s="32"/>
      <c r="BC92" s="32"/>
      <c r="BD92" s="32"/>
      <c r="BE92" s="32"/>
      <c r="BH92" s="21"/>
      <c r="BI92" s="33"/>
    </row>
    <row r="93" spans="1:61" ht="63.75" customHeight="1" x14ac:dyDescent="0.2">
      <c r="A93" s="10"/>
      <c r="B93" s="92">
        <v>84</v>
      </c>
      <c r="C93" s="92">
        <v>2024</v>
      </c>
      <c r="D93" s="92" t="s">
        <v>244</v>
      </c>
      <c r="E93" s="109" t="s">
        <v>321</v>
      </c>
      <c r="F93" s="109" t="s">
        <v>372</v>
      </c>
      <c r="G93" s="109" t="s">
        <v>323</v>
      </c>
      <c r="H93" s="92" t="s">
        <v>377</v>
      </c>
      <c r="I93" s="92" t="s">
        <v>70</v>
      </c>
      <c r="J93" s="92" t="e" vm="13">
        <f>_xlfn.XLOOKUP(año24[[#This Row],[PELIGRO -Tipo]], Tabla12[Calsificación], Tabla12[Imagen])</f>
        <v>#VALUE!</v>
      </c>
      <c r="K93" s="92" t="s">
        <v>123</v>
      </c>
      <c r="L93" s="92" t="s">
        <v>128</v>
      </c>
      <c r="M93" s="112" t="s">
        <v>249</v>
      </c>
      <c r="N93" s="124" t="s">
        <v>250</v>
      </c>
      <c r="O93" s="112">
        <v>2</v>
      </c>
      <c r="P93" s="112">
        <v>25</v>
      </c>
      <c r="Q93" s="112">
        <v>2</v>
      </c>
      <c r="R93" s="112">
        <v>8</v>
      </c>
      <c r="S93" s="92" t="s">
        <v>138</v>
      </c>
      <c r="T93" s="92" t="s">
        <v>335</v>
      </c>
      <c r="U93" s="92" t="s">
        <v>282</v>
      </c>
      <c r="V93" s="113" t="s">
        <v>336</v>
      </c>
      <c r="W93" s="113" t="s">
        <v>51</v>
      </c>
      <c r="X93" s="113" t="s">
        <v>6</v>
      </c>
      <c r="Y93" s="114" t="s">
        <v>201</v>
      </c>
      <c r="Z93" s="92">
        <f>INDEX($AS$3:$AV$6,MATCH($W93,$AR$3:$AR$6,FALSE),MATCH($Y93,AS$7:$AV$7,FALSE))</f>
        <v>8</v>
      </c>
      <c r="AA93" s="111" t="s">
        <v>254</v>
      </c>
      <c r="AB93" s="92"/>
      <c r="AC93" s="92"/>
      <c r="AD93" s="113"/>
      <c r="AE93" s="113" t="s">
        <v>337</v>
      </c>
      <c r="AF93" s="113" t="s">
        <v>258</v>
      </c>
      <c r="AG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93" s="109" t="s">
        <v>259</v>
      </c>
      <c r="AI93" s="113" t="s">
        <v>53</v>
      </c>
      <c r="AJ93" s="113" t="s">
        <v>6</v>
      </c>
      <c r="AK93" s="114" t="s">
        <v>201</v>
      </c>
      <c r="AL93" s="92">
        <f t="shared" si="2"/>
        <v>4</v>
      </c>
      <c r="AM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 s="118"/>
      <c r="AO93" s="115" t="str">
        <f t="shared" si="3"/>
        <v>SI</v>
      </c>
      <c r="AP9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3" s="92" t="e" vm="14">
        <f>_xlfn.XLOOKUP(año24[[#This Row],[VALORACION DEL RIESGO RESULTANTE CON CONTROLES (Riesgo residual) - INTERPRETACIÓN DEL RIESGO]], Nivel[Calsificación], Nivel[Imagen])</f>
        <v>#VALUE!</v>
      </c>
      <c r="BH93" s="49"/>
    </row>
    <row r="94" spans="1:61" ht="103.2" customHeight="1" x14ac:dyDescent="0.2">
      <c r="A94" s="10"/>
      <c r="B94" s="92">
        <v>85</v>
      </c>
      <c r="C94" s="92">
        <v>2024</v>
      </c>
      <c r="D94" s="92" t="s">
        <v>244</v>
      </c>
      <c r="E94" s="109" t="s">
        <v>321</v>
      </c>
      <c r="F94" s="109" t="s">
        <v>372</v>
      </c>
      <c r="G94" s="109" t="s">
        <v>323</v>
      </c>
      <c r="H94" s="92" t="s">
        <v>378</v>
      </c>
      <c r="I94" s="92" t="s">
        <v>70</v>
      </c>
      <c r="J94" s="92" t="e" vm="13">
        <f>_xlfn.XLOOKUP(año24[[#This Row],[PELIGRO -Tipo]], Tabla12[Calsificación], Tabla12[Imagen])</f>
        <v>#VALUE!</v>
      </c>
      <c r="K94" s="92" t="s">
        <v>79</v>
      </c>
      <c r="L94" s="92" t="s">
        <v>128</v>
      </c>
      <c r="M94" s="112" t="s">
        <v>249</v>
      </c>
      <c r="N94" s="124" t="s">
        <v>250</v>
      </c>
      <c r="O94" s="112">
        <v>2</v>
      </c>
      <c r="P94" s="112">
        <v>25</v>
      </c>
      <c r="Q94" s="112">
        <v>2</v>
      </c>
      <c r="R94" s="112">
        <v>8</v>
      </c>
      <c r="S94" s="92" t="s">
        <v>138</v>
      </c>
      <c r="T94" s="92" t="s">
        <v>350</v>
      </c>
      <c r="U94" s="92" t="s">
        <v>379</v>
      </c>
      <c r="V94" s="113" t="s">
        <v>301</v>
      </c>
      <c r="W94" s="113" t="s">
        <v>52</v>
      </c>
      <c r="X94" s="113" t="s">
        <v>6</v>
      </c>
      <c r="Y94" s="114" t="s">
        <v>40</v>
      </c>
      <c r="Z94" s="92">
        <f>INDEX($AS$3:$AV$6,MATCH($W94,$AR$3:$AR$6,FALSE),MATCH($Y94,AS$7:$AV$7,FALSE))</f>
        <v>9</v>
      </c>
      <c r="AA94" s="92" t="s">
        <v>254</v>
      </c>
      <c r="AB94" s="92" t="s">
        <v>255</v>
      </c>
      <c r="AC94" s="92" t="s">
        <v>255</v>
      </c>
      <c r="AD94" s="113" t="s">
        <v>302</v>
      </c>
      <c r="AE94" s="113" t="s">
        <v>303</v>
      </c>
      <c r="AF94" s="113" t="s">
        <v>258</v>
      </c>
      <c r="AG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4" s="109" t="s">
        <v>259</v>
      </c>
      <c r="AI94" s="113" t="s">
        <v>53</v>
      </c>
      <c r="AJ94" s="113" t="s">
        <v>6</v>
      </c>
      <c r="AK94" s="114" t="s">
        <v>201</v>
      </c>
      <c r="AL94" s="92">
        <f t="shared" si="2"/>
        <v>4</v>
      </c>
      <c r="AM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4" s="118"/>
      <c r="AO94" s="115" t="str">
        <f t="shared" si="3"/>
        <v>SI</v>
      </c>
      <c r="AP9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4" s="92" t="e" vm="14">
        <f>_xlfn.XLOOKUP(año24[[#This Row],[VALORACION DEL RIESGO RESULTANTE CON CONTROLES (Riesgo residual) - INTERPRETACIÓN DEL RIESGO]], Nivel[Calsificación], Nivel[Imagen])</f>
        <v>#VALUE!</v>
      </c>
      <c r="BH94" s="49"/>
    </row>
    <row r="95" spans="1:61" ht="42.75" customHeight="1" x14ac:dyDescent="0.2">
      <c r="A95" s="10"/>
      <c r="B95" s="92">
        <v>86</v>
      </c>
      <c r="C95" s="92">
        <v>2024</v>
      </c>
      <c r="D95" s="92" t="s">
        <v>244</v>
      </c>
      <c r="E95" s="109" t="s">
        <v>321</v>
      </c>
      <c r="F95" s="109" t="s">
        <v>372</v>
      </c>
      <c r="G95" s="109" t="s">
        <v>323</v>
      </c>
      <c r="H95" s="92" t="s">
        <v>380</v>
      </c>
      <c r="I95" s="92" t="s">
        <v>70</v>
      </c>
      <c r="J95" s="92" t="e" vm="13">
        <f>_xlfn.XLOOKUP(año24[[#This Row],[PELIGRO -Tipo]], Tabla12[Calsificación], Tabla12[Imagen])</f>
        <v>#VALUE!</v>
      </c>
      <c r="K95" s="92" t="s">
        <v>79</v>
      </c>
      <c r="L95" s="92" t="s">
        <v>128</v>
      </c>
      <c r="M95" s="112" t="s">
        <v>249</v>
      </c>
      <c r="N95" s="124" t="s">
        <v>250</v>
      </c>
      <c r="O95" s="112">
        <v>2</v>
      </c>
      <c r="P95" s="112">
        <v>25</v>
      </c>
      <c r="Q95" s="112">
        <v>2</v>
      </c>
      <c r="R95" s="112">
        <v>8</v>
      </c>
      <c r="S95" s="92" t="s">
        <v>138</v>
      </c>
      <c r="T95" s="92"/>
      <c r="U95" s="92" t="s">
        <v>379</v>
      </c>
      <c r="V95" s="113" t="s">
        <v>301</v>
      </c>
      <c r="W95" s="113" t="s">
        <v>52</v>
      </c>
      <c r="X95" s="113" t="s">
        <v>6</v>
      </c>
      <c r="Y95" s="114" t="s">
        <v>40</v>
      </c>
      <c r="Z95" s="92">
        <f>INDEX($AS$3:$AV$6,MATCH($W95,$AR$3:$AR$6,FALSE),MATCH($Y95,AS$7:$AV$7,FALSE))</f>
        <v>9</v>
      </c>
      <c r="AA95" s="92" t="s">
        <v>254</v>
      </c>
      <c r="AB95" s="92" t="s">
        <v>255</v>
      </c>
      <c r="AC95" s="92" t="s">
        <v>255</v>
      </c>
      <c r="AD95" s="113" t="s">
        <v>302</v>
      </c>
      <c r="AE95" s="113" t="s">
        <v>303</v>
      </c>
      <c r="AF95" s="113" t="s">
        <v>258</v>
      </c>
      <c r="AG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5" s="109" t="s">
        <v>259</v>
      </c>
      <c r="AI95" s="113" t="s">
        <v>53</v>
      </c>
      <c r="AJ95" s="113" t="s">
        <v>6</v>
      </c>
      <c r="AK95" s="114" t="s">
        <v>201</v>
      </c>
      <c r="AL95" s="92">
        <f t="shared" si="2"/>
        <v>4</v>
      </c>
      <c r="AM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5" s="118"/>
      <c r="AO95" s="115" t="str">
        <f t="shared" si="3"/>
        <v>SI</v>
      </c>
      <c r="AP9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5" s="92" t="e" vm="14">
        <f>_xlfn.XLOOKUP(año24[[#This Row],[VALORACION DEL RIESGO RESULTANTE CON CONTROLES (Riesgo residual) - INTERPRETACIÓN DEL RIESGO]], Nivel[Calsificación], Nivel[Imagen])</f>
        <v>#VALUE!</v>
      </c>
      <c r="BH95" s="48"/>
    </row>
    <row r="96" spans="1:61" ht="93" customHeight="1" x14ac:dyDescent="0.2">
      <c r="A96" s="10"/>
      <c r="B96" s="92">
        <v>87</v>
      </c>
      <c r="C96" s="92">
        <v>2024</v>
      </c>
      <c r="D96" s="92" t="s">
        <v>244</v>
      </c>
      <c r="E96" s="109" t="s">
        <v>321</v>
      </c>
      <c r="F96" s="109" t="s">
        <v>372</v>
      </c>
      <c r="G96" s="109" t="s">
        <v>323</v>
      </c>
      <c r="H96" s="113" t="s">
        <v>381</v>
      </c>
      <c r="I96" s="92" t="s">
        <v>70</v>
      </c>
      <c r="J96" s="92" t="e" vm="13">
        <f>_xlfn.XLOOKUP(año24[[#This Row],[PELIGRO -Tipo]], Tabla12[Calsificación], Tabla12[Imagen])</f>
        <v>#VALUE!</v>
      </c>
      <c r="K96" s="92" t="s">
        <v>95</v>
      </c>
      <c r="L96" s="92" t="s">
        <v>130</v>
      </c>
      <c r="M96" s="112" t="s">
        <v>249</v>
      </c>
      <c r="N96" s="124" t="s">
        <v>250</v>
      </c>
      <c r="O96" s="112">
        <v>2</v>
      </c>
      <c r="P96" s="112">
        <v>25</v>
      </c>
      <c r="Q96" s="112">
        <v>2</v>
      </c>
      <c r="R96" s="112">
        <v>8</v>
      </c>
      <c r="S96" s="92" t="s">
        <v>138</v>
      </c>
      <c r="T96" s="92" t="s">
        <v>317</v>
      </c>
      <c r="U96" s="92" t="s">
        <v>339</v>
      </c>
      <c r="V96" s="113" t="s">
        <v>382</v>
      </c>
      <c r="W96" s="113" t="s">
        <v>52</v>
      </c>
      <c r="X96" s="113" t="s">
        <v>6</v>
      </c>
      <c r="Y96" s="114" t="s">
        <v>201</v>
      </c>
      <c r="Z96" s="92">
        <f>INDEX($AS$3:$AV$6,MATCH($W96,$AR$3:$AR$6,FALSE),MATCH($Y96,AS$7:$AV$7,FALSE))</f>
        <v>6</v>
      </c>
      <c r="AA96" s="92" t="s">
        <v>254</v>
      </c>
      <c r="AB96" s="92" t="s">
        <v>255</v>
      </c>
      <c r="AC96" s="92" t="s">
        <v>255</v>
      </c>
      <c r="AD96" s="113" t="s">
        <v>339</v>
      </c>
      <c r="AE96" s="113" t="s">
        <v>370</v>
      </c>
      <c r="AF96" s="113" t="s">
        <v>258</v>
      </c>
      <c r="AG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Guardas de seguridad  Controles administrativos; HSEQ-GU-008 Guía de Implementación de Orden y Aseo
Diagnostico Orden y Aseo
VERIFICACIÓN CONDICIONES LOCACIONES 
REINDUCCIÓN PERSONAL 
Reunión preoperacional 
Permiso de Trabajo y JSA 
Charlas de Autocuidado.
Supervisión 
MANTENER LOS CONTROLES: 
HSEQ-PG-005 Programa de Gestión Mecánico - Programa de Gestión Riesgo CAT                                                                No hacer movimientos bruscos y desplazar la carga a la menor altura posible con respecto al piso.  
Evitar ángulos críticos de giro.  
Uso de cabos guías 
Inspección de locación 
Inspección quincenal de caída de objetos en torre 
Controles de EPP; Ver matriz de EPP
</v>
      </c>
      <c r="AH96" s="109" t="s">
        <v>259</v>
      </c>
      <c r="AI96" s="113" t="s">
        <v>53</v>
      </c>
      <c r="AJ96" s="113" t="s">
        <v>6</v>
      </c>
      <c r="AK96" s="114" t="s">
        <v>201</v>
      </c>
      <c r="AL96" s="92">
        <f t="shared" si="2"/>
        <v>4</v>
      </c>
      <c r="AM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6" s="118"/>
      <c r="AO96" s="115" t="str">
        <f t="shared" si="3"/>
        <v>SI</v>
      </c>
      <c r="AP9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6" s="92" t="e" vm="14">
        <f>_xlfn.XLOOKUP(año24[[#This Row],[VALORACION DEL RIESGO RESULTANTE CON CONTROLES (Riesgo residual) - INTERPRETACIÓN DEL RIESGO]], Nivel[Calsificación], Nivel[Imagen])</f>
        <v>#VALUE!</v>
      </c>
      <c r="BH96" s="48"/>
    </row>
    <row r="97" spans="1:61" ht="112.5" customHeight="1" x14ac:dyDescent="0.2">
      <c r="A97" s="10"/>
      <c r="B97" s="92">
        <v>88</v>
      </c>
      <c r="C97" s="92">
        <v>2024</v>
      </c>
      <c r="D97" s="92" t="s">
        <v>244</v>
      </c>
      <c r="E97" s="109" t="s">
        <v>321</v>
      </c>
      <c r="F97" s="109" t="s">
        <v>372</v>
      </c>
      <c r="G97" s="109" t="s">
        <v>323</v>
      </c>
      <c r="H97" s="113" t="s">
        <v>260</v>
      </c>
      <c r="I97" s="92" t="s">
        <v>71</v>
      </c>
      <c r="J97" s="92" t="e" vm="15">
        <f>_xlfn.XLOOKUP(año24[[#This Row],[PELIGRO -Tipo]], Tabla12[Calsificación], Tabla12[Imagen])</f>
        <v>#VALUE!</v>
      </c>
      <c r="K97" s="92" t="s">
        <v>118</v>
      </c>
      <c r="L97" s="92" t="s">
        <v>128</v>
      </c>
      <c r="M97" s="112" t="s">
        <v>249</v>
      </c>
      <c r="N97" s="124" t="s">
        <v>261</v>
      </c>
      <c r="O97" s="112">
        <v>2</v>
      </c>
      <c r="P97" s="112">
        <v>25</v>
      </c>
      <c r="Q97" s="112">
        <v>2</v>
      </c>
      <c r="R97" s="112">
        <v>1</v>
      </c>
      <c r="S97" s="92" t="s">
        <v>138</v>
      </c>
      <c r="T97" s="92" t="s">
        <v>255</v>
      </c>
      <c r="U97" s="92" t="s">
        <v>262</v>
      </c>
      <c r="V97" s="113" t="s">
        <v>263</v>
      </c>
      <c r="W97" s="113" t="s">
        <v>52</v>
      </c>
      <c r="X97" s="113" t="s">
        <v>6</v>
      </c>
      <c r="Y97" s="114" t="s">
        <v>201</v>
      </c>
      <c r="Z97" s="92">
        <f>INDEX($AS$3:$AV$6,MATCH($W97,$AR$3:$AR$6,FALSE),MATCH($Y97,AS$7:$AV$7,FALSE))</f>
        <v>6</v>
      </c>
      <c r="AA97" s="92" t="s">
        <v>254</v>
      </c>
      <c r="AB97" s="92" t="s">
        <v>255</v>
      </c>
      <c r="AC97" s="92" t="s">
        <v>255</v>
      </c>
      <c r="AD97" s="113" t="s">
        <v>264</v>
      </c>
      <c r="AE97" s="113" t="s">
        <v>265</v>
      </c>
      <c r="AF97" s="113" t="s">
        <v>258</v>
      </c>
      <c r="AG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97" s="109" t="s">
        <v>259</v>
      </c>
      <c r="AI97" s="113" t="s">
        <v>52</v>
      </c>
      <c r="AJ97" s="113" t="s">
        <v>6</v>
      </c>
      <c r="AK97" s="114" t="s">
        <v>46</v>
      </c>
      <c r="AL97" s="92">
        <f t="shared" si="2"/>
        <v>3</v>
      </c>
      <c r="AM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7" s="118"/>
      <c r="AO97" s="115" t="str">
        <f t="shared" si="3"/>
        <v>SI</v>
      </c>
      <c r="AP9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97" s="92" t="e" vm="16">
        <f>_xlfn.XLOOKUP(año24[[#This Row],[VALORACION DEL RIESGO RESULTANTE CON CONTROLES (Riesgo residual) - INTERPRETACIÓN DEL RIESGO]], Nivel[Calsificación], Nivel[Imagen])</f>
        <v>#VALUE!</v>
      </c>
      <c r="AW97" s="32"/>
      <c r="AX97" s="32"/>
      <c r="AY97" s="32"/>
      <c r="AZ97" s="32"/>
      <c r="BA97" s="32"/>
      <c r="BB97" s="32"/>
      <c r="BC97" s="32"/>
      <c r="BD97" s="32"/>
      <c r="BE97" s="32"/>
      <c r="BH97" s="21"/>
      <c r="BI97" s="33"/>
    </row>
    <row r="98" spans="1:61" ht="95.25" customHeight="1" x14ac:dyDescent="0.2">
      <c r="A98" s="10"/>
      <c r="B98" s="92">
        <v>89</v>
      </c>
      <c r="C98" s="92">
        <v>2024</v>
      </c>
      <c r="D98" s="92" t="s">
        <v>244</v>
      </c>
      <c r="E98" s="109" t="s">
        <v>321</v>
      </c>
      <c r="F98" s="109" t="s">
        <v>372</v>
      </c>
      <c r="G98" s="109" t="s">
        <v>323</v>
      </c>
      <c r="H98" s="113" t="s">
        <v>383</v>
      </c>
      <c r="I98" s="92" t="s">
        <v>67</v>
      </c>
      <c r="J98" s="92" t="e" vm="18">
        <f>_xlfn.XLOOKUP(año24[[#This Row],[PELIGRO -Tipo]], Tabla12[Calsificación], Tabla12[Imagen])</f>
        <v>#VALUE!</v>
      </c>
      <c r="K98" s="92" t="s">
        <v>100</v>
      </c>
      <c r="L98" s="92" t="s">
        <v>130</v>
      </c>
      <c r="M98" s="112" t="s">
        <v>249</v>
      </c>
      <c r="N98" s="124" t="s">
        <v>250</v>
      </c>
      <c r="O98" s="112">
        <v>2</v>
      </c>
      <c r="P98" s="112">
        <v>25</v>
      </c>
      <c r="Q98" s="112">
        <v>2</v>
      </c>
      <c r="R98" s="112">
        <v>8</v>
      </c>
      <c r="S98" s="92" t="s">
        <v>138</v>
      </c>
      <c r="T98" s="92" t="s">
        <v>273</v>
      </c>
      <c r="U98" s="92" t="s">
        <v>274</v>
      </c>
      <c r="V98" s="113" t="s">
        <v>275</v>
      </c>
      <c r="W98" s="113" t="s">
        <v>53</v>
      </c>
      <c r="X98" s="113" t="s">
        <v>6</v>
      </c>
      <c r="Y98" s="114" t="s">
        <v>40</v>
      </c>
      <c r="Z98" s="92">
        <f>INDEX($AS$3:$AV$6,MATCH($W98,$AR$3:$AR$6,FALSE),MATCH($Y98,AS$7:$AV$7,FALSE))</f>
        <v>6</v>
      </c>
      <c r="AA98" s="92" t="s">
        <v>254</v>
      </c>
      <c r="AB98" s="92" t="s">
        <v>255</v>
      </c>
      <c r="AC98" s="92" t="s">
        <v>255</v>
      </c>
      <c r="AD98" s="113" t="s">
        <v>255</v>
      </c>
      <c r="AE98" s="113" t="s">
        <v>276</v>
      </c>
      <c r="AF98" s="113" t="s">
        <v>258</v>
      </c>
      <c r="AG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8" s="109" t="s">
        <v>259</v>
      </c>
      <c r="AI98" s="113" t="s">
        <v>53</v>
      </c>
      <c r="AJ98" s="113" t="s">
        <v>6</v>
      </c>
      <c r="AK98" s="114" t="s">
        <v>201</v>
      </c>
      <c r="AL98" s="92">
        <f t="shared" si="2"/>
        <v>4</v>
      </c>
      <c r="AM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8" s="118"/>
      <c r="AO98" s="115" t="str">
        <f t="shared" si="3"/>
        <v>SI</v>
      </c>
      <c r="AP9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8" s="92" t="e" vm="14">
        <f>_xlfn.XLOOKUP(año24[[#This Row],[VALORACION DEL RIESGO RESULTANTE CON CONTROLES (Riesgo residual) - INTERPRETACIÓN DEL RIESGO]], Nivel[Calsificación], Nivel[Imagen])</f>
        <v>#VALUE!</v>
      </c>
      <c r="AW98" s="32"/>
      <c r="AX98" s="32"/>
      <c r="AY98" s="32"/>
      <c r="AZ98" s="32"/>
      <c r="BA98" s="32"/>
      <c r="BB98" s="32"/>
      <c r="BC98" s="32"/>
      <c r="BD98" s="32"/>
      <c r="BE98" s="32"/>
      <c r="BH98" s="21"/>
      <c r="BI98" s="33"/>
    </row>
    <row r="99" spans="1:61" ht="88.5" customHeight="1" x14ac:dyDescent="0.2">
      <c r="A99" s="10"/>
      <c r="B99" s="92">
        <v>90</v>
      </c>
      <c r="C99" s="92">
        <v>2024</v>
      </c>
      <c r="D99" s="92" t="s">
        <v>244</v>
      </c>
      <c r="E99" s="109" t="s">
        <v>321</v>
      </c>
      <c r="F99" s="109" t="s">
        <v>372</v>
      </c>
      <c r="G99" s="109" t="s">
        <v>323</v>
      </c>
      <c r="H99" s="113" t="s">
        <v>272</v>
      </c>
      <c r="I99" s="92" t="s">
        <v>67</v>
      </c>
      <c r="J99" s="92" t="e" vm="18">
        <f>_xlfn.XLOOKUP(año24[[#This Row],[PELIGRO -Tipo]], Tabla12[Calsificación], Tabla12[Imagen])</f>
        <v>#VALUE!</v>
      </c>
      <c r="K99" s="92" t="s">
        <v>100</v>
      </c>
      <c r="L99" s="92" t="s">
        <v>130</v>
      </c>
      <c r="M99" s="112" t="s">
        <v>249</v>
      </c>
      <c r="N99" s="124" t="s">
        <v>250</v>
      </c>
      <c r="O99" s="112">
        <v>2</v>
      </c>
      <c r="P99" s="112">
        <v>25</v>
      </c>
      <c r="Q99" s="112">
        <v>2</v>
      </c>
      <c r="R99" s="112">
        <v>8</v>
      </c>
      <c r="S99" s="92" t="s">
        <v>138</v>
      </c>
      <c r="T99" s="92" t="s">
        <v>273</v>
      </c>
      <c r="U99" s="92" t="s">
        <v>274</v>
      </c>
      <c r="V99" s="113" t="s">
        <v>275</v>
      </c>
      <c r="W99" s="113" t="s">
        <v>53</v>
      </c>
      <c r="X99" s="113" t="s">
        <v>6</v>
      </c>
      <c r="Y99" s="114" t="s">
        <v>40</v>
      </c>
      <c r="Z99" s="92">
        <f>INDEX($AS$3:$AV$6,MATCH($W99,$AR$3:$AR$6,FALSE),MATCH($Y99,AS$7:$AV$7,FALSE))</f>
        <v>6</v>
      </c>
      <c r="AA99" s="92" t="s">
        <v>254</v>
      </c>
      <c r="AB99" s="92" t="s">
        <v>255</v>
      </c>
      <c r="AC99" s="92" t="s">
        <v>255</v>
      </c>
      <c r="AD99" s="113" t="s">
        <v>255</v>
      </c>
      <c r="AE99" s="113" t="s">
        <v>276</v>
      </c>
      <c r="AF99" s="113" t="s">
        <v>258</v>
      </c>
      <c r="AG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9" s="109" t="s">
        <v>259</v>
      </c>
      <c r="AI99" s="113" t="s">
        <v>53</v>
      </c>
      <c r="AJ99" s="113" t="s">
        <v>6</v>
      </c>
      <c r="AK99" s="114" t="s">
        <v>201</v>
      </c>
      <c r="AL99" s="92">
        <f t="shared" si="2"/>
        <v>4</v>
      </c>
      <c r="AM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9" s="118"/>
      <c r="AO99" s="115" t="str">
        <f t="shared" si="3"/>
        <v>SI</v>
      </c>
      <c r="AP9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9" s="92" t="e" vm="14">
        <f>_xlfn.XLOOKUP(año24[[#This Row],[VALORACION DEL RIESGO RESULTANTE CON CONTROLES (Riesgo residual) - INTERPRETACIÓN DEL RIESGO]], Nivel[Calsificación], Nivel[Imagen])</f>
        <v>#VALUE!</v>
      </c>
      <c r="BH99" s="49"/>
    </row>
    <row r="100" spans="1:61" ht="51" customHeight="1" x14ac:dyDescent="0.2">
      <c r="A100" s="10"/>
      <c r="B100" s="92">
        <v>91</v>
      </c>
      <c r="C100" s="92">
        <v>2024</v>
      </c>
      <c r="D100" s="92" t="s">
        <v>244</v>
      </c>
      <c r="E100" s="109" t="s">
        <v>321</v>
      </c>
      <c r="F100" s="109" t="s">
        <v>372</v>
      </c>
      <c r="G100" s="109" t="s">
        <v>323</v>
      </c>
      <c r="H100" s="113" t="s">
        <v>384</v>
      </c>
      <c r="I100" s="92" t="s">
        <v>69</v>
      </c>
      <c r="J100" s="92" t="e" vm="21">
        <f>_xlfn.XLOOKUP(año24[[#This Row],[PELIGRO -Tipo]], Tabla12[Calsificación], Tabla12[Imagen])</f>
        <v>#VALUE!</v>
      </c>
      <c r="K100" s="92" t="s">
        <v>102</v>
      </c>
      <c r="L100" s="92" t="s">
        <v>129</v>
      </c>
      <c r="M100" s="112" t="s">
        <v>249</v>
      </c>
      <c r="N100" s="124" t="s">
        <v>250</v>
      </c>
      <c r="O100" s="112">
        <v>2</v>
      </c>
      <c r="P100" s="112">
        <v>25</v>
      </c>
      <c r="Q100" s="112">
        <v>2</v>
      </c>
      <c r="R100" s="112">
        <v>8</v>
      </c>
      <c r="S100" s="92" t="s">
        <v>138</v>
      </c>
      <c r="T100" s="92"/>
      <c r="U100" s="92" t="s">
        <v>318</v>
      </c>
      <c r="V100" s="113" t="s">
        <v>319</v>
      </c>
      <c r="W100" s="113" t="s">
        <v>53</v>
      </c>
      <c r="X100" s="113" t="s">
        <v>6</v>
      </c>
      <c r="Y100" s="114" t="s">
        <v>201</v>
      </c>
      <c r="Z100" s="92">
        <f>INDEX($AS$3:$AV$6,MATCH($W100,$AR$3:$AR$6,FALSE),MATCH($Y100,AS$7:$AV$7,FALSE))</f>
        <v>4</v>
      </c>
      <c r="AA100" s="92" t="s">
        <v>254</v>
      </c>
      <c r="AB100" s="92" t="s">
        <v>255</v>
      </c>
      <c r="AC100" s="92" t="s">
        <v>255</v>
      </c>
      <c r="AD100" s="113" t="s">
        <v>255</v>
      </c>
      <c r="AE100" s="113" t="s">
        <v>320</v>
      </c>
      <c r="AF100" s="113" t="s">
        <v>258</v>
      </c>
      <c r="AG1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100" s="109" t="s">
        <v>259</v>
      </c>
      <c r="AI100" s="113" t="s">
        <v>53</v>
      </c>
      <c r="AJ100" s="113" t="s">
        <v>6</v>
      </c>
      <c r="AK100" s="114" t="s">
        <v>46</v>
      </c>
      <c r="AL100" s="92">
        <f t="shared" si="2"/>
        <v>2</v>
      </c>
      <c r="AM1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00" s="118"/>
      <c r="AO100" s="115" t="str">
        <f t="shared" si="3"/>
        <v>SI</v>
      </c>
      <c r="AP10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00" s="92" t="e" vm="16">
        <f>_xlfn.XLOOKUP(año24[[#This Row],[VALORACION DEL RIESGO RESULTANTE CON CONTROLES (Riesgo residual) - INTERPRETACIÓN DEL RIESGO]], Nivel[Calsificación], Nivel[Imagen])</f>
        <v>#VALUE!</v>
      </c>
      <c r="BH100" s="49"/>
    </row>
    <row r="101" spans="1:61" ht="66.75" customHeight="1" x14ac:dyDescent="0.2">
      <c r="A101" s="10"/>
      <c r="B101" s="92">
        <v>92</v>
      </c>
      <c r="C101" s="92">
        <v>2024</v>
      </c>
      <c r="D101" s="92" t="s">
        <v>244</v>
      </c>
      <c r="E101" s="109" t="s">
        <v>321</v>
      </c>
      <c r="F101" s="109" t="s">
        <v>372</v>
      </c>
      <c r="G101" s="109" t="s">
        <v>323</v>
      </c>
      <c r="H101" s="113" t="s">
        <v>384</v>
      </c>
      <c r="I101" s="92" t="s">
        <v>69</v>
      </c>
      <c r="J101" s="92" t="e" vm="21">
        <f>_xlfn.XLOOKUP(año24[[#This Row],[PELIGRO -Tipo]], Tabla12[Calsificación], Tabla12[Imagen])</f>
        <v>#VALUE!</v>
      </c>
      <c r="K101" s="92" t="s">
        <v>78</v>
      </c>
      <c r="L101" s="92" t="s">
        <v>129</v>
      </c>
      <c r="M101" s="112" t="s">
        <v>249</v>
      </c>
      <c r="N101" s="124" t="s">
        <v>250</v>
      </c>
      <c r="O101" s="112">
        <v>2</v>
      </c>
      <c r="P101" s="112">
        <v>25</v>
      </c>
      <c r="Q101" s="112">
        <v>2</v>
      </c>
      <c r="R101" s="112">
        <v>8</v>
      </c>
      <c r="S101" s="92" t="s">
        <v>138</v>
      </c>
      <c r="T101" s="92" t="s">
        <v>317</v>
      </c>
      <c r="U101" s="92" t="s">
        <v>318</v>
      </c>
      <c r="V101" s="113" t="s">
        <v>319</v>
      </c>
      <c r="W101" s="113" t="s">
        <v>53</v>
      </c>
      <c r="X101" s="113" t="s">
        <v>6</v>
      </c>
      <c r="Y101" s="114" t="s">
        <v>40</v>
      </c>
      <c r="Z101" s="92">
        <f>INDEX($AS$3:$AV$6,MATCH($W101,$AR$3:$AR$6,FALSE),MATCH($Y101,AS$7:$AV$7,FALSE))</f>
        <v>6</v>
      </c>
      <c r="AA101" s="92" t="s">
        <v>254</v>
      </c>
      <c r="AB101" s="92" t="s">
        <v>255</v>
      </c>
      <c r="AC101" s="92" t="s">
        <v>255</v>
      </c>
      <c r="AD101" s="113" t="s">
        <v>255</v>
      </c>
      <c r="AE101" s="113" t="s">
        <v>320</v>
      </c>
      <c r="AF101" s="113" t="s">
        <v>258</v>
      </c>
      <c r="AG1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101" s="109" t="s">
        <v>259</v>
      </c>
      <c r="AI101" s="113" t="s">
        <v>53</v>
      </c>
      <c r="AJ101" s="113" t="s">
        <v>6</v>
      </c>
      <c r="AK101" s="114" t="s">
        <v>201</v>
      </c>
      <c r="AL101" s="92">
        <f t="shared" si="2"/>
        <v>4</v>
      </c>
      <c r="AM1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01" s="118"/>
      <c r="AO101" s="115" t="str">
        <f t="shared" si="3"/>
        <v>SI</v>
      </c>
      <c r="AP10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01" s="92" t="e" vm="14">
        <f>_xlfn.XLOOKUP(año24[[#This Row],[VALORACION DEL RIESGO RESULTANTE CON CONTROLES (Riesgo residual) - INTERPRETACIÓN DEL RIESGO]], Nivel[Calsificación], Nivel[Imagen])</f>
        <v>#VALUE!</v>
      </c>
      <c r="BH101" s="49"/>
    </row>
    <row r="102" spans="1:61" ht="66.75" customHeight="1" x14ac:dyDescent="0.2">
      <c r="A102" s="10"/>
      <c r="B102" s="92">
        <v>93</v>
      </c>
      <c r="C102" s="92">
        <v>2024</v>
      </c>
      <c r="D102" s="92" t="s">
        <v>244</v>
      </c>
      <c r="E102" s="109" t="s">
        <v>321</v>
      </c>
      <c r="F102" s="109" t="s">
        <v>372</v>
      </c>
      <c r="G102" s="109" t="s">
        <v>323</v>
      </c>
      <c r="H102" s="92" t="s">
        <v>385</v>
      </c>
      <c r="I102" s="92" t="s">
        <v>70</v>
      </c>
      <c r="J102" s="92" t="e" vm="13">
        <f>_xlfn.XLOOKUP(año24[[#This Row],[PELIGRO -Tipo]], Tabla12[Calsificación], Tabla12[Imagen])</f>
        <v>#VALUE!</v>
      </c>
      <c r="K102" s="92" t="s">
        <v>79</v>
      </c>
      <c r="L102" s="92" t="s">
        <v>128</v>
      </c>
      <c r="M102" s="112" t="s">
        <v>249</v>
      </c>
      <c r="N102" s="124" t="s">
        <v>250</v>
      </c>
      <c r="O102" s="112">
        <v>2</v>
      </c>
      <c r="P102" s="112">
        <v>25</v>
      </c>
      <c r="Q102" s="112">
        <v>2</v>
      </c>
      <c r="R102" s="112">
        <v>8</v>
      </c>
      <c r="S102" s="92" t="s">
        <v>138</v>
      </c>
      <c r="T102" s="92" t="s">
        <v>350</v>
      </c>
      <c r="U102" s="92" t="s">
        <v>300</v>
      </c>
      <c r="V102" s="113" t="s">
        <v>301</v>
      </c>
      <c r="W102" s="113" t="s">
        <v>52</v>
      </c>
      <c r="X102" s="113" t="s">
        <v>6</v>
      </c>
      <c r="Y102" s="114" t="s">
        <v>40</v>
      </c>
      <c r="Z102" s="92">
        <f>INDEX($AS$3:$AV$6,MATCH($W102,$AR$3:$AR$6,FALSE),MATCH($Y102,AS$7:$AV$7,FALSE))</f>
        <v>9</v>
      </c>
      <c r="AA102" s="111" t="s">
        <v>254</v>
      </c>
      <c r="AB102" s="92" t="s">
        <v>255</v>
      </c>
      <c r="AC102" s="92" t="s">
        <v>255</v>
      </c>
      <c r="AD102" s="113" t="s">
        <v>302</v>
      </c>
      <c r="AE102" s="113" t="s">
        <v>303</v>
      </c>
      <c r="AF102" s="113" t="s">
        <v>258</v>
      </c>
      <c r="AG1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02" s="109" t="s">
        <v>259</v>
      </c>
      <c r="AI102" s="113" t="s">
        <v>53</v>
      </c>
      <c r="AJ102" s="113" t="s">
        <v>6</v>
      </c>
      <c r="AK102" s="114" t="s">
        <v>201</v>
      </c>
      <c r="AL102" s="92">
        <f t="shared" si="2"/>
        <v>4</v>
      </c>
      <c r="AM1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02" s="118"/>
      <c r="AO102" s="115" t="str">
        <f t="shared" si="3"/>
        <v>SI</v>
      </c>
      <c r="AP10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02" s="92" t="e" vm="14">
        <f>_xlfn.XLOOKUP(año24[[#This Row],[VALORACION DEL RIESGO RESULTANTE CON CONTROLES (Riesgo residual) - INTERPRETACIÓN DEL RIESGO]], Nivel[Calsificación], Nivel[Imagen])</f>
        <v>#VALUE!</v>
      </c>
      <c r="BH102" s="49"/>
    </row>
    <row r="103" spans="1:61" ht="58.95" customHeight="1" x14ac:dyDescent="0.2">
      <c r="A103" s="10"/>
      <c r="B103" s="92">
        <v>94</v>
      </c>
      <c r="C103" s="92">
        <v>2024</v>
      </c>
      <c r="D103" s="92" t="s">
        <v>244</v>
      </c>
      <c r="E103" s="109" t="s">
        <v>321</v>
      </c>
      <c r="F103" s="109" t="s">
        <v>372</v>
      </c>
      <c r="G103" s="109" t="s">
        <v>323</v>
      </c>
      <c r="H103" s="92" t="s">
        <v>386</v>
      </c>
      <c r="I103" s="92" t="s">
        <v>70</v>
      </c>
      <c r="J103" s="92" t="e" vm="13">
        <f>_xlfn.XLOOKUP(año24[[#This Row],[PELIGRO -Tipo]], Tabla12[Calsificación], Tabla12[Imagen])</f>
        <v>#VALUE!</v>
      </c>
      <c r="K103" s="92" t="s">
        <v>79</v>
      </c>
      <c r="L103" s="92" t="s">
        <v>128</v>
      </c>
      <c r="M103" s="112" t="s">
        <v>249</v>
      </c>
      <c r="N103" s="124" t="s">
        <v>250</v>
      </c>
      <c r="O103" s="112">
        <v>2</v>
      </c>
      <c r="P103" s="112">
        <v>25</v>
      </c>
      <c r="Q103" s="112">
        <v>2</v>
      </c>
      <c r="R103" s="112">
        <v>8</v>
      </c>
      <c r="S103" s="92" t="s">
        <v>138</v>
      </c>
      <c r="T103" s="92" t="s">
        <v>312</v>
      </c>
      <c r="U103" s="92" t="s">
        <v>339</v>
      </c>
      <c r="V103" s="113" t="s">
        <v>301</v>
      </c>
      <c r="W103" s="113" t="s">
        <v>52</v>
      </c>
      <c r="X103" s="113" t="s">
        <v>6</v>
      </c>
      <c r="Y103" s="114" t="s">
        <v>40</v>
      </c>
      <c r="Z103" s="92">
        <f>INDEX($AS$3:$AV$6,MATCH($W103,$AR$3:$AR$6,FALSE),MATCH($Y103,AS$7:$AV$7,FALSE))</f>
        <v>9</v>
      </c>
      <c r="AA103" s="92" t="s">
        <v>254</v>
      </c>
      <c r="AB103" s="92" t="s">
        <v>255</v>
      </c>
      <c r="AC103" s="92" t="s">
        <v>255</v>
      </c>
      <c r="AD103" s="113" t="s">
        <v>302</v>
      </c>
      <c r="AE103" s="113" t="s">
        <v>303</v>
      </c>
      <c r="AF103" s="113" t="s">
        <v>258</v>
      </c>
      <c r="AG1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03" s="109" t="s">
        <v>259</v>
      </c>
      <c r="AI103" s="113" t="s">
        <v>53</v>
      </c>
      <c r="AJ103" s="113" t="s">
        <v>6</v>
      </c>
      <c r="AK103" s="114" t="s">
        <v>201</v>
      </c>
      <c r="AL103" s="92">
        <f t="shared" si="2"/>
        <v>4</v>
      </c>
      <c r="AM1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03" s="118"/>
      <c r="AO103" s="115" t="str">
        <f t="shared" si="3"/>
        <v>SI</v>
      </c>
      <c r="AP10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03" s="92" t="e" vm="14">
        <f>_xlfn.XLOOKUP(año24[[#This Row],[VALORACION DEL RIESGO RESULTANTE CON CONTROLES (Riesgo residual) - INTERPRETACIÓN DEL RIESGO]], Nivel[Calsificación], Nivel[Imagen])</f>
        <v>#VALUE!</v>
      </c>
      <c r="BH103" s="48"/>
    </row>
    <row r="104" spans="1:61" ht="51" customHeight="1" x14ac:dyDescent="0.2">
      <c r="A104" s="10"/>
      <c r="B104" s="92">
        <v>95</v>
      </c>
      <c r="C104" s="92">
        <v>2024</v>
      </c>
      <c r="D104" s="92" t="s">
        <v>244</v>
      </c>
      <c r="E104" s="109" t="s">
        <v>321</v>
      </c>
      <c r="F104" s="109" t="s">
        <v>372</v>
      </c>
      <c r="G104" s="109" t="s">
        <v>323</v>
      </c>
      <c r="H104" s="92" t="s">
        <v>386</v>
      </c>
      <c r="I104" s="92" t="s">
        <v>70</v>
      </c>
      <c r="J104" s="92" t="e" vm="13">
        <f>_xlfn.XLOOKUP(año24[[#This Row],[PELIGRO -Tipo]], Tabla12[Calsificación], Tabla12[Imagen])</f>
        <v>#VALUE!</v>
      </c>
      <c r="K104" s="92" t="s">
        <v>79</v>
      </c>
      <c r="L104" s="92" t="s">
        <v>128</v>
      </c>
      <c r="M104" s="112" t="s">
        <v>249</v>
      </c>
      <c r="N104" s="124" t="s">
        <v>250</v>
      </c>
      <c r="O104" s="112">
        <v>2</v>
      </c>
      <c r="P104" s="112">
        <v>25</v>
      </c>
      <c r="Q104" s="112">
        <v>2</v>
      </c>
      <c r="R104" s="112">
        <v>8</v>
      </c>
      <c r="S104" s="92" t="s">
        <v>138</v>
      </c>
      <c r="T104" s="92" t="s">
        <v>317</v>
      </c>
      <c r="U104" s="92" t="s">
        <v>339</v>
      </c>
      <c r="V104" s="113" t="s">
        <v>301</v>
      </c>
      <c r="W104" s="113" t="s">
        <v>52</v>
      </c>
      <c r="X104" s="113" t="s">
        <v>6</v>
      </c>
      <c r="Y104" s="114" t="s">
        <v>40</v>
      </c>
      <c r="Z104" s="92">
        <f>INDEX($AS$3:$AV$6,MATCH($W104,$AR$3:$AR$6,FALSE),MATCH($Y104,AS$7:$AV$7,FALSE))</f>
        <v>9</v>
      </c>
      <c r="AA104" s="92" t="s">
        <v>254</v>
      </c>
      <c r="AB104" s="92" t="s">
        <v>255</v>
      </c>
      <c r="AC104" s="92" t="s">
        <v>255</v>
      </c>
      <c r="AD104" s="113" t="s">
        <v>302</v>
      </c>
      <c r="AE104" s="113" t="s">
        <v>303</v>
      </c>
      <c r="AF104" s="113" t="s">
        <v>258</v>
      </c>
      <c r="AG1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04" s="109" t="s">
        <v>259</v>
      </c>
      <c r="AI104" s="113" t="s">
        <v>53</v>
      </c>
      <c r="AJ104" s="113" t="s">
        <v>6</v>
      </c>
      <c r="AK104" s="114" t="s">
        <v>201</v>
      </c>
      <c r="AL104" s="92">
        <f t="shared" si="2"/>
        <v>4</v>
      </c>
      <c r="AM1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04" s="118"/>
      <c r="AO104" s="115" t="str">
        <f t="shared" si="3"/>
        <v>SI</v>
      </c>
      <c r="AP10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04" s="92" t="e" vm="14">
        <f>_xlfn.XLOOKUP(año24[[#This Row],[VALORACION DEL RIESGO RESULTANTE CON CONTROLES (Riesgo residual) - INTERPRETACIÓN DEL RIESGO]], Nivel[Calsificación], Nivel[Imagen])</f>
        <v>#VALUE!</v>
      </c>
      <c r="BH104" s="49"/>
    </row>
    <row r="105" spans="1:61" ht="51" customHeight="1" x14ac:dyDescent="0.2">
      <c r="A105" s="10"/>
      <c r="B105" s="92">
        <v>96</v>
      </c>
      <c r="C105" s="92">
        <v>2024</v>
      </c>
      <c r="D105" s="92" t="s">
        <v>244</v>
      </c>
      <c r="E105" s="109" t="s">
        <v>321</v>
      </c>
      <c r="F105" s="109" t="s">
        <v>372</v>
      </c>
      <c r="G105" s="109" t="s">
        <v>323</v>
      </c>
      <c r="H105" s="92" t="s">
        <v>387</v>
      </c>
      <c r="I105" s="92" t="s">
        <v>70</v>
      </c>
      <c r="J105" s="92" t="e" vm="13">
        <f>_xlfn.XLOOKUP(año24[[#This Row],[PELIGRO -Tipo]], Tabla12[Calsificación], Tabla12[Imagen])</f>
        <v>#VALUE!</v>
      </c>
      <c r="K105" s="92" t="s">
        <v>95</v>
      </c>
      <c r="L105" s="92" t="s">
        <v>128</v>
      </c>
      <c r="M105" s="112" t="s">
        <v>249</v>
      </c>
      <c r="N105" s="124" t="s">
        <v>250</v>
      </c>
      <c r="O105" s="112">
        <v>2</v>
      </c>
      <c r="P105" s="112">
        <v>25</v>
      </c>
      <c r="Q105" s="112">
        <v>2</v>
      </c>
      <c r="R105" s="112">
        <v>1</v>
      </c>
      <c r="S105" s="92" t="s">
        <v>138</v>
      </c>
      <c r="T105" s="92"/>
      <c r="U105" s="92" t="s">
        <v>255</v>
      </c>
      <c r="V105" s="113" t="s">
        <v>388</v>
      </c>
      <c r="W105" s="113" t="s">
        <v>53</v>
      </c>
      <c r="X105" s="113" t="s">
        <v>6</v>
      </c>
      <c r="Y105" s="114" t="s">
        <v>201</v>
      </c>
      <c r="Z105" s="92">
        <f>INDEX($AS$3:$AV$6,MATCH($W105,$AR$3:$AR$6,FALSE),MATCH($Y105,AS$7:$AV$7,FALSE))</f>
        <v>4</v>
      </c>
      <c r="AA105" s="92" t="s">
        <v>254</v>
      </c>
      <c r="AB105" s="92" t="s">
        <v>255</v>
      </c>
      <c r="AC105" s="92" t="s">
        <v>255</v>
      </c>
      <c r="AD105" s="113" t="s">
        <v>339</v>
      </c>
      <c r="AE105" s="113" t="s">
        <v>370</v>
      </c>
      <c r="AF105" s="113" t="s">
        <v>258</v>
      </c>
      <c r="AG1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Guardas de seguridad  Controles administrativos; HSEQ-GU-008 Guía de Implementación de Orden y Aseo
Diagnostico Orden y Aseo
VERIFICACIÓN CONDICIONES LOCACIONES 
REINDUCCIÓN PERSONAL 
Reunión preoperacional 
Permiso de Trabajo y JSA 
Charlas de Autocuidado.
Supervisión 
MANTENER LOS CONTROLES: 
HSEQ-PG-005 Programa de Gestión Mecánico - Programa de Gestión Riesgo CAT                                                                No hacer movimientos bruscos y desplazar la carga a la menor altura posible con respecto al piso.  
Evitar ángulos críticos de giro.  
Uso de cabos guías 
Inspección de locación 
Inspección quincenal de caída de objetos en torre 
Controles de EPP; Ver matriz de EPP
</v>
      </c>
      <c r="AH105" s="109" t="s">
        <v>259</v>
      </c>
      <c r="AI105" s="113" t="s">
        <v>54</v>
      </c>
      <c r="AJ105" s="113" t="s">
        <v>6</v>
      </c>
      <c r="AK105" s="114" t="s">
        <v>46</v>
      </c>
      <c r="AL105" s="92">
        <f t="shared" si="2"/>
        <v>1</v>
      </c>
      <c r="AM1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05" s="118"/>
      <c r="AO105" s="115" t="str">
        <f t="shared" si="3"/>
        <v>SI</v>
      </c>
      <c r="AP10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105" s="92" t="e" vm="16">
        <f>_xlfn.XLOOKUP(año24[[#This Row],[VALORACION DEL RIESGO RESULTANTE CON CONTROLES (Riesgo residual) - INTERPRETACIÓN DEL RIESGO]], Nivel[Calsificación], Nivel[Imagen])</f>
        <v>#VALUE!</v>
      </c>
      <c r="BH105" s="49"/>
    </row>
    <row r="106" spans="1:61" ht="127.95" customHeight="1" x14ac:dyDescent="0.2">
      <c r="A106" s="10"/>
      <c r="B106" s="92">
        <v>97</v>
      </c>
      <c r="C106" s="92">
        <v>2024</v>
      </c>
      <c r="D106" s="92" t="s">
        <v>244</v>
      </c>
      <c r="E106" s="109" t="s">
        <v>321</v>
      </c>
      <c r="F106" s="109" t="s">
        <v>372</v>
      </c>
      <c r="G106" s="109" t="s">
        <v>323</v>
      </c>
      <c r="H106" s="113" t="s">
        <v>327</v>
      </c>
      <c r="I106" s="92" t="s">
        <v>68</v>
      </c>
      <c r="J106" s="92" t="e" vm="17">
        <f>_xlfn.XLOOKUP(año24[[#This Row],[PELIGRO -Tipo]], Tabla12[Calsificación], Tabla12[Imagen])</f>
        <v>#VALUE!</v>
      </c>
      <c r="K106" s="92" t="s">
        <v>77</v>
      </c>
      <c r="L106" s="92" t="s">
        <v>129</v>
      </c>
      <c r="M106" s="112" t="s">
        <v>249</v>
      </c>
      <c r="N106" s="124" t="s">
        <v>250</v>
      </c>
      <c r="O106" s="112">
        <v>2</v>
      </c>
      <c r="P106" s="112">
        <v>25</v>
      </c>
      <c r="Q106" s="112">
        <v>2</v>
      </c>
      <c r="R106" s="112">
        <v>8</v>
      </c>
      <c r="S106" s="92" t="s">
        <v>138</v>
      </c>
      <c r="T106" s="92" t="s">
        <v>267</v>
      </c>
      <c r="U106" s="92" t="s">
        <v>268</v>
      </c>
      <c r="V106" s="113" t="s">
        <v>269</v>
      </c>
      <c r="W106" s="113" t="s">
        <v>53</v>
      </c>
      <c r="X106" s="113" t="s">
        <v>6</v>
      </c>
      <c r="Y106" s="114" t="s">
        <v>201</v>
      </c>
      <c r="Z106" s="92">
        <f>INDEX($AS$3:$AV$6,MATCH($W106,$AR$3:$AR$6,FALSE),MATCH($Y106,AS$7:$AV$7,FALSE))</f>
        <v>4</v>
      </c>
      <c r="AA106" s="92" t="s">
        <v>254</v>
      </c>
      <c r="AB106" s="92" t="s">
        <v>255</v>
      </c>
      <c r="AC106" s="92" t="s">
        <v>255</v>
      </c>
      <c r="AD106" s="113" t="s">
        <v>255</v>
      </c>
      <c r="AE106" s="113" t="s">
        <v>270</v>
      </c>
      <c r="AF106" s="113" t="s">
        <v>255</v>
      </c>
      <c r="AG1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06" s="109" t="s">
        <v>259</v>
      </c>
      <c r="AI106" s="113" t="s">
        <v>54</v>
      </c>
      <c r="AJ106" s="113" t="s">
        <v>6</v>
      </c>
      <c r="AK106" s="114" t="s">
        <v>201</v>
      </c>
      <c r="AL106" s="92">
        <f t="shared" si="2"/>
        <v>2</v>
      </c>
      <c r="AM1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06" s="118"/>
      <c r="AO106" s="115" t="str">
        <f t="shared" si="3"/>
        <v>SI</v>
      </c>
      <c r="AP10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06" s="92" t="e" vm="16">
        <f>_xlfn.XLOOKUP(año24[[#This Row],[VALORACION DEL RIESGO RESULTANTE CON CONTROLES (Riesgo residual) - INTERPRETACIÓN DEL RIESGO]], Nivel[Calsificación], Nivel[Imagen])</f>
        <v>#VALUE!</v>
      </c>
      <c r="BH106" s="49"/>
    </row>
    <row r="107" spans="1:61" ht="42.75" customHeight="1" x14ac:dyDescent="0.2">
      <c r="A107" s="10"/>
      <c r="B107" s="92">
        <v>98</v>
      </c>
      <c r="C107" s="92">
        <v>2024</v>
      </c>
      <c r="D107" s="92" t="s">
        <v>244</v>
      </c>
      <c r="E107" s="109" t="s">
        <v>321</v>
      </c>
      <c r="F107" s="109" t="s">
        <v>372</v>
      </c>
      <c r="G107" s="109" t="s">
        <v>323</v>
      </c>
      <c r="H107" s="92" t="s">
        <v>266</v>
      </c>
      <c r="I107" s="92" t="s">
        <v>68</v>
      </c>
      <c r="J107" s="92" t="e" vm="17">
        <f>_xlfn.XLOOKUP(año24[[#This Row],[PELIGRO -Tipo]], Tabla12[Calsificación], Tabla12[Imagen])</f>
        <v>#VALUE!</v>
      </c>
      <c r="K107" s="92" t="s">
        <v>101</v>
      </c>
      <c r="L107" s="92" t="s">
        <v>129</v>
      </c>
      <c r="M107" s="112" t="s">
        <v>249</v>
      </c>
      <c r="N107" s="124" t="s">
        <v>250</v>
      </c>
      <c r="O107" s="112">
        <v>2</v>
      </c>
      <c r="P107" s="112">
        <v>25</v>
      </c>
      <c r="Q107" s="112">
        <v>2</v>
      </c>
      <c r="R107" s="112">
        <v>8</v>
      </c>
      <c r="S107" s="92" t="s">
        <v>138</v>
      </c>
      <c r="T107" s="92" t="s">
        <v>267</v>
      </c>
      <c r="U107" s="92" t="s">
        <v>268</v>
      </c>
      <c r="V107" s="113" t="s">
        <v>269</v>
      </c>
      <c r="W107" s="113" t="s">
        <v>53</v>
      </c>
      <c r="X107" s="113" t="s">
        <v>6</v>
      </c>
      <c r="Y107" s="114" t="s">
        <v>201</v>
      </c>
      <c r="Z107" s="92">
        <f>INDEX($AS$3:$AV$6,MATCH($W107,$AR$3:$AR$6,FALSE),MATCH($Y107,AS$7:$AV$7,FALSE))</f>
        <v>4</v>
      </c>
      <c r="AA107" s="92" t="s">
        <v>254</v>
      </c>
      <c r="AB107" s="92" t="s">
        <v>255</v>
      </c>
      <c r="AC107" s="92" t="s">
        <v>255</v>
      </c>
      <c r="AD107" s="113" t="s">
        <v>255</v>
      </c>
      <c r="AE107" s="113" t="s">
        <v>270</v>
      </c>
      <c r="AF107" s="113" t="s">
        <v>255</v>
      </c>
      <c r="AG1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07" s="109" t="s">
        <v>259</v>
      </c>
      <c r="AI107" s="113" t="s">
        <v>54</v>
      </c>
      <c r="AJ107" s="113" t="s">
        <v>6</v>
      </c>
      <c r="AK107" s="114" t="s">
        <v>201</v>
      </c>
      <c r="AL107" s="92">
        <f t="shared" si="2"/>
        <v>2</v>
      </c>
      <c r="AM1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07" s="118"/>
      <c r="AO107" s="115" t="str">
        <f t="shared" si="3"/>
        <v>SI</v>
      </c>
      <c r="AP10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07" s="92" t="e" vm="16">
        <f>_xlfn.XLOOKUP(año24[[#This Row],[VALORACION DEL RIESGO RESULTANTE CON CONTROLES (Riesgo residual) - INTERPRETACIÓN DEL RIESGO]], Nivel[Calsificación], Nivel[Imagen])</f>
        <v>#VALUE!</v>
      </c>
      <c r="BH107" s="48"/>
    </row>
    <row r="108" spans="1:61" ht="93" customHeight="1" x14ac:dyDescent="0.2">
      <c r="A108" s="10"/>
      <c r="B108" s="92">
        <v>99</v>
      </c>
      <c r="C108" s="92">
        <v>2024</v>
      </c>
      <c r="D108" s="92" t="s">
        <v>244</v>
      </c>
      <c r="E108" s="109" t="s">
        <v>321</v>
      </c>
      <c r="F108" s="109" t="s">
        <v>372</v>
      </c>
      <c r="G108" s="109" t="s">
        <v>323</v>
      </c>
      <c r="H108" s="92" t="s">
        <v>271</v>
      </c>
      <c r="I108" s="92" t="s">
        <v>68</v>
      </c>
      <c r="J108" s="92" t="e" vm="17">
        <f>_xlfn.XLOOKUP(año24[[#This Row],[PELIGRO -Tipo]], Tabla12[Calsificación], Tabla12[Imagen])</f>
        <v>#VALUE!</v>
      </c>
      <c r="K108" s="92" t="s">
        <v>93</v>
      </c>
      <c r="L108" s="92" t="s">
        <v>129</v>
      </c>
      <c r="M108" s="112" t="s">
        <v>249</v>
      </c>
      <c r="N108" s="124" t="s">
        <v>250</v>
      </c>
      <c r="O108" s="112">
        <v>2</v>
      </c>
      <c r="P108" s="112">
        <v>25</v>
      </c>
      <c r="Q108" s="112">
        <v>2</v>
      </c>
      <c r="R108" s="112">
        <v>8</v>
      </c>
      <c r="S108" s="92" t="s">
        <v>138</v>
      </c>
      <c r="T108" s="92" t="s">
        <v>267</v>
      </c>
      <c r="U108" s="92" t="s">
        <v>268</v>
      </c>
      <c r="V108" s="113" t="s">
        <v>269</v>
      </c>
      <c r="W108" s="113" t="s">
        <v>53</v>
      </c>
      <c r="X108" s="113" t="s">
        <v>6</v>
      </c>
      <c r="Y108" s="114" t="s">
        <v>201</v>
      </c>
      <c r="Z108" s="92">
        <f>INDEX($AS$3:$AV$6,MATCH($W108,$AR$3:$AR$6,FALSE),MATCH($Y108,AS$7:$AV$7,FALSE))</f>
        <v>4</v>
      </c>
      <c r="AA108" s="92" t="s">
        <v>254</v>
      </c>
      <c r="AB108" s="92" t="s">
        <v>255</v>
      </c>
      <c r="AC108" s="92" t="s">
        <v>255</v>
      </c>
      <c r="AD108" s="113" t="s">
        <v>255</v>
      </c>
      <c r="AE108" s="113" t="s">
        <v>270</v>
      </c>
      <c r="AF108" s="113" t="s">
        <v>255</v>
      </c>
      <c r="AG1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08" s="109" t="s">
        <v>259</v>
      </c>
      <c r="AI108" s="113" t="s">
        <v>54</v>
      </c>
      <c r="AJ108" s="113" t="s">
        <v>6</v>
      </c>
      <c r="AK108" s="114" t="s">
        <v>201</v>
      </c>
      <c r="AL108" s="92">
        <f t="shared" si="2"/>
        <v>2</v>
      </c>
      <c r="AM1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08" s="118"/>
      <c r="AO108" s="115" t="str">
        <f t="shared" si="3"/>
        <v>SI</v>
      </c>
      <c r="AP10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08" s="92" t="e" vm="16">
        <f>_xlfn.XLOOKUP(año24[[#This Row],[VALORACION DEL RIESGO RESULTANTE CON CONTROLES (Riesgo residual) - INTERPRETACIÓN DEL RIESGO]], Nivel[Calsificación], Nivel[Imagen])</f>
        <v>#VALUE!</v>
      </c>
      <c r="BH108" s="48"/>
    </row>
    <row r="109" spans="1:61" ht="112.5" customHeight="1" x14ac:dyDescent="0.2">
      <c r="A109" s="10"/>
      <c r="B109" s="92">
        <v>100</v>
      </c>
      <c r="C109" s="92">
        <v>2024</v>
      </c>
      <c r="D109" s="92" t="s">
        <v>244</v>
      </c>
      <c r="E109" s="109" t="s">
        <v>321</v>
      </c>
      <c r="F109" s="109" t="s">
        <v>372</v>
      </c>
      <c r="G109" s="109" t="s">
        <v>323</v>
      </c>
      <c r="H109" s="92" t="s">
        <v>277</v>
      </c>
      <c r="I109" s="92" t="s">
        <v>68</v>
      </c>
      <c r="J109" s="92" t="e" vm="17">
        <f>_xlfn.XLOOKUP(año24[[#This Row],[PELIGRO -Tipo]], Tabla12[Calsificación], Tabla12[Imagen])</f>
        <v>#VALUE!</v>
      </c>
      <c r="K109" s="92" t="s">
        <v>85</v>
      </c>
      <c r="L109" s="92" t="s">
        <v>129</v>
      </c>
      <c r="M109" s="112" t="s">
        <v>249</v>
      </c>
      <c r="N109" s="124" t="s">
        <v>250</v>
      </c>
      <c r="O109" s="112">
        <v>2</v>
      </c>
      <c r="P109" s="112">
        <v>25</v>
      </c>
      <c r="Q109" s="112">
        <v>2</v>
      </c>
      <c r="R109" s="112">
        <v>8</v>
      </c>
      <c r="S109" s="92" t="s">
        <v>138</v>
      </c>
      <c r="T109" s="92" t="s">
        <v>267</v>
      </c>
      <c r="U109" s="92" t="s">
        <v>268</v>
      </c>
      <c r="V109" s="113" t="s">
        <v>269</v>
      </c>
      <c r="W109" s="113" t="s">
        <v>53</v>
      </c>
      <c r="X109" s="113" t="s">
        <v>6</v>
      </c>
      <c r="Y109" s="114" t="s">
        <v>201</v>
      </c>
      <c r="Z109" s="92">
        <f>INDEX($AS$3:$AV$6,MATCH($W109,$AR$3:$AR$6,FALSE),MATCH($Y109,AS$7:$AV$7,FALSE))</f>
        <v>4</v>
      </c>
      <c r="AA109" s="92" t="s">
        <v>254</v>
      </c>
      <c r="AB109" s="92" t="s">
        <v>255</v>
      </c>
      <c r="AC109" s="92" t="s">
        <v>255</v>
      </c>
      <c r="AD109" s="113" t="s">
        <v>255</v>
      </c>
      <c r="AE109" s="113" t="s">
        <v>270</v>
      </c>
      <c r="AF109" s="113" t="s">
        <v>255</v>
      </c>
      <c r="AG1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09" s="109" t="s">
        <v>259</v>
      </c>
      <c r="AI109" s="113" t="s">
        <v>54</v>
      </c>
      <c r="AJ109" s="113" t="s">
        <v>6</v>
      </c>
      <c r="AK109" s="114" t="s">
        <v>201</v>
      </c>
      <c r="AL109" s="92">
        <f t="shared" si="2"/>
        <v>2</v>
      </c>
      <c r="AM1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09" s="118"/>
      <c r="AO109" s="115" t="str">
        <f t="shared" si="3"/>
        <v>SI</v>
      </c>
      <c r="AP10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09" s="92" t="e" vm="16">
        <f>_xlfn.XLOOKUP(año24[[#This Row],[VALORACION DEL RIESGO RESULTANTE CON CONTROLES (Riesgo residual) - INTERPRETACIÓN DEL RIESGO]], Nivel[Calsificación], Nivel[Imagen])</f>
        <v>#VALUE!</v>
      </c>
      <c r="AW109" s="32"/>
      <c r="AX109" s="32"/>
      <c r="AY109" s="32"/>
      <c r="AZ109" s="32"/>
      <c r="BA109" s="32"/>
      <c r="BB109" s="32"/>
      <c r="BC109" s="32"/>
      <c r="BD109" s="32"/>
      <c r="BE109" s="32"/>
      <c r="BH109" s="21"/>
      <c r="BI109" s="33"/>
    </row>
    <row r="110" spans="1:61" ht="95.25" customHeight="1" x14ac:dyDescent="0.2">
      <c r="A110" s="10"/>
      <c r="B110" s="92">
        <v>101</v>
      </c>
      <c r="C110" s="92">
        <v>2024</v>
      </c>
      <c r="D110" s="92" t="s">
        <v>244</v>
      </c>
      <c r="E110" s="109" t="s">
        <v>321</v>
      </c>
      <c r="F110" s="109" t="s">
        <v>372</v>
      </c>
      <c r="G110" s="109" t="s">
        <v>323</v>
      </c>
      <c r="H110" s="92" t="s">
        <v>389</v>
      </c>
      <c r="I110" s="92" t="s">
        <v>66</v>
      </c>
      <c r="J110" s="92" t="e" vm="19">
        <f>_xlfn.XLOOKUP(año24[[#This Row],[PELIGRO -Tipo]], Tabla12[Calsificación], Tabla12[Imagen])</f>
        <v>#VALUE!</v>
      </c>
      <c r="K110" s="92" t="s">
        <v>83</v>
      </c>
      <c r="L110" s="92" t="s">
        <v>130</v>
      </c>
      <c r="M110" s="112" t="s">
        <v>249</v>
      </c>
      <c r="N110" s="124" t="s">
        <v>250</v>
      </c>
      <c r="O110" s="112">
        <v>2</v>
      </c>
      <c r="P110" s="112">
        <v>25</v>
      </c>
      <c r="Q110" s="112">
        <v>2</v>
      </c>
      <c r="R110" s="112">
        <v>4</v>
      </c>
      <c r="S110" s="92" t="s">
        <v>138</v>
      </c>
      <c r="T110" s="92" t="s">
        <v>390</v>
      </c>
      <c r="U110" s="92" t="s">
        <v>391</v>
      </c>
      <c r="V110" s="113" t="s">
        <v>392</v>
      </c>
      <c r="W110" s="113" t="s">
        <v>53</v>
      </c>
      <c r="X110" s="113" t="s">
        <v>6</v>
      </c>
      <c r="Y110" s="114" t="s">
        <v>201</v>
      </c>
      <c r="Z110" s="92">
        <f>INDEX($AS$3:$AV$6,MATCH($W110,$AR$3:$AR$6,FALSE),MATCH($Y110,AS$7:$AV$7,FALSE))</f>
        <v>4</v>
      </c>
      <c r="AA110" s="92" t="s">
        <v>254</v>
      </c>
      <c r="AB110" s="92" t="s">
        <v>255</v>
      </c>
      <c r="AC110" s="92" t="s">
        <v>255</v>
      </c>
      <c r="AD110" s="113" t="s">
        <v>393</v>
      </c>
      <c r="AE110" s="113" t="s">
        <v>394</v>
      </c>
      <c r="AF110" s="113" t="s">
        <v>258</v>
      </c>
      <c r="AG1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110" s="109" t="s">
        <v>259</v>
      </c>
      <c r="AI110" s="113" t="s">
        <v>53</v>
      </c>
      <c r="AJ110" s="113" t="s">
        <v>6</v>
      </c>
      <c r="AK110" s="114" t="s">
        <v>46</v>
      </c>
      <c r="AL110" s="92">
        <f t="shared" si="2"/>
        <v>2</v>
      </c>
      <c r="AM1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10" s="118"/>
      <c r="AO110" s="115" t="str">
        <f t="shared" si="3"/>
        <v>SI</v>
      </c>
      <c r="AP11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110" s="92" t="e" vm="16">
        <f>_xlfn.XLOOKUP(año24[[#This Row],[VALORACION DEL RIESGO RESULTANTE CON CONTROLES (Riesgo residual) - INTERPRETACIÓN DEL RIESGO]], Nivel[Calsificación], Nivel[Imagen])</f>
        <v>#VALUE!</v>
      </c>
      <c r="AW110" s="32"/>
      <c r="AX110" s="32"/>
      <c r="AY110" s="32"/>
      <c r="AZ110" s="32"/>
      <c r="BA110" s="32"/>
      <c r="BB110" s="32"/>
      <c r="BC110" s="32"/>
      <c r="BD110" s="32"/>
      <c r="BE110" s="32"/>
      <c r="BH110" s="21"/>
      <c r="BI110" s="33"/>
    </row>
    <row r="111" spans="1:61" ht="88.5" customHeight="1" x14ac:dyDescent="0.2">
      <c r="A111" s="10"/>
      <c r="B111" s="92">
        <v>102</v>
      </c>
      <c r="C111" s="92">
        <v>2024</v>
      </c>
      <c r="D111" s="92" t="s">
        <v>244</v>
      </c>
      <c r="E111" s="109" t="s">
        <v>321</v>
      </c>
      <c r="F111" s="109" t="s">
        <v>372</v>
      </c>
      <c r="G111" s="109" t="s">
        <v>323</v>
      </c>
      <c r="H111" s="92" t="s">
        <v>281</v>
      </c>
      <c r="I111" s="92" t="s">
        <v>65</v>
      </c>
      <c r="J111" s="92" t="e" vm="20">
        <f>_xlfn.XLOOKUP(año24[[#This Row],[PELIGRO -Tipo]], Tabla12[Calsificación], Tabla12[Imagen])</f>
        <v>#VALUE!</v>
      </c>
      <c r="K111" s="92" t="s">
        <v>113</v>
      </c>
      <c r="L111" s="92" t="s">
        <v>128</v>
      </c>
      <c r="M111" s="112" t="s">
        <v>249</v>
      </c>
      <c r="N111" s="124" t="s">
        <v>250</v>
      </c>
      <c r="O111" s="112">
        <v>2</v>
      </c>
      <c r="P111" s="112">
        <v>25</v>
      </c>
      <c r="Q111" s="112">
        <v>2</v>
      </c>
      <c r="R111" s="112">
        <v>8</v>
      </c>
      <c r="S111" s="92" t="s">
        <v>138</v>
      </c>
      <c r="T111" s="92" t="s">
        <v>255</v>
      </c>
      <c r="U111" s="92" t="s">
        <v>282</v>
      </c>
      <c r="V111" s="113" t="s">
        <v>283</v>
      </c>
      <c r="W111" s="113" t="s">
        <v>53</v>
      </c>
      <c r="X111" s="113" t="s">
        <v>6</v>
      </c>
      <c r="Y111" s="114" t="s">
        <v>40</v>
      </c>
      <c r="Z111" s="92">
        <f>INDEX($AS$3:$AV$6,MATCH($W111,$AR$3:$AR$6,FALSE),MATCH($Y111,AS$7:$AV$7,FALSE))</f>
        <v>6</v>
      </c>
      <c r="AA111" s="92" t="s">
        <v>254</v>
      </c>
      <c r="AB111" s="92" t="s">
        <v>255</v>
      </c>
      <c r="AC111" s="92" t="s">
        <v>255</v>
      </c>
      <c r="AD111" s="113" t="s">
        <v>255</v>
      </c>
      <c r="AE111" s="113" t="s">
        <v>284</v>
      </c>
      <c r="AF111" s="113" t="s">
        <v>258</v>
      </c>
      <c r="AG1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111" s="109" t="s">
        <v>259</v>
      </c>
      <c r="AI111" s="113" t="s">
        <v>53</v>
      </c>
      <c r="AJ111" s="113" t="s">
        <v>6</v>
      </c>
      <c r="AK111" s="114" t="s">
        <v>201</v>
      </c>
      <c r="AL111" s="92">
        <f t="shared" si="2"/>
        <v>4</v>
      </c>
      <c r="AM1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11" s="118"/>
      <c r="AO111" s="115" t="str">
        <f t="shared" si="3"/>
        <v>SI</v>
      </c>
      <c r="AP11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11" s="92" t="e" vm="14">
        <f>_xlfn.XLOOKUP(año24[[#This Row],[VALORACION DEL RIESGO RESULTANTE CON CONTROLES (Riesgo residual) - INTERPRETACIÓN DEL RIESGO]], Nivel[Calsificación], Nivel[Imagen])</f>
        <v>#VALUE!</v>
      </c>
      <c r="BH111" s="49"/>
    </row>
    <row r="112" spans="1:61" ht="51" customHeight="1" x14ac:dyDescent="0.2">
      <c r="A112" s="10"/>
      <c r="B112" s="92">
        <v>103</v>
      </c>
      <c r="C112" s="92">
        <v>2024</v>
      </c>
      <c r="D112" s="92" t="s">
        <v>244</v>
      </c>
      <c r="E112" s="109" t="s">
        <v>321</v>
      </c>
      <c r="F112" s="109" t="s">
        <v>372</v>
      </c>
      <c r="G112" s="109" t="s">
        <v>323</v>
      </c>
      <c r="H112" s="92" t="s">
        <v>285</v>
      </c>
      <c r="I112" s="92" t="s">
        <v>65</v>
      </c>
      <c r="J112" s="92" t="e" vm="20">
        <f>_xlfn.XLOOKUP(año24[[#This Row],[PELIGRO -Tipo]], Tabla12[Calsificación], Tabla12[Imagen])</f>
        <v>#VALUE!</v>
      </c>
      <c r="K112" s="92" t="s">
        <v>74</v>
      </c>
      <c r="L112" s="92" t="s">
        <v>129</v>
      </c>
      <c r="M112" s="112" t="s">
        <v>249</v>
      </c>
      <c r="N112" s="124" t="s">
        <v>250</v>
      </c>
      <c r="O112" s="112">
        <v>2</v>
      </c>
      <c r="P112" s="112">
        <v>25</v>
      </c>
      <c r="Q112" s="112">
        <v>2</v>
      </c>
      <c r="R112" s="112">
        <v>8</v>
      </c>
      <c r="S112" s="92" t="s">
        <v>138</v>
      </c>
      <c r="T112" s="92"/>
      <c r="U112" s="92"/>
      <c r="V112" s="113" t="s">
        <v>286</v>
      </c>
      <c r="W112" s="113" t="s">
        <v>53</v>
      </c>
      <c r="X112" s="113" t="s">
        <v>6</v>
      </c>
      <c r="Y112" s="114" t="s">
        <v>40</v>
      </c>
      <c r="Z112" s="92">
        <f>INDEX($AS$3:$AV$6,MATCH($W112,$AR$3:$AR$6,FALSE),MATCH($Y112,AS$7:$AV$7,FALSE))</f>
        <v>6</v>
      </c>
      <c r="AA112" s="92" t="s">
        <v>254</v>
      </c>
      <c r="AB112" s="92" t="s">
        <v>255</v>
      </c>
      <c r="AC112" s="92" t="s">
        <v>255</v>
      </c>
      <c r="AD112" s="113"/>
      <c r="AE112" s="113" t="s">
        <v>287</v>
      </c>
      <c r="AF112" s="113" t="s">
        <v>258</v>
      </c>
      <c r="AG1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112" s="109" t="s">
        <v>259</v>
      </c>
      <c r="AI112" s="113" t="s">
        <v>53</v>
      </c>
      <c r="AJ112" s="113" t="s">
        <v>6</v>
      </c>
      <c r="AK112" s="114" t="s">
        <v>201</v>
      </c>
      <c r="AL112" s="92">
        <f t="shared" si="2"/>
        <v>4</v>
      </c>
      <c r="AM1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12" s="118"/>
      <c r="AO112" s="115" t="str">
        <f t="shared" si="3"/>
        <v>SI</v>
      </c>
      <c r="AP11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12" s="92" t="e" vm="14">
        <f>_xlfn.XLOOKUP(año24[[#This Row],[VALORACION DEL RIESGO RESULTANTE CON CONTROLES (Riesgo residual) - INTERPRETACIÓN DEL RIESGO]], Nivel[Calsificación], Nivel[Imagen])</f>
        <v>#VALUE!</v>
      </c>
      <c r="BH112" s="49"/>
    </row>
    <row r="113" spans="1:61" ht="66.75" customHeight="1" x14ac:dyDescent="0.2">
      <c r="A113" s="10"/>
      <c r="B113" s="92">
        <v>104</v>
      </c>
      <c r="C113" s="92">
        <v>2024</v>
      </c>
      <c r="D113" s="92" t="s">
        <v>244</v>
      </c>
      <c r="E113" s="109" t="s">
        <v>321</v>
      </c>
      <c r="F113" s="109" t="s">
        <v>372</v>
      </c>
      <c r="G113" s="109" t="s">
        <v>323</v>
      </c>
      <c r="H113" s="113" t="s">
        <v>288</v>
      </c>
      <c r="I113" s="92" t="s">
        <v>70</v>
      </c>
      <c r="J113" s="92" t="e" vm="13">
        <f>_xlfn.XLOOKUP(año24[[#This Row],[PELIGRO -Tipo]], Tabla12[Calsificación], Tabla12[Imagen])</f>
        <v>#VALUE!</v>
      </c>
      <c r="K113" s="92" t="s">
        <v>103</v>
      </c>
      <c r="L113" s="92" t="s">
        <v>128</v>
      </c>
      <c r="M113" s="112" t="s">
        <v>249</v>
      </c>
      <c r="N113" s="124" t="s">
        <v>250</v>
      </c>
      <c r="O113" s="112">
        <v>2</v>
      </c>
      <c r="P113" s="112">
        <v>25</v>
      </c>
      <c r="Q113" s="112">
        <v>2</v>
      </c>
      <c r="R113" s="112">
        <v>8</v>
      </c>
      <c r="S113" s="92" t="s">
        <v>138</v>
      </c>
      <c r="T113" s="92" t="s">
        <v>289</v>
      </c>
      <c r="U113" s="92" t="s">
        <v>290</v>
      </c>
      <c r="V113" s="113" t="s">
        <v>291</v>
      </c>
      <c r="W113" s="113" t="s">
        <v>51</v>
      </c>
      <c r="X113" s="113" t="s">
        <v>6</v>
      </c>
      <c r="Y113" s="114" t="s">
        <v>201</v>
      </c>
      <c r="Z113" s="92">
        <f>INDEX($AS$3:$AV$6,MATCH($W113,$AR$3:$AR$6,FALSE),MATCH($Y113,AS$7:$AV$7,FALSE))</f>
        <v>8</v>
      </c>
      <c r="AA113" s="92" t="s">
        <v>254</v>
      </c>
      <c r="AB113" s="92" t="s">
        <v>255</v>
      </c>
      <c r="AC113" s="92" t="s">
        <v>255</v>
      </c>
      <c r="AD113" s="113" t="s">
        <v>255</v>
      </c>
      <c r="AE113" s="113" t="s">
        <v>292</v>
      </c>
      <c r="AF113" s="113" t="s">
        <v>258</v>
      </c>
      <c r="AG1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113" s="109" t="s">
        <v>259</v>
      </c>
      <c r="AI113" s="113" t="s">
        <v>51</v>
      </c>
      <c r="AJ113" s="113" t="s">
        <v>6</v>
      </c>
      <c r="AK113" s="114" t="s">
        <v>46</v>
      </c>
      <c r="AL113" s="92">
        <f t="shared" si="2"/>
        <v>4</v>
      </c>
      <c r="AM1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13" s="118"/>
      <c r="AO113" s="115" t="str">
        <f t="shared" si="3"/>
        <v>SI</v>
      </c>
      <c r="AP11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13" s="92" t="e" vm="14">
        <f>_xlfn.XLOOKUP(año24[[#This Row],[VALORACION DEL RIESGO RESULTANTE CON CONTROLES (Riesgo residual) - INTERPRETACIÓN DEL RIESGO]], Nivel[Calsificación], Nivel[Imagen])</f>
        <v>#VALUE!</v>
      </c>
      <c r="BH113" s="49"/>
    </row>
    <row r="114" spans="1:61" ht="66.75" customHeight="1" x14ac:dyDescent="0.2">
      <c r="A114" s="10"/>
      <c r="B114" s="92">
        <v>105</v>
      </c>
      <c r="C114" s="92">
        <v>2024</v>
      </c>
      <c r="D114" s="92" t="s">
        <v>244</v>
      </c>
      <c r="E114" s="109" t="s">
        <v>321</v>
      </c>
      <c r="F114" s="109" t="s">
        <v>372</v>
      </c>
      <c r="G114" s="109" t="s">
        <v>323</v>
      </c>
      <c r="H114" s="113" t="s">
        <v>293</v>
      </c>
      <c r="I114" s="92" t="s">
        <v>70</v>
      </c>
      <c r="J114" s="92" t="e" vm="13">
        <f>_xlfn.XLOOKUP(año24[[#This Row],[PELIGRO -Tipo]], Tabla12[Calsificación], Tabla12[Imagen])</f>
        <v>#VALUE!</v>
      </c>
      <c r="K114" s="92" t="s">
        <v>117</v>
      </c>
      <c r="L114" s="92" t="s">
        <v>128</v>
      </c>
      <c r="M114" s="112" t="s">
        <v>249</v>
      </c>
      <c r="N114" s="124" t="s">
        <v>261</v>
      </c>
      <c r="O114" s="112">
        <v>2</v>
      </c>
      <c r="P114" s="112">
        <v>25</v>
      </c>
      <c r="Q114" s="112">
        <v>2</v>
      </c>
      <c r="R114" s="112">
        <v>8</v>
      </c>
      <c r="S114" s="92" t="s">
        <v>138</v>
      </c>
      <c r="T114" s="92"/>
      <c r="U114" s="92" t="s">
        <v>294</v>
      </c>
      <c r="V114" s="113" t="s">
        <v>295</v>
      </c>
      <c r="W114" s="113" t="s">
        <v>51</v>
      </c>
      <c r="X114" s="113" t="s">
        <v>6</v>
      </c>
      <c r="Y114" s="114" t="s">
        <v>201</v>
      </c>
      <c r="Z114" s="92">
        <f>INDEX($AS$3:$AV$6,MATCH($W114,$AR$3:$AR$6,FALSE),MATCH($Y114,AS$7:$AV$7,FALSE))</f>
        <v>8</v>
      </c>
      <c r="AA114" s="92" t="s">
        <v>254</v>
      </c>
      <c r="AB114" s="92" t="s">
        <v>255</v>
      </c>
      <c r="AC114" s="92" t="s">
        <v>255</v>
      </c>
      <c r="AD114" s="113" t="s">
        <v>255</v>
      </c>
      <c r="AE114" s="113" t="s">
        <v>296</v>
      </c>
      <c r="AF114" s="113" t="s">
        <v>255</v>
      </c>
      <c r="AG1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114" s="109" t="s">
        <v>259</v>
      </c>
      <c r="AI114" s="113" t="s">
        <v>53</v>
      </c>
      <c r="AJ114" s="113" t="s">
        <v>6</v>
      </c>
      <c r="AK114" s="114" t="s">
        <v>201</v>
      </c>
      <c r="AL114" s="92">
        <f t="shared" si="2"/>
        <v>4</v>
      </c>
      <c r="AM1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14" s="118"/>
      <c r="AO114" s="115" t="str">
        <f t="shared" si="3"/>
        <v>SI</v>
      </c>
      <c r="AP11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14" s="92" t="e" vm="14">
        <f>_xlfn.XLOOKUP(año24[[#This Row],[VALORACION DEL RIESGO RESULTANTE CON CONTROLES (Riesgo residual) - INTERPRETACIÓN DEL RIESGO]], Nivel[Calsificación], Nivel[Imagen])</f>
        <v>#VALUE!</v>
      </c>
      <c r="BH114" s="49"/>
    </row>
    <row r="115" spans="1:61" ht="58.95" customHeight="1" x14ac:dyDescent="0.2">
      <c r="A115" s="10"/>
      <c r="B115" s="92">
        <v>106</v>
      </c>
      <c r="C115" s="92">
        <v>2024</v>
      </c>
      <c r="D115" s="92" t="s">
        <v>244</v>
      </c>
      <c r="E115" s="109" t="s">
        <v>321</v>
      </c>
      <c r="F115" s="109" t="s">
        <v>395</v>
      </c>
      <c r="G115" s="109" t="s">
        <v>323</v>
      </c>
      <c r="H115" s="113" t="s">
        <v>396</v>
      </c>
      <c r="I115" s="92" t="s">
        <v>70</v>
      </c>
      <c r="J115" s="92" t="e" vm="13">
        <f>_xlfn.XLOOKUP(año24[[#This Row],[PELIGRO -Tipo]], Tabla12[Calsificación], Tabla12[Imagen])</f>
        <v>#VALUE!</v>
      </c>
      <c r="K115" s="92" t="s">
        <v>95</v>
      </c>
      <c r="L115" s="92" t="s">
        <v>128</v>
      </c>
      <c r="M115" s="112" t="s">
        <v>249</v>
      </c>
      <c r="N115" s="124" t="s">
        <v>250</v>
      </c>
      <c r="O115" s="112">
        <v>2</v>
      </c>
      <c r="P115" s="112">
        <v>12</v>
      </c>
      <c r="Q115" s="112">
        <v>2</v>
      </c>
      <c r="R115" s="112">
        <v>8</v>
      </c>
      <c r="S115" s="92" t="s">
        <v>138</v>
      </c>
      <c r="T115" s="92"/>
      <c r="U115" s="92" t="s">
        <v>255</v>
      </c>
      <c r="V115" s="113" t="s">
        <v>397</v>
      </c>
      <c r="W115" s="113" t="s">
        <v>53</v>
      </c>
      <c r="X115" s="113" t="s">
        <v>6</v>
      </c>
      <c r="Y115" s="114" t="s">
        <v>201</v>
      </c>
      <c r="Z115" s="92">
        <f>INDEX($AS$3:$AV$6,MATCH($W115,$AR$3:$AR$6,FALSE),MATCH($Y115,AS$7:$AV$7,FALSE))</f>
        <v>4</v>
      </c>
      <c r="AA115" s="92" t="s">
        <v>254</v>
      </c>
      <c r="AB115" s="92" t="s">
        <v>255</v>
      </c>
      <c r="AC115" s="92" t="s">
        <v>255</v>
      </c>
      <c r="AD115" s="113" t="s">
        <v>255</v>
      </c>
      <c r="AE115" s="113" t="s">
        <v>398</v>
      </c>
      <c r="AF115" s="113" t="s">
        <v>258</v>
      </c>
      <c r="AG1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115" s="109" t="s">
        <v>259</v>
      </c>
      <c r="AI115" s="113" t="s">
        <v>54</v>
      </c>
      <c r="AJ115" s="113" t="s">
        <v>6</v>
      </c>
      <c r="AK115" s="114" t="s">
        <v>46</v>
      </c>
      <c r="AL115" s="92">
        <f t="shared" si="2"/>
        <v>1</v>
      </c>
      <c r="AM1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15" s="118"/>
      <c r="AO115" s="115" t="str">
        <f t="shared" si="3"/>
        <v>SI</v>
      </c>
      <c r="AP11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115" s="92" t="e" vm="16">
        <f>_xlfn.XLOOKUP(año24[[#This Row],[VALORACION DEL RIESGO RESULTANTE CON CONTROLES (Riesgo residual) - INTERPRETACIÓN DEL RIESGO]], Nivel[Calsificación], Nivel[Imagen])</f>
        <v>#VALUE!</v>
      </c>
      <c r="BH115" s="48"/>
    </row>
    <row r="116" spans="1:61" ht="51" customHeight="1" x14ac:dyDescent="0.2">
      <c r="A116" s="10"/>
      <c r="B116" s="92">
        <v>107</v>
      </c>
      <c r="C116" s="92">
        <v>2024</v>
      </c>
      <c r="D116" s="92" t="s">
        <v>244</v>
      </c>
      <c r="E116" s="109" t="s">
        <v>321</v>
      </c>
      <c r="F116" s="109" t="s">
        <v>395</v>
      </c>
      <c r="G116" s="109" t="s">
        <v>323</v>
      </c>
      <c r="H116" s="92" t="s">
        <v>399</v>
      </c>
      <c r="I116" s="92" t="s">
        <v>70</v>
      </c>
      <c r="J116" s="92" t="e" vm="13">
        <f>_xlfn.XLOOKUP(año24[[#This Row],[PELIGRO -Tipo]], Tabla12[Calsificación], Tabla12[Imagen])</f>
        <v>#VALUE!</v>
      </c>
      <c r="K116" s="92" t="s">
        <v>123</v>
      </c>
      <c r="L116" s="92" t="s">
        <v>128</v>
      </c>
      <c r="M116" s="112" t="s">
        <v>249</v>
      </c>
      <c r="N116" s="124" t="s">
        <v>250</v>
      </c>
      <c r="O116" s="112">
        <v>2</v>
      </c>
      <c r="P116" s="112">
        <v>12</v>
      </c>
      <c r="Q116" s="112">
        <v>2</v>
      </c>
      <c r="R116" s="112">
        <v>8</v>
      </c>
      <c r="S116" s="92" t="s">
        <v>138</v>
      </c>
      <c r="T116" s="92" t="s">
        <v>335</v>
      </c>
      <c r="U116" s="92" t="s">
        <v>282</v>
      </c>
      <c r="V116" s="113" t="s">
        <v>336</v>
      </c>
      <c r="W116" s="113" t="s">
        <v>51</v>
      </c>
      <c r="X116" s="113" t="s">
        <v>6</v>
      </c>
      <c r="Y116" s="114" t="s">
        <v>201</v>
      </c>
      <c r="Z116" s="92">
        <f>INDEX($AS$3:$AV$6,MATCH($W116,$AR$3:$AR$6,FALSE),MATCH($Y116,AS$7:$AV$7,FALSE))</f>
        <v>8</v>
      </c>
      <c r="AA116" s="111" t="s">
        <v>254</v>
      </c>
      <c r="AB116" s="92"/>
      <c r="AC116" s="92"/>
      <c r="AD116" s="113"/>
      <c r="AE116" s="113" t="s">
        <v>337</v>
      </c>
      <c r="AF116" s="113" t="s">
        <v>258</v>
      </c>
      <c r="AG1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116" s="109" t="s">
        <v>259</v>
      </c>
      <c r="AI116" s="113" t="s">
        <v>53</v>
      </c>
      <c r="AJ116" s="113" t="s">
        <v>6</v>
      </c>
      <c r="AK116" s="114" t="s">
        <v>201</v>
      </c>
      <c r="AL116" s="92">
        <f t="shared" si="2"/>
        <v>4</v>
      </c>
      <c r="AM1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16" s="118"/>
      <c r="AO116" s="115" t="str">
        <f t="shared" si="3"/>
        <v>SI</v>
      </c>
      <c r="AP11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16" s="92" t="e" vm="14">
        <f>_xlfn.XLOOKUP(año24[[#This Row],[VALORACION DEL RIESGO RESULTANTE CON CONTROLES (Riesgo residual) - INTERPRETACIÓN DEL RIESGO]], Nivel[Calsificación], Nivel[Imagen])</f>
        <v>#VALUE!</v>
      </c>
      <c r="BH116" s="49"/>
    </row>
    <row r="117" spans="1:61" ht="51" customHeight="1" x14ac:dyDescent="0.2">
      <c r="A117" s="10"/>
      <c r="B117" s="92">
        <v>108</v>
      </c>
      <c r="C117" s="92">
        <v>2024</v>
      </c>
      <c r="D117" s="92" t="s">
        <v>244</v>
      </c>
      <c r="E117" s="109" t="s">
        <v>321</v>
      </c>
      <c r="F117" s="109" t="s">
        <v>395</v>
      </c>
      <c r="G117" s="109" t="s">
        <v>323</v>
      </c>
      <c r="H117" s="92" t="s">
        <v>400</v>
      </c>
      <c r="I117" s="92" t="s">
        <v>70</v>
      </c>
      <c r="J117" s="92" t="e" vm="13">
        <f>_xlfn.XLOOKUP(año24[[#This Row],[PELIGRO -Tipo]], Tabla12[Calsificación], Tabla12[Imagen])</f>
        <v>#VALUE!</v>
      </c>
      <c r="K117" s="92" t="s">
        <v>79</v>
      </c>
      <c r="L117" s="92" t="s">
        <v>128</v>
      </c>
      <c r="M117" s="112" t="s">
        <v>249</v>
      </c>
      <c r="N117" s="124" t="s">
        <v>250</v>
      </c>
      <c r="O117" s="112">
        <v>2</v>
      </c>
      <c r="P117" s="112">
        <v>12</v>
      </c>
      <c r="Q117" s="112">
        <v>2</v>
      </c>
      <c r="R117" s="112">
        <v>8</v>
      </c>
      <c r="S117" s="92" t="s">
        <v>138</v>
      </c>
      <c r="T117" s="92" t="s">
        <v>312</v>
      </c>
      <c r="U117" s="92" t="s">
        <v>300</v>
      </c>
      <c r="V117" s="113" t="s">
        <v>301</v>
      </c>
      <c r="W117" s="113" t="s">
        <v>52</v>
      </c>
      <c r="X117" s="113" t="s">
        <v>6</v>
      </c>
      <c r="Y117" s="114" t="s">
        <v>40</v>
      </c>
      <c r="Z117" s="92">
        <f>INDEX($AS$3:$AV$6,MATCH($W117,$AR$3:$AR$6,FALSE),MATCH($Y117,AS$7:$AV$7,FALSE))</f>
        <v>9</v>
      </c>
      <c r="AA117" s="92" t="s">
        <v>254</v>
      </c>
      <c r="AB117" s="92" t="s">
        <v>255</v>
      </c>
      <c r="AC117" s="92" t="s">
        <v>255</v>
      </c>
      <c r="AD117" s="113" t="s">
        <v>302</v>
      </c>
      <c r="AE117" s="113" t="s">
        <v>303</v>
      </c>
      <c r="AF117" s="113" t="s">
        <v>258</v>
      </c>
      <c r="AG1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17" s="109" t="s">
        <v>259</v>
      </c>
      <c r="AI117" s="113" t="s">
        <v>53</v>
      </c>
      <c r="AJ117" s="113" t="s">
        <v>6</v>
      </c>
      <c r="AK117" s="114" t="s">
        <v>201</v>
      </c>
      <c r="AL117" s="92">
        <f t="shared" si="2"/>
        <v>4</v>
      </c>
      <c r="AM1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17" s="118" t="s">
        <v>401</v>
      </c>
      <c r="AO117" s="115" t="str">
        <f t="shared" si="3"/>
        <v>SI</v>
      </c>
      <c r="AP11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17" s="92" t="e" vm="14">
        <f>_xlfn.XLOOKUP(año24[[#This Row],[VALORACION DEL RIESGO RESULTANTE CON CONTROLES (Riesgo residual) - INTERPRETACIÓN DEL RIESGO]], Nivel[Calsificación], Nivel[Imagen])</f>
        <v>#VALUE!</v>
      </c>
      <c r="BH117" s="49"/>
    </row>
    <row r="118" spans="1:61" ht="99.6" customHeight="1" x14ac:dyDescent="0.2">
      <c r="A118" s="10"/>
      <c r="B118" s="92">
        <v>109</v>
      </c>
      <c r="C118" s="92">
        <v>2024</v>
      </c>
      <c r="D118" s="92" t="s">
        <v>244</v>
      </c>
      <c r="E118" s="109" t="s">
        <v>321</v>
      </c>
      <c r="F118" s="109" t="s">
        <v>395</v>
      </c>
      <c r="G118" s="109" t="s">
        <v>323</v>
      </c>
      <c r="H118" s="92" t="s">
        <v>402</v>
      </c>
      <c r="I118" s="92" t="s">
        <v>70</v>
      </c>
      <c r="J118" s="92" t="e" vm="13">
        <f>_xlfn.XLOOKUP(año24[[#This Row],[PELIGRO -Tipo]], Tabla12[Calsificación], Tabla12[Imagen])</f>
        <v>#VALUE!</v>
      </c>
      <c r="K118" s="92" t="s">
        <v>95</v>
      </c>
      <c r="L118" s="92" t="s">
        <v>130</v>
      </c>
      <c r="M118" s="112" t="s">
        <v>249</v>
      </c>
      <c r="N118" s="124" t="s">
        <v>250</v>
      </c>
      <c r="O118" s="112">
        <v>2</v>
      </c>
      <c r="P118" s="112">
        <v>12</v>
      </c>
      <c r="Q118" s="112">
        <v>2</v>
      </c>
      <c r="R118" s="112">
        <v>8</v>
      </c>
      <c r="S118" s="92" t="s">
        <v>138</v>
      </c>
      <c r="T118" s="92" t="s">
        <v>317</v>
      </c>
      <c r="U118" s="92" t="s">
        <v>255</v>
      </c>
      <c r="V118" s="113" t="s">
        <v>403</v>
      </c>
      <c r="W118" s="113" t="s">
        <v>53</v>
      </c>
      <c r="X118" s="113" t="s">
        <v>6</v>
      </c>
      <c r="Y118" s="114" t="s">
        <v>40</v>
      </c>
      <c r="Z118" s="92">
        <f>INDEX($AS$3:$AV$6,MATCH($W118,$AR$3:$AR$6,FALSE),MATCH($Y118,AS$7:$AV$7,FALSE))</f>
        <v>6</v>
      </c>
      <c r="AA118" s="92" t="s">
        <v>254</v>
      </c>
      <c r="AB118" s="92" t="s">
        <v>255</v>
      </c>
      <c r="AC118" s="92" t="s">
        <v>255</v>
      </c>
      <c r="AD118" s="113" t="s">
        <v>255</v>
      </c>
      <c r="AE118" s="113" t="s">
        <v>398</v>
      </c>
      <c r="AF118" s="113" t="s">
        <v>258</v>
      </c>
      <c r="AG1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118" s="109" t="s">
        <v>259</v>
      </c>
      <c r="AI118" s="113" t="s">
        <v>53</v>
      </c>
      <c r="AJ118" s="113" t="s">
        <v>6</v>
      </c>
      <c r="AK118" s="114" t="s">
        <v>201</v>
      </c>
      <c r="AL118" s="92">
        <f t="shared" si="2"/>
        <v>4</v>
      </c>
      <c r="AM1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18" s="118"/>
      <c r="AO118" s="115" t="str">
        <f t="shared" si="3"/>
        <v>SI</v>
      </c>
      <c r="AP11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18" s="92" t="e" vm="14">
        <f>_xlfn.XLOOKUP(año24[[#This Row],[VALORACION DEL RIESGO RESULTANTE CON CONTROLES (Riesgo residual) - INTERPRETACIÓN DEL RIESGO]], Nivel[Calsificación], Nivel[Imagen])</f>
        <v>#VALUE!</v>
      </c>
      <c r="BH118" s="49"/>
    </row>
    <row r="119" spans="1:61" ht="42.75" customHeight="1" x14ac:dyDescent="0.2">
      <c r="A119" s="10"/>
      <c r="B119" s="92">
        <v>110</v>
      </c>
      <c r="C119" s="92">
        <v>2024</v>
      </c>
      <c r="D119" s="92" t="s">
        <v>244</v>
      </c>
      <c r="E119" s="109" t="s">
        <v>321</v>
      </c>
      <c r="F119" s="109" t="s">
        <v>395</v>
      </c>
      <c r="G119" s="109" t="s">
        <v>323</v>
      </c>
      <c r="H119" s="113" t="s">
        <v>404</v>
      </c>
      <c r="I119" s="92" t="s">
        <v>70</v>
      </c>
      <c r="J119" s="92" t="e" vm="13">
        <f>_xlfn.XLOOKUP(año24[[#This Row],[PELIGRO -Tipo]], Tabla12[Calsificación], Tabla12[Imagen])</f>
        <v>#VALUE!</v>
      </c>
      <c r="K119" s="92" t="s">
        <v>79</v>
      </c>
      <c r="L119" s="92" t="s">
        <v>128</v>
      </c>
      <c r="M119" s="112" t="s">
        <v>249</v>
      </c>
      <c r="N119" s="124" t="s">
        <v>250</v>
      </c>
      <c r="O119" s="112">
        <v>2</v>
      </c>
      <c r="P119" s="112">
        <v>12</v>
      </c>
      <c r="Q119" s="112">
        <v>2</v>
      </c>
      <c r="R119" s="112">
        <v>8</v>
      </c>
      <c r="S119" s="92" t="s">
        <v>138</v>
      </c>
      <c r="T119" s="92"/>
      <c r="U119" s="92" t="s">
        <v>339</v>
      </c>
      <c r="V119" s="113" t="s">
        <v>301</v>
      </c>
      <c r="W119" s="113" t="s">
        <v>52</v>
      </c>
      <c r="X119" s="113" t="s">
        <v>6</v>
      </c>
      <c r="Y119" s="114" t="s">
        <v>40</v>
      </c>
      <c r="Z119" s="92">
        <f>INDEX($AS$3:$AV$6,MATCH($W119,$AR$3:$AR$6,FALSE),MATCH($Y119,AS$7:$AV$7,FALSE))</f>
        <v>9</v>
      </c>
      <c r="AA119" s="92" t="s">
        <v>254</v>
      </c>
      <c r="AB119" s="92" t="s">
        <v>255</v>
      </c>
      <c r="AC119" s="92" t="s">
        <v>255</v>
      </c>
      <c r="AD119" s="113" t="s">
        <v>302</v>
      </c>
      <c r="AE119" s="113" t="s">
        <v>303</v>
      </c>
      <c r="AF119" s="113" t="s">
        <v>258</v>
      </c>
      <c r="AG1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19" s="109" t="s">
        <v>259</v>
      </c>
      <c r="AI119" s="113" t="s">
        <v>53</v>
      </c>
      <c r="AJ119" s="113" t="s">
        <v>6</v>
      </c>
      <c r="AK119" s="114" t="s">
        <v>201</v>
      </c>
      <c r="AL119" s="92">
        <f t="shared" si="2"/>
        <v>4</v>
      </c>
      <c r="AM1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19" s="118"/>
      <c r="AO119" s="115" t="str">
        <f t="shared" si="3"/>
        <v>SI</v>
      </c>
      <c r="AP11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19" s="92" t="e" vm="14">
        <f>_xlfn.XLOOKUP(año24[[#This Row],[VALORACION DEL RIESGO RESULTANTE CON CONTROLES (Riesgo residual) - INTERPRETACIÓN DEL RIESGO]], Nivel[Calsificación], Nivel[Imagen])</f>
        <v>#VALUE!</v>
      </c>
      <c r="BH119" s="48"/>
    </row>
    <row r="120" spans="1:61" ht="93" customHeight="1" x14ac:dyDescent="0.2">
      <c r="A120" s="10"/>
      <c r="B120" s="92">
        <v>111</v>
      </c>
      <c r="C120" s="92">
        <v>2024</v>
      </c>
      <c r="D120" s="92" t="s">
        <v>244</v>
      </c>
      <c r="E120" s="109" t="s">
        <v>321</v>
      </c>
      <c r="F120" s="109" t="s">
        <v>395</v>
      </c>
      <c r="G120" s="109" t="s">
        <v>323</v>
      </c>
      <c r="H120" s="113" t="s">
        <v>405</v>
      </c>
      <c r="I120" s="92" t="s">
        <v>70</v>
      </c>
      <c r="J120" s="92" t="e" vm="13">
        <f>_xlfn.XLOOKUP(año24[[#This Row],[PELIGRO -Tipo]], Tabla12[Calsificación], Tabla12[Imagen])</f>
        <v>#VALUE!</v>
      </c>
      <c r="K120" s="92" t="s">
        <v>79</v>
      </c>
      <c r="L120" s="92" t="s">
        <v>128</v>
      </c>
      <c r="M120" s="112" t="s">
        <v>249</v>
      </c>
      <c r="N120" s="124" t="s">
        <v>250</v>
      </c>
      <c r="O120" s="112">
        <v>2</v>
      </c>
      <c r="P120" s="112">
        <v>12</v>
      </c>
      <c r="Q120" s="112">
        <v>2</v>
      </c>
      <c r="R120" s="112">
        <v>8</v>
      </c>
      <c r="S120" s="92" t="s">
        <v>138</v>
      </c>
      <c r="T120" s="92" t="s">
        <v>350</v>
      </c>
      <c r="U120" s="92" t="s">
        <v>339</v>
      </c>
      <c r="V120" s="113" t="s">
        <v>301</v>
      </c>
      <c r="W120" s="113" t="s">
        <v>52</v>
      </c>
      <c r="X120" s="113" t="s">
        <v>6</v>
      </c>
      <c r="Y120" s="114" t="s">
        <v>40</v>
      </c>
      <c r="Z120" s="92">
        <f>INDEX($AS$3:$AV$6,MATCH($W120,$AR$3:$AR$6,FALSE),MATCH($Y120,AS$7:$AV$7,FALSE))</f>
        <v>9</v>
      </c>
      <c r="AA120" s="92" t="s">
        <v>254</v>
      </c>
      <c r="AB120" s="92" t="s">
        <v>255</v>
      </c>
      <c r="AC120" s="92" t="s">
        <v>255</v>
      </c>
      <c r="AD120" s="113" t="s">
        <v>302</v>
      </c>
      <c r="AE120" s="113" t="s">
        <v>303</v>
      </c>
      <c r="AF120" s="113" t="s">
        <v>258</v>
      </c>
      <c r="AG1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20" s="109" t="s">
        <v>259</v>
      </c>
      <c r="AI120" s="113" t="s">
        <v>53</v>
      </c>
      <c r="AJ120" s="113" t="s">
        <v>6</v>
      </c>
      <c r="AK120" s="114" t="s">
        <v>201</v>
      </c>
      <c r="AL120" s="92">
        <f t="shared" si="2"/>
        <v>4</v>
      </c>
      <c r="AM1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20" s="118"/>
      <c r="AO120" s="115" t="str">
        <f t="shared" si="3"/>
        <v>SI</v>
      </c>
      <c r="AP12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20" s="92" t="e" vm="14">
        <f>_xlfn.XLOOKUP(año24[[#This Row],[VALORACION DEL RIESGO RESULTANTE CON CONTROLES (Riesgo residual) - INTERPRETACIÓN DEL RIESGO]], Nivel[Calsificación], Nivel[Imagen])</f>
        <v>#VALUE!</v>
      </c>
      <c r="BH120" s="48"/>
    </row>
    <row r="121" spans="1:61" ht="112.5" customHeight="1" x14ac:dyDescent="0.2">
      <c r="A121" s="10"/>
      <c r="B121" s="92">
        <v>112</v>
      </c>
      <c r="C121" s="92">
        <v>2024</v>
      </c>
      <c r="D121" s="92" t="s">
        <v>244</v>
      </c>
      <c r="E121" s="109" t="s">
        <v>321</v>
      </c>
      <c r="F121" s="109" t="s">
        <v>395</v>
      </c>
      <c r="G121" s="109" t="s">
        <v>323</v>
      </c>
      <c r="H121" s="113" t="s">
        <v>260</v>
      </c>
      <c r="I121" s="92" t="s">
        <v>71</v>
      </c>
      <c r="J121" s="92" t="e" vm="15">
        <f>_xlfn.XLOOKUP(año24[[#This Row],[PELIGRO -Tipo]], Tabla12[Calsificación], Tabla12[Imagen])</f>
        <v>#VALUE!</v>
      </c>
      <c r="K121" s="92" t="s">
        <v>118</v>
      </c>
      <c r="L121" s="92" t="s">
        <v>128</v>
      </c>
      <c r="M121" s="112" t="s">
        <v>249</v>
      </c>
      <c r="N121" s="124" t="s">
        <v>261</v>
      </c>
      <c r="O121" s="112">
        <v>2</v>
      </c>
      <c r="P121" s="112">
        <v>12</v>
      </c>
      <c r="Q121" s="112">
        <v>2</v>
      </c>
      <c r="R121" s="112">
        <v>1</v>
      </c>
      <c r="S121" s="92" t="s">
        <v>138</v>
      </c>
      <c r="T121" s="92" t="s">
        <v>255</v>
      </c>
      <c r="U121" s="92" t="s">
        <v>262</v>
      </c>
      <c r="V121" s="113" t="s">
        <v>263</v>
      </c>
      <c r="W121" s="113" t="s">
        <v>52</v>
      </c>
      <c r="X121" s="113" t="s">
        <v>6</v>
      </c>
      <c r="Y121" s="114" t="s">
        <v>201</v>
      </c>
      <c r="Z121" s="92">
        <f>INDEX($AS$3:$AV$6,MATCH($W121,$AR$3:$AR$6,FALSE),MATCH($Y121,AS$7:$AV$7,FALSE))</f>
        <v>6</v>
      </c>
      <c r="AA121" s="92" t="s">
        <v>254</v>
      </c>
      <c r="AB121" s="92" t="s">
        <v>255</v>
      </c>
      <c r="AC121" s="92" t="s">
        <v>255</v>
      </c>
      <c r="AD121" s="113" t="s">
        <v>264</v>
      </c>
      <c r="AE121" s="113" t="s">
        <v>265</v>
      </c>
      <c r="AF121" s="113" t="s">
        <v>258</v>
      </c>
      <c r="AG1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121" s="109" t="s">
        <v>259</v>
      </c>
      <c r="AI121" s="113" t="s">
        <v>52</v>
      </c>
      <c r="AJ121" s="113" t="s">
        <v>6</v>
      </c>
      <c r="AK121" s="114" t="s">
        <v>46</v>
      </c>
      <c r="AL121" s="92">
        <f t="shared" si="2"/>
        <v>3</v>
      </c>
      <c r="AM1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21" s="118"/>
      <c r="AO121" s="115" t="str">
        <f t="shared" si="3"/>
        <v>SI</v>
      </c>
      <c r="AP12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121" s="92" t="e" vm="16">
        <f>_xlfn.XLOOKUP(año24[[#This Row],[VALORACION DEL RIESGO RESULTANTE CON CONTROLES (Riesgo residual) - INTERPRETACIÓN DEL RIESGO]], Nivel[Calsificación], Nivel[Imagen])</f>
        <v>#VALUE!</v>
      </c>
      <c r="AW121" s="32"/>
      <c r="AX121" s="32"/>
      <c r="AY121" s="32"/>
      <c r="AZ121" s="32"/>
      <c r="BA121" s="32"/>
      <c r="BB121" s="32"/>
      <c r="BC121" s="32"/>
      <c r="BD121" s="32"/>
      <c r="BE121" s="32"/>
      <c r="BH121" s="21"/>
      <c r="BI121" s="33"/>
    </row>
    <row r="122" spans="1:61" ht="95.25" customHeight="1" x14ac:dyDescent="0.2">
      <c r="A122" s="10"/>
      <c r="B122" s="92">
        <v>113</v>
      </c>
      <c r="C122" s="92">
        <v>2024</v>
      </c>
      <c r="D122" s="92" t="s">
        <v>244</v>
      </c>
      <c r="E122" s="109" t="s">
        <v>321</v>
      </c>
      <c r="F122" s="109" t="s">
        <v>395</v>
      </c>
      <c r="G122" s="109" t="s">
        <v>323</v>
      </c>
      <c r="H122" s="113" t="s">
        <v>406</v>
      </c>
      <c r="I122" s="92" t="s">
        <v>70</v>
      </c>
      <c r="J122" s="92" t="e" vm="13">
        <f>_xlfn.XLOOKUP(año24[[#This Row],[PELIGRO -Tipo]], Tabla12[Calsificación], Tabla12[Imagen])</f>
        <v>#VALUE!</v>
      </c>
      <c r="K122" s="92" t="s">
        <v>79</v>
      </c>
      <c r="L122" s="92" t="s">
        <v>128</v>
      </c>
      <c r="M122" s="112" t="s">
        <v>249</v>
      </c>
      <c r="N122" s="124" t="s">
        <v>250</v>
      </c>
      <c r="O122" s="112">
        <v>2</v>
      </c>
      <c r="P122" s="112">
        <v>12</v>
      </c>
      <c r="Q122" s="112">
        <v>2</v>
      </c>
      <c r="R122" s="112">
        <v>8</v>
      </c>
      <c r="S122" s="92" t="s">
        <v>138</v>
      </c>
      <c r="T122" s="92" t="s">
        <v>317</v>
      </c>
      <c r="U122" s="92" t="s">
        <v>300</v>
      </c>
      <c r="V122" s="113" t="s">
        <v>301</v>
      </c>
      <c r="W122" s="113" t="s">
        <v>52</v>
      </c>
      <c r="X122" s="113" t="s">
        <v>6</v>
      </c>
      <c r="Y122" s="114" t="s">
        <v>40</v>
      </c>
      <c r="Z122" s="92">
        <f>INDEX($AS$3:$AV$6,MATCH($W122,$AR$3:$AR$6,FALSE),MATCH($Y122,AS$7:$AV$7,FALSE))</f>
        <v>9</v>
      </c>
      <c r="AA122" s="92" t="s">
        <v>254</v>
      </c>
      <c r="AB122" s="92" t="s">
        <v>255</v>
      </c>
      <c r="AC122" s="92" t="s">
        <v>255</v>
      </c>
      <c r="AD122" s="113" t="s">
        <v>302</v>
      </c>
      <c r="AE122" s="113" t="s">
        <v>303</v>
      </c>
      <c r="AF122" s="113" t="s">
        <v>258</v>
      </c>
      <c r="AG1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22" s="109" t="s">
        <v>259</v>
      </c>
      <c r="AI122" s="113" t="s">
        <v>53</v>
      </c>
      <c r="AJ122" s="113" t="s">
        <v>6</v>
      </c>
      <c r="AK122" s="114" t="s">
        <v>201</v>
      </c>
      <c r="AL122" s="92">
        <f t="shared" si="2"/>
        <v>4</v>
      </c>
      <c r="AM1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22" s="118"/>
      <c r="AO122" s="115" t="str">
        <f t="shared" si="3"/>
        <v>SI</v>
      </c>
      <c r="AP1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22" s="92" t="e" vm="14">
        <f>_xlfn.XLOOKUP(año24[[#This Row],[VALORACION DEL RIESGO RESULTANTE CON CONTROLES (Riesgo residual) - INTERPRETACIÓN DEL RIESGO]], Nivel[Calsificación], Nivel[Imagen])</f>
        <v>#VALUE!</v>
      </c>
      <c r="AW122" s="32"/>
      <c r="AX122" s="32"/>
      <c r="AY122" s="32"/>
      <c r="AZ122" s="32"/>
      <c r="BA122" s="32"/>
      <c r="BB122" s="32"/>
      <c r="BC122" s="32"/>
      <c r="BD122" s="32"/>
      <c r="BE122" s="32"/>
      <c r="BH122" s="21"/>
      <c r="BI122" s="33"/>
    </row>
    <row r="123" spans="1:61" ht="88.5" customHeight="1" x14ac:dyDescent="0.2">
      <c r="A123" s="10"/>
      <c r="B123" s="92">
        <v>114</v>
      </c>
      <c r="C123" s="92">
        <v>2024</v>
      </c>
      <c r="D123" s="92" t="s">
        <v>244</v>
      </c>
      <c r="E123" s="109" t="s">
        <v>321</v>
      </c>
      <c r="F123" s="109" t="s">
        <v>395</v>
      </c>
      <c r="G123" s="109" t="s">
        <v>323</v>
      </c>
      <c r="H123" s="113" t="s">
        <v>407</v>
      </c>
      <c r="I123" s="92" t="s">
        <v>70</v>
      </c>
      <c r="J123" s="92" t="e" vm="13">
        <f>_xlfn.XLOOKUP(año24[[#This Row],[PELIGRO -Tipo]], Tabla12[Calsificación], Tabla12[Imagen])</f>
        <v>#VALUE!</v>
      </c>
      <c r="K123" s="92" t="s">
        <v>87</v>
      </c>
      <c r="L123" s="92" t="s">
        <v>128</v>
      </c>
      <c r="M123" s="112" t="s">
        <v>249</v>
      </c>
      <c r="N123" s="124" t="s">
        <v>250</v>
      </c>
      <c r="O123" s="112">
        <v>2</v>
      </c>
      <c r="P123" s="112">
        <v>12</v>
      </c>
      <c r="Q123" s="112">
        <v>2</v>
      </c>
      <c r="R123" s="112">
        <v>8</v>
      </c>
      <c r="S123" s="92" t="s">
        <v>138</v>
      </c>
      <c r="T123" s="92" t="s">
        <v>305</v>
      </c>
      <c r="U123" s="92" t="s">
        <v>306</v>
      </c>
      <c r="V123" s="113" t="s">
        <v>307</v>
      </c>
      <c r="W123" s="113" t="s">
        <v>52</v>
      </c>
      <c r="X123" s="113" t="s">
        <v>6</v>
      </c>
      <c r="Y123" s="114" t="s">
        <v>40</v>
      </c>
      <c r="Z123" s="92">
        <f>INDEX($AS$3:$AV$6,MATCH($W123,$AR$3:$AR$6,FALSE),MATCH($Y123,AS$7:$AV$7,FALSE))</f>
        <v>9</v>
      </c>
      <c r="AA123" s="92" t="s">
        <v>254</v>
      </c>
      <c r="AB123" s="92" t="s">
        <v>255</v>
      </c>
      <c r="AC123" s="92" t="s">
        <v>255</v>
      </c>
      <c r="AD123" s="113" t="s">
        <v>308</v>
      </c>
      <c r="AE123" s="113" t="s">
        <v>309</v>
      </c>
      <c r="AF123" s="113" t="s">
        <v>258</v>
      </c>
      <c r="AG1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123" s="109" t="s">
        <v>259</v>
      </c>
      <c r="AI123" s="113" t="s">
        <v>53</v>
      </c>
      <c r="AJ123" s="113" t="s">
        <v>6</v>
      </c>
      <c r="AK123" s="114" t="s">
        <v>201</v>
      </c>
      <c r="AL123" s="92">
        <f t="shared" si="2"/>
        <v>4</v>
      </c>
      <c r="AM1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23" s="118"/>
      <c r="AO123" s="115" t="str">
        <f t="shared" si="3"/>
        <v>SI</v>
      </c>
      <c r="AP12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23" s="92" t="e" vm="14">
        <f>_xlfn.XLOOKUP(año24[[#This Row],[VALORACION DEL RIESGO RESULTANTE CON CONTROLES (Riesgo residual) - INTERPRETACIÓN DEL RIESGO]], Nivel[Calsificación], Nivel[Imagen])</f>
        <v>#VALUE!</v>
      </c>
      <c r="BH123" s="49"/>
    </row>
    <row r="124" spans="1:61" ht="51" customHeight="1" x14ac:dyDescent="0.2">
      <c r="A124" s="10"/>
      <c r="B124" s="92">
        <v>115</v>
      </c>
      <c r="C124" s="92">
        <v>2024</v>
      </c>
      <c r="D124" s="92" t="s">
        <v>244</v>
      </c>
      <c r="E124" s="109" t="s">
        <v>321</v>
      </c>
      <c r="F124" s="109" t="s">
        <v>395</v>
      </c>
      <c r="G124" s="109" t="s">
        <v>323</v>
      </c>
      <c r="H124" s="113" t="s">
        <v>408</v>
      </c>
      <c r="I124" s="92" t="s">
        <v>68</v>
      </c>
      <c r="J124" s="92" t="e" vm="17">
        <f>_xlfn.XLOOKUP(año24[[#This Row],[PELIGRO -Tipo]], Tabla12[Calsificación], Tabla12[Imagen])</f>
        <v>#VALUE!</v>
      </c>
      <c r="K124" s="92" t="s">
        <v>77</v>
      </c>
      <c r="L124" s="92" t="s">
        <v>129</v>
      </c>
      <c r="M124" s="112" t="s">
        <v>249</v>
      </c>
      <c r="N124" s="124" t="s">
        <v>250</v>
      </c>
      <c r="O124" s="112">
        <v>2</v>
      </c>
      <c r="P124" s="112">
        <v>12</v>
      </c>
      <c r="Q124" s="112">
        <v>2</v>
      </c>
      <c r="R124" s="112">
        <v>8</v>
      </c>
      <c r="S124" s="92" t="s">
        <v>138</v>
      </c>
      <c r="T124" s="92" t="s">
        <v>267</v>
      </c>
      <c r="U124" s="92" t="s">
        <v>268</v>
      </c>
      <c r="V124" s="113" t="s">
        <v>269</v>
      </c>
      <c r="W124" s="113" t="s">
        <v>53</v>
      </c>
      <c r="X124" s="113" t="s">
        <v>6</v>
      </c>
      <c r="Y124" s="114" t="s">
        <v>201</v>
      </c>
      <c r="Z124" s="92">
        <f>INDEX($AS$3:$AV$6,MATCH($W124,$AR$3:$AR$6,FALSE),MATCH($Y124,AS$7:$AV$7,FALSE))</f>
        <v>4</v>
      </c>
      <c r="AA124" s="92" t="s">
        <v>254</v>
      </c>
      <c r="AB124" s="92" t="s">
        <v>255</v>
      </c>
      <c r="AC124" s="92" t="s">
        <v>255</v>
      </c>
      <c r="AD124" s="113" t="s">
        <v>255</v>
      </c>
      <c r="AE124" s="113" t="s">
        <v>270</v>
      </c>
      <c r="AF124" s="113" t="s">
        <v>255</v>
      </c>
      <c r="AG1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24" s="109" t="s">
        <v>259</v>
      </c>
      <c r="AI124" s="113" t="s">
        <v>54</v>
      </c>
      <c r="AJ124" s="113" t="s">
        <v>6</v>
      </c>
      <c r="AK124" s="114" t="s">
        <v>201</v>
      </c>
      <c r="AL124" s="92">
        <f t="shared" si="2"/>
        <v>2</v>
      </c>
      <c r="AM1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24" s="118"/>
      <c r="AO124" s="115" t="str">
        <f t="shared" si="3"/>
        <v>SI</v>
      </c>
      <c r="AP12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24" s="92" t="e" vm="16">
        <f>_xlfn.XLOOKUP(año24[[#This Row],[VALORACION DEL RIESGO RESULTANTE CON CONTROLES (Riesgo residual) - INTERPRETACIÓN DEL RIESGO]], Nivel[Calsificación], Nivel[Imagen])</f>
        <v>#VALUE!</v>
      </c>
      <c r="BH124" s="49"/>
    </row>
    <row r="125" spans="1:61" ht="66.75" customHeight="1" x14ac:dyDescent="0.2">
      <c r="A125" s="10"/>
      <c r="B125" s="92">
        <v>116</v>
      </c>
      <c r="C125" s="92">
        <v>2024</v>
      </c>
      <c r="D125" s="92" t="s">
        <v>244</v>
      </c>
      <c r="E125" s="109" t="s">
        <v>321</v>
      </c>
      <c r="F125" s="109" t="s">
        <v>395</v>
      </c>
      <c r="G125" s="109" t="s">
        <v>323</v>
      </c>
      <c r="H125" s="92" t="s">
        <v>266</v>
      </c>
      <c r="I125" s="92" t="s">
        <v>68</v>
      </c>
      <c r="J125" s="92" t="e" vm="17">
        <f>_xlfn.XLOOKUP(año24[[#This Row],[PELIGRO -Tipo]], Tabla12[Calsificación], Tabla12[Imagen])</f>
        <v>#VALUE!</v>
      </c>
      <c r="K125" s="92" t="s">
        <v>101</v>
      </c>
      <c r="L125" s="92" t="s">
        <v>129</v>
      </c>
      <c r="M125" s="112" t="s">
        <v>249</v>
      </c>
      <c r="N125" s="124" t="s">
        <v>250</v>
      </c>
      <c r="O125" s="112">
        <v>2</v>
      </c>
      <c r="P125" s="112">
        <v>12</v>
      </c>
      <c r="Q125" s="112">
        <v>2</v>
      </c>
      <c r="R125" s="112">
        <v>8</v>
      </c>
      <c r="S125" s="92" t="s">
        <v>138</v>
      </c>
      <c r="T125" s="92" t="s">
        <v>267</v>
      </c>
      <c r="U125" s="92" t="s">
        <v>268</v>
      </c>
      <c r="V125" s="113" t="s">
        <v>269</v>
      </c>
      <c r="W125" s="113" t="s">
        <v>53</v>
      </c>
      <c r="X125" s="113" t="s">
        <v>6</v>
      </c>
      <c r="Y125" s="114" t="s">
        <v>201</v>
      </c>
      <c r="Z125" s="92">
        <f>INDEX($AS$3:$AV$6,MATCH($W125,$AR$3:$AR$6,FALSE),MATCH($Y125,AS$7:$AV$7,FALSE))</f>
        <v>4</v>
      </c>
      <c r="AA125" s="111" t="s">
        <v>254</v>
      </c>
      <c r="AB125" s="92" t="s">
        <v>255</v>
      </c>
      <c r="AC125" s="92" t="s">
        <v>255</v>
      </c>
      <c r="AD125" s="113" t="s">
        <v>255</v>
      </c>
      <c r="AE125" s="113" t="s">
        <v>270</v>
      </c>
      <c r="AF125" s="113" t="s">
        <v>255</v>
      </c>
      <c r="AG1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25" s="109" t="s">
        <v>259</v>
      </c>
      <c r="AI125" s="113" t="s">
        <v>54</v>
      </c>
      <c r="AJ125" s="113" t="s">
        <v>6</v>
      </c>
      <c r="AK125" s="114" t="s">
        <v>201</v>
      </c>
      <c r="AL125" s="92">
        <f t="shared" si="2"/>
        <v>2</v>
      </c>
      <c r="AM1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25" s="118"/>
      <c r="AO125" s="115" t="str">
        <f t="shared" si="3"/>
        <v>SI</v>
      </c>
      <c r="AP12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25" s="92" t="e" vm="16">
        <f>_xlfn.XLOOKUP(año24[[#This Row],[VALORACION DEL RIESGO RESULTANTE CON CONTROLES (Riesgo residual) - INTERPRETACIÓN DEL RIESGO]], Nivel[Calsificación], Nivel[Imagen])</f>
        <v>#VALUE!</v>
      </c>
      <c r="BH125" s="49"/>
    </row>
    <row r="126" spans="1:61" ht="66" customHeight="1" x14ac:dyDescent="0.2">
      <c r="A126" s="10"/>
      <c r="B126" s="92">
        <v>117</v>
      </c>
      <c r="C126" s="92">
        <v>2024</v>
      </c>
      <c r="D126" s="92" t="s">
        <v>244</v>
      </c>
      <c r="E126" s="109" t="s">
        <v>321</v>
      </c>
      <c r="F126" s="109" t="s">
        <v>395</v>
      </c>
      <c r="G126" s="109" t="s">
        <v>323</v>
      </c>
      <c r="H126" s="92" t="s">
        <v>271</v>
      </c>
      <c r="I126" s="92" t="s">
        <v>68</v>
      </c>
      <c r="J126" s="92" t="e" vm="17">
        <f>_xlfn.XLOOKUP(año24[[#This Row],[PELIGRO -Tipo]], Tabla12[Calsificación], Tabla12[Imagen])</f>
        <v>#VALUE!</v>
      </c>
      <c r="K126" s="92" t="s">
        <v>93</v>
      </c>
      <c r="L126" s="92" t="s">
        <v>129</v>
      </c>
      <c r="M126" s="112" t="s">
        <v>249</v>
      </c>
      <c r="N126" s="124" t="s">
        <v>250</v>
      </c>
      <c r="O126" s="112">
        <v>2</v>
      </c>
      <c r="P126" s="112">
        <v>12</v>
      </c>
      <c r="Q126" s="112">
        <v>2</v>
      </c>
      <c r="R126" s="112">
        <v>8</v>
      </c>
      <c r="S126" s="92" t="s">
        <v>138</v>
      </c>
      <c r="T126" s="92" t="s">
        <v>267</v>
      </c>
      <c r="U126" s="92" t="s">
        <v>268</v>
      </c>
      <c r="V126" s="113" t="s">
        <v>269</v>
      </c>
      <c r="W126" s="113" t="s">
        <v>53</v>
      </c>
      <c r="X126" s="113" t="s">
        <v>6</v>
      </c>
      <c r="Y126" s="114" t="s">
        <v>201</v>
      </c>
      <c r="Z126" s="92">
        <f>INDEX($AS$3:$AV$6,MATCH($W126,$AR$3:$AR$6,FALSE),MATCH($Y126,AS$7:$AV$7,FALSE))</f>
        <v>4</v>
      </c>
      <c r="AA126" s="92" t="s">
        <v>254</v>
      </c>
      <c r="AB126" s="92" t="s">
        <v>255</v>
      </c>
      <c r="AC126" s="92" t="s">
        <v>255</v>
      </c>
      <c r="AD126" s="113" t="s">
        <v>255</v>
      </c>
      <c r="AE126" s="113" t="s">
        <v>270</v>
      </c>
      <c r="AF126" s="113" t="s">
        <v>255</v>
      </c>
      <c r="AG1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26" s="109" t="s">
        <v>259</v>
      </c>
      <c r="AI126" s="113" t="s">
        <v>54</v>
      </c>
      <c r="AJ126" s="113" t="s">
        <v>6</v>
      </c>
      <c r="AK126" s="114" t="s">
        <v>201</v>
      </c>
      <c r="AL126" s="92">
        <f t="shared" si="2"/>
        <v>2</v>
      </c>
      <c r="AM1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26" s="118"/>
      <c r="AO126" s="115" t="str">
        <f t="shared" si="3"/>
        <v>SI</v>
      </c>
      <c r="AP12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26" s="92" t="e" vm="16">
        <f>_xlfn.XLOOKUP(año24[[#This Row],[VALORACION DEL RIESGO RESULTANTE CON CONTROLES (Riesgo residual) - INTERPRETACIÓN DEL RIESGO]], Nivel[Calsificación], Nivel[Imagen])</f>
        <v>#VALUE!</v>
      </c>
      <c r="AW126" s="32"/>
      <c r="AX126" s="32"/>
      <c r="AY126" s="32"/>
      <c r="AZ126" s="32"/>
      <c r="BA126" s="32"/>
      <c r="BB126" s="32"/>
      <c r="BC126" s="32"/>
      <c r="BD126" s="32"/>
      <c r="BE126" s="32"/>
      <c r="BH126" s="21"/>
      <c r="BI126" s="33"/>
    </row>
    <row r="127" spans="1:61" ht="165.45" customHeight="1" x14ac:dyDescent="0.2">
      <c r="A127" s="10"/>
      <c r="B127" s="92">
        <v>118</v>
      </c>
      <c r="C127" s="92">
        <v>2024</v>
      </c>
      <c r="D127" s="92" t="s">
        <v>244</v>
      </c>
      <c r="E127" s="109" t="s">
        <v>321</v>
      </c>
      <c r="F127" s="109" t="s">
        <v>395</v>
      </c>
      <c r="G127" s="109" t="s">
        <v>323</v>
      </c>
      <c r="H127" s="92" t="s">
        <v>277</v>
      </c>
      <c r="I127" s="92" t="s">
        <v>68</v>
      </c>
      <c r="J127" s="92" t="e" vm="17">
        <f>_xlfn.XLOOKUP(año24[[#This Row],[PELIGRO -Tipo]], Tabla12[Calsificación], Tabla12[Imagen])</f>
        <v>#VALUE!</v>
      </c>
      <c r="K127" s="92" t="s">
        <v>85</v>
      </c>
      <c r="L127" s="92" t="s">
        <v>129</v>
      </c>
      <c r="M127" s="112" t="s">
        <v>249</v>
      </c>
      <c r="N127" s="124" t="s">
        <v>250</v>
      </c>
      <c r="O127" s="112">
        <v>2</v>
      </c>
      <c r="P127" s="112">
        <v>12</v>
      </c>
      <c r="Q127" s="112">
        <v>2</v>
      </c>
      <c r="R127" s="112">
        <v>8</v>
      </c>
      <c r="S127" s="92" t="s">
        <v>138</v>
      </c>
      <c r="T127" s="92" t="s">
        <v>267</v>
      </c>
      <c r="U127" s="92" t="s">
        <v>268</v>
      </c>
      <c r="V127" s="113" t="s">
        <v>269</v>
      </c>
      <c r="W127" s="113" t="s">
        <v>53</v>
      </c>
      <c r="X127" s="113" t="s">
        <v>6</v>
      </c>
      <c r="Y127" s="114" t="s">
        <v>201</v>
      </c>
      <c r="Z127" s="92">
        <f>INDEX($AS$3:$AV$6,MATCH($W127,$AR$3:$AR$6,FALSE),MATCH($Y127,AS$7:$AV$7,FALSE))</f>
        <v>4</v>
      </c>
      <c r="AA127" s="92" t="s">
        <v>254</v>
      </c>
      <c r="AB127" s="92" t="s">
        <v>255</v>
      </c>
      <c r="AC127" s="92" t="s">
        <v>255</v>
      </c>
      <c r="AD127" s="113" t="s">
        <v>255</v>
      </c>
      <c r="AE127" s="113" t="s">
        <v>270</v>
      </c>
      <c r="AF127" s="113" t="s">
        <v>255</v>
      </c>
      <c r="AG1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27" s="109" t="s">
        <v>259</v>
      </c>
      <c r="AI127" s="113" t="s">
        <v>54</v>
      </c>
      <c r="AJ127" s="113" t="s">
        <v>6</v>
      </c>
      <c r="AK127" s="114" t="s">
        <v>201</v>
      </c>
      <c r="AL127" s="92">
        <f t="shared" si="2"/>
        <v>2</v>
      </c>
      <c r="AM1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27" s="118"/>
      <c r="AO127" s="115" t="str">
        <f t="shared" si="3"/>
        <v>SI</v>
      </c>
      <c r="AP12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27" s="92" t="e" vm="16">
        <f>_xlfn.XLOOKUP(año24[[#This Row],[VALORACION DEL RIESGO RESULTANTE CON CONTROLES (Riesgo residual) - INTERPRETACIÓN DEL RIESGO]], Nivel[Calsificación], Nivel[Imagen])</f>
        <v>#VALUE!</v>
      </c>
      <c r="AW127" s="32"/>
      <c r="AX127" s="32"/>
      <c r="AY127" s="32"/>
      <c r="AZ127" s="32"/>
      <c r="BA127" s="32"/>
      <c r="BB127" s="32"/>
      <c r="BC127" s="32"/>
      <c r="BD127" s="32"/>
      <c r="BE127" s="32"/>
      <c r="BH127" s="21"/>
      <c r="BI127" s="33"/>
    </row>
    <row r="128" spans="1:61" ht="99" customHeight="1" x14ac:dyDescent="0.2">
      <c r="A128" s="10"/>
      <c r="B128" s="92">
        <v>119</v>
      </c>
      <c r="C128" s="92">
        <v>2024</v>
      </c>
      <c r="D128" s="92" t="s">
        <v>244</v>
      </c>
      <c r="E128" s="109" t="s">
        <v>321</v>
      </c>
      <c r="F128" s="109" t="s">
        <v>395</v>
      </c>
      <c r="G128" s="109" t="s">
        <v>323</v>
      </c>
      <c r="H128" s="92" t="s">
        <v>409</v>
      </c>
      <c r="I128" s="92" t="s">
        <v>66</v>
      </c>
      <c r="J128" s="92" t="e" vm="19">
        <f>_xlfn.XLOOKUP(año24[[#This Row],[PELIGRO -Tipo]], Tabla12[Calsificación], Tabla12[Imagen])</f>
        <v>#VALUE!</v>
      </c>
      <c r="K128" s="92" t="s">
        <v>99</v>
      </c>
      <c r="L128" s="92" t="s">
        <v>128</v>
      </c>
      <c r="M128" s="112" t="s">
        <v>249</v>
      </c>
      <c r="N128" s="124" t="s">
        <v>250</v>
      </c>
      <c r="O128" s="112">
        <v>2</v>
      </c>
      <c r="P128" s="112">
        <v>12</v>
      </c>
      <c r="Q128" s="112">
        <v>2</v>
      </c>
      <c r="R128" s="112">
        <v>8</v>
      </c>
      <c r="S128" s="92" t="s">
        <v>138</v>
      </c>
      <c r="T128" s="92" t="s">
        <v>346</v>
      </c>
      <c r="U128" s="92" t="s">
        <v>410</v>
      </c>
      <c r="V128" s="113" t="s">
        <v>411</v>
      </c>
      <c r="W128" s="113" t="s">
        <v>53</v>
      </c>
      <c r="X128" s="113" t="s">
        <v>6</v>
      </c>
      <c r="Y128" s="114" t="s">
        <v>40</v>
      </c>
      <c r="Z128" s="92">
        <f>INDEX($AS$3:$AV$6,MATCH($W128,$AR$3:$AR$6,FALSE),MATCH($Y128,AS$7:$AV$7,FALSE))</f>
        <v>6</v>
      </c>
      <c r="AA128" s="92" t="s">
        <v>254</v>
      </c>
      <c r="AB128" s="92" t="s">
        <v>255</v>
      </c>
      <c r="AC128" s="92" t="s">
        <v>255</v>
      </c>
      <c r="AD128" s="113" t="s">
        <v>346</v>
      </c>
      <c r="AE128" s="113" t="s">
        <v>412</v>
      </c>
      <c r="AF128" s="113" t="s">
        <v>258</v>
      </c>
      <c r="AG1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128" s="109" t="s">
        <v>259</v>
      </c>
      <c r="AI128" s="113" t="s">
        <v>53</v>
      </c>
      <c r="AJ128" s="113" t="s">
        <v>6</v>
      </c>
      <c r="AK128" s="114" t="s">
        <v>201</v>
      </c>
      <c r="AL128" s="92">
        <f t="shared" si="2"/>
        <v>4</v>
      </c>
      <c r="AM1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28" s="118"/>
      <c r="AO128" s="115" t="str">
        <f t="shared" si="3"/>
        <v>SI</v>
      </c>
      <c r="AP12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28" s="92" t="e" vm="14">
        <f>_xlfn.XLOOKUP(año24[[#This Row],[VALORACION DEL RIESGO RESULTANTE CON CONTROLES (Riesgo residual) - INTERPRETACIÓN DEL RIESGO]], Nivel[Calsificación], Nivel[Imagen])</f>
        <v>#VALUE!</v>
      </c>
      <c r="AW128" s="32"/>
      <c r="AX128" s="32"/>
      <c r="AY128" s="32"/>
      <c r="AZ128" s="32"/>
      <c r="BA128" s="32"/>
      <c r="BB128" s="32"/>
      <c r="BC128" s="32"/>
      <c r="BD128" s="32"/>
      <c r="BE128" s="32"/>
      <c r="BH128" s="21"/>
      <c r="BI128" s="33"/>
    </row>
    <row r="129" spans="1:61" ht="66" customHeight="1" x14ac:dyDescent="0.2">
      <c r="A129" s="10"/>
      <c r="B129" s="92">
        <v>120</v>
      </c>
      <c r="C129" s="92">
        <v>2024</v>
      </c>
      <c r="D129" s="92" t="s">
        <v>244</v>
      </c>
      <c r="E129" s="109" t="s">
        <v>321</v>
      </c>
      <c r="F129" s="109" t="s">
        <v>395</v>
      </c>
      <c r="G129" s="109" t="s">
        <v>323</v>
      </c>
      <c r="H129" s="113" t="s">
        <v>278</v>
      </c>
      <c r="I129" s="92" t="s">
        <v>66</v>
      </c>
      <c r="J129" s="92" t="e" vm="19">
        <f>_xlfn.XLOOKUP(año24[[#This Row],[PELIGRO -Tipo]], Tabla12[Calsificación], Tabla12[Imagen])</f>
        <v>#VALUE!</v>
      </c>
      <c r="K129" s="92" t="s">
        <v>121</v>
      </c>
      <c r="L129" s="92" t="s">
        <v>129</v>
      </c>
      <c r="M129" s="112" t="s">
        <v>249</v>
      </c>
      <c r="N129" s="124" t="s">
        <v>250</v>
      </c>
      <c r="O129" s="112">
        <v>2</v>
      </c>
      <c r="P129" s="112">
        <v>12</v>
      </c>
      <c r="Q129" s="112">
        <v>2</v>
      </c>
      <c r="R129" s="112">
        <v>4</v>
      </c>
      <c r="S129" s="92" t="s">
        <v>138</v>
      </c>
      <c r="T129" s="92" t="s">
        <v>255</v>
      </c>
      <c r="U129" s="92" t="s">
        <v>255</v>
      </c>
      <c r="V129" s="113" t="s">
        <v>279</v>
      </c>
      <c r="W129" s="113" t="s">
        <v>53</v>
      </c>
      <c r="X129" s="113" t="s">
        <v>6</v>
      </c>
      <c r="Y129" s="114" t="s">
        <v>40</v>
      </c>
      <c r="Z129" s="92">
        <f>INDEX($AS$3:$AV$6,MATCH($W129,$AR$3:$AR$6,FALSE),MATCH($Y129,AS$7:$AV$7,FALSE))</f>
        <v>6</v>
      </c>
      <c r="AA129" s="92" t="s">
        <v>254</v>
      </c>
      <c r="AB129" s="92" t="s">
        <v>255</v>
      </c>
      <c r="AC129" s="92" t="s">
        <v>255</v>
      </c>
      <c r="AD129" s="113" t="s">
        <v>255</v>
      </c>
      <c r="AE129" s="113" t="s">
        <v>280</v>
      </c>
      <c r="AF129" s="113" t="s">
        <v>258</v>
      </c>
      <c r="AG1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129" s="109" t="s">
        <v>259</v>
      </c>
      <c r="AI129" s="113" t="s">
        <v>53</v>
      </c>
      <c r="AJ129" s="113" t="s">
        <v>6</v>
      </c>
      <c r="AK129" s="114" t="s">
        <v>201</v>
      </c>
      <c r="AL129" s="92">
        <f t="shared" si="2"/>
        <v>4</v>
      </c>
      <c r="AM1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29" s="118"/>
      <c r="AO129" s="115" t="str">
        <f t="shared" si="3"/>
        <v>SI</v>
      </c>
      <c r="AP12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29" s="92" t="e" vm="14">
        <f>_xlfn.XLOOKUP(año24[[#This Row],[VALORACION DEL RIESGO RESULTANTE CON CONTROLES (Riesgo residual) - INTERPRETACIÓN DEL RIESGO]], Nivel[Calsificación], Nivel[Imagen])</f>
        <v>#VALUE!</v>
      </c>
      <c r="AW129" s="32"/>
      <c r="AX129" s="32"/>
      <c r="AY129" s="32"/>
      <c r="AZ129" s="32"/>
      <c r="BA129" s="32"/>
      <c r="BB129" s="32"/>
      <c r="BC129" s="32"/>
      <c r="BD129" s="32"/>
      <c r="BE129" s="32"/>
      <c r="BH129" s="21"/>
      <c r="BI129" s="33"/>
    </row>
    <row r="130" spans="1:61" ht="66" customHeight="1" x14ac:dyDescent="0.2">
      <c r="A130" s="10"/>
      <c r="B130" s="92">
        <v>121</v>
      </c>
      <c r="C130" s="92">
        <v>2024</v>
      </c>
      <c r="D130" s="92" t="s">
        <v>244</v>
      </c>
      <c r="E130" s="109" t="s">
        <v>321</v>
      </c>
      <c r="F130" s="109" t="s">
        <v>395</v>
      </c>
      <c r="G130" s="109" t="s">
        <v>323</v>
      </c>
      <c r="H130" s="92" t="s">
        <v>272</v>
      </c>
      <c r="I130" s="92" t="s">
        <v>67</v>
      </c>
      <c r="J130" s="92" t="e" vm="18">
        <f>_xlfn.XLOOKUP(año24[[#This Row],[PELIGRO -Tipo]], Tabla12[Calsificación], Tabla12[Imagen])</f>
        <v>#VALUE!</v>
      </c>
      <c r="K130" s="92" t="s">
        <v>100</v>
      </c>
      <c r="L130" s="92" t="s">
        <v>130</v>
      </c>
      <c r="M130" s="112" t="s">
        <v>249</v>
      </c>
      <c r="N130" s="124" t="s">
        <v>250</v>
      </c>
      <c r="O130" s="112">
        <v>2</v>
      </c>
      <c r="P130" s="112">
        <v>12</v>
      </c>
      <c r="Q130" s="112">
        <v>2</v>
      </c>
      <c r="R130" s="112">
        <v>8</v>
      </c>
      <c r="S130" s="92" t="s">
        <v>138</v>
      </c>
      <c r="T130" s="92" t="s">
        <v>273</v>
      </c>
      <c r="U130" s="92" t="s">
        <v>274</v>
      </c>
      <c r="V130" s="113" t="s">
        <v>275</v>
      </c>
      <c r="W130" s="113" t="s">
        <v>53</v>
      </c>
      <c r="X130" s="113" t="s">
        <v>6</v>
      </c>
      <c r="Y130" s="114" t="s">
        <v>40</v>
      </c>
      <c r="Z130" s="92">
        <f>INDEX($AS$3:$AV$6,MATCH($W130,$AR$3:$AR$6,FALSE),MATCH($Y130,AS$7:$AV$7,FALSE))</f>
        <v>6</v>
      </c>
      <c r="AA130" s="92" t="s">
        <v>254</v>
      </c>
      <c r="AB130" s="92" t="s">
        <v>255</v>
      </c>
      <c r="AC130" s="92" t="s">
        <v>255</v>
      </c>
      <c r="AD130" s="113" t="s">
        <v>255</v>
      </c>
      <c r="AE130" s="113" t="s">
        <v>276</v>
      </c>
      <c r="AF130" s="113" t="s">
        <v>258</v>
      </c>
      <c r="AG1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130" s="109" t="s">
        <v>259</v>
      </c>
      <c r="AI130" s="113" t="s">
        <v>53</v>
      </c>
      <c r="AJ130" s="113" t="s">
        <v>6</v>
      </c>
      <c r="AK130" s="114" t="s">
        <v>201</v>
      </c>
      <c r="AL130" s="92">
        <f t="shared" si="2"/>
        <v>4</v>
      </c>
      <c r="AM1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0" s="118"/>
      <c r="AO130" s="115" t="str">
        <f t="shared" si="3"/>
        <v>SI</v>
      </c>
      <c r="AP13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30" s="92" t="e" vm="14">
        <f>_xlfn.XLOOKUP(año24[[#This Row],[VALORACION DEL RIESGO RESULTANTE CON CONTROLES (Riesgo residual) - INTERPRETACIÓN DEL RIESGO]], Nivel[Calsificación], Nivel[Imagen])</f>
        <v>#VALUE!</v>
      </c>
      <c r="AW130" s="32"/>
      <c r="AX130" s="32"/>
      <c r="AY130" s="32"/>
      <c r="AZ130" s="32"/>
      <c r="BA130" s="32"/>
      <c r="BB130" s="32"/>
      <c r="BC130" s="32"/>
      <c r="BD130" s="32"/>
      <c r="BE130" s="32"/>
      <c r="BH130" s="21"/>
      <c r="BI130" s="33"/>
    </row>
    <row r="131" spans="1:61" ht="99" customHeight="1" x14ac:dyDescent="0.2">
      <c r="A131" s="10"/>
      <c r="B131" s="92">
        <v>122</v>
      </c>
      <c r="C131" s="92">
        <v>2024</v>
      </c>
      <c r="D131" s="92" t="s">
        <v>244</v>
      </c>
      <c r="E131" s="109" t="s">
        <v>321</v>
      </c>
      <c r="F131" s="109" t="s">
        <v>395</v>
      </c>
      <c r="G131" s="109" t="s">
        <v>323</v>
      </c>
      <c r="H131" s="92" t="s">
        <v>413</v>
      </c>
      <c r="I131" s="92" t="s">
        <v>69</v>
      </c>
      <c r="J131" s="92" t="e" vm="21">
        <f>_xlfn.XLOOKUP(año24[[#This Row],[PELIGRO -Tipo]], Tabla12[Calsificación], Tabla12[Imagen])</f>
        <v>#VALUE!</v>
      </c>
      <c r="K131" s="92" t="s">
        <v>102</v>
      </c>
      <c r="L131" s="92" t="s">
        <v>129</v>
      </c>
      <c r="M131" s="112" t="s">
        <v>249</v>
      </c>
      <c r="N131" s="124" t="s">
        <v>250</v>
      </c>
      <c r="O131" s="112">
        <v>2</v>
      </c>
      <c r="P131" s="112">
        <v>12</v>
      </c>
      <c r="Q131" s="112">
        <v>2</v>
      </c>
      <c r="R131" s="112">
        <v>8</v>
      </c>
      <c r="S131" s="92" t="s">
        <v>138</v>
      </c>
      <c r="T131" s="92" t="s">
        <v>317</v>
      </c>
      <c r="U131" s="92" t="s">
        <v>318</v>
      </c>
      <c r="V131" s="113" t="s">
        <v>319</v>
      </c>
      <c r="W131" s="113" t="s">
        <v>52</v>
      </c>
      <c r="X131" s="113" t="s">
        <v>6</v>
      </c>
      <c r="Y131" s="114" t="s">
        <v>201</v>
      </c>
      <c r="Z131" s="92">
        <f>INDEX($AS$3:$AV$6,MATCH($W131,$AR$3:$AR$6,FALSE),MATCH($Y131,AS$7:$AV$7,FALSE))</f>
        <v>6</v>
      </c>
      <c r="AA131" s="92" t="s">
        <v>254</v>
      </c>
      <c r="AB131" s="92" t="s">
        <v>255</v>
      </c>
      <c r="AC131" s="92" t="s">
        <v>255</v>
      </c>
      <c r="AD131" s="113" t="s">
        <v>255</v>
      </c>
      <c r="AE131" s="113" t="s">
        <v>320</v>
      </c>
      <c r="AF131" s="113" t="s">
        <v>258</v>
      </c>
      <c r="AG1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131" s="109" t="s">
        <v>259</v>
      </c>
      <c r="AI131" s="113" t="s">
        <v>53</v>
      </c>
      <c r="AJ131" s="113" t="s">
        <v>6</v>
      </c>
      <c r="AK131" s="114" t="s">
        <v>201</v>
      </c>
      <c r="AL131" s="92">
        <f t="shared" si="2"/>
        <v>4</v>
      </c>
      <c r="AM1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1" s="118"/>
      <c r="AO131" s="115" t="str">
        <f t="shared" si="3"/>
        <v>SI</v>
      </c>
      <c r="AP13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31" s="92" t="e" vm="14">
        <f>_xlfn.XLOOKUP(año24[[#This Row],[VALORACION DEL RIESGO RESULTANTE CON CONTROLES (Riesgo residual) - INTERPRETACIÓN DEL RIESGO]], Nivel[Calsificación], Nivel[Imagen])</f>
        <v>#VALUE!</v>
      </c>
      <c r="AW131" s="32"/>
      <c r="AX131" s="32"/>
      <c r="AY131" s="32"/>
      <c r="AZ131" s="32"/>
      <c r="BA131" s="32"/>
      <c r="BB131" s="32"/>
      <c r="BC131" s="32"/>
      <c r="BD131" s="32"/>
      <c r="BE131" s="32"/>
      <c r="BH131" s="21"/>
      <c r="BI131" s="33"/>
    </row>
    <row r="132" spans="1:61" ht="88.2" customHeight="1" x14ac:dyDescent="0.2">
      <c r="A132" s="10"/>
      <c r="B132" s="92">
        <v>123</v>
      </c>
      <c r="C132" s="92">
        <v>2024</v>
      </c>
      <c r="D132" s="92" t="s">
        <v>244</v>
      </c>
      <c r="E132" s="109" t="s">
        <v>321</v>
      </c>
      <c r="F132" s="109" t="s">
        <v>395</v>
      </c>
      <c r="G132" s="109" t="s">
        <v>323</v>
      </c>
      <c r="H132" s="92" t="s">
        <v>414</v>
      </c>
      <c r="I132" s="92" t="s">
        <v>70</v>
      </c>
      <c r="J132" s="92" t="e" vm="13">
        <f>_xlfn.XLOOKUP(año24[[#This Row],[PELIGRO -Tipo]], Tabla12[Calsificación], Tabla12[Imagen])</f>
        <v>#VALUE!</v>
      </c>
      <c r="K132" s="92" t="s">
        <v>103</v>
      </c>
      <c r="L132" s="92" t="s">
        <v>128</v>
      </c>
      <c r="M132" s="112" t="s">
        <v>249</v>
      </c>
      <c r="N132" s="124" t="s">
        <v>250</v>
      </c>
      <c r="O132" s="112">
        <v>2</v>
      </c>
      <c r="P132" s="112">
        <v>12</v>
      </c>
      <c r="Q132" s="112">
        <v>2</v>
      </c>
      <c r="R132" s="112">
        <v>4</v>
      </c>
      <c r="S132" s="92" t="s">
        <v>138</v>
      </c>
      <c r="T132" s="92" t="s">
        <v>289</v>
      </c>
      <c r="U132" s="92" t="s">
        <v>290</v>
      </c>
      <c r="V132" s="113" t="s">
        <v>291</v>
      </c>
      <c r="W132" s="113" t="s">
        <v>51</v>
      </c>
      <c r="X132" s="113" t="s">
        <v>6</v>
      </c>
      <c r="Y132" s="114" t="s">
        <v>201</v>
      </c>
      <c r="Z132" s="92">
        <f>INDEX($AS$3:$AV$6,MATCH($W132,$AR$3:$AR$6,FALSE),MATCH($Y132,AS$7:$AV$7,FALSE))</f>
        <v>8</v>
      </c>
      <c r="AA132" s="92" t="s">
        <v>254</v>
      </c>
      <c r="AB132" s="92" t="s">
        <v>255</v>
      </c>
      <c r="AC132" s="92" t="s">
        <v>255</v>
      </c>
      <c r="AD132" s="113" t="s">
        <v>255</v>
      </c>
      <c r="AE132" s="113" t="s">
        <v>292</v>
      </c>
      <c r="AF132" s="113" t="s">
        <v>258</v>
      </c>
      <c r="AG1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132" s="109" t="s">
        <v>259</v>
      </c>
      <c r="AI132" s="113" t="s">
        <v>51</v>
      </c>
      <c r="AJ132" s="113" t="s">
        <v>6</v>
      </c>
      <c r="AK132" s="114" t="s">
        <v>46</v>
      </c>
      <c r="AL132" s="92">
        <f t="shared" si="2"/>
        <v>4</v>
      </c>
      <c r="AM1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2" s="118"/>
      <c r="AO132" s="115" t="str">
        <f t="shared" si="3"/>
        <v>SI</v>
      </c>
      <c r="AP13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32" s="92" t="e" vm="14">
        <f>_xlfn.XLOOKUP(año24[[#This Row],[VALORACION DEL RIESGO RESULTANTE CON CONTROLES (Riesgo residual) - INTERPRETACIÓN DEL RIESGO]], Nivel[Calsificación], Nivel[Imagen])</f>
        <v>#VALUE!</v>
      </c>
      <c r="AW132" s="32"/>
      <c r="AX132" s="32"/>
      <c r="AY132" s="32"/>
      <c r="AZ132" s="32"/>
      <c r="BA132" s="32"/>
      <c r="BB132" s="32"/>
      <c r="BC132" s="32"/>
      <c r="BD132" s="32"/>
      <c r="BE132" s="32"/>
      <c r="BH132" s="21"/>
      <c r="BI132" s="33"/>
    </row>
    <row r="133" spans="1:61" ht="66" customHeight="1" x14ac:dyDescent="0.2">
      <c r="A133" s="10"/>
      <c r="B133" s="92">
        <v>124</v>
      </c>
      <c r="C133" s="92">
        <v>2024</v>
      </c>
      <c r="D133" s="92" t="s">
        <v>244</v>
      </c>
      <c r="E133" s="109" t="s">
        <v>321</v>
      </c>
      <c r="F133" s="109" t="s">
        <v>395</v>
      </c>
      <c r="G133" s="109" t="s">
        <v>323</v>
      </c>
      <c r="H133" s="92" t="s">
        <v>415</v>
      </c>
      <c r="I133" s="92" t="s">
        <v>66</v>
      </c>
      <c r="J133" s="92" t="e" vm="19">
        <f>_xlfn.XLOOKUP(año24[[#This Row],[PELIGRO -Tipo]], Tabla12[Calsificación], Tabla12[Imagen])</f>
        <v>#VALUE!</v>
      </c>
      <c r="K133" s="92" t="s">
        <v>99</v>
      </c>
      <c r="L133" s="92" t="s">
        <v>129</v>
      </c>
      <c r="M133" s="112" t="s">
        <v>249</v>
      </c>
      <c r="N133" s="124" t="s">
        <v>250</v>
      </c>
      <c r="O133" s="112">
        <v>2</v>
      </c>
      <c r="P133" s="112">
        <v>12</v>
      </c>
      <c r="Q133" s="112">
        <v>2</v>
      </c>
      <c r="R133" s="112">
        <v>8</v>
      </c>
      <c r="S133" s="92" t="s">
        <v>138</v>
      </c>
      <c r="T133" s="92" t="s">
        <v>346</v>
      </c>
      <c r="U133" s="92" t="s">
        <v>410</v>
      </c>
      <c r="V133" s="113" t="s">
        <v>411</v>
      </c>
      <c r="W133" s="113" t="s">
        <v>53</v>
      </c>
      <c r="X133" s="113" t="s">
        <v>6</v>
      </c>
      <c r="Y133" s="114" t="s">
        <v>40</v>
      </c>
      <c r="Z133" s="92">
        <f>INDEX($AS$3:$AV$6,MATCH($W133,$AR$3:$AR$6,FALSE),MATCH($Y133,AS$7:$AV$7,FALSE))</f>
        <v>6</v>
      </c>
      <c r="AA133" s="92" t="s">
        <v>254</v>
      </c>
      <c r="AB133" s="92" t="s">
        <v>255</v>
      </c>
      <c r="AC133" s="92" t="s">
        <v>255</v>
      </c>
      <c r="AD133" s="113" t="s">
        <v>346</v>
      </c>
      <c r="AE133" s="113" t="s">
        <v>412</v>
      </c>
      <c r="AF133" s="113" t="s">
        <v>258</v>
      </c>
      <c r="AG1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133" s="109" t="s">
        <v>259</v>
      </c>
      <c r="AI133" s="113" t="s">
        <v>54</v>
      </c>
      <c r="AJ133" s="113" t="s">
        <v>6</v>
      </c>
      <c r="AK133" s="114" t="s">
        <v>46</v>
      </c>
      <c r="AL133" s="92">
        <f t="shared" si="2"/>
        <v>1</v>
      </c>
      <c r="AM1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33" s="118"/>
      <c r="AO133" s="115" t="str">
        <f t="shared" si="3"/>
        <v>SI</v>
      </c>
      <c r="AP13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33" s="92" t="e" vm="16">
        <f>_xlfn.XLOOKUP(año24[[#This Row],[VALORACION DEL RIESGO RESULTANTE CON CONTROLES (Riesgo residual) - INTERPRETACIÓN DEL RIESGO]], Nivel[Calsificación], Nivel[Imagen])</f>
        <v>#VALUE!</v>
      </c>
      <c r="AW133" s="32"/>
      <c r="AX133" s="32"/>
      <c r="AY133" s="32"/>
      <c r="AZ133" s="32"/>
      <c r="BA133" s="32"/>
      <c r="BB133" s="32"/>
      <c r="BC133" s="32"/>
      <c r="BD133" s="32"/>
      <c r="BE133" s="32"/>
      <c r="BH133" s="21"/>
      <c r="BI133" s="33"/>
    </row>
    <row r="134" spans="1:61" ht="66" customHeight="1" x14ac:dyDescent="0.2">
      <c r="A134" s="10"/>
      <c r="B134" s="92">
        <v>125</v>
      </c>
      <c r="C134" s="92">
        <v>2024</v>
      </c>
      <c r="D134" s="92" t="s">
        <v>244</v>
      </c>
      <c r="E134" s="109" t="s">
        <v>321</v>
      </c>
      <c r="F134" s="109" t="s">
        <v>395</v>
      </c>
      <c r="G134" s="109" t="s">
        <v>323</v>
      </c>
      <c r="H134" s="92" t="s">
        <v>285</v>
      </c>
      <c r="I134" s="92" t="s">
        <v>65</v>
      </c>
      <c r="J134" s="92" t="e" vm="20">
        <f>_xlfn.XLOOKUP(año24[[#This Row],[PELIGRO -Tipo]], Tabla12[Calsificación], Tabla12[Imagen])</f>
        <v>#VALUE!</v>
      </c>
      <c r="K134" s="92" t="s">
        <v>74</v>
      </c>
      <c r="L134" s="92" t="s">
        <v>129</v>
      </c>
      <c r="M134" s="112" t="s">
        <v>249</v>
      </c>
      <c r="N134" s="124" t="s">
        <v>250</v>
      </c>
      <c r="O134" s="112">
        <v>2</v>
      </c>
      <c r="P134" s="112">
        <v>12</v>
      </c>
      <c r="Q134" s="112">
        <v>2</v>
      </c>
      <c r="R134" s="112">
        <v>8</v>
      </c>
      <c r="S134" s="92" t="s">
        <v>138</v>
      </c>
      <c r="T134" s="92"/>
      <c r="U134" s="92"/>
      <c r="V134" s="113" t="s">
        <v>286</v>
      </c>
      <c r="W134" s="113" t="s">
        <v>53</v>
      </c>
      <c r="X134" s="113" t="s">
        <v>6</v>
      </c>
      <c r="Y134" s="114" t="s">
        <v>40</v>
      </c>
      <c r="Z134" s="92">
        <f>INDEX($AS$3:$AV$6,MATCH($W134,$AR$3:$AR$6,FALSE),MATCH($Y134,AS$7:$AV$7,FALSE))</f>
        <v>6</v>
      </c>
      <c r="AA134" s="92" t="s">
        <v>254</v>
      </c>
      <c r="AB134" s="92" t="s">
        <v>255</v>
      </c>
      <c r="AC134" s="92" t="s">
        <v>255</v>
      </c>
      <c r="AD134" s="113"/>
      <c r="AE134" s="113" t="s">
        <v>287</v>
      </c>
      <c r="AF134" s="113" t="s">
        <v>258</v>
      </c>
      <c r="AG1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134" s="109" t="s">
        <v>259</v>
      </c>
      <c r="AI134" s="113" t="s">
        <v>53</v>
      </c>
      <c r="AJ134" s="113" t="s">
        <v>6</v>
      </c>
      <c r="AK134" s="114" t="s">
        <v>201</v>
      </c>
      <c r="AL134" s="92">
        <f t="shared" si="2"/>
        <v>4</v>
      </c>
      <c r="AM1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4" s="118"/>
      <c r="AO134" s="115" t="str">
        <f t="shared" si="3"/>
        <v>SI</v>
      </c>
      <c r="AP13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34" s="92" t="e" vm="14">
        <f>_xlfn.XLOOKUP(año24[[#This Row],[VALORACION DEL RIESGO RESULTANTE CON CONTROLES (Riesgo residual) - INTERPRETACIÓN DEL RIESGO]], Nivel[Calsificación], Nivel[Imagen])</f>
        <v>#VALUE!</v>
      </c>
      <c r="AW134" s="32"/>
      <c r="AX134" s="32"/>
      <c r="AY134" s="32"/>
      <c r="AZ134" s="32"/>
      <c r="BA134" s="32"/>
      <c r="BB134" s="32"/>
      <c r="BC134" s="32"/>
      <c r="BD134" s="32"/>
      <c r="BE134" s="32"/>
      <c r="BH134" s="21"/>
      <c r="BI134" s="33"/>
    </row>
    <row r="135" spans="1:61" ht="65.7" customHeight="1" x14ac:dyDescent="0.2">
      <c r="A135" s="10"/>
      <c r="B135" s="92">
        <v>126</v>
      </c>
      <c r="C135" s="92">
        <v>2024</v>
      </c>
      <c r="D135" s="92" t="s">
        <v>244</v>
      </c>
      <c r="E135" s="109" t="s">
        <v>321</v>
      </c>
      <c r="F135" s="109" t="s">
        <v>395</v>
      </c>
      <c r="G135" s="109" t="s">
        <v>323</v>
      </c>
      <c r="H135" s="92" t="s">
        <v>281</v>
      </c>
      <c r="I135" s="92" t="s">
        <v>65</v>
      </c>
      <c r="J135" s="92" t="e" vm="20">
        <f>_xlfn.XLOOKUP(año24[[#This Row],[PELIGRO -Tipo]], Tabla12[Calsificación], Tabla12[Imagen])</f>
        <v>#VALUE!</v>
      </c>
      <c r="K135" s="92" t="s">
        <v>113</v>
      </c>
      <c r="L135" s="92" t="s">
        <v>128</v>
      </c>
      <c r="M135" s="112" t="s">
        <v>249</v>
      </c>
      <c r="N135" s="124" t="s">
        <v>250</v>
      </c>
      <c r="O135" s="112">
        <v>2</v>
      </c>
      <c r="P135" s="112">
        <v>12</v>
      </c>
      <c r="Q135" s="112">
        <v>2</v>
      </c>
      <c r="R135" s="112">
        <v>8</v>
      </c>
      <c r="S135" s="92" t="s">
        <v>138</v>
      </c>
      <c r="T135" s="92" t="s">
        <v>255</v>
      </c>
      <c r="U135" s="92" t="s">
        <v>282</v>
      </c>
      <c r="V135" s="113" t="s">
        <v>283</v>
      </c>
      <c r="W135" s="113" t="s">
        <v>53</v>
      </c>
      <c r="X135" s="113" t="s">
        <v>6</v>
      </c>
      <c r="Y135" s="114" t="s">
        <v>40</v>
      </c>
      <c r="Z135" s="92">
        <f>INDEX($AS$3:$AV$6,MATCH($W135,$AR$3:$AR$6,FALSE),MATCH($Y135,AS$7:$AV$7,FALSE))</f>
        <v>6</v>
      </c>
      <c r="AA135" s="92" t="s">
        <v>254</v>
      </c>
      <c r="AB135" s="92" t="s">
        <v>255</v>
      </c>
      <c r="AC135" s="92" t="s">
        <v>255</v>
      </c>
      <c r="AD135" s="113" t="s">
        <v>255</v>
      </c>
      <c r="AE135" s="113" t="s">
        <v>284</v>
      </c>
      <c r="AF135" s="113" t="s">
        <v>258</v>
      </c>
      <c r="AG1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135" s="109" t="s">
        <v>259</v>
      </c>
      <c r="AI135" s="113" t="s">
        <v>53</v>
      </c>
      <c r="AJ135" s="113" t="s">
        <v>6</v>
      </c>
      <c r="AK135" s="114" t="s">
        <v>201</v>
      </c>
      <c r="AL135" s="92">
        <f t="shared" si="2"/>
        <v>4</v>
      </c>
      <c r="AM1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5" s="118"/>
      <c r="AO135" s="115" t="str">
        <f t="shared" si="3"/>
        <v>SI</v>
      </c>
      <c r="AP13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35" s="92" t="e" vm="14">
        <f>_xlfn.XLOOKUP(año24[[#This Row],[VALORACION DEL RIESGO RESULTANTE CON CONTROLES (Riesgo residual) - INTERPRETACIÓN DEL RIESGO]], Nivel[Calsificación], Nivel[Imagen])</f>
        <v>#VALUE!</v>
      </c>
      <c r="BH135" s="48"/>
    </row>
    <row r="136" spans="1:61" ht="66" customHeight="1" x14ac:dyDescent="0.2">
      <c r="A136" s="10"/>
      <c r="B136" s="92">
        <v>127</v>
      </c>
      <c r="C136" s="92">
        <v>2024</v>
      </c>
      <c r="D136" s="92" t="s">
        <v>244</v>
      </c>
      <c r="E136" s="109" t="s">
        <v>321</v>
      </c>
      <c r="F136" s="109" t="s">
        <v>395</v>
      </c>
      <c r="G136" s="109" t="s">
        <v>323</v>
      </c>
      <c r="H136" s="113" t="s">
        <v>288</v>
      </c>
      <c r="I136" s="92" t="s">
        <v>70</v>
      </c>
      <c r="J136" s="92" t="e" vm="13">
        <f>_xlfn.XLOOKUP(año24[[#This Row],[PELIGRO -Tipo]], Tabla12[Calsificación], Tabla12[Imagen])</f>
        <v>#VALUE!</v>
      </c>
      <c r="K136" s="92" t="s">
        <v>103</v>
      </c>
      <c r="L136" s="92" t="s">
        <v>128</v>
      </c>
      <c r="M136" s="112" t="s">
        <v>249</v>
      </c>
      <c r="N136" s="124" t="s">
        <v>250</v>
      </c>
      <c r="O136" s="112">
        <v>2</v>
      </c>
      <c r="P136" s="112">
        <v>12</v>
      </c>
      <c r="Q136" s="112">
        <v>2</v>
      </c>
      <c r="R136" s="112">
        <v>8</v>
      </c>
      <c r="S136" s="92" t="s">
        <v>138</v>
      </c>
      <c r="T136" s="92" t="s">
        <v>289</v>
      </c>
      <c r="U136" s="92" t="s">
        <v>290</v>
      </c>
      <c r="V136" s="113" t="s">
        <v>291</v>
      </c>
      <c r="W136" s="113" t="s">
        <v>51</v>
      </c>
      <c r="X136" s="113" t="s">
        <v>6</v>
      </c>
      <c r="Y136" s="114" t="s">
        <v>201</v>
      </c>
      <c r="Z136" s="92">
        <f>INDEX($AS$3:$AV$6,MATCH($W136,$AR$3:$AR$6,FALSE),MATCH($Y136,AS$7:$AV$7,FALSE))</f>
        <v>8</v>
      </c>
      <c r="AA136" s="92" t="s">
        <v>254</v>
      </c>
      <c r="AB136" s="92" t="s">
        <v>255</v>
      </c>
      <c r="AC136" s="92" t="s">
        <v>255</v>
      </c>
      <c r="AD136" s="113" t="s">
        <v>255</v>
      </c>
      <c r="AE136" s="113" t="s">
        <v>292</v>
      </c>
      <c r="AF136" s="113" t="s">
        <v>258</v>
      </c>
      <c r="AG1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136" s="109" t="s">
        <v>259</v>
      </c>
      <c r="AI136" s="113" t="s">
        <v>51</v>
      </c>
      <c r="AJ136" s="113" t="s">
        <v>6</v>
      </c>
      <c r="AK136" s="114" t="s">
        <v>46</v>
      </c>
      <c r="AL136" s="92">
        <f t="shared" si="2"/>
        <v>4</v>
      </c>
      <c r="AM1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6" s="118"/>
      <c r="AO136" s="115" t="str">
        <f t="shared" si="3"/>
        <v>SI</v>
      </c>
      <c r="AP1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36" s="92" t="e" vm="14">
        <f>_xlfn.XLOOKUP(año24[[#This Row],[VALORACION DEL RIESGO RESULTANTE CON CONTROLES (Riesgo residual) - INTERPRETACIÓN DEL RIESGO]], Nivel[Calsificación], Nivel[Imagen])</f>
        <v>#VALUE!</v>
      </c>
      <c r="AW136" s="32"/>
      <c r="AX136" s="32"/>
      <c r="AY136" s="32"/>
      <c r="AZ136" s="32"/>
      <c r="BA136" s="32"/>
      <c r="BB136" s="32"/>
      <c r="BC136" s="32"/>
      <c r="BD136" s="32"/>
      <c r="BE136" s="32"/>
      <c r="BH136" s="21"/>
      <c r="BI136" s="33"/>
    </row>
    <row r="137" spans="1:61" ht="66" customHeight="1" x14ac:dyDescent="0.2">
      <c r="A137" s="10"/>
      <c r="B137" s="92">
        <v>128</v>
      </c>
      <c r="C137" s="92">
        <v>2024</v>
      </c>
      <c r="D137" s="92" t="s">
        <v>244</v>
      </c>
      <c r="E137" s="109" t="s">
        <v>321</v>
      </c>
      <c r="F137" s="109" t="s">
        <v>395</v>
      </c>
      <c r="G137" s="109" t="s">
        <v>323</v>
      </c>
      <c r="H137" s="113" t="s">
        <v>293</v>
      </c>
      <c r="I137" s="92" t="s">
        <v>70</v>
      </c>
      <c r="J137" s="92" t="e" vm="13">
        <f>_xlfn.XLOOKUP(año24[[#This Row],[PELIGRO -Tipo]], Tabla12[Calsificación], Tabla12[Imagen])</f>
        <v>#VALUE!</v>
      </c>
      <c r="K137" s="92" t="s">
        <v>117</v>
      </c>
      <c r="L137" s="92" t="s">
        <v>128</v>
      </c>
      <c r="M137" s="112" t="s">
        <v>249</v>
      </c>
      <c r="N137" s="124" t="s">
        <v>261</v>
      </c>
      <c r="O137" s="112">
        <v>2</v>
      </c>
      <c r="P137" s="112">
        <v>12</v>
      </c>
      <c r="Q137" s="112">
        <v>2</v>
      </c>
      <c r="R137" s="112">
        <v>8</v>
      </c>
      <c r="S137" s="92" t="s">
        <v>138</v>
      </c>
      <c r="T137" s="92"/>
      <c r="U137" s="92" t="s">
        <v>294</v>
      </c>
      <c r="V137" s="113" t="s">
        <v>295</v>
      </c>
      <c r="W137" s="113" t="s">
        <v>51</v>
      </c>
      <c r="X137" s="113" t="s">
        <v>6</v>
      </c>
      <c r="Y137" s="114" t="s">
        <v>201</v>
      </c>
      <c r="Z137" s="92">
        <f>INDEX($AS$3:$AV$6,MATCH($W137,$AR$3:$AR$6,FALSE),MATCH($Y137,AS$7:$AV$7,FALSE))</f>
        <v>8</v>
      </c>
      <c r="AA137" s="92" t="s">
        <v>254</v>
      </c>
      <c r="AB137" s="92" t="s">
        <v>255</v>
      </c>
      <c r="AC137" s="92" t="s">
        <v>255</v>
      </c>
      <c r="AD137" s="113" t="s">
        <v>255</v>
      </c>
      <c r="AE137" s="113" t="s">
        <v>296</v>
      </c>
      <c r="AF137" s="113" t="s">
        <v>255</v>
      </c>
      <c r="AG1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137" s="109" t="s">
        <v>259</v>
      </c>
      <c r="AI137" s="113" t="s">
        <v>53</v>
      </c>
      <c r="AJ137" s="113" t="s">
        <v>6</v>
      </c>
      <c r="AK137" s="114" t="s">
        <v>201</v>
      </c>
      <c r="AL137" s="92">
        <f t="shared" si="2"/>
        <v>4</v>
      </c>
      <c r="AM1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7" s="118"/>
      <c r="AO137" s="115" t="str">
        <f t="shared" si="3"/>
        <v>SI</v>
      </c>
      <c r="AP13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37" s="92" t="e" vm="14">
        <f>_xlfn.XLOOKUP(año24[[#This Row],[VALORACION DEL RIESGO RESULTANTE CON CONTROLES (Riesgo residual) - INTERPRETACIÓN DEL RIESGO]], Nivel[Calsificación], Nivel[Imagen])</f>
        <v>#VALUE!</v>
      </c>
      <c r="AW137" s="32"/>
      <c r="AX137" s="32"/>
      <c r="AY137" s="32"/>
      <c r="AZ137" s="32"/>
      <c r="BA137" s="32"/>
      <c r="BB137" s="32"/>
      <c r="BC137" s="32"/>
      <c r="BD137" s="32"/>
      <c r="BE137" s="32"/>
      <c r="BH137" s="21"/>
      <c r="BI137" s="33"/>
    </row>
    <row r="138" spans="1:61" ht="99" customHeight="1" x14ac:dyDescent="0.2">
      <c r="A138" s="10"/>
      <c r="B138" s="92">
        <v>129</v>
      </c>
      <c r="C138" s="92">
        <v>2024</v>
      </c>
      <c r="D138" s="92" t="s">
        <v>244</v>
      </c>
      <c r="E138" s="109" t="s">
        <v>321</v>
      </c>
      <c r="F138" s="109" t="s">
        <v>416</v>
      </c>
      <c r="G138" s="109" t="s">
        <v>323</v>
      </c>
      <c r="H138" s="113" t="s">
        <v>396</v>
      </c>
      <c r="I138" s="92" t="s">
        <v>70</v>
      </c>
      <c r="J138" s="92" t="e" vm="13">
        <f>_xlfn.XLOOKUP(año24[[#This Row],[PELIGRO -Tipo]], Tabla12[Calsificación], Tabla12[Imagen])</f>
        <v>#VALUE!</v>
      </c>
      <c r="K138" s="92" t="s">
        <v>95</v>
      </c>
      <c r="L138" s="92" t="s">
        <v>130</v>
      </c>
      <c r="M138" s="112" t="s">
        <v>249</v>
      </c>
      <c r="N138" s="124" t="s">
        <v>250</v>
      </c>
      <c r="O138" s="112">
        <v>2</v>
      </c>
      <c r="P138" s="112">
        <v>14</v>
      </c>
      <c r="Q138" s="112">
        <v>2</v>
      </c>
      <c r="R138" s="112">
        <v>8</v>
      </c>
      <c r="S138" s="92" t="s">
        <v>138</v>
      </c>
      <c r="T138" s="92" t="s">
        <v>329</v>
      </c>
      <c r="U138" s="92" t="s">
        <v>282</v>
      </c>
      <c r="V138" s="113" t="s">
        <v>417</v>
      </c>
      <c r="W138" s="113" t="s">
        <v>53</v>
      </c>
      <c r="X138" s="113" t="s">
        <v>6</v>
      </c>
      <c r="Y138" s="114" t="s">
        <v>40</v>
      </c>
      <c r="Z138" s="92">
        <f>INDEX($AS$3:$AV$6,MATCH($W138,$AR$3:$AR$6,FALSE),MATCH($Y138,AS$7:$AV$7,FALSE))</f>
        <v>6</v>
      </c>
      <c r="AA138" s="92" t="s">
        <v>254</v>
      </c>
      <c r="AB138" s="92" t="s">
        <v>255</v>
      </c>
      <c r="AC138" s="92" t="s">
        <v>255</v>
      </c>
      <c r="AD138" s="113" t="s">
        <v>255</v>
      </c>
      <c r="AE138" s="113" t="s">
        <v>331</v>
      </c>
      <c r="AF138" s="113" t="s">
        <v>258</v>
      </c>
      <c r="AG1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
* Programa de Gestión caídas a Nivel
* Anexo HSEQ para contratistasControles de EPP; Ver matriz de EPP
</v>
      </c>
      <c r="AH138" s="109" t="s">
        <v>259</v>
      </c>
      <c r="AI138" s="113" t="s">
        <v>53</v>
      </c>
      <c r="AJ138" s="113" t="s">
        <v>6</v>
      </c>
      <c r="AK138" s="114" t="s">
        <v>201</v>
      </c>
      <c r="AL138" s="92">
        <f t="shared" ref="AL138:AL141" si="4">INDEX($AS$3:$AV$6,MATCH($AI138,$AR$3:$AR$6,FALSE),MATCH($AK138,$AS$7:$AV$7,FALSE))</f>
        <v>4</v>
      </c>
      <c r="AM1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8" s="118"/>
      <c r="AO138" s="115" t="str">
        <f t="shared" ref="AO138:AO141" si="5">IF(AL138&lt;=4,"SI",IF(AL138&gt;=5,"NO"))</f>
        <v>SI</v>
      </c>
      <c r="AP13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38" s="92" t="e" vm="14">
        <f>_xlfn.XLOOKUP(año24[[#This Row],[VALORACION DEL RIESGO RESULTANTE CON CONTROLES (Riesgo residual) - INTERPRETACIÓN DEL RIESGO]], Nivel[Calsificación], Nivel[Imagen])</f>
        <v>#VALUE!</v>
      </c>
      <c r="AW138" s="32"/>
      <c r="AX138" s="32"/>
      <c r="AY138" s="32"/>
      <c r="AZ138" s="32"/>
      <c r="BA138" s="32"/>
      <c r="BB138" s="32"/>
      <c r="BC138" s="32"/>
      <c r="BD138" s="32"/>
      <c r="BE138" s="32"/>
      <c r="BH138" s="21"/>
      <c r="BI138" s="33"/>
    </row>
    <row r="139" spans="1:61" ht="88.2" customHeight="1" x14ac:dyDescent="0.2">
      <c r="A139" s="10"/>
      <c r="B139" s="92">
        <v>130</v>
      </c>
      <c r="C139" s="92">
        <v>2024</v>
      </c>
      <c r="D139" s="92" t="s">
        <v>244</v>
      </c>
      <c r="E139" s="109" t="s">
        <v>321</v>
      </c>
      <c r="F139" s="109" t="s">
        <v>416</v>
      </c>
      <c r="G139" s="109" t="s">
        <v>323</v>
      </c>
      <c r="H139" s="92" t="s">
        <v>418</v>
      </c>
      <c r="I139" s="92" t="s">
        <v>70</v>
      </c>
      <c r="J139" s="92" t="e" vm="13">
        <f>_xlfn.XLOOKUP(año24[[#This Row],[PELIGRO -Tipo]], Tabla12[Calsificación], Tabla12[Imagen])</f>
        <v>#VALUE!</v>
      </c>
      <c r="K139" s="92" t="s">
        <v>123</v>
      </c>
      <c r="L139" s="92" t="s">
        <v>128</v>
      </c>
      <c r="M139" s="112" t="s">
        <v>249</v>
      </c>
      <c r="N139" s="124" t="s">
        <v>250</v>
      </c>
      <c r="O139" s="112">
        <v>2</v>
      </c>
      <c r="P139" s="112">
        <v>14</v>
      </c>
      <c r="Q139" s="112">
        <v>2</v>
      </c>
      <c r="R139" s="112">
        <v>8</v>
      </c>
      <c r="S139" s="92" t="s">
        <v>138</v>
      </c>
      <c r="T139" s="92" t="s">
        <v>335</v>
      </c>
      <c r="U139" s="92" t="s">
        <v>282</v>
      </c>
      <c r="V139" s="113" t="s">
        <v>336</v>
      </c>
      <c r="W139" s="113" t="s">
        <v>51</v>
      </c>
      <c r="X139" s="113" t="s">
        <v>6</v>
      </c>
      <c r="Y139" s="114" t="s">
        <v>201</v>
      </c>
      <c r="Z139" s="92">
        <f>INDEX($AS$3:$AV$6,MATCH($W139,$AR$3:$AR$6,FALSE),MATCH($Y139,AS$7:$AV$7,FALSE))</f>
        <v>8</v>
      </c>
      <c r="AA139" s="111" t="s">
        <v>254</v>
      </c>
      <c r="AB139" s="92"/>
      <c r="AC139" s="92"/>
      <c r="AD139" s="113"/>
      <c r="AE139" s="113" t="s">
        <v>337</v>
      </c>
      <c r="AF139" s="113" t="s">
        <v>258</v>
      </c>
      <c r="AG1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139" s="109" t="s">
        <v>259</v>
      </c>
      <c r="AI139" s="113" t="s">
        <v>53</v>
      </c>
      <c r="AJ139" s="113" t="s">
        <v>6</v>
      </c>
      <c r="AK139" s="114" t="s">
        <v>201</v>
      </c>
      <c r="AL139" s="92">
        <f t="shared" si="4"/>
        <v>4</v>
      </c>
      <c r="AM1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39" s="118"/>
      <c r="AO139" s="115" t="str">
        <f t="shared" si="5"/>
        <v>SI</v>
      </c>
      <c r="AP13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39" s="92" t="e" vm="14">
        <f>_xlfn.XLOOKUP(año24[[#This Row],[VALORACION DEL RIESGO RESULTANTE CON CONTROLES (Riesgo residual) - INTERPRETACIÓN DEL RIESGO]], Nivel[Calsificación], Nivel[Imagen])</f>
        <v>#VALUE!</v>
      </c>
      <c r="AW139" s="32"/>
      <c r="AX139" s="32"/>
      <c r="AY139" s="32"/>
      <c r="AZ139" s="32"/>
      <c r="BA139" s="32"/>
      <c r="BB139" s="32"/>
      <c r="BC139" s="32"/>
      <c r="BD139" s="32"/>
      <c r="BE139" s="32"/>
      <c r="BH139" s="21"/>
      <c r="BI139" s="33"/>
    </row>
    <row r="140" spans="1:61" ht="66" customHeight="1" x14ac:dyDescent="0.2">
      <c r="A140" s="10"/>
      <c r="B140" s="92">
        <v>131</v>
      </c>
      <c r="C140" s="92">
        <v>2024</v>
      </c>
      <c r="D140" s="92" t="s">
        <v>244</v>
      </c>
      <c r="E140" s="109" t="s">
        <v>321</v>
      </c>
      <c r="F140" s="109" t="s">
        <v>416</v>
      </c>
      <c r="G140" s="109" t="s">
        <v>323</v>
      </c>
      <c r="H140" s="92" t="s">
        <v>400</v>
      </c>
      <c r="I140" s="92" t="s">
        <v>70</v>
      </c>
      <c r="J140" s="92" t="e" vm="13">
        <f>_xlfn.XLOOKUP(año24[[#This Row],[PELIGRO -Tipo]], Tabla12[Calsificación], Tabla12[Imagen])</f>
        <v>#VALUE!</v>
      </c>
      <c r="K140" s="92" t="s">
        <v>79</v>
      </c>
      <c r="L140" s="92" t="s">
        <v>128</v>
      </c>
      <c r="M140" s="112" t="s">
        <v>249</v>
      </c>
      <c r="N140" s="124" t="s">
        <v>250</v>
      </c>
      <c r="O140" s="112">
        <v>2</v>
      </c>
      <c r="P140" s="112">
        <v>14</v>
      </c>
      <c r="Q140" s="112">
        <v>2</v>
      </c>
      <c r="R140" s="112">
        <v>8</v>
      </c>
      <c r="S140" s="92" t="s">
        <v>138</v>
      </c>
      <c r="T140" s="92" t="s">
        <v>317</v>
      </c>
      <c r="U140" s="92" t="s">
        <v>300</v>
      </c>
      <c r="V140" s="113" t="s">
        <v>301</v>
      </c>
      <c r="W140" s="113" t="s">
        <v>52</v>
      </c>
      <c r="X140" s="113" t="s">
        <v>6</v>
      </c>
      <c r="Y140" s="114" t="s">
        <v>40</v>
      </c>
      <c r="Z140" s="92">
        <f>INDEX($AS$3:$AV$6,MATCH($W140,$AR$3:$AR$6,FALSE),MATCH($Y140,AS$7:$AV$7,FALSE))</f>
        <v>9</v>
      </c>
      <c r="AA140" s="92" t="s">
        <v>254</v>
      </c>
      <c r="AB140" s="92" t="s">
        <v>255</v>
      </c>
      <c r="AC140" s="92" t="s">
        <v>255</v>
      </c>
      <c r="AD140" s="113" t="s">
        <v>302</v>
      </c>
      <c r="AE140" s="113" t="s">
        <v>303</v>
      </c>
      <c r="AF140" s="113" t="s">
        <v>258</v>
      </c>
      <c r="AG1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40" s="109" t="s">
        <v>259</v>
      </c>
      <c r="AI140" s="113" t="s">
        <v>53</v>
      </c>
      <c r="AJ140" s="113" t="s">
        <v>6</v>
      </c>
      <c r="AK140" s="114" t="s">
        <v>201</v>
      </c>
      <c r="AL140" s="92">
        <f t="shared" si="4"/>
        <v>4</v>
      </c>
      <c r="AM1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40" s="118"/>
      <c r="AO140" s="115" t="str">
        <f t="shared" si="5"/>
        <v>SI</v>
      </c>
      <c r="AP14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40" s="92" t="e" vm="14">
        <f>_xlfn.XLOOKUP(año24[[#This Row],[VALORACION DEL RIESGO RESULTANTE CON CONTROLES (Riesgo residual) - INTERPRETACIÓN DEL RIESGO]], Nivel[Calsificación], Nivel[Imagen])</f>
        <v>#VALUE!</v>
      </c>
      <c r="AW140" s="32"/>
      <c r="AX140" s="32"/>
      <c r="AY140" s="32"/>
      <c r="AZ140" s="32"/>
      <c r="BA140" s="32"/>
      <c r="BB140" s="32"/>
      <c r="BC140" s="32"/>
      <c r="BD140" s="32"/>
      <c r="BE140" s="32"/>
      <c r="BH140" s="21"/>
      <c r="BI140" s="33"/>
    </row>
    <row r="141" spans="1:61" ht="66" customHeight="1" x14ac:dyDescent="0.2">
      <c r="A141" s="10"/>
      <c r="B141" s="92">
        <v>132</v>
      </c>
      <c r="C141" s="92">
        <v>2024</v>
      </c>
      <c r="D141" s="92" t="s">
        <v>244</v>
      </c>
      <c r="E141" s="109" t="s">
        <v>321</v>
      </c>
      <c r="F141" s="109" t="s">
        <v>416</v>
      </c>
      <c r="G141" s="109" t="s">
        <v>323</v>
      </c>
      <c r="H141" s="92" t="s">
        <v>402</v>
      </c>
      <c r="I141" s="92" t="s">
        <v>70</v>
      </c>
      <c r="J141" s="92" t="e" vm="13">
        <f>_xlfn.XLOOKUP(año24[[#This Row],[PELIGRO -Tipo]], Tabla12[Calsificación], Tabla12[Imagen])</f>
        <v>#VALUE!</v>
      </c>
      <c r="K141" s="92" t="s">
        <v>95</v>
      </c>
      <c r="L141" s="92" t="s">
        <v>130</v>
      </c>
      <c r="M141" s="112" t="s">
        <v>249</v>
      </c>
      <c r="N141" s="124" t="s">
        <v>250</v>
      </c>
      <c r="O141" s="112">
        <v>2</v>
      </c>
      <c r="P141" s="112">
        <v>14</v>
      </c>
      <c r="Q141" s="112">
        <v>2</v>
      </c>
      <c r="R141" s="112">
        <v>8</v>
      </c>
      <c r="S141" s="92" t="s">
        <v>138</v>
      </c>
      <c r="T141" s="92" t="s">
        <v>329</v>
      </c>
      <c r="U141" s="92" t="s">
        <v>282</v>
      </c>
      <c r="V141" s="113" t="s">
        <v>419</v>
      </c>
      <c r="W141" s="113" t="s">
        <v>53</v>
      </c>
      <c r="X141" s="113" t="s">
        <v>6</v>
      </c>
      <c r="Y141" s="114" t="s">
        <v>40</v>
      </c>
      <c r="Z141" s="92">
        <f>INDEX($AS$3:$AV$6,MATCH($W141,$AR$3:$AR$6,FALSE),MATCH($Y141,AS$7:$AV$7,FALSE))</f>
        <v>6</v>
      </c>
      <c r="AA141" s="92" t="s">
        <v>254</v>
      </c>
      <c r="AB141" s="92" t="s">
        <v>255</v>
      </c>
      <c r="AC141" s="92" t="s">
        <v>255</v>
      </c>
      <c r="AD141" s="113" t="s">
        <v>255</v>
      </c>
      <c r="AE141" s="113" t="s">
        <v>331</v>
      </c>
      <c r="AF141" s="113" t="s">
        <v>258</v>
      </c>
      <c r="AG1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
* Programa de Gestión caídas a Nivel
* Anexo HSEQ para contratistasControles de EPP; Ver matriz de EPP
</v>
      </c>
      <c r="AH141" s="109" t="s">
        <v>259</v>
      </c>
      <c r="AI141" s="113" t="s">
        <v>53</v>
      </c>
      <c r="AJ141" s="113" t="s">
        <v>6</v>
      </c>
      <c r="AK141" s="114" t="s">
        <v>201</v>
      </c>
      <c r="AL141" s="92">
        <f t="shared" si="4"/>
        <v>4</v>
      </c>
      <c r="AM1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41" s="118"/>
      <c r="AO141" s="115" t="str">
        <f t="shared" si="5"/>
        <v>SI</v>
      </c>
      <c r="AP14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41" s="92" t="e" vm="14">
        <f>_xlfn.XLOOKUP(año24[[#This Row],[VALORACION DEL RIESGO RESULTANTE CON CONTROLES (Riesgo residual) - INTERPRETACIÓN DEL RIESGO]], Nivel[Calsificación], Nivel[Imagen])</f>
        <v>#VALUE!</v>
      </c>
      <c r="AW141" s="32"/>
      <c r="AX141" s="32"/>
      <c r="AY141" s="32"/>
      <c r="AZ141" s="32"/>
      <c r="BA141" s="32"/>
      <c r="BB141" s="32"/>
      <c r="BC141" s="32"/>
      <c r="BD141" s="32"/>
      <c r="BE141" s="32"/>
      <c r="BH141" s="21"/>
      <c r="BI141" s="33"/>
    </row>
    <row r="142" spans="1:61" ht="244.8" x14ac:dyDescent="0.2">
      <c r="B142" s="92">
        <v>133</v>
      </c>
      <c r="C142" s="92">
        <v>2024</v>
      </c>
      <c r="D142" s="92" t="s">
        <v>244</v>
      </c>
      <c r="E142" s="109" t="s">
        <v>321</v>
      </c>
      <c r="F142" s="109" t="s">
        <v>416</v>
      </c>
      <c r="G142" s="109" t="s">
        <v>323</v>
      </c>
      <c r="H142" s="92" t="s">
        <v>404</v>
      </c>
      <c r="I142" s="92" t="s">
        <v>70</v>
      </c>
      <c r="J142" s="92" t="e" vm="13">
        <f>_xlfn.XLOOKUP(año24[[#This Row],[PELIGRO -Tipo]], Tabla12[Calsificación], Tabla12[Imagen])</f>
        <v>#VALUE!</v>
      </c>
      <c r="K142" s="92" t="s">
        <v>79</v>
      </c>
      <c r="L142" s="92" t="s">
        <v>128</v>
      </c>
      <c r="M142" s="112" t="s">
        <v>249</v>
      </c>
      <c r="N142" s="112" t="s">
        <v>250</v>
      </c>
      <c r="O142" s="112">
        <v>2</v>
      </c>
      <c r="P142" s="112">
        <v>14</v>
      </c>
      <c r="Q142" s="112">
        <v>2</v>
      </c>
      <c r="R142" s="112">
        <v>8</v>
      </c>
      <c r="S142" s="92" t="s">
        <v>138</v>
      </c>
      <c r="T142" s="92" t="s">
        <v>366</v>
      </c>
      <c r="U142" s="92" t="s">
        <v>339</v>
      </c>
      <c r="V142" s="113" t="s">
        <v>301</v>
      </c>
      <c r="W142" s="113" t="s">
        <v>52</v>
      </c>
      <c r="X142" s="113" t="s">
        <v>6</v>
      </c>
      <c r="Y142" s="114" t="s">
        <v>40</v>
      </c>
      <c r="Z142" s="92">
        <f>INDEX($AS$3:$AV$6,MATCH($W142,$AR$3:$AR$6,FALSE),MATCH($Y142,AS$7:$AV$7,FALSE))</f>
        <v>9</v>
      </c>
      <c r="AA142" s="92" t="s">
        <v>254</v>
      </c>
      <c r="AB142" s="92" t="s">
        <v>255</v>
      </c>
      <c r="AC142" s="92" t="s">
        <v>255</v>
      </c>
      <c r="AD142" s="113" t="s">
        <v>302</v>
      </c>
      <c r="AE142" s="113" t="s">
        <v>303</v>
      </c>
      <c r="AF142" s="113" t="s">
        <v>258</v>
      </c>
      <c r="AG1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42" s="109" t="s">
        <v>259</v>
      </c>
      <c r="AI142" s="113" t="s">
        <v>53</v>
      </c>
      <c r="AJ142" s="113" t="s">
        <v>6</v>
      </c>
      <c r="AK142" s="114" t="s">
        <v>201</v>
      </c>
      <c r="AL142" s="92">
        <f t="shared" ref="AL142:AL205" si="6">INDEX($AS$3:$AV$6,MATCH($AI142,$AR$3:$AR$6,FALSE),MATCH($AK142,$AS$7:$AV$7,FALSE))</f>
        <v>4</v>
      </c>
      <c r="AM1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42" s="118"/>
      <c r="AO142" s="115" t="str">
        <f t="shared" ref="AO142:AO205" si="7">IF(AL142&lt;=4,"SI",IF(AL142&gt;=5,"NO"))</f>
        <v>SI</v>
      </c>
      <c r="AP14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42" s="92" t="e" vm="14">
        <f>_xlfn.XLOOKUP(año24[[#This Row],[VALORACION DEL RIESGO RESULTANTE CON CONTROLES (Riesgo residual) - INTERPRETACIÓN DEL RIESGO]], Nivel[Calsificación], Nivel[Imagen])</f>
        <v>#VALUE!</v>
      </c>
    </row>
    <row r="143" spans="1:61" ht="244.8" x14ac:dyDescent="0.2">
      <c r="B143" s="92">
        <v>134</v>
      </c>
      <c r="C143" s="92">
        <v>2024</v>
      </c>
      <c r="D143" s="92" t="s">
        <v>244</v>
      </c>
      <c r="E143" s="109" t="s">
        <v>321</v>
      </c>
      <c r="F143" s="109" t="s">
        <v>416</v>
      </c>
      <c r="G143" s="109" t="s">
        <v>323</v>
      </c>
      <c r="H143" s="92" t="s">
        <v>405</v>
      </c>
      <c r="I143" s="92" t="s">
        <v>70</v>
      </c>
      <c r="J143" s="92" t="e" vm="13">
        <f>_xlfn.XLOOKUP(año24[[#This Row],[PELIGRO -Tipo]], Tabla12[Calsificación], Tabla12[Imagen])</f>
        <v>#VALUE!</v>
      </c>
      <c r="K143" s="92" t="s">
        <v>79</v>
      </c>
      <c r="L143" s="92" t="s">
        <v>128</v>
      </c>
      <c r="M143" s="112" t="s">
        <v>249</v>
      </c>
      <c r="N143" s="112" t="s">
        <v>250</v>
      </c>
      <c r="O143" s="112">
        <v>2</v>
      </c>
      <c r="P143" s="112">
        <v>14</v>
      </c>
      <c r="Q143" s="112">
        <v>2</v>
      </c>
      <c r="R143" s="112">
        <v>8</v>
      </c>
      <c r="S143" s="92" t="s">
        <v>138</v>
      </c>
      <c r="T143" s="92"/>
      <c r="U143" s="92" t="s">
        <v>339</v>
      </c>
      <c r="V143" s="113" t="s">
        <v>301</v>
      </c>
      <c r="W143" s="113" t="s">
        <v>52</v>
      </c>
      <c r="X143" s="113" t="s">
        <v>6</v>
      </c>
      <c r="Y143" s="114" t="s">
        <v>40</v>
      </c>
      <c r="Z143" s="92">
        <f>INDEX($AS$3:$AV$6,MATCH($W143,$AR$3:$AR$6,FALSE),MATCH($Y143,AS$7:$AV$7,FALSE))</f>
        <v>9</v>
      </c>
      <c r="AA143" s="92" t="s">
        <v>254</v>
      </c>
      <c r="AB143" s="92" t="s">
        <v>255</v>
      </c>
      <c r="AC143" s="92" t="s">
        <v>255</v>
      </c>
      <c r="AD143" s="113" t="s">
        <v>302</v>
      </c>
      <c r="AE143" s="113" t="s">
        <v>303</v>
      </c>
      <c r="AF143" s="113" t="s">
        <v>258</v>
      </c>
      <c r="AG1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43" s="109" t="s">
        <v>259</v>
      </c>
      <c r="AI143" s="113" t="s">
        <v>53</v>
      </c>
      <c r="AJ143" s="113" t="s">
        <v>6</v>
      </c>
      <c r="AK143" s="114" t="s">
        <v>201</v>
      </c>
      <c r="AL143" s="92">
        <f t="shared" si="6"/>
        <v>4</v>
      </c>
      <c r="AM1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43" s="118"/>
      <c r="AO143" s="115" t="str">
        <f t="shared" si="7"/>
        <v>SI</v>
      </c>
      <c r="AP14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43" s="92" t="e" vm="14">
        <f>_xlfn.XLOOKUP(año24[[#This Row],[VALORACION DEL RIESGO RESULTANTE CON CONTROLES (Riesgo residual) - INTERPRETACIÓN DEL RIESGO]], Nivel[Calsificación], Nivel[Imagen])</f>
        <v>#VALUE!</v>
      </c>
    </row>
    <row r="144" spans="1:61" ht="244.8" x14ac:dyDescent="0.2">
      <c r="B144" s="92">
        <v>135</v>
      </c>
      <c r="C144" s="92">
        <v>2024</v>
      </c>
      <c r="D144" s="92" t="s">
        <v>244</v>
      </c>
      <c r="E144" s="109" t="s">
        <v>321</v>
      </c>
      <c r="F144" s="109" t="s">
        <v>416</v>
      </c>
      <c r="G144" s="109" t="s">
        <v>323</v>
      </c>
      <c r="H144" s="92" t="s">
        <v>406</v>
      </c>
      <c r="I144" s="92" t="s">
        <v>70</v>
      </c>
      <c r="J144" s="92" t="e" vm="13">
        <f>_xlfn.XLOOKUP(año24[[#This Row],[PELIGRO -Tipo]], Tabla12[Calsificación], Tabla12[Imagen])</f>
        <v>#VALUE!</v>
      </c>
      <c r="K144" s="92" t="s">
        <v>79</v>
      </c>
      <c r="L144" s="92" t="s">
        <v>128</v>
      </c>
      <c r="M144" s="112" t="s">
        <v>249</v>
      </c>
      <c r="N144" s="112" t="s">
        <v>250</v>
      </c>
      <c r="O144" s="112">
        <v>2</v>
      </c>
      <c r="P144" s="112">
        <v>14</v>
      </c>
      <c r="Q144" s="112">
        <v>2</v>
      </c>
      <c r="R144" s="112">
        <v>8</v>
      </c>
      <c r="S144" s="92" t="s">
        <v>138</v>
      </c>
      <c r="T144" s="92" t="s">
        <v>317</v>
      </c>
      <c r="U144" s="92" t="s">
        <v>300</v>
      </c>
      <c r="V144" s="113" t="s">
        <v>301</v>
      </c>
      <c r="W144" s="113" t="s">
        <v>52</v>
      </c>
      <c r="X144" s="113" t="s">
        <v>6</v>
      </c>
      <c r="Y144" s="114" t="s">
        <v>40</v>
      </c>
      <c r="Z144" s="92">
        <f>INDEX($AS$3:$AV$6,MATCH($W144,$AR$3:$AR$6,FALSE),MATCH($Y144,AS$7:$AV$7,FALSE))</f>
        <v>9</v>
      </c>
      <c r="AA144" s="92" t="s">
        <v>254</v>
      </c>
      <c r="AB144" s="92" t="s">
        <v>255</v>
      </c>
      <c r="AC144" s="92" t="s">
        <v>255</v>
      </c>
      <c r="AD144" s="113" t="s">
        <v>302</v>
      </c>
      <c r="AE144" s="113" t="s">
        <v>303</v>
      </c>
      <c r="AF144" s="113" t="s">
        <v>258</v>
      </c>
      <c r="AG1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44" s="109" t="s">
        <v>259</v>
      </c>
      <c r="AI144" s="113" t="s">
        <v>53</v>
      </c>
      <c r="AJ144" s="113" t="s">
        <v>6</v>
      </c>
      <c r="AK144" s="114" t="s">
        <v>201</v>
      </c>
      <c r="AL144" s="92">
        <f t="shared" si="6"/>
        <v>4</v>
      </c>
      <c r="AM1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44" s="118"/>
      <c r="AO144" s="115" t="str">
        <f t="shared" si="7"/>
        <v>SI</v>
      </c>
      <c r="AP14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44" s="92" t="e" vm="14">
        <f>_xlfn.XLOOKUP(año24[[#This Row],[VALORACION DEL RIESGO RESULTANTE CON CONTROLES (Riesgo residual) - INTERPRETACIÓN DEL RIESGO]], Nivel[Calsificación], Nivel[Imagen])</f>
        <v>#VALUE!</v>
      </c>
    </row>
    <row r="145" spans="2:43" ht="81.599999999999994" x14ac:dyDescent="0.2">
      <c r="B145" s="92">
        <v>136</v>
      </c>
      <c r="C145" s="92">
        <v>2024</v>
      </c>
      <c r="D145" s="92" t="s">
        <v>244</v>
      </c>
      <c r="E145" s="109" t="s">
        <v>321</v>
      </c>
      <c r="F145" s="109" t="s">
        <v>416</v>
      </c>
      <c r="G145" s="109" t="s">
        <v>323</v>
      </c>
      <c r="H145" s="92" t="s">
        <v>358</v>
      </c>
      <c r="I145" s="92" t="s">
        <v>68</v>
      </c>
      <c r="J145" s="92" t="e" vm="17">
        <f>_xlfn.XLOOKUP(año24[[#This Row],[PELIGRO -Tipo]], Tabla12[Calsificación], Tabla12[Imagen])</f>
        <v>#VALUE!</v>
      </c>
      <c r="K145" s="92" t="s">
        <v>85</v>
      </c>
      <c r="L145" s="92" t="s">
        <v>129</v>
      </c>
      <c r="M145" s="112" t="s">
        <v>249</v>
      </c>
      <c r="N145" s="112" t="s">
        <v>250</v>
      </c>
      <c r="O145" s="112">
        <v>2</v>
      </c>
      <c r="P145" s="112">
        <v>14</v>
      </c>
      <c r="Q145" s="112">
        <v>2</v>
      </c>
      <c r="R145" s="112">
        <v>8</v>
      </c>
      <c r="S145" s="92" t="s">
        <v>138</v>
      </c>
      <c r="T145" s="92" t="s">
        <v>267</v>
      </c>
      <c r="U145" s="92" t="s">
        <v>268</v>
      </c>
      <c r="V145" s="113" t="s">
        <v>269</v>
      </c>
      <c r="W145" s="113" t="s">
        <v>53</v>
      </c>
      <c r="X145" s="113" t="s">
        <v>6</v>
      </c>
      <c r="Y145" s="114" t="s">
        <v>201</v>
      </c>
      <c r="Z145" s="92">
        <f>INDEX($AS$3:$AV$6,MATCH($W145,$AR$3:$AR$6,FALSE),MATCH($Y145,AS$7:$AV$7,FALSE))</f>
        <v>4</v>
      </c>
      <c r="AA145" s="92" t="s">
        <v>254</v>
      </c>
      <c r="AB145" s="92" t="s">
        <v>255</v>
      </c>
      <c r="AC145" s="92" t="s">
        <v>255</v>
      </c>
      <c r="AD145" s="113" t="s">
        <v>255</v>
      </c>
      <c r="AE145" s="113" t="s">
        <v>270</v>
      </c>
      <c r="AF145" s="113" t="s">
        <v>255</v>
      </c>
      <c r="AG1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45" s="109" t="s">
        <v>259</v>
      </c>
      <c r="AI145" s="113" t="s">
        <v>54</v>
      </c>
      <c r="AJ145" s="113" t="s">
        <v>6</v>
      </c>
      <c r="AK145" s="114" t="s">
        <v>201</v>
      </c>
      <c r="AL145" s="92">
        <f t="shared" si="6"/>
        <v>2</v>
      </c>
      <c r="AM1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45" s="118"/>
      <c r="AO145" s="115" t="str">
        <f t="shared" si="7"/>
        <v>SI</v>
      </c>
      <c r="AP14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45" s="92" t="e" vm="16">
        <f>_xlfn.XLOOKUP(año24[[#This Row],[VALORACION DEL RIESGO RESULTANTE CON CONTROLES (Riesgo residual) - INTERPRETACIÓN DEL RIESGO]], Nivel[Calsificación], Nivel[Imagen])</f>
        <v>#VALUE!</v>
      </c>
    </row>
    <row r="146" spans="2:43" ht="81.599999999999994" x14ac:dyDescent="0.2">
      <c r="B146" s="92">
        <v>137</v>
      </c>
      <c r="C146" s="92">
        <v>2024</v>
      </c>
      <c r="D146" s="92" t="s">
        <v>244</v>
      </c>
      <c r="E146" s="109" t="s">
        <v>321</v>
      </c>
      <c r="F146" s="109" t="s">
        <v>416</v>
      </c>
      <c r="G146" s="109" t="s">
        <v>323</v>
      </c>
      <c r="H146" s="92" t="s">
        <v>271</v>
      </c>
      <c r="I146" s="92" t="s">
        <v>68</v>
      </c>
      <c r="J146" s="92" t="e" vm="17">
        <f>_xlfn.XLOOKUP(año24[[#This Row],[PELIGRO -Tipo]], Tabla12[Calsificación], Tabla12[Imagen])</f>
        <v>#VALUE!</v>
      </c>
      <c r="K146" s="92" t="s">
        <v>93</v>
      </c>
      <c r="L146" s="92" t="s">
        <v>129</v>
      </c>
      <c r="M146" s="112" t="s">
        <v>249</v>
      </c>
      <c r="N146" s="112" t="s">
        <v>250</v>
      </c>
      <c r="O146" s="112">
        <v>2</v>
      </c>
      <c r="P146" s="112">
        <v>14</v>
      </c>
      <c r="Q146" s="112">
        <v>2</v>
      </c>
      <c r="R146" s="112">
        <v>8</v>
      </c>
      <c r="S146" s="92" t="s">
        <v>138</v>
      </c>
      <c r="T146" s="92" t="s">
        <v>267</v>
      </c>
      <c r="U146" s="92" t="s">
        <v>268</v>
      </c>
      <c r="V146" s="113" t="s">
        <v>269</v>
      </c>
      <c r="W146" s="113" t="s">
        <v>53</v>
      </c>
      <c r="X146" s="113" t="s">
        <v>6</v>
      </c>
      <c r="Y146" s="114" t="s">
        <v>201</v>
      </c>
      <c r="Z146" s="92">
        <f>INDEX($AS$3:$AV$6,MATCH($W146,$AR$3:$AR$6,FALSE),MATCH($Y146,AS$7:$AV$7,FALSE))</f>
        <v>4</v>
      </c>
      <c r="AA146" s="92" t="s">
        <v>254</v>
      </c>
      <c r="AB146" s="92" t="s">
        <v>255</v>
      </c>
      <c r="AC146" s="92" t="s">
        <v>255</v>
      </c>
      <c r="AD146" s="113" t="s">
        <v>255</v>
      </c>
      <c r="AE146" s="113" t="s">
        <v>270</v>
      </c>
      <c r="AF146" s="113" t="s">
        <v>255</v>
      </c>
      <c r="AG1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46" s="109" t="s">
        <v>259</v>
      </c>
      <c r="AI146" s="113" t="s">
        <v>54</v>
      </c>
      <c r="AJ146" s="113" t="s">
        <v>6</v>
      </c>
      <c r="AK146" s="114" t="s">
        <v>201</v>
      </c>
      <c r="AL146" s="92">
        <f t="shared" si="6"/>
        <v>2</v>
      </c>
      <c r="AM1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46" s="118"/>
      <c r="AO146" s="115" t="str">
        <f t="shared" si="7"/>
        <v>SI</v>
      </c>
      <c r="AP14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46" s="92" t="e" vm="16">
        <f>_xlfn.XLOOKUP(año24[[#This Row],[VALORACION DEL RIESGO RESULTANTE CON CONTROLES (Riesgo residual) - INTERPRETACIÓN DEL RIESGO]], Nivel[Calsificación], Nivel[Imagen])</f>
        <v>#VALUE!</v>
      </c>
    </row>
    <row r="147" spans="2:43" ht="81.599999999999994" x14ac:dyDescent="0.2">
      <c r="B147" s="92">
        <v>138</v>
      </c>
      <c r="C147" s="92">
        <v>2024</v>
      </c>
      <c r="D147" s="92" t="s">
        <v>244</v>
      </c>
      <c r="E147" s="109" t="s">
        <v>321</v>
      </c>
      <c r="F147" s="109" t="s">
        <v>416</v>
      </c>
      <c r="G147" s="109" t="s">
        <v>323</v>
      </c>
      <c r="H147" s="92" t="s">
        <v>266</v>
      </c>
      <c r="I147" s="92" t="s">
        <v>68</v>
      </c>
      <c r="J147" s="92" t="e" vm="17">
        <f>_xlfn.XLOOKUP(año24[[#This Row],[PELIGRO -Tipo]], Tabla12[Calsificación], Tabla12[Imagen])</f>
        <v>#VALUE!</v>
      </c>
      <c r="K147" s="92" t="s">
        <v>101</v>
      </c>
      <c r="L147" s="92" t="s">
        <v>129</v>
      </c>
      <c r="M147" s="112" t="s">
        <v>249</v>
      </c>
      <c r="N147" s="112" t="s">
        <v>250</v>
      </c>
      <c r="O147" s="112">
        <v>2</v>
      </c>
      <c r="P147" s="112">
        <v>14</v>
      </c>
      <c r="Q147" s="112">
        <v>2</v>
      </c>
      <c r="R147" s="112">
        <v>8</v>
      </c>
      <c r="S147" s="92" t="s">
        <v>138</v>
      </c>
      <c r="T147" s="92" t="s">
        <v>267</v>
      </c>
      <c r="U147" s="92" t="s">
        <v>268</v>
      </c>
      <c r="V147" s="113" t="s">
        <v>269</v>
      </c>
      <c r="W147" s="113" t="s">
        <v>53</v>
      </c>
      <c r="X147" s="113" t="s">
        <v>6</v>
      </c>
      <c r="Y147" s="114" t="s">
        <v>201</v>
      </c>
      <c r="Z147" s="92">
        <f>INDEX($AS$3:$AV$6,MATCH($W147,$AR$3:$AR$6,FALSE),MATCH($Y147,AS$7:$AV$7,FALSE))</f>
        <v>4</v>
      </c>
      <c r="AA147" s="92" t="s">
        <v>254</v>
      </c>
      <c r="AB147" s="92" t="s">
        <v>255</v>
      </c>
      <c r="AC147" s="92" t="s">
        <v>255</v>
      </c>
      <c r="AD147" s="113" t="s">
        <v>255</v>
      </c>
      <c r="AE147" s="113" t="s">
        <v>270</v>
      </c>
      <c r="AF147" s="113" t="s">
        <v>255</v>
      </c>
      <c r="AG1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47" s="109" t="s">
        <v>259</v>
      </c>
      <c r="AI147" s="113" t="s">
        <v>54</v>
      </c>
      <c r="AJ147" s="113" t="s">
        <v>6</v>
      </c>
      <c r="AK147" s="114" t="s">
        <v>201</v>
      </c>
      <c r="AL147" s="92">
        <f t="shared" si="6"/>
        <v>2</v>
      </c>
      <c r="AM1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47" s="118"/>
      <c r="AO147" s="115" t="str">
        <f t="shared" si="7"/>
        <v>SI</v>
      </c>
      <c r="AP14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47" s="92" t="e" vm="16">
        <f>_xlfn.XLOOKUP(año24[[#This Row],[VALORACION DEL RIESGO RESULTANTE CON CONTROLES (Riesgo residual) - INTERPRETACIÓN DEL RIESGO]], Nivel[Calsificación], Nivel[Imagen])</f>
        <v>#VALUE!</v>
      </c>
    </row>
    <row r="148" spans="2:43" ht="91.8" x14ac:dyDescent="0.2">
      <c r="B148" s="92">
        <v>139</v>
      </c>
      <c r="C148" s="92">
        <v>2024</v>
      </c>
      <c r="D148" s="92" t="s">
        <v>244</v>
      </c>
      <c r="E148" s="109" t="s">
        <v>321</v>
      </c>
      <c r="F148" s="109" t="s">
        <v>416</v>
      </c>
      <c r="G148" s="109" t="s">
        <v>323</v>
      </c>
      <c r="H148" s="92" t="s">
        <v>260</v>
      </c>
      <c r="I148" s="92" t="s">
        <v>71</v>
      </c>
      <c r="J148" s="92" t="e" vm="15">
        <f>_xlfn.XLOOKUP(año24[[#This Row],[PELIGRO -Tipo]], Tabla12[Calsificación], Tabla12[Imagen])</f>
        <v>#VALUE!</v>
      </c>
      <c r="K148" s="92" t="s">
        <v>118</v>
      </c>
      <c r="L148" s="92" t="s">
        <v>128</v>
      </c>
      <c r="M148" s="112" t="s">
        <v>249</v>
      </c>
      <c r="N148" s="112" t="s">
        <v>261</v>
      </c>
      <c r="O148" s="112">
        <v>2</v>
      </c>
      <c r="P148" s="112">
        <v>14</v>
      </c>
      <c r="Q148" s="112">
        <v>2</v>
      </c>
      <c r="R148" s="112">
        <v>1</v>
      </c>
      <c r="S148" s="92" t="s">
        <v>138</v>
      </c>
      <c r="T148" s="92" t="s">
        <v>255</v>
      </c>
      <c r="U148" s="92" t="s">
        <v>262</v>
      </c>
      <c r="V148" s="113" t="s">
        <v>263</v>
      </c>
      <c r="W148" s="113" t="s">
        <v>52</v>
      </c>
      <c r="X148" s="113" t="s">
        <v>6</v>
      </c>
      <c r="Y148" s="114" t="s">
        <v>201</v>
      </c>
      <c r="Z148" s="92">
        <f>INDEX($AS$3:$AV$6,MATCH($W148,$AR$3:$AR$6,FALSE),MATCH($Y148,AS$7:$AV$7,FALSE))</f>
        <v>6</v>
      </c>
      <c r="AA148" s="92" t="s">
        <v>254</v>
      </c>
      <c r="AB148" s="92" t="s">
        <v>255</v>
      </c>
      <c r="AC148" s="92" t="s">
        <v>255</v>
      </c>
      <c r="AD148" s="113" t="s">
        <v>264</v>
      </c>
      <c r="AE148" s="113" t="s">
        <v>265</v>
      </c>
      <c r="AF148" s="113" t="s">
        <v>258</v>
      </c>
      <c r="AG1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148" s="109" t="s">
        <v>259</v>
      </c>
      <c r="AI148" s="113" t="s">
        <v>52</v>
      </c>
      <c r="AJ148" s="113" t="s">
        <v>6</v>
      </c>
      <c r="AK148" s="114" t="s">
        <v>46</v>
      </c>
      <c r="AL148" s="92">
        <f t="shared" si="6"/>
        <v>3</v>
      </c>
      <c r="AM1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48" s="118"/>
      <c r="AO148" s="115" t="str">
        <f t="shared" si="7"/>
        <v>SI</v>
      </c>
      <c r="AP14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148" s="92" t="e" vm="16">
        <f>_xlfn.XLOOKUP(año24[[#This Row],[VALORACION DEL RIESGO RESULTANTE CON CONTROLES (Riesgo residual) - INTERPRETACIÓN DEL RIESGO]], Nivel[Calsificación], Nivel[Imagen])</f>
        <v>#VALUE!</v>
      </c>
    </row>
    <row r="149" spans="2:43" ht="81.599999999999994" x14ac:dyDescent="0.2">
      <c r="B149" s="92">
        <v>140</v>
      </c>
      <c r="C149" s="92">
        <v>2024</v>
      </c>
      <c r="D149" s="92" t="s">
        <v>244</v>
      </c>
      <c r="E149" s="109" t="s">
        <v>321</v>
      </c>
      <c r="F149" s="109" t="s">
        <v>416</v>
      </c>
      <c r="G149" s="109" t="s">
        <v>323</v>
      </c>
      <c r="H149" s="92" t="s">
        <v>277</v>
      </c>
      <c r="I149" s="92" t="s">
        <v>68</v>
      </c>
      <c r="J149" s="92" t="e" vm="17">
        <f>_xlfn.XLOOKUP(año24[[#This Row],[PELIGRO -Tipo]], Tabla12[Calsificación], Tabla12[Imagen])</f>
        <v>#VALUE!</v>
      </c>
      <c r="K149" s="92" t="s">
        <v>85</v>
      </c>
      <c r="L149" s="92" t="s">
        <v>129</v>
      </c>
      <c r="M149" s="112" t="s">
        <v>249</v>
      </c>
      <c r="N149" s="112" t="s">
        <v>250</v>
      </c>
      <c r="O149" s="112">
        <v>2</v>
      </c>
      <c r="P149" s="112">
        <v>14</v>
      </c>
      <c r="Q149" s="112">
        <v>2</v>
      </c>
      <c r="R149" s="112">
        <v>8</v>
      </c>
      <c r="S149" s="92" t="s">
        <v>138</v>
      </c>
      <c r="T149" s="92" t="s">
        <v>267</v>
      </c>
      <c r="U149" s="92" t="s">
        <v>268</v>
      </c>
      <c r="V149" s="113" t="s">
        <v>269</v>
      </c>
      <c r="W149" s="113" t="s">
        <v>53</v>
      </c>
      <c r="X149" s="113" t="s">
        <v>6</v>
      </c>
      <c r="Y149" s="114" t="s">
        <v>201</v>
      </c>
      <c r="Z149" s="92">
        <f>INDEX($AS$3:$AV$6,MATCH($W149,$AR$3:$AR$6,FALSE),MATCH($Y149,AS$7:$AV$7,FALSE))</f>
        <v>4</v>
      </c>
      <c r="AA149" s="92" t="s">
        <v>254</v>
      </c>
      <c r="AB149" s="92" t="s">
        <v>255</v>
      </c>
      <c r="AC149" s="92" t="s">
        <v>255</v>
      </c>
      <c r="AD149" s="113" t="s">
        <v>255</v>
      </c>
      <c r="AE149" s="113" t="s">
        <v>270</v>
      </c>
      <c r="AF149" s="113" t="s">
        <v>255</v>
      </c>
      <c r="AG1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49" s="109" t="s">
        <v>259</v>
      </c>
      <c r="AI149" s="113" t="s">
        <v>54</v>
      </c>
      <c r="AJ149" s="113" t="s">
        <v>6</v>
      </c>
      <c r="AK149" s="114" t="s">
        <v>201</v>
      </c>
      <c r="AL149" s="92">
        <f t="shared" si="6"/>
        <v>2</v>
      </c>
      <c r="AM1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49" s="118"/>
      <c r="AO149" s="115" t="str">
        <f t="shared" si="7"/>
        <v>SI</v>
      </c>
      <c r="AP14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49" s="92" t="e" vm="16">
        <f>_xlfn.XLOOKUP(año24[[#This Row],[VALORACION DEL RIESGO RESULTANTE CON CONTROLES (Riesgo residual) - INTERPRETACIÓN DEL RIESGO]], Nivel[Calsificación], Nivel[Imagen])</f>
        <v>#VALUE!</v>
      </c>
    </row>
    <row r="150" spans="2:43" ht="204" x14ac:dyDescent="0.2">
      <c r="B150" s="92">
        <v>141</v>
      </c>
      <c r="C150" s="92">
        <v>2024</v>
      </c>
      <c r="D150" s="92" t="s">
        <v>244</v>
      </c>
      <c r="E150" s="109" t="s">
        <v>321</v>
      </c>
      <c r="F150" s="109" t="s">
        <v>416</v>
      </c>
      <c r="G150" s="109" t="s">
        <v>323</v>
      </c>
      <c r="H150" s="92" t="s">
        <v>420</v>
      </c>
      <c r="I150" s="92" t="s">
        <v>70</v>
      </c>
      <c r="J150" s="92" t="e" vm="13">
        <f>_xlfn.XLOOKUP(año24[[#This Row],[PELIGRO -Tipo]], Tabla12[Calsificación], Tabla12[Imagen])</f>
        <v>#VALUE!</v>
      </c>
      <c r="K150" s="92" t="s">
        <v>87</v>
      </c>
      <c r="L150" s="92" t="s">
        <v>128</v>
      </c>
      <c r="M150" s="112" t="s">
        <v>249</v>
      </c>
      <c r="N150" s="112" t="s">
        <v>250</v>
      </c>
      <c r="O150" s="112">
        <v>2</v>
      </c>
      <c r="P150" s="112">
        <v>14</v>
      </c>
      <c r="Q150" s="112">
        <v>2</v>
      </c>
      <c r="R150" s="112">
        <v>8</v>
      </c>
      <c r="S150" s="92" t="s">
        <v>138</v>
      </c>
      <c r="T150" s="92" t="s">
        <v>305</v>
      </c>
      <c r="U150" s="92" t="s">
        <v>306</v>
      </c>
      <c r="V150" s="113" t="s">
        <v>307</v>
      </c>
      <c r="W150" s="113" t="s">
        <v>52</v>
      </c>
      <c r="X150" s="113" t="s">
        <v>6</v>
      </c>
      <c r="Y150" s="114" t="s">
        <v>40</v>
      </c>
      <c r="Z150" s="92">
        <f>INDEX($AS$3:$AV$6,MATCH($W150,$AR$3:$AR$6,FALSE),MATCH($Y150,AS$7:$AV$7,FALSE))</f>
        <v>9</v>
      </c>
      <c r="AA150" s="92" t="s">
        <v>254</v>
      </c>
      <c r="AB150" s="92" t="s">
        <v>255</v>
      </c>
      <c r="AC150" s="92" t="s">
        <v>255</v>
      </c>
      <c r="AD150" s="113" t="s">
        <v>308</v>
      </c>
      <c r="AE150" s="113" t="s">
        <v>309</v>
      </c>
      <c r="AF150" s="113" t="s">
        <v>258</v>
      </c>
      <c r="AG1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150" s="109" t="s">
        <v>259</v>
      </c>
      <c r="AI150" s="113" t="s">
        <v>53</v>
      </c>
      <c r="AJ150" s="113" t="s">
        <v>6</v>
      </c>
      <c r="AK150" s="114" t="s">
        <v>201</v>
      </c>
      <c r="AL150" s="92">
        <f t="shared" si="6"/>
        <v>4</v>
      </c>
      <c r="AM1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0" s="118"/>
      <c r="AO150" s="115" t="str">
        <f t="shared" si="7"/>
        <v>SI</v>
      </c>
      <c r="AP15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50" s="92" t="e" vm="14">
        <f>_xlfn.XLOOKUP(año24[[#This Row],[VALORACION DEL RIESGO RESULTANTE CON CONTROLES (Riesgo residual) - INTERPRETACIÓN DEL RIESGO]], Nivel[Calsificación], Nivel[Imagen])</f>
        <v>#VALUE!</v>
      </c>
    </row>
    <row r="151" spans="2:43" ht="204" x14ac:dyDescent="0.2">
      <c r="B151" s="92">
        <v>142</v>
      </c>
      <c r="C151" s="92">
        <v>2024</v>
      </c>
      <c r="D151" s="92" t="s">
        <v>244</v>
      </c>
      <c r="E151" s="109" t="s">
        <v>321</v>
      </c>
      <c r="F151" s="109" t="s">
        <v>416</v>
      </c>
      <c r="G151" s="109" t="s">
        <v>323</v>
      </c>
      <c r="H151" s="92" t="s">
        <v>421</v>
      </c>
      <c r="I151" s="92" t="s">
        <v>70</v>
      </c>
      <c r="J151" s="92" t="e" vm="13">
        <f>_xlfn.XLOOKUP(año24[[#This Row],[PELIGRO -Tipo]], Tabla12[Calsificación], Tabla12[Imagen])</f>
        <v>#VALUE!</v>
      </c>
      <c r="K151" s="92" t="s">
        <v>87</v>
      </c>
      <c r="L151" s="92" t="s">
        <v>128</v>
      </c>
      <c r="M151" s="112" t="s">
        <v>249</v>
      </c>
      <c r="N151" s="112" t="s">
        <v>250</v>
      </c>
      <c r="O151" s="112">
        <v>2</v>
      </c>
      <c r="P151" s="112">
        <v>14</v>
      </c>
      <c r="Q151" s="112">
        <v>2</v>
      </c>
      <c r="R151" s="112">
        <v>8</v>
      </c>
      <c r="S151" s="92" t="s">
        <v>138</v>
      </c>
      <c r="T151" s="92" t="s">
        <v>305</v>
      </c>
      <c r="U151" s="92" t="s">
        <v>306</v>
      </c>
      <c r="V151" s="113" t="s">
        <v>307</v>
      </c>
      <c r="W151" s="113" t="s">
        <v>52</v>
      </c>
      <c r="X151" s="113" t="s">
        <v>6</v>
      </c>
      <c r="Y151" s="114" t="s">
        <v>40</v>
      </c>
      <c r="Z151" s="92">
        <f>INDEX($AS$3:$AV$6,MATCH($W151,$AR$3:$AR$6,FALSE),MATCH($Y151,AS$7:$AV$7,FALSE))</f>
        <v>9</v>
      </c>
      <c r="AA151" s="92" t="s">
        <v>254</v>
      </c>
      <c r="AB151" s="92" t="s">
        <v>255</v>
      </c>
      <c r="AC151" s="92" t="s">
        <v>255</v>
      </c>
      <c r="AD151" s="113" t="s">
        <v>308</v>
      </c>
      <c r="AE151" s="113" t="s">
        <v>309</v>
      </c>
      <c r="AF151" s="113" t="s">
        <v>258</v>
      </c>
      <c r="AG1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151" s="109" t="s">
        <v>259</v>
      </c>
      <c r="AI151" s="113" t="s">
        <v>53</v>
      </c>
      <c r="AJ151" s="113" t="s">
        <v>6</v>
      </c>
      <c r="AK151" s="114" t="s">
        <v>201</v>
      </c>
      <c r="AL151" s="92">
        <f t="shared" si="6"/>
        <v>4</v>
      </c>
      <c r="AM1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1" s="118"/>
      <c r="AO151" s="115" t="str">
        <f t="shared" si="7"/>
        <v>SI</v>
      </c>
      <c r="AP15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51" s="92" t="e" vm="14">
        <f>_xlfn.XLOOKUP(año24[[#This Row],[VALORACION DEL RIESGO RESULTANTE CON CONTROLES (Riesgo residual) - INTERPRETACIÓN DEL RIESGO]], Nivel[Calsificación], Nivel[Imagen])</f>
        <v>#VALUE!</v>
      </c>
    </row>
    <row r="152" spans="2:43" ht="81.599999999999994" x14ac:dyDescent="0.2">
      <c r="B152" s="92">
        <v>143</v>
      </c>
      <c r="C152" s="92">
        <v>2024</v>
      </c>
      <c r="D152" s="92" t="s">
        <v>244</v>
      </c>
      <c r="E152" s="109" t="s">
        <v>321</v>
      </c>
      <c r="F152" s="109" t="s">
        <v>416</v>
      </c>
      <c r="G152" s="109" t="s">
        <v>323</v>
      </c>
      <c r="H152" s="92" t="s">
        <v>422</v>
      </c>
      <c r="I152" s="92" t="s">
        <v>66</v>
      </c>
      <c r="J152" s="92" t="e" vm="19">
        <f>_xlfn.XLOOKUP(año24[[#This Row],[PELIGRO -Tipo]], Tabla12[Calsificación], Tabla12[Imagen])</f>
        <v>#VALUE!</v>
      </c>
      <c r="K152" s="92" t="s">
        <v>75</v>
      </c>
      <c r="L152" s="92" t="s">
        <v>129</v>
      </c>
      <c r="M152" s="112" t="s">
        <v>249</v>
      </c>
      <c r="N152" s="112" t="s">
        <v>250</v>
      </c>
      <c r="O152" s="112">
        <v>2</v>
      </c>
      <c r="P152" s="112">
        <v>14</v>
      </c>
      <c r="Q152" s="112">
        <v>2</v>
      </c>
      <c r="R152" s="112">
        <v>8</v>
      </c>
      <c r="S152" s="92" t="s">
        <v>138</v>
      </c>
      <c r="T152" s="92" t="s">
        <v>343</v>
      </c>
      <c r="U152" s="92" t="s">
        <v>344</v>
      </c>
      <c r="V152" s="113" t="s">
        <v>345</v>
      </c>
      <c r="W152" s="113" t="s">
        <v>52</v>
      </c>
      <c r="X152" s="113" t="s">
        <v>6</v>
      </c>
      <c r="Y152" s="114" t="s">
        <v>201</v>
      </c>
      <c r="Z152" s="92">
        <f>INDEX($AS$3:$AV$6,MATCH($W152,$AR$3:$AR$6,FALSE),MATCH($Y152,AS$7:$AV$7,FALSE))</f>
        <v>6</v>
      </c>
      <c r="AA152" s="92" t="s">
        <v>254</v>
      </c>
      <c r="AB152" s="92"/>
      <c r="AC152" s="92"/>
      <c r="AD152" s="113" t="s">
        <v>346</v>
      </c>
      <c r="AE152" s="113" t="s">
        <v>347</v>
      </c>
      <c r="AF152" s="113" t="s">
        <v>258</v>
      </c>
      <c r="AG1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152" s="109" t="s">
        <v>259</v>
      </c>
      <c r="AI152" s="113" t="s">
        <v>53</v>
      </c>
      <c r="AJ152" s="113" t="s">
        <v>6</v>
      </c>
      <c r="AK152" s="114" t="s">
        <v>201</v>
      </c>
      <c r="AL152" s="92">
        <f t="shared" si="6"/>
        <v>4</v>
      </c>
      <c r="AM1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2" s="118"/>
      <c r="AO152" s="115" t="str">
        <f t="shared" si="7"/>
        <v>SI</v>
      </c>
      <c r="AP15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52" s="92" t="e" vm="14">
        <f>_xlfn.XLOOKUP(año24[[#This Row],[VALORACION DEL RIESGO RESULTANTE CON CONTROLES (Riesgo residual) - INTERPRETACIÓN DEL RIESGO]], Nivel[Calsificación], Nivel[Imagen])</f>
        <v>#VALUE!</v>
      </c>
    </row>
    <row r="153" spans="2:43" ht="132.6" x14ac:dyDescent="0.2">
      <c r="B153" s="92">
        <v>144</v>
      </c>
      <c r="C153" s="92">
        <v>2024</v>
      </c>
      <c r="D153" s="92" t="s">
        <v>244</v>
      </c>
      <c r="E153" s="109" t="s">
        <v>321</v>
      </c>
      <c r="F153" s="109" t="s">
        <v>416</v>
      </c>
      <c r="G153" s="109" t="s">
        <v>323</v>
      </c>
      <c r="H153" s="92" t="s">
        <v>278</v>
      </c>
      <c r="I153" s="92" t="s">
        <v>66</v>
      </c>
      <c r="J153" s="92" t="e" vm="19">
        <f>_xlfn.XLOOKUP(año24[[#This Row],[PELIGRO -Tipo]], Tabla12[Calsificación], Tabla12[Imagen])</f>
        <v>#VALUE!</v>
      </c>
      <c r="K153" s="92" t="s">
        <v>121</v>
      </c>
      <c r="L153" s="92" t="s">
        <v>129</v>
      </c>
      <c r="M153" s="112" t="s">
        <v>249</v>
      </c>
      <c r="N153" s="112" t="s">
        <v>250</v>
      </c>
      <c r="O153" s="112">
        <v>2</v>
      </c>
      <c r="P153" s="112">
        <v>14</v>
      </c>
      <c r="Q153" s="112">
        <v>2</v>
      </c>
      <c r="R153" s="112">
        <v>4</v>
      </c>
      <c r="S153" s="92" t="s">
        <v>138</v>
      </c>
      <c r="T153" s="92" t="s">
        <v>255</v>
      </c>
      <c r="U153" s="92" t="s">
        <v>255</v>
      </c>
      <c r="V153" s="113" t="s">
        <v>279</v>
      </c>
      <c r="W153" s="113" t="s">
        <v>53</v>
      </c>
      <c r="X153" s="113" t="s">
        <v>6</v>
      </c>
      <c r="Y153" s="114" t="s">
        <v>40</v>
      </c>
      <c r="Z153" s="92">
        <f>INDEX($AS$3:$AV$6,MATCH($W153,$AR$3:$AR$6,FALSE),MATCH($Y153,AS$7:$AV$7,FALSE))</f>
        <v>6</v>
      </c>
      <c r="AA153" s="92" t="s">
        <v>254</v>
      </c>
      <c r="AB153" s="92" t="s">
        <v>255</v>
      </c>
      <c r="AC153" s="92" t="s">
        <v>255</v>
      </c>
      <c r="AD153" s="113" t="s">
        <v>255</v>
      </c>
      <c r="AE153" s="113" t="s">
        <v>280</v>
      </c>
      <c r="AF153" s="113" t="s">
        <v>258</v>
      </c>
      <c r="AG1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153" s="109" t="s">
        <v>259</v>
      </c>
      <c r="AI153" s="113" t="s">
        <v>53</v>
      </c>
      <c r="AJ153" s="113" t="s">
        <v>6</v>
      </c>
      <c r="AK153" s="114" t="s">
        <v>201</v>
      </c>
      <c r="AL153" s="92">
        <f t="shared" si="6"/>
        <v>4</v>
      </c>
      <c r="AM1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3" s="118"/>
      <c r="AO153" s="115" t="str">
        <f t="shared" si="7"/>
        <v>SI</v>
      </c>
      <c r="AP15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53" s="92" t="e" vm="14">
        <f>_xlfn.XLOOKUP(año24[[#This Row],[VALORACION DEL RIESGO RESULTANTE CON CONTROLES (Riesgo residual) - INTERPRETACIÓN DEL RIESGO]], Nivel[Calsificación], Nivel[Imagen])</f>
        <v>#VALUE!</v>
      </c>
    </row>
    <row r="154" spans="2:43" ht="102" x14ac:dyDescent="0.2">
      <c r="B154" s="92">
        <v>145</v>
      </c>
      <c r="C154" s="92">
        <v>2024</v>
      </c>
      <c r="D154" s="92" t="s">
        <v>244</v>
      </c>
      <c r="E154" s="109" t="s">
        <v>321</v>
      </c>
      <c r="F154" s="109" t="s">
        <v>416</v>
      </c>
      <c r="G154" s="109" t="s">
        <v>323</v>
      </c>
      <c r="H154" s="92" t="s">
        <v>423</v>
      </c>
      <c r="I154" s="92" t="s">
        <v>67</v>
      </c>
      <c r="J154" s="92" t="e" vm="18">
        <f>_xlfn.XLOOKUP(año24[[#This Row],[PELIGRO -Tipo]], Tabla12[Calsificación], Tabla12[Imagen])</f>
        <v>#VALUE!</v>
      </c>
      <c r="K154" s="92" t="s">
        <v>100</v>
      </c>
      <c r="L154" s="92" t="s">
        <v>130</v>
      </c>
      <c r="M154" s="112" t="s">
        <v>249</v>
      </c>
      <c r="N154" s="112" t="s">
        <v>250</v>
      </c>
      <c r="O154" s="112">
        <v>2</v>
      </c>
      <c r="P154" s="112">
        <v>14</v>
      </c>
      <c r="Q154" s="112">
        <v>2</v>
      </c>
      <c r="R154" s="112">
        <v>8</v>
      </c>
      <c r="S154" s="92" t="s">
        <v>138</v>
      </c>
      <c r="T154" s="92" t="s">
        <v>273</v>
      </c>
      <c r="U154" s="92" t="s">
        <v>274</v>
      </c>
      <c r="V154" s="113" t="s">
        <v>275</v>
      </c>
      <c r="W154" s="113" t="s">
        <v>53</v>
      </c>
      <c r="X154" s="113" t="s">
        <v>6</v>
      </c>
      <c r="Y154" s="114" t="s">
        <v>40</v>
      </c>
      <c r="Z154" s="92">
        <f>INDEX($AS$3:$AV$6,MATCH($W154,$AR$3:$AR$6,FALSE),MATCH($Y154,AS$7:$AV$7,FALSE))</f>
        <v>6</v>
      </c>
      <c r="AA154" s="92" t="s">
        <v>254</v>
      </c>
      <c r="AB154" s="92" t="s">
        <v>255</v>
      </c>
      <c r="AC154" s="92" t="s">
        <v>255</v>
      </c>
      <c r="AD154" s="113" t="s">
        <v>255</v>
      </c>
      <c r="AE154" s="113" t="s">
        <v>276</v>
      </c>
      <c r="AF154" s="113" t="s">
        <v>258</v>
      </c>
      <c r="AG1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154" s="109" t="s">
        <v>259</v>
      </c>
      <c r="AI154" s="113" t="s">
        <v>53</v>
      </c>
      <c r="AJ154" s="113" t="s">
        <v>6</v>
      </c>
      <c r="AK154" s="114" t="s">
        <v>201</v>
      </c>
      <c r="AL154" s="92">
        <f t="shared" si="6"/>
        <v>4</v>
      </c>
      <c r="AM1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4" s="118"/>
      <c r="AO154" s="115" t="str">
        <f t="shared" si="7"/>
        <v>SI</v>
      </c>
      <c r="AP15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54" s="92" t="e" vm="14">
        <f>_xlfn.XLOOKUP(año24[[#This Row],[VALORACION DEL RIESGO RESULTANTE CON CONTROLES (Riesgo residual) - INTERPRETACIÓN DEL RIESGO]], Nivel[Calsificación], Nivel[Imagen])</f>
        <v>#VALUE!</v>
      </c>
    </row>
    <row r="155" spans="2:43" ht="102" x14ac:dyDescent="0.2">
      <c r="B155" s="92">
        <v>146</v>
      </c>
      <c r="C155" s="92">
        <v>2024</v>
      </c>
      <c r="D155" s="92" t="s">
        <v>244</v>
      </c>
      <c r="E155" s="109" t="s">
        <v>321</v>
      </c>
      <c r="F155" s="109" t="s">
        <v>416</v>
      </c>
      <c r="G155" s="109" t="s">
        <v>323</v>
      </c>
      <c r="H155" s="92" t="s">
        <v>272</v>
      </c>
      <c r="I155" s="92" t="s">
        <v>67</v>
      </c>
      <c r="J155" s="92" t="e" vm="18">
        <f>_xlfn.XLOOKUP(año24[[#This Row],[PELIGRO -Tipo]], Tabla12[Calsificación], Tabla12[Imagen])</f>
        <v>#VALUE!</v>
      </c>
      <c r="K155" s="92" t="s">
        <v>100</v>
      </c>
      <c r="L155" s="92" t="s">
        <v>130</v>
      </c>
      <c r="M155" s="112" t="s">
        <v>249</v>
      </c>
      <c r="N155" s="112" t="s">
        <v>250</v>
      </c>
      <c r="O155" s="112">
        <v>2</v>
      </c>
      <c r="P155" s="112">
        <v>14</v>
      </c>
      <c r="Q155" s="112">
        <v>2</v>
      </c>
      <c r="R155" s="112">
        <v>8</v>
      </c>
      <c r="S155" s="92" t="s">
        <v>138</v>
      </c>
      <c r="T155" s="92" t="s">
        <v>273</v>
      </c>
      <c r="U155" s="92" t="s">
        <v>274</v>
      </c>
      <c r="V155" s="113" t="s">
        <v>275</v>
      </c>
      <c r="W155" s="113" t="s">
        <v>53</v>
      </c>
      <c r="X155" s="113" t="s">
        <v>6</v>
      </c>
      <c r="Y155" s="114" t="s">
        <v>40</v>
      </c>
      <c r="Z155" s="92">
        <f>INDEX($AS$3:$AV$6,MATCH($W155,$AR$3:$AR$6,FALSE),MATCH($Y155,AS$7:$AV$7,FALSE))</f>
        <v>6</v>
      </c>
      <c r="AA155" s="92" t="s">
        <v>254</v>
      </c>
      <c r="AB155" s="92" t="s">
        <v>255</v>
      </c>
      <c r="AC155" s="92" t="s">
        <v>255</v>
      </c>
      <c r="AD155" s="113" t="s">
        <v>255</v>
      </c>
      <c r="AE155" s="113" t="s">
        <v>276</v>
      </c>
      <c r="AF155" s="113" t="s">
        <v>258</v>
      </c>
      <c r="AG1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155" s="109" t="s">
        <v>259</v>
      </c>
      <c r="AI155" s="113" t="s">
        <v>53</v>
      </c>
      <c r="AJ155" s="113" t="s">
        <v>6</v>
      </c>
      <c r="AK155" s="114" t="s">
        <v>201</v>
      </c>
      <c r="AL155" s="92">
        <f t="shared" si="6"/>
        <v>4</v>
      </c>
      <c r="AM1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5" s="118"/>
      <c r="AO155" s="115" t="str">
        <f t="shared" si="7"/>
        <v>SI</v>
      </c>
      <c r="AP15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55" s="92" t="e" vm="14">
        <f>_xlfn.XLOOKUP(año24[[#This Row],[VALORACION DEL RIESGO RESULTANTE CON CONTROLES (Riesgo residual) - INTERPRETACIÓN DEL RIESGO]], Nivel[Calsificación], Nivel[Imagen])</f>
        <v>#VALUE!</v>
      </c>
    </row>
    <row r="156" spans="2:43" ht="102" x14ac:dyDescent="0.2">
      <c r="B156" s="92">
        <v>147</v>
      </c>
      <c r="C156" s="92">
        <v>2024</v>
      </c>
      <c r="D156" s="92" t="s">
        <v>244</v>
      </c>
      <c r="E156" s="109" t="s">
        <v>321</v>
      </c>
      <c r="F156" s="109" t="s">
        <v>416</v>
      </c>
      <c r="G156" s="109" t="s">
        <v>323</v>
      </c>
      <c r="H156" s="92" t="s">
        <v>424</v>
      </c>
      <c r="I156" s="92" t="s">
        <v>69</v>
      </c>
      <c r="J156" s="92" t="e" vm="21">
        <f>_xlfn.XLOOKUP(año24[[#This Row],[PELIGRO -Tipo]], Tabla12[Calsificación], Tabla12[Imagen])</f>
        <v>#VALUE!</v>
      </c>
      <c r="K156" s="92" t="s">
        <v>102</v>
      </c>
      <c r="L156" s="92" t="s">
        <v>129</v>
      </c>
      <c r="M156" s="112" t="s">
        <v>249</v>
      </c>
      <c r="N156" s="112" t="s">
        <v>250</v>
      </c>
      <c r="O156" s="112">
        <v>2</v>
      </c>
      <c r="P156" s="112">
        <v>14</v>
      </c>
      <c r="Q156" s="112">
        <v>2</v>
      </c>
      <c r="R156" s="112">
        <v>8</v>
      </c>
      <c r="S156" s="92" t="s">
        <v>138</v>
      </c>
      <c r="T156" s="92"/>
      <c r="U156" s="92" t="s">
        <v>318</v>
      </c>
      <c r="V156" s="113" t="s">
        <v>319</v>
      </c>
      <c r="W156" s="113" t="s">
        <v>52</v>
      </c>
      <c r="X156" s="113" t="s">
        <v>6</v>
      </c>
      <c r="Y156" s="114" t="s">
        <v>201</v>
      </c>
      <c r="Z156" s="92">
        <f>INDEX($AS$3:$AV$6,MATCH($W156,$AR$3:$AR$6,FALSE),MATCH($Y156,AS$7:$AV$7,FALSE))</f>
        <v>6</v>
      </c>
      <c r="AA156" s="92" t="s">
        <v>254</v>
      </c>
      <c r="AB156" s="92" t="s">
        <v>255</v>
      </c>
      <c r="AC156" s="92" t="s">
        <v>255</v>
      </c>
      <c r="AD156" s="113" t="s">
        <v>255</v>
      </c>
      <c r="AE156" s="113" t="s">
        <v>320</v>
      </c>
      <c r="AF156" s="113" t="s">
        <v>258</v>
      </c>
      <c r="AG1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156" s="109" t="s">
        <v>259</v>
      </c>
      <c r="AI156" s="113" t="s">
        <v>52</v>
      </c>
      <c r="AJ156" s="113" t="s">
        <v>6</v>
      </c>
      <c r="AK156" s="114" t="s">
        <v>46</v>
      </c>
      <c r="AL156" s="92">
        <f t="shared" si="6"/>
        <v>3</v>
      </c>
      <c r="AM1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56" s="118"/>
      <c r="AO156" s="115" t="str">
        <f t="shared" si="7"/>
        <v>SI</v>
      </c>
      <c r="AP15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56" s="92" t="e" vm="16">
        <f>_xlfn.XLOOKUP(año24[[#This Row],[VALORACION DEL RIESGO RESULTANTE CON CONTROLES (Riesgo residual) - INTERPRETACIÓN DEL RIESGO]], Nivel[Calsificación], Nivel[Imagen])</f>
        <v>#VALUE!</v>
      </c>
    </row>
    <row r="157" spans="2:43" ht="132.6" x14ac:dyDescent="0.2">
      <c r="B157" s="92">
        <v>148</v>
      </c>
      <c r="C157" s="92">
        <v>2024</v>
      </c>
      <c r="D157" s="92" t="s">
        <v>244</v>
      </c>
      <c r="E157" s="109" t="s">
        <v>321</v>
      </c>
      <c r="F157" s="109" t="s">
        <v>416</v>
      </c>
      <c r="G157" s="109" t="s">
        <v>323</v>
      </c>
      <c r="H157" s="92" t="s">
        <v>288</v>
      </c>
      <c r="I157" s="92" t="s">
        <v>70</v>
      </c>
      <c r="J157" s="92" t="e" vm="13">
        <f>_xlfn.XLOOKUP(año24[[#This Row],[PELIGRO -Tipo]], Tabla12[Calsificación], Tabla12[Imagen])</f>
        <v>#VALUE!</v>
      </c>
      <c r="K157" s="92" t="s">
        <v>103</v>
      </c>
      <c r="L157" s="92" t="s">
        <v>128</v>
      </c>
      <c r="M157" s="112" t="s">
        <v>249</v>
      </c>
      <c r="N157" s="112" t="s">
        <v>250</v>
      </c>
      <c r="O157" s="112">
        <v>2</v>
      </c>
      <c r="P157" s="112">
        <v>14</v>
      </c>
      <c r="Q157" s="112">
        <v>2</v>
      </c>
      <c r="R157" s="112">
        <v>4</v>
      </c>
      <c r="S157" s="92" t="s">
        <v>138</v>
      </c>
      <c r="T157" s="92" t="s">
        <v>289</v>
      </c>
      <c r="U157" s="92" t="s">
        <v>290</v>
      </c>
      <c r="V157" s="113" t="s">
        <v>291</v>
      </c>
      <c r="W157" s="113" t="s">
        <v>51</v>
      </c>
      <c r="X157" s="113" t="s">
        <v>6</v>
      </c>
      <c r="Y157" s="114" t="s">
        <v>201</v>
      </c>
      <c r="Z157" s="92">
        <f>INDEX($AS$3:$AV$6,MATCH($W157,$AR$3:$AR$6,FALSE),MATCH($Y157,AS$7:$AV$7,FALSE))</f>
        <v>8</v>
      </c>
      <c r="AA157" s="92" t="s">
        <v>254</v>
      </c>
      <c r="AB157" s="92" t="s">
        <v>255</v>
      </c>
      <c r="AC157" s="92" t="s">
        <v>255</v>
      </c>
      <c r="AD157" s="113" t="s">
        <v>255</v>
      </c>
      <c r="AE157" s="113" t="s">
        <v>292</v>
      </c>
      <c r="AF157" s="113" t="s">
        <v>258</v>
      </c>
      <c r="AG1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157" s="109" t="s">
        <v>259</v>
      </c>
      <c r="AI157" s="113" t="s">
        <v>51</v>
      </c>
      <c r="AJ157" s="113" t="s">
        <v>6</v>
      </c>
      <c r="AK157" s="114" t="s">
        <v>46</v>
      </c>
      <c r="AL157" s="92">
        <f t="shared" si="6"/>
        <v>4</v>
      </c>
      <c r="AM1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7" s="118"/>
      <c r="AO157" s="115" t="str">
        <f t="shared" si="7"/>
        <v>SI</v>
      </c>
      <c r="AP15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57" s="92" t="e" vm="14">
        <f>_xlfn.XLOOKUP(año24[[#This Row],[VALORACION DEL RIESGO RESULTANTE CON CONTROLES (Riesgo residual) - INTERPRETACIÓN DEL RIESGO]], Nivel[Calsificación], Nivel[Imagen])</f>
        <v>#VALUE!</v>
      </c>
    </row>
    <row r="158" spans="2:43" ht="132.6" x14ac:dyDescent="0.2">
      <c r="B158" s="92">
        <v>149</v>
      </c>
      <c r="C158" s="92">
        <v>2024</v>
      </c>
      <c r="D158" s="92" t="s">
        <v>244</v>
      </c>
      <c r="E158" s="109" t="s">
        <v>321</v>
      </c>
      <c r="F158" s="109" t="s">
        <v>416</v>
      </c>
      <c r="G158" s="109" t="s">
        <v>323</v>
      </c>
      <c r="H158" s="92" t="s">
        <v>414</v>
      </c>
      <c r="I158" s="92" t="s">
        <v>70</v>
      </c>
      <c r="J158" s="92" t="e" vm="13">
        <f>_xlfn.XLOOKUP(año24[[#This Row],[PELIGRO -Tipo]], Tabla12[Calsificación], Tabla12[Imagen])</f>
        <v>#VALUE!</v>
      </c>
      <c r="K158" s="92" t="s">
        <v>103</v>
      </c>
      <c r="L158" s="92" t="s">
        <v>128</v>
      </c>
      <c r="M158" s="112" t="s">
        <v>249</v>
      </c>
      <c r="N158" s="112" t="s">
        <v>250</v>
      </c>
      <c r="O158" s="112">
        <v>2</v>
      </c>
      <c r="P158" s="112">
        <v>14</v>
      </c>
      <c r="Q158" s="112">
        <v>2</v>
      </c>
      <c r="R158" s="112">
        <v>8</v>
      </c>
      <c r="S158" s="92" t="s">
        <v>138</v>
      </c>
      <c r="T158" s="92" t="s">
        <v>289</v>
      </c>
      <c r="U158" s="92" t="s">
        <v>290</v>
      </c>
      <c r="V158" s="113" t="s">
        <v>291</v>
      </c>
      <c r="W158" s="113" t="s">
        <v>51</v>
      </c>
      <c r="X158" s="113" t="s">
        <v>6</v>
      </c>
      <c r="Y158" s="114" t="s">
        <v>201</v>
      </c>
      <c r="Z158" s="92">
        <f>INDEX($AS$3:$AV$6,MATCH($W158,$AR$3:$AR$6,FALSE),MATCH($Y158,AS$7:$AV$7,FALSE))</f>
        <v>8</v>
      </c>
      <c r="AA158" s="92" t="s">
        <v>254</v>
      </c>
      <c r="AB158" s="92" t="s">
        <v>255</v>
      </c>
      <c r="AC158" s="92" t="s">
        <v>255</v>
      </c>
      <c r="AD158" s="113" t="s">
        <v>255</v>
      </c>
      <c r="AE158" s="113" t="s">
        <v>292</v>
      </c>
      <c r="AF158" s="113" t="s">
        <v>258</v>
      </c>
      <c r="AG1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158" s="109" t="s">
        <v>259</v>
      </c>
      <c r="AI158" s="113" t="s">
        <v>51</v>
      </c>
      <c r="AJ158" s="113" t="s">
        <v>6</v>
      </c>
      <c r="AK158" s="114" t="s">
        <v>46</v>
      </c>
      <c r="AL158" s="92">
        <f t="shared" si="6"/>
        <v>4</v>
      </c>
      <c r="AM1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8" s="118"/>
      <c r="AO158" s="115" t="str">
        <f t="shared" si="7"/>
        <v>SI</v>
      </c>
      <c r="AP15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58" s="92" t="e" vm="14">
        <f>_xlfn.XLOOKUP(año24[[#This Row],[VALORACION DEL RIESGO RESULTANTE CON CONTROLES (Riesgo residual) - INTERPRETACIÓN DEL RIESGO]], Nivel[Calsificación], Nivel[Imagen])</f>
        <v>#VALUE!</v>
      </c>
    </row>
    <row r="159" spans="2:43" ht="132.6" x14ac:dyDescent="0.2">
      <c r="B159" s="92">
        <v>150</v>
      </c>
      <c r="C159" s="92">
        <v>2024</v>
      </c>
      <c r="D159" s="92" t="s">
        <v>244</v>
      </c>
      <c r="E159" s="109" t="s">
        <v>321</v>
      </c>
      <c r="F159" s="109" t="s">
        <v>416</v>
      </c>
      <c r="G159" s="109" t="s">
        <v>323</v>
      </c>
      <c r="H159" s="92" t="s">
        <v>425</v>
      </c>
      <c r="I159" s="92" t="s">
        <v>66</v>
      </c>
      <c r="J159" s="92" t="e" vm="19">
        <f>_xlfn.XLOOKUP(año24[[#This Row],[PELIGRO -Tipo]], Tabla12[Calsificación], Tabla12[Imagen])</f>
        <v>#VALUE!</v>
      </c>
      <c r="K159" s="92" t="s">
        <v>99</v>
      </c>
      <c r="L159" s="92" t="s">
        <v>130</v>
      </c>
      <c r="M159" s="112" t="s">
        <v>249</v>
      </c>
      <c r="N159" s="112" t="s">
        <v>250</v>
      </c>
      <c r="O159" s="112">
        <v>2</v>
      </c>
      <c r="P159" s="112">
        <v>14</v>
      </c>
      <c r="Q159" s="112">
        <v>2</v>
      </c>
      <c r="R159" s="112">
        <v>8</v>
      </c>
      <c r="S159" s="92" t="s">
        <v>138</v>
      </c>
      <c r="T159" s="92" t="s">
        <v>346</v>
      </c>
      <c r="U159" s="92" t="s">
        <v>410</v>
      </c>
      <c r="V159" s="113" t="s">
        <v>411</v>
      </c>
      <c r="W159" s="113" t="s">
        <v>53</v>
      </c>
      <c r="X159" s="113" t="s">
        <v>6</v>
      </c>
      <c r="Y159" s="114" t="s">
        <v>40</v>
      </c>
      <c r="Z159" s="92">
        <f>INDEX($AS$3:$AV$6,MATCH($W159,$AR$3:$AR$6,FALSE),MATCH($Y159,AS$7:$AV$7,FALSE))</f>
        <v>6</v>
      </c>
      <c r="AA159" s="92" t="s">
        <v>254</v>
      </c>
      <c r="AB159" s="92" t="s">
        <v>255</v>
      </c>
      <c r="AC159" s="92" t="s">
        <v>255</v>
      </c>
      <c r="AD159" s="113" t="s">
        <v>346</v>
      </c>
      <c r="AE159" s="113" t="s">
        <v>412</v>
      </c>
      <c r="AF159" s="113" t="s">
        <v>258</v>
      </c>
      <c r="AG1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159" s="109" t="s">
        <v>259</v>
      </c>
      <c r="AI159" s="113" t="s">
        <v>53</v>
      </c>
      <c r="AJ159" s="113" t="s">
        <v>6</v>
      </c>
      <c r="AK159" s="114" t="s">
        <v>201</v>
      </c>
      <c r="AL159" s="92">
        <f t="shared" si="6"/>
        <v>4</v>
      </c>
      <c r="AM1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59" s="118"/>
      <c r="AO159" s="115" t="str">
        <f t="shared" si="7"/>
        <v>SI</v>
      </c>
      <c r="AP15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59" s="92" t="e" vm="14">
        <f>_xlfn.XLOOKUP(año24[[#This Row],[VALORACION DEL RIESGO RESULTANTE CON CONTROLES (Riesgo residual) - INTERPRETACIÓN DEL RIESGO]], Nivel[Calsificación], Nivel[Imagen])</f>
        <v>#VALUE!</v>
      </c>
    </row>
    <row r="160" spans="2:43" ht="234.6" x14ac:dyDescent="0.2">
      <c r="B160" s="92">
        <v>151</v>
      </c>
      <c r="C160" s="92">
        <v>2024</v>
      </c>
      <c r="D160" s="92" t="s">
        <v>244</v>
      </c>
      <c r="E160" s="109" t="s">
        <v>321</v>
      </c>
      <c r="F160" s="109" t="s">
        <v>416</v>
      </c>
      <c r="G160" s="109" t="s">
        <v>323</v>
      </c>
      <c r="H160" s="92" t="s">
        <v>281</v>
      </c>
      <c r="I160" s="92" t="s">
        <v>65</v>
      </c>
      <c r="J160" s="92" t="e" vm="20">
        <f>_xlfn.XLOOKUP(año24[[#This Row],[PELIGRO -Tipo]], Tabla12[Calsificación], Tabla12[Imagen])</f>
        <v>#VALUE!</v>
      </c>
      <c r="K160" s="92" t="s">
        <v>113</v>
      </c>
      <c r="L160" s="92" t="s">
        <v>128</v>
      </c>
      <c r="M160" s="112" t="s">
        <v>249</v>
      </c>
      <c r="N160" s="112" t="s">
        <v>250</v>
      </c>
      <c r="O160" s="112">
        <v>2</v>
      </c>
      <c r="P160" s="112">
        <v>14</v>
      </c>
      <c r="Q160" s="112">
        <v>2</v>
      </c>
      <c r="R160" s="112">
        <v>8</v>
      </c>
      <c r="S160" s="92" t="s">
        <v>138</v>
      </c>
      <c r="T160" s="92" t="s">
        <v>255</v>
      </c>
      <c r="U160" s="92" t="s">
        <v>282</v>
      </c>
      <c r="V160" s="113" t="s">
        <v>283</v>
      </c>
      <c r="W160" s="113" t="s">
        <v>53</v>
      </c>
      <c r="X160" s="113" t="s">
        <v>6</v>
      </c>
      <c r="Y160" s="114" t="s">
        <v>40</v>
      </c>
      <c r="Z160" s="92">
        <f>INDEX($AS$3:$AV$6,MATCH($W160,$AR$3:$AR$6,FALSE),MATCH($Y160,AS$7:$AV$7,FALSE))</f>
        <v>6</v>
      </c>
      <c r="AA160" s="92" t="s">
        <v>254</v>
      </c>
      <c r="AB160" s="92" t="s">
        <v>255</v>
      </c>
      <c r="AC160" s="92" t="s">
        <v>255</v>
      </c>
      <c r="AD160" s="113" t="s">
        <v>255</v>
      </c>
      <c r="AE160" s="113" t="s">
        <v>284</v>
      </c>
      <c r="AF160" s="113" t="s">
        <v>258</v>
      </c>
      <c r="AG1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160" s="109" t="s">
        <v>259</v>
      </c>
      <c r="AI160" s="113" t="s">
        <v>53</v>
      </c>
      <c r="AJ160" s="113" t="s">
        <v>6</v>
      </c>
      <c r="AK160" s="114" t="s">
        <v>201</v>
      </c>
      <c r="AL160" s="92">
        <f t="shared" si="6"/>
        <v>4</v>
      </c>
      <c r="AM1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60" s="118"/>
      <c r="AO160" s="115" t="str">
        <f t="shared" si="7"/>
        <v>SI</v>
      </c>
      <c r="AP16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60" s="92" t="e" vm="14">
        <f>_xlfn.XLOOKUP(año24[[#This Row],[VALORACION DEL RIESGO RESULTANTE CON CONTROLES (Riesgo residual) - INTERPRETACIÓN DEL RIESGO]], Nivel[Calsificación], Nivel[Imagen])</f>
        <v>#VALUE!</v>
      </c>
    </row>
    <row r="161" spans="2:43" ht="91.8" x14ac:dyDescent="0.2">
      <c r="B161" s="92">
        <v>152</v>
      </c>
      <c r="C161" s="92">
        <v>2024</v>
      </c>
      <c r="D161" s="92" t="s">
        <v>244</v>
      </c>
      <c r="E161" s="109" t="s">
        <v>321</v>
      </c>
      <c r="F161" s="109" t="s">
        <v>416</v>
      </c>
      <c r="G161" s="109" t="s">
        <v>323</v>
      </c>
      <c r="H161" s="92" t="s">
        <v>285</v>
      </c>
      <c r="I161" s="92" t="s">
        <v>65</v>
      </c>
      <c r="J161" s="92" t="e" vm="20">
        <f>_xlfn.XLOOKUP(año24[[#This Row],[PELIGRO -Tipo]], Tabla12[Calsificación], Tabla12[Imagen])</f>
        <v>#VALUE!</v>
      </c>
      <c r="K161" s="92" t="s">
        <v>74</v>
      </c>
      <c r="L161" s="92" t="s">
        <v>129</v>
      </c>
      <c r="M161" s="112" t="s">
        <v>249</v>
      </c>
      <c r="N161" s="112" t="s">
        <v>250</v>
      </c>
      <c r="O161" s="112">
        <v>2</v>
      </c>
      <c r="P161" s="112">
        <v>14</v>
      </c>
      <c r="Q161" s="112">
        <v>2</v>
      </c>
      <c r="R161" s="112">
        <v>8</v>
      </c>
      <c r="S161" s="92" t="s">
        <v>138</v>
      </c>
      <c r="T161" s="92"/>
      <c r="U161" s="92"/>
      <c r="V161" s="113" t="s">
        <v>286</v>
      </c>
      <c r="W161" s="113" t="s">
        <v>53</v>
      </c>
      <c r="X161" s="113" t="s">
        <v>6</v>
      </c>
      <c r="Y161" s="114" t="s">
        <v>40</v>
      </c>
      <c r="Z161" s="92">
        <f>INDEX($AS$3:$AV$6,MATCH($W161,$AR$3:$AR$6,FALSE),MATCH($Y161,AS$7:$AV$7,FALSE))</f>
        <v>6</v>
      </c>
      <c r="AA161" s="92" t="s">
        <v>254</v>
      </c>
      <c r="AB161" s="92" t="s">
        <v>255</v>
      </c>
      <c r="AC161" s="92" t="s">
        <v>255</v>
      </c>
      <c r="AD161" s="113"/>
      <c r="AE161" s="113" t="s">
        <v>287</v>
      </c>
      <c r="AF161" s="113" t="s">
        <v>258</v>
      </c>
      <c r="AG1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161" s="109" t="s">
        <v>259</v>
      </c>
      <c r="AI161" s="113" t="s">
        <v>53</v>
      </c>
      <c r="AJ161" s="113" t="s">
        <v>6</v>
      </c>
      <c r="AK161" s="114" t="s">
        <v>201</v>
      </c>
      <c r="AL161" s="92">
        <f t="shared" si="6"/>
        <v>4</v>
      </c>
      <c r="AM1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61" s="118"/>
      <c r="AO161" s="115" t="str">
        <f t="shared" si="7"/>
        <v>SI</v>
      </c>
      <c r="AP16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61" s="92" t="e" vm="14">
        <f>_xlfn.XLOOKUP(año24[[#This Row],[VALORACION DEL RIESGO RESULTANTE CON CONTROLES (Riesgo residual) - INTERPRETACIÓN DEL RIESGO]], Nivel[Calsificación], Nivel[Imagen])</f>
        <v>#VALUE!</v>
      </c>
    </row>
    <row r="162" spans="2:43" ht="71.400000000000006" x14ac:dyDescent="0.2">
      <c r="B162" s="92">
        <v>153</v>
      </c>
      <c r="C162" s="92">
        <v>2024</v>
      </c>
      <c r="D162" s="92" t="s">
        <v>244</v>
      </c>
      <c r="E162" s="109" t="s">
        <v>321</v>
      </c>
      <c r="F162" s="109" t="s">
        <v>416</v>
      </c>
      <c r="G162" s="109" t="s">
        <v>323</v>
      </c>
      <c r="H162" s="92" t="s">
        <v>293</v>
      </c>
      <c r="I162" s="92" t="s">
        <v>70</v>
      </c>
      <c r="J162" s="92" t="e" vm="13">
        <f>_xlfn.XLOOKUP(año24[[#This Row],[PELIGRO -Tipo]], Tabla12[Calsificación], Tabla12[Imagen])</f>
        <v>#VALUE!</v>
      </c>
      <c r="K162" s="92" t="s">
        <v>117</v>
      </c>
      <c r="L162" s="92" t="s">
        <v>128</v>
      </c>
      <c r="M162" s="112" t="s">
        <v>249</v>
      </c>
      <c r="N162" s="112" t="s">
        <v>261</v>
      </c>
      <c r="O162" s="112">
        <v>2</v>
      </c>
      <c r="P162" s="112">
        <v>14</v>
      </c>
      <c r="Q162" s="112">
        <v>2</v>
      </c>
      <c r="R162" s="112">
        <v>8</v>
      </c>
      <c r="S162" s="92" t="s">
        <v>138</v>
      </c>
      <c r="T162" s="92"/>
      <c r="U162" s="92" t="s">
        <v>294</v>
      </c>
      <c r="V162" s="113" t="s">
        <v>295</v>
      </c>
      <c r="W162" s="113" t="s">
        <v>51</v>
      </c>
      <c r="X162" s="113" t="s">
        <v>6</v>
      </c>
      <c r="Y162" s="114" t="s">
        <v>201</v>
      </c>
      <c r="Z162" s="92">
        <f>INDEX($AS$3:$AV$6,MATCH($W162,$AR$3:$AR$6,FALSE),MATCH($Y162,AS$7:$AV$7,FALSE))</f>
        <v>8</v>
      </c>
      <c r="AA162" s="92" t="s">
        <v>254</v>
      </c>
      <c r="AB162" s="92" t="s">
        <v>255</v>
      </c>
      <c r="AC162" s="92" t="s">
        <v>255</v>
      </c>
      <c r="AD162" s="113" t="s">
        <v>255</v>
      </c>
      <c r="AE162" s="113" t="s">
        <v>296</v>
      </c>
      <c r="AF162" s="113" t="s">
        <v>255</v>
      </c>
      <c r="AG1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162" s="109" t="s">
        <v>259</v>
      </c>
      <c r="AI162" s="113" t="s">
        <v>53</v>
      </c>
      <c r="AJ162" s="113" t="s">
        <v>6</v>
      </c>
      <c r="AK162" s="114" t="s">
        <v>201</v>
      </c>
      <c r="AL162" s="92">
        <f t="shared" si="6"/>
        <v>4</v>
      </c>
      <c r="AM1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62" s="118"/>
      <c r="AO162" s="115" t="str">
        <f t="shared" si="7"/>
        <v>SI</v>
      </c>
      <c r="AP16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62" s="92" t="e" vm="14">
        <f>_xlfn.XLOOKUP(año24[[#This Row],[VALORACION DEL RIESGO RESULTANTE CON CONTROLES (Riesgo residual) - INTERPRETACIÓN DEL RIESGO]], Nivel[Calsificación], Nivel[Imagen])</f>
        <v>#VALUE!</v>
      </c>
    </row>
    <row r="163" spans="2:43" ht="122.4" x14ac:dyDescent="0.2">
      <c r="B163" s="92">
        <v>154</v>
      </c>
      <c r="C163" s="92">
        <v>2024</v>
      </c>
      <c r="D163" s="92" t="s">
        <v>244</v>
      </c>
      <c r="E163" s="109" t="s">
        <v>183</v>
      </c>
      <c r="F163" s="109" t="s">
        <v>426</v>
      </c>
      <c r="G163" s="109" t="s">
        <v>427</v>
      </c>
      <c r="H163" s="92" t="s">
        <v>428</v>
      </c>
      <c r="I163" s="92" t="s">
        <v>70</v>
      </c>
      <c r="J163" s="92" t="e" vm="13">
        <f>_xlfn.XLOOKUP(año24[[#This Row],[PELIGRO -Tipo]], Tabla12[Calsificación], Tabla12[Imagen])</f>
        <v>#VALUE!</v>
      </c>
      <c r="K163" s="92" t="s">
        <v>123</v>
      </c>
      <c r="L163" s="92" t="s">
        <v>128</v>
      </c>
      <c r="M163" s="112" t="s">
        <v>429</v>
      </c>
      <c r="N163" s="112" t="s">
        <v>250</v>
      </c>
      <c r="O163" s="112">
        <v>2</v>
      </c>
      <c r="P163" s="112">
        <v>13</v>
      </c>
      <c r="Q163" s="112">
        <v>2</v>
      </c>
      <c r="R163" s="112">
        <v>2</v>
      </c>
      <c r="S163" s="92" t="s">
        <v>138</v>
      </c>
      <c r="T163" s="92" t="s">
        <v>335</v>
      </c>
      <c r="U163" s="92" t="s">
        <v>282</v>
      </c>
      <c r="V163" s="113" t="s">
        <v>336</v>
      </c>
      <c r="W163" s="113" t="s">
        <v>51</v>
      </c>
      <c r="X163" s="113" t="s">
        <v>6</v>
      </c>
      <c r="Y163" s="114" t="s">
        <v>201</v>
      </c>
      <c r="Z163" s="92">
        <f>INDEX($AS$3:$AV$6,MATCH($W163,$AR$3:$AR$6,FALSE),MATCH($Y163,AS$7:$AV$7,FALSE))</f>
        <v>8</v>
      </c>
      <c r="AA163" s="92" t="s">
        <v>254</v>
      </c>
      <c r="AB163" s="92"/>
      <c r="AC163" s="92"/>
      <c r="AD163" s="113"/>
      <c r="AE163" s="113" t="s">
        <v>337</v>
      </c>
      <c r="AF163" s="113" t="s">
        <v>258</v>
      </c>
      <c r="AG1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163" s="109" t="s">
        <v>259</v>
      </c>
      <c r="AI163" s="113" t="s">
        <v>53</v>
      </c>
      <c r="AJ163" s="113" t="s">
        <v>6</v>
      </c>
      <c r="AK163" s="114" t="s">
        <v>201</v>
      </c>
      <c r="AL163" s="92">
        <f t="shared" si="6"/>
        <v>4</v>
      </c>
      <c r="AM1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63" s="118"/>
      <c r="AO163" s="115" t="str">
        <f t="shared" si="7"/>
        <v>SI</v>
      </c>
      <c r="AP16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63" s="92" t="e" vm="14">
        <f>_xlfn.XLOOKUP(año24[[#This Row],[VALORACION DEL RIESGO RESULTANTE CON CONTROLES (Riesgo residual) - INTERPRETACIÓN DEL RIESGO]], Nivel[Calsificación], Nivel[Imagen])</f>
        <v>#VALUE!</v>
      </c>
    </row>
    <row r="164" spans="2:43" ht="102" x14ac:dyDescent="0.2">
      <c r="B164" s="92">
        <v>155</v>
      </c>
      <c r="C164" s="92">
        <v>2024</v>
      </c>
      <c r="D164" s="92" t="s">
        <v>244</v>
      </c>
      <c r="E164" s="109" t="s">
        <v>183</v>
      </c>
      <c r="F164" s="109" t="s">
        <v>426</v>
      </c>
      <c r="G164" s="109" t="s">
        <v>427</v>
      </c>
      <c r="H164" s="92" t="s">
        <v>430</v>
      </c>
      <c r="I164" s="92" t="s">
        <v>69</v>
      </c>
      <c r="J164" s="92" t="e" vm="21">
        <f>_xlfn.XLOOKUP(año24[[#This Row],[PELIGRO -Tipo]], Tabla12[Calsificación], Tabla12[Imagen])</f>
        <v>#VALUE!</v>
      </c>
      <c r="K164" s="92" t="s">
        <v>78</v>
      </c>
      <c r="L164" s="92" t="s">
        <v>129</v>
      </c>
      <c r="M164" s="112" t="s">
        <v>429</v>
      </c>
      <c r="N164" s="112" t="s">
        <v>250</v>
      </c>
      <c r="O164" s="112">
        <v>2</v>
      </c>
      <c r="P164" s="112">
        <v>13</v>
      </c>
      <c r="Q164" s="112">
        <v>2</v>
      </c>
      <c r="R164" s="112">
        <v>2</v>
      </c>
      <c r="S164" s="92" t="s">
        <v>138</v>
      </c>
      <c r="T164" s="92"/>
      <c r="U164" s="92" t="s">
        <v>318</v>
      </c>
      <c r="V164" s="113" t="s">
        <v>319</v>
      </c>
      <c r="W164" s="113" t="s">
        <v>51</v>
      </c>
      <c r="X164" s="113" t="s">
        <v>6</v>
      </c>
      <c r="Y164" s="114" t="s">
        <v>201</v>
      </c>
      <c r="Z164" s="92">
        <f>INDEX($AS$3:$AV$6,MATCH($W164,$AR$3:$AR$6,FALSE),MATCH($Y164,AS$7:$AV$7,FALSE))</f>
        <v>8</v>
      </c>
      <c r="AA164" s="92" t="s">
        <v>254</v>
      </c>
      <c r="AB164" s="92" t="s">
        <v>255</v>
      </c>
      <c r="AC164" s="92" t="s">
        <v>255</v>
      </c>
      <c r="AD164" s="113" t="s">
        <v>255</v>
      </c>
      <c r="AE164" s="113" t="s">
        <v>320</v>
      </c>
      <c r="AF164" s="113" t="s">
        <v>258</v>
      </c>
      <c r="AG1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164" s="109" t="s">
        <v>259</v>
      </c>
      <c r="AI164" s="113" t="s">
        <v>52</v>
      </c>
      <c r="AJ164" s="113" t="s">
        <v>6</v>
      </c>
      <c r="AK164" s="114" t="s">
        <v>46</v>
      </c>
      <c r="AL164" s="92">
        <f t="shared" si="6"/>
        <v>3</v>
      </c>
      <c r="AM1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64" s="118"/>
      <c r="AO164" s="115" t="str">
        <f t="shared" si="7"/>
        <v>SI</v>
      </c>
      <c r="AP16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64" s="92" t="e" vm="16">
        <f>_xlfn.XLOOKUP(año24[[#This Row],[VALORACION DEL RIESGO RESULTANTE CON CONTROLES (Riesgo residual) - INTERPRETACIÓN DEL RIESGO]], Nivel[Calsificación], Nivel[Imagen])</f>
        <v>#VALUE!</v>
      </c>
    </row>
    <row r="165" spans="2:43" ht="81.599999999999994" x14ac:dyDescent="0.2">
      <c r="B165" s="92">
        <v>156</v>
      </c>
      <c r="C165" s="92">
        <v>2024</v>
      </c>
      <c r="D165" s="92" t="s">
        <v>244</v>
      </c>
      <c r="E165" s="109" t="s">
        <v>183</v>
      </c>
      <c r="F165" s="109" t="s">
        <v>426</v>
      </c>
      <c r="G165" s="109" t="s">
        <v>427</v>
      </c>
      <c r="H165" s="92" t="s">
        <v>277</v>
      </c>
      <c r="I165" s="92" t="s">
        <v>68</v>
      </c>
      <c r="J165" s="92" t="e" vm="17">
        <f>_xlfn.XLOOKUP(año24[[#This Row],[PELIGRO -Tipo]], Tabla12[Calsificación], Tabla12[Imagen])</f>
        <v>#VALUE!</v>
      </c>
      <c r="K165" s="92" t="s">
        <v>85</v>
      </c>
      <c r="L165" s="92" t="s">
        <v>129</v>
      </c>
      <c r="M165" s="112" t="s">
        <v>429</v>
      </c>
      <c r="N165" s="112" t="s">
        <v>250</v>
      </c>
      <c r="O165" s="112">
        <v>2</v>
      </c>
      <c r="P165" s="112">
        <v>13</v>
      </c>
      <c r="Q165" s="112">
        <v>2</v>
      </c>
      <c r="R165" s="112">
        <v>2</v>
      </c>
      <c r="S165" s="92" t="s">
        <v>138</v>
      </c>
      <c r="T165" s="92" t="s">
        <v>267</v>
      </c>
      <c r="U165" s="92" t="s">
        <v>268</v>
      </c>
      <c r="V165" s="113" t="s">
        <v>269</v>
      </c>
      <c r="W165" s="113" t="s">
        <v>53</v>
      </c>
      <c r="X165" s="113" t="s">
        <v>6</v>
      </c>
      <c r="Y165" s="114" t="s">
        <v>201</v>
      </c>
      <c r="Z165" s="92">
        <f>INDEX($AS$3:$AV$6,MATCH($W165,$AR$3:$AR$6,FALSE),MATCH($Y165,AS$7:$AV$7,FALSE))</f>
        <v>4</v>
      </c>
      <c r="AA165" s="92" t="s">
        <v>254</v>
      </c>
      <c r="AB165" s="92" t="s">
        <v>255</v>
      </c>
      <c r="AC165" s="92" t="s">
        <v>255</v>
      </c>
      <c r="AD165" s="113" t="s">
        <v>255</v>
      </c>
      <c r="AE165" s="113" t="s">
        <v>270</v>
      </c>
      <c r="AF165" s="113" t="s">
        <v>255</v>
      </c>
      <c r="AG1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65" s="109" t="s">
        <v>259</v>
      </c>
      <c r="AI165" s="113" t="s">
        <v>54</v>
      </c>
      <c r="AJ165" s="113" t="s">
        <v>6</v>
      </c>
      <c r="AK165" s="114" t="s">
        <v>201</v>
      </c>
      <c r="AL165" s="92">
        <f t="shared" si="6"/>
        <v>2</v>
      </c>
      <c r="AM1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65" s="118"/>
      <c r="AO165" s="115" t="str">
        <f t="shared" si="7"/>
        <v>SI</v>
      </c>
      <c r="AP16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65" s="92" t="e" vm="16">
        <f>_xlfn.XLOOKUP(año24[[#This Row],[VALORACION DEL RIESGO RESULTANTE CON CONTROLES (Riesgo residual) - INTERPRETACIÓN DEL RIESGO]], Nivel[Calsificación], Nivel[Imagen])</f>
        <v>#VALUE!</v>
      </c>
    </row>
    <row r="166" spans="2:43" ht="244.8" x14ac:dyDescent="0.2">
      <c r="B166" s="92">
        <v>157</v>
      </c>
      <c r="C166" s="92">
        <v>2024</v>
      </c>
      <c r="D166" s="92" t="s">
        <v>244</v>
      </c>
      <c r="E166" s="109" t="s">
        <v>183</v>
      </c>
      <c r="F166" s="109" t="s">
        <v>426</v>
      </c>
      <c r="G166" s="109" t="s">
        <v>427</v>
      </c>
      <c r="H166" s="92" t="s">
        <v>431</v>
      </c>
      <c r="I166" s="92" t="s">
        <v>70</v>
      </c>
      <c r="J166" s="92" t="e" vm="13">
        <f>_xlfn.XLOOKUP(año24[[#This Row],[PELIGRO -Tipo]], Tabla12[Calsificación], Tabla12[Imagen])</f>
        <v>#VALUE!</v>
      </c>
      <c r="K166" s="92" t="s">
        <v>79</v>
      </c>
      <c r="L166" s="92" t="s">
        <v>128</v>
      </c>
      <c r="M166" s="112" t="s">
        <v>429</v>
      </c>
      <c r="N166" s="112" t="s">
        <v>250</v>
      </c>
      <c r="O166" s="112">
        <v>2</v>
      </c>
      <c r="P166" s="112">
        <v>13</v>
      </c>
      <c r="Q166" s="112">
        <v>2</v>
      </c>
      <c r="R166" s="112">
        <v>2</v>
      </c>
      <c r="S166" s="92" t="s">
        <v>138</v>
      </c>
      <c r="T166" s="92" t="s">
        <v>310</v>
      </c>
      <c r="U166" s="92" t="s">
        <v>300</v>
      </c>
      <c r="V166" s="113" t="s">
        <v>301</v>
      </c>
      <c r="W166" s="113" t="s">
        <v>52</v>
      </c>
      <c r="X166" s="113" t="s">
        <v>6</v>
      </c>
      <c r="Y166" s="114" t="s">
        <v>40</v>
      </c>
      <c r="Z166" s="92">
        <f>INDEX($AS$3:$AV$6,MATCH($W166,$AR$3:$AR$6,FALSE),MATCH($Y166,AS$7:$AV$7,FALSE))</f>
        <v>9</v>
      </c>
      <c r="AA166" s="92" t="s">
        <v>254</v>
      </c>
      <c r="AB166" s="92" t="s">
        <v>255</v>
      </c>
      <c r="AC166" s="92" t="s">
        <v>255</v>
      </c>
      <c r="AD166" s="113" t="s">
        <v>432</v>
      </c>
      <c r="AE166" s="113" t="s">
        <v>303</v>
      </c>
      <c r="AF166" s="113" t="s">
        <v>258</v>
      </c>
      <c r="AG1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Certificacion del equipo.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66" s="109" t="s">
        <v>259</v>
      </c>
      <c r="AI166" s="113" t="s">
        <v>53</v>
      </c>
      <c r="AJ166" s="113" t="s">
        <v>6</v>
      </c>
      <c r="AK166" s="114" t="s">
        <v>201</v>
      </c>
      <c r="AL166" s="92">
        <f t="shared" si="6"/>
        <v>4</v>
      </c>
      <c r="AM1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66" s="118"/>
      <c r="AO166" s="115" t="str">
        <f t="shared" si="7"/>
        <v>SI</v>
      </c>
      <c r="AP1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66" s="92" t="e" vm="14">
        <f>_xlfn.XLOOKUP(año24[[#This Row],[VALORACION DEL RIESGO RESULTANTE CON CONTROLES (Riesgo residual) - INTERPRETACIÓN DEL RIESGO]], Nivel[Calsificación], Nivel[Imagen])</f>
        <v>#VALUE!</v>
      </c>
    </row>
    <row r="167" spans="2:43" ht="81.599999999999994" x14ac:dyDescent="0.2">
      <c r="B167" s="92">
        <v>158</v>
      </c>
      <c r="C167" s="92">
        <v>2024</v>
      </c>
      <c r="D167" s="92" t="s">
        <v>244</v>
      </c>
      <c r="E167" s="109" t="s">
        <v>183</v>
      </c>
      <c r="F167" s="109" t="s">
        <v>426</v>
      </c>
      <c r="G167" s="109" t="s">
        <v>427</v>
      </c>
      <c r="H167" s="92" t="s">
        <v>433</v>
      </c>
      <c r="I167" s="92" t="s">
        <v>66</v>
      </c>
      <c r="J167" s="92" t="e" vm="19">
        <f>_xlfn.XLOOKUP(año24[[#This Row],[PELIGRO -Tipo]], Tabla12[Calsificación], Tabla12[Imagen])</f>
        <v>#VALUE!</v>
      </c>
      <c r="K167" s="92" t="s">
        <v>75</v>
      </c>
      <c r="L167" s="92" t="s">
        <v>129</v>
      </c>
      <c r="M167" s="112" t="s">
        <v>429</v>
      </c>
      <c r="N167" s="112" t="s">
        <v>250</v>
      </c>
      <c r="O167" s="112">
        <v>2</v>
      </c>
      <c r="P167" s="112">
        <v>13</v>
      </c>
      <c r="Q167" s="112">
        <v>2</v>
      </c>
      <c r="R167" s="112">
        <v>2</v>
      </c>
      <c r="S167" s="92" t="s">
        <v>138</v>
      </c>
      <c r="T167" s="92" t="s">
        <v>343</v>
      </c>
      <c r="U167" s="92" t="s">
        <v>344</v>
      </c>
      <c r="V167" s="113" t="s">
        <v>345</v>
      </c>
      <c r="W167" s="113" t="s">
        <v>52</v>
      </c>
      <c r="X167" s="113" t="s">
        <v>6</v>
      </c>
      <c r="Y167" s="114" t="s">
        <v>201</v>
      </c>
      <c r="Z167" s="92">
        <f>INDEX($AS$3:$AV$6,MATCH($W167,$AR$3:$AR$6,FALSE),MATCH($Y167,AS$7:$AV$7,FALSE))</f>
        <v>6</v>
      </c>
      <c r="AA167" s="92" t="s">
        <v>254</v>
      </c>
      <c r="AB167" s="92"/>
      <c r="AC167" s="92"/>
      <c r="AD167" s="113" t="s">
        <v>346</v>
      </c>
      <c r="AE167" s="113" t="s">
        <v>347</v>
      </c>
      <c r="AF167" s="113" t="s">
        <v>258</v>
      </c>
      <c r="AG1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167" s="109" t="s">
        <v>259</v>
      </c>
      <c r="AI167" s="113" t="s">
        <v>53</v>
      </c>
      <c r="AJ167" s="113" t="s">
        <v>6</v>
      </c>
      <c r="AK167" s="114" t="s">
        <v>201</v>
      </c>
      <c r="AL167" s="92">
        <f t="shared" si="6"/>
        <v>4</v>
      </c>
      <c r="AM1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67" s="118"/>
      <c r="AO167" s="115" t="str">
        <f t="shared" si="7"/>
        <v>SI</v>
      </c>
      <c r="AP16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67" s="92" t="e" vm="14">
        <f>_xlfn.XLOOKUP(año24[[#This Row],[VALORACION DEL RIESGO RESULTANTE CON CONTROLES (Riesgo residual) - INTERPRETACIÓN DEL RIESGO]], Nivel[Calsificación], Nivel[Imagen])</f>
        <v>#VALUE!</v>
      </c>
    </row>
    <row r="168" spans="2:43" ht="132.6" x14ac:dyDescent="0.2">
      <c r="B168" s="92">
        <v>159</v>
      </c>
      <c r="C168" s="92">
        <v>2024</v>
      </c>
      <c r="D168" s="92" t="s">
        <v>244</v>
      </c>
      <c r="E168" s="109" t="s">
        <v>183</v>
      </c>
      <c r="F168" s="109" t="s">
        <v>426</v>
      </c>
      <c r="G168" s="109" t="s">
        <v>427</v>
      </c>
      <c r="H168" s="92" t="s">
        <v>278</v>
      </c>
      <c r="I168" s="92" t="s">
        <v>66</v>
      </c>
      <c r="J168" s="92" t="e" vm="19">
        <f>_xlfn.XLOOKUP(año24[[#This Row],[PELIGRO -Tipo]], Tabla12[Calsificación], Tabla12[Imagen])</f>
        <v>#VALUE!</v>
      </c>
      <c r="K168" s="92" t="s">
        <v>121</v>
      </c>
      <c r="L168" s="92" t="s">
        <v>129</v>
      </c>
      <c r="M168" s="112" t="s">
        <v>429</v>
      </c>
      <c r="N168" s="112" t="s">
        <v>250</v>
      </c>
      <c r="O168" s="112">
        <v>2</v>
      </c>
      <c r="P168" s="112">
        <v>13</v>
      </c>
      <c r="Q168" s="112">
        <v>2</v>
      </c>
      <c r="R168" s="112">
        <v>2</v>
      </c>
      <c r="S168" s="92" t="s">
        <v>138</v>
      </c>
      <c r="T168" s="92" t="s">
        <v>255</v>
      </c>
      <c r="U168" s="92" t="s">
        <v>255</v>
      </c>
      <c r="V168" s="113" t="s">
        <v>279</v>
      </c>
      <c r="W168" s="113" t="s">
        <v>53</v>
      </c>
      <c r="X168" s="113" t="s">
        <v>6</v>
      </c>
      <c r="Y168" s="114" t="s">
        <v>40</v>
      </c>
      <c r="Z168" s="92">
        <f>INDEX($AS$3:$AV$6,MATCH($W168,$AR$3:$AR$6,FALSE),MATCH($Y168,AS$7:$AV$7,FALSE))</f>
        <v>6</v>
      </c>
      <c r="AA168" s="92" t="s">
        <v>254</v>
      </c>
      <c r="AB168" s="92" t="s">
        <v>255</v>
      </c>
      <c r="AC168" s="92" t="s">
        <v>255</v>
      </c>
      <c r="AD168" s="113" t="s">
        <v>255</v>
      </c>
      <c r="AE168" s="113" t="s">
        <v>280</v>
      </c>
      <c r="AF168" s="113" t="s">
        <v>258</v>
      </c>
      <c r="AG1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168" s="109" t="s">
        <v>259</v>
      </c>
      <c r="AI168" s="113" t="s">
        <v>53</v>
      </c>
      <c r="AJ168" s="113" t="s">
        <v>6</v>
      </c>
      <c r="AK168" s="114" t="s">
        <v>201</v>
      </c>
      <c r="AL168" s="92">
        <f t="shared" si="6"/>
        <v>4</v>
      </c>
      <c r="AM1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68" s="118"/>
      <c r="AO168" s="115" t="str">
        <f t="shared" si="7"/>
        <v>SI</v>
      </c>
      <c r="AP16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68" s="92" t="e" vm="14">
        <f>_xlfn.XLOOKUP(año24[[#This Row],[VALORACION DEL RIESGO RESULTANTE CON CONTROLES (Riesgo residual) - INTERPRETACIÓN DEL RIESGO]], Nivel[Calsificación], Nivel[Imagen])</f>
        <v>#VALUE!</v>
      </c>
    </row>
    <row r="169" spans="2:43" ht="91.8" x14ac:dyDescent="0.2">
      <c r="B169" s="92">
        <v>160</v>
      </c>
      <c r="C169" s="92">
        <v>2024</v>
      </c>
      <c r="D169" s="92" t="s">
        <v>244</v>
      </c>
      <c r="E169" s="109" t="s">
        <v>183</v>
      </c>
      <c r="F169" s="109" t="s">
        <v>426</v>
      </c>
      <c r="G169" s="109" t="s">
        <v>427</v>
      </c>
      <c r="H169" s="92" t="s">
        <v>260</v>
      </c>
      <c r="I169" s="92" t="s">
        <v>71</v>
      </c>
      <c r="J169" s="92" t="e" vm="15">
        <f>_xlfn.XLOOKUP(año24[[#This Row],[PELIGRO -Tipo]], Tabla12[Calsificación], Tabla12[Imagen])</f>
        <v>#VALUE!</v>
      </c>
      <c r="K169" s="92" t="s">
        <v>118</v>
      </c>
      <c r="L169" s="92" t="s">
        <v>128</v>
      </c>
      <c r="M169" s="112" t="s">
        <v>429</v>
      </c>
      <c r="N169" s="112" t="s">
        <v>261</v>
      </c>
      <c r="O169" s="112">
        <v>2</v>
      </c>
      <c r="P169" s="112">
        <v>13</v>
      </c>
      <c r="Q169" s="112">
        <v>2</v>
      </c>
      <c r="R169" s="112">
        <v>2</v>
      </c>
      <c r="S169" s="92" t="s">
        <v>138</v>
      </c>
      <c r="T169" s="92" t="s">
        <v>255</v>
      </c>
      <c r="U169" s="92" t="s">
        <v>262</v>
      </c>
      <c r="V169" s="113" t="s">
        <v>263</v>
      </c>
      <c r="W169" s="113" t="s">
        <v>52</v>
      </c>
      <c r="X169" s="113" t="s">
        <v>6</v>
      </c>
      <c r="Y169" s="114" t="s">
        <v>201</v>
      </c>
      <c r="Z169" s="92">
        <f>INDEX($AS$3:$AV$6,MATCH($W169,$AR$3:$AR$6,FALSE),MATCH($Y169,AS$7:$AV$7,FALSE))</f>
        <v>6</v>
      </c>
      <c r="AA169" s="92" t="s">
        <v>254</v>
      </c>
      <c r="AB169" s="92" t="s">
        <v>255</v>
      </c>
      <c r="AC169" s="92" t="s">
        <v>255</v>
      </c>
      <c r="AD169" s="113" t="s">
        <v>264</v>
      </c>
      <c r="AE169" s="113" t="s">
        <v>265</v>
      </c>
      <c r="AF169" s="113" t="s">
        <v>258</v>
      </c>
      <c r="AG1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169" s="109" t="s">
        <v>259</v>
      </c>
      <c r="AI169" s="113" t="s">
        <v>52</v>
      </c>
      <c r="AJ169" s="113" t="s">
        <v>6</v>
      </c>
      <c r="AK169" s="114" t="s">
        <v>46</v>
      </c>
      <c r="AL169" s="92">
        <f t="shared" si="6"/>
        <v>3</v>
      </c>
      <c r="AM1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69" s="118"/>
      <c r="AO169" s="115" t="str">
        <f t="shared" si="7"/>
        <v>SI</v>
      </c>
      <c r="AP16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169" s="92" t="e" vm="16">
        <f>_xlfn.XLOOKUP(año24[[#This Row],[VALORACION DEL RIESGO RESULTANTE CON CONTROLES (Riesgo residual) - INTERPRETACIÓN DEL RIESGO]], Nivel[Calsificación], Nivel[Imagen])</f>
        <v>#VALUE!</v>
      </c>
    </row>
    <row r="170" spans="2:43" ht="234.6" x14ac:dyDescent="0.2">
      <c r="B170" s="92">
        <v>161</v>
      </c>
      <c r="C170" s="92">
        <v>2024</v>
      </c>
      <c r="D170" s="92" t="s">
        <v>244</v>
      </c>
      <c r="E170" s="109" t="s">
        <v>183</v>
      </c>
      <c r="F170" s="109" t="s">
        <v>426</v>
      </c>
      <c r="G170" s="109" t="s">
        <v>427</v>
      </c>
      <c r="H170" s="92" t="s">
        <v>281</v>
      </c>
      <c r="I170" s="92" t="s">
        <v>65</v>
      </c>
      <c r="J170" s="92" t="e" vm="20">
        <f>_xlfn.XLOOKUP(año24[[#This Row],[PELIGRO -Tipo]], Tabla12[Calsificación], Tabla12[Imagen])</f>
        <v>#VALUE!</v>
      </c>
      <c r="K170" s="92" t="s">
        <v>113</v>
      </c>
      <c r="L170" s="92" t="s">
        <v>128</v>
      </c>
      <c r="M170" s="112" t="s">
        <v>429</v>
      </c>
      <c r="N170" s="112" t="s">
        <v>250</v>
      </c>
      <c r="O170" s="112">
        <v>2</v>
      </c>
      <c r="P170" s="112">
        <v>13</v>
      </c>
      <c r="Q170" s="112">
        <v>2</v>
      </c>
      <c r="R170" s="112">
        <v>2</v>
      </c>
      <c r="S170" s="92" t="s">
        <v>138</v>
      </c>
      <c r="T170" s="92" t="s">
        <v>255</v>
      </c>
      <c r="U170" s="92" t="s">
        <v>282</v>
      </c>
      <c r="V170" s="113" t="s">
        <v>283</v>
      </c>
      <c r="W170" s="113" t="s">
        <v>53</v>
      </c>
      <c r="X170" s="113" t="s">
        <v>6</v>
      </c>
      <c r="Y170" s="114" t="s">
        <v>40</v>
      </c>
      <c r="Z170" s="92">
        <f>INDEX($AS$3:$AV$6,MATCH($W170,$AR$3:$AR$6,FALSE),MATCH($Y170,AS$7:$AV$7,FALSE))</f>
        <v>6</v>
      </c>
      <c r="AA170" s="92" t="s">
        <v>254</v>
      </c>
      <c r="AB170" s="92" t="s">
        <v>255</v>
      </c>
      <c r="AC170" s="92" t="s">
        <v>255</v>
      </c>
      <c r="AD170" s="113" t="s">
        <v>255</v>
      </c>
      <c r="AE170" s="113" t="s">
        <v>284</v>
      </c>
      <c r="AF170" s="113" t="s">
        <v>258</v>
      </c>
      <c r="AG1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170" s="109" t="s">
        <v>259</v>
      </c>
      <c r="AI170" s="113" t="s">
        <v>53</v>
      </c>
      <c r="AJ170" s="113" t="s">
        <v>6</v>
      </c>
      <c r="AK170" s="114" t="s">
        <v>201</v>
      </c>
      <c r="AL170" s="92">
        <f t="shared" si="6"/>
        <v>4</v>
      </c>
      <c r="AM1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0" s="118"/>
      <c r="AO170" s="115" t="str">
        <f t="shared" si="7"/>
        <v>SI</v>
      </c>
      <c r="AP17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0" s="92" t="e" vm="14">
        <f>_xlfn.XLOOKUP(año24[[#This Row],[VALORACION DEL RIESGO RESULTANTE CON CONTROLES (Riesgo residual) - INTERPRETACIÓN DEL RIESGO]], Nivel[Calsificación], Nivel[Imagen])</f>
        <v>#VALUE!</v>
      </c>
    </row>
    <row r="171" spans="2:43" ht="91.8" x14ac:dyDescent="0.2">
      <c r="B171" s="92">
        <v>162</v>
      </c>
      <c r="C171" s="92">
        <v>2024</v>
      </c>
      <c r="D171" s="92" t="s">
        <v>244</v>
      </c>
      <c r="E171" s="109" t="s">
        <v>183</v>
      </c>
      <c r="F171" s="109" t="s">
        <v>426</v>
      </c>
      <c r="G171" s="109" t="s">
        <v>427</v>
      </c>
      <c r="H171" s="92" t="s">
        <v>285</v>
      </c>
      <c r="I171" s="92" t="s">
        <v>65</v>
      </c>
      <c r="J171" s="92" t="e" vm="20">
        <f>_xlfn.XLOOKUP(año24[[#This Row],[PELIGRO -Tipo]], Tabla12[Calsificación], Tabla12[Imagen])</f>
        <v>#VALUE!</v>
      </c>
      <c r="K171" s="92" t="s">
        <v>74</v>
      </c>
      <c r="L171" s="92" t="s">
        <v>129</v>
      </c>
      <c r="M171" s="112" t="s">
        <v>429</v>
      </c>
      <c r="N171" s="112" t="s">
        <v>250</v>
      </c>
      <c r="O171" s="112">
        <v>2</v>
      </c>
      <c r="P171" s="112">
        <v>13</v>
      </c>
      <c r="Q171" s="112">
        <v>2</v>
      </c>
      <c r="R171" s="112">
        <v>2</v>
      </c>
      <c r="S171" s="92" t="s">
        <v>138</v>
      </c>
      <c r="T171" s="92"/>
      <c r="U171" s="92"/>
      <c r="V171" s="113" t="s">
        <v>286</v>
      </c>
      <c r="W171" s="113" t="s">
        <v>53</v>
      </c>
      <c r="X171" s="113" t="s">
        <v>6</v>
      </c>
      <c r="Y171" s="114" t="s">
        <v>40</v>
      </c>
      <c r="Z171" s="92">
        <f>INDEX($AS$3:$AV$6,MATCH($W171,$AR$3:$AR$6,FALSE),MATCH($Y171,AS$7:$AV$7,FALSE))</f>
        <v>6</v>
      </c>
      <c r="AA171" s="92" t="s">
        <v>254</v>
      </c>
      <c r="AB171" s="92" t="s">
        <v>255</v>
      </c>
      <c r="AC171" s="92" t="s">
        <v>255</v>
      </c>
      <c r="AD171" s="113"/>
      <c r="AE171" s="113" t="s">
        <v>287</v>
      </c>
      <c r="AF171" s="113" t="s">
        <v>258</v>
      </c>
      <c r="AG1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171" s="109" t="s">
        <v>259</v>
      </c>
      <c r="AI171" s="113" t="s">
        <v>53</v>
      </c>
      <c r="AJ171" s="113" t="s">
        <v>6</v>
      </c>
      <c r="AK171" s="114" t="s">
        <v>201</v>
      </c>
      <c r="AL171" s="92">
        <f t="shared" si="6"/>
        <v>4</v>
      </c>
      <c r="AM1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1" s="118"/>
      <c r="AO171" s="115" t="str">
        <f t="shared" si="7"/>
        <v>SI</v>
      </c>
      <c r="AP17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71" s="92" t="e" vm="14">
        <f>_xlfn.XLOOKUP(año24[[#This Row],[VALORACION DEL RIESGO RESULTANTE CON CONTROLES (Riesgo residual) - INTERPRETACIÓN DEL RIESGO]], Nivel[Calsificación], Nivel[Imagen])</f>
        <v>#VALUE!</v>
      </c>
    </row>
    <row r="172" spans="2:43" ht="244.8" x14ac:dyDescent="0.2">
      <c r="B172" s="92">
        <v>163</v>
      </c>
      <c r="C172" s="92">
        <v>2024</v>
      </c>
      <c r="D172" s="92" t="s">
        <v>244</v>
      </c>
      <c r="E172" s="109" t="s">
        <v>183</v>
      </c>
      <c r="F172" s="109" t="s">
        <v>434</v>
      </c>
      <c r="G172" s="109" t="s">
        <v>323</v>
      </c>
      <c r="H172" s="92" t="s">
        <v>435</v>
      </c>
      <c r="I172" s="92" t="s">
        <v>70</v>
      </c>
      <c r="J172" s="92" t="e" vm="13">
        <f>_xlfn.XLOOKUP(año24[[#This Row],[PELIGRO -Tipo]], Tabla12[Calsificación], Tabla12[Imagen])</f>
        <v>#VALUE!</v>
      </c>
      <c r="K172" s="92" t="s">
        <v>79</v>
      </c>
      <c r="L172" s="92" t="s">
        <v>128</v>
      </c>
      <c r="M172" s="112" t="s">
        <v>249</v>
      </c>
      <c r="N172" s="112" t="s">
        <v>250</v>
      </c>
      <c r="O172" s="112">
        <v>2</v>
      </c>
      <c r="P172" s="112">
        <v>24</v>
      </c>
      <c r="Q172" s="112">
        <v>2</v>
      </c>
      <c r="R172" s="112">
        <v>8</v>
      </c>
      <c r="S172" s="92" t="s">
        <v>138</v>
      </c>
      <c r="T172" s="92" t="s">
        <v>317</v>
      </c>
      <c r="U172" s="92" t="s">
        <v>339</v>
      </c>
      <c r="V172" s="113" t="s">
        <v>301</v>
      </c>
      <c r="W172" s="113" t="s">
        <v>52</v>
      </c>
      <c r="X172" s="113" t="s">
        <v>6</v>
      </c>
      <c r="Y172" s="114" t="s">
        <v>40</v>
      </c>
      <c r="Z172" s="92">
        <f>INDEX($AS$3:$AV$6,MATCH($W172,$AR$3:$AR$6,FALSE),MATCH($Y172,AS$7:$AV$7,FALSE))</f>
        <v>9</v>
      </c>
      <c r="AA172" s="92" t="s">
        <v>254</v>
      </c>
      <c r="AB172" s="92" t="s">
        <v>255</v>
      </c>
      <c r="AC172" s="92" t="s">
        <v>255</v>
      </c>
      <c r="AD172" s="113" t="s">
        <v>302</v>
      </c>
      <c r="AE172" s="113" t="s">
        <v>303</v>
      </c>
      <c r="AF172" s="113" t="s">
        <v>258</v>
      </c>
      <c r="AG1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72" s="109" t="s">
        <v>259</v>
      </c>
      <c r="AI172" s="113" t="s">
        <v>53</v>
      </c>
      <c r="AJ172" s="113" t="s">
        <v>6</v>
      </c>
      <c r="AK172" s="114" t="s">
        <v>201</v>
      </c>
      <c r="AL172" s="92">
        <f t="shared" si="6"/>
        <v>4</v>
      </c>
      <c r="AM1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2" s="118"/>
      <c r="AO172" s="115" t="str">
        <f t="shared" si="7"/>
        <v>SI</v>
      </c>
      <c r="AP17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2" s="92" t="e" vm="14">
        <f>_xlfn.XLOOKUP(año24[[#This Row],[VALORACION DEL RIESGO RESULTANTE CON CONTROLES (Riesgo residual) - INTERPRETACIÓN DEL RIESGO]], Nivel[Calsificación], Nivel[Imagen])</f>
        <v>#VALUE!</v>
      </c>
    </row>
    <row r="173" spans="2:43" ht="122.4" x14ac:dyDescent="0.2">
      <c r="B173" s="92">
        <v>164</v>
      </c>
      <c r="C173" s="92">
        <v>2024</v>
      </c>
      <c r="D173" s="92" t="s">
        <v>244</v>
      </c>
      <c r="E173" s="109" t="s">
        <v>183</v>
      </c>
      <c r="F173" s="109" t="s">
        <v>434</v>
      </c>
      <c r="G173" s="109" t="s">
        <v>323</v>
      </c>
      <c r="H173" s="92" t="s">
        <v>436</v>
      </c>
      <c r="I173" s="92" t="s">
        <v>70</v>
      </c>
      <c r="J173" s="92" t="e" vm="13">
        <f>_xlfn.XLOOKUP(año24[[#This Row],[PELIGRO -Tipo]], Tabla12[Calsificación], Tabla12[Imagen])</f>
        <v>#VALUE!</v>
      </c>
      <c r="K173" s="92" t="s">
        <v>123</v>
      </c>
      <c r="L173" s="92" t="s">
        <v>128</v>
      </c>
      <c r="M173" s="112" t="s">
        <v>249</v>
      </c>
      <c r="N173" s="112" t="s">
        <v>250</v>
      </c>
      <c r="O173" s="112">
        <v>2</v>
      </c>
      <c r="P173" s="112">
        <v>24</v>
      </c>
      <c r="Q173" s="112">
        <v>2</v>
      </c>
      <c r="R173" s="112">
        <v>8</v>
      </c>
      <c r="S173" s="92" t="s">
        <v>138</v>
      </c>
      <c r="T173" s="92" t="s">
        <v>335</v>
      </c>
      <c r="U173" s="92" t="s">
        <v>282</v>
      </c>
      <c r="V173" s="113" t="s">
        <v>336</v>
      </c>
      <c r="W173" s="113" t="s">
        <v>51</v>
      </c>
      <c r="X173" s="113" t="s">
        <v>6</v>
      </c>
      <c r="Y173" s="114" t="s">
        <v>201</v>
      </c>
      <c r="Z173" s="92">
        <f>INDEX($AS$3:$AV$6,MATCH($W173,$AR$3:$AR$6,FALSE),MATCH($Y173,AS$7:$AV$7,FALSE))</f>
        <v>8</v>
      </c>
      <c r="AA173" s="92" t="s">
        <v>254</v>
      </c>
      <c r="AB173" s="92"/>
      <c r="AC173" s="92"/>
      <c r="AD173" s="113"/>
      <c r="AE173" s="113" t="s">
        <v>337</v>
      </c>
      <c r="AF173" s="113" t="s">
        <v>258</v>
      </c>
      <c r="AG1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173" s="109" t="s">
        <v>259</v>
      </c>
      <c r="AI173" s="113" t="s">
        <v>53</v>
      </c>
      <c r="AJ173" s="113" t="s">
        <v>6</v>
      </c>
      <c r="AK173" s="114" t="s">
        <v>201</v>
      </c>
      <c r="AL173" s="92">
        <f t="shared" si="6"/>
        <v>4</v>
      </c>
      <c r="AM1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3" s="118"/>
      <c r="AO173" s="115" t="str">
        <f t="shared" si="7"/>
        <v>SI</v>
      </c>
      <c r="AP17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3" s="92" t="e" vm="14">
        <f>_xlfn.XLOOKUP(año24[[#This Row],[VALORACION DEL RIESGO RESULTANTE CON CONTROLES (Riesgo residual) - INTERPRETACIÓN DEL RIESGO]], Nivel[Calsificación], Nivel[Imagen])</f>
        <v>#VALUE!</v>
      </c>
    </row>
    <row r="174" spans="2:43" ht="244.8" x14ac:dyDescent="0.2">
      <c r="B174" s="92">
        <v>165</v>
      </c>
      <c r="C174" s="92">
        <v>2024</v>
      </c>
      <c r="D174" s="92" t="s">
        <v>244</v>
      </c>
      <c r="E174" s="109" t="s">
        <v>183</v>
      </c>
      <c r="F174" s="109" t="s">
        <v>434</v>
      </c>
      <c r="G174" s="109" t="s">
        <v>323</v>
      </c>
      <c r="H174" s="92" t="s">
        <v>437</v>
      </c>
      <c r="I174" s="92" t="s">
        <v>70</v>
      </c>
      <c r="J174" s="92" t="e" vm="13">
        <f>_xlfn.XLOOKUP(año24[[#This Row],[PELIGRO -Tipo]], Tabla12[Calsificación], Tabla12[Imagen])</f>
        <v>#VALUE!</v>
      </c>
      <c r="K174" s="92" t="s">
        <v>79</v>
      </c>
      <c r="L174" s="92" t="s">
        <v>128</v>
      </c>
      <c r="M174" s="112" t="s">
        <v>249</v>
      </c>
      <c r="N174" s="112" t="s">
        <v>250</v>
      </c>
      <c r="O174" s="112">
        <v>2</v>
      </c>
      <c r="P174" s="112">
        <v>24</v>
      </c>
      <c r="Q174" s="112">
        <v>2</v>
      </c>
      <c r="R174" s="112">
        <v>8</v>
      </c>
      <c r="S174" s="92" t="s">
        <v>138</v>
      </c>
      <c r="T174" s="92" t="s">
        <v>312</v>
      </c>
      <c r="U174" s="92" t="s">
        <v>300</v>
      </c>
      <c r="V174" s="113" t="s">
        <v>301</v>
      </c>
      <c r="W174" s="113" t="s">
        <v>52</v>
      </c>
      <c r="X174" s="113" t="s">
        <v>6</v>
      </c>
      <c r="Y174" s="114" t="s">
        <v>40</v>
      </c>
      <c r="Z174" s="92">
        <f>INDEX($AS$3:$AV$6,MATCH($W174,$AR$3:$AR$6,FALSE),MATCH($Y174,AS$7:$AV$7,FALSE))</f>
        <v>9</v>
      </c>
      <c r="AA174" s="92" t="s">
        <v>254</v>
      </c>
      <c r="AB174" s="92" t="s">
        <v>255</v>
      </c>
      <c r="AC174" s="92" t="s">
        <v>255</v>
      </c>
      <c r="AD174" s="113" t="s">
        <v>302</v>
      </c>
      <c r="AE174" s="113" t="s">
        <v>303</v>
      </c>
      <c r="AF174" s="113" t="s">
        <v>258</v>
      </c>
      <c r="AG1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74" s="109" t="s">
        <v>259</v>
      </c>
      <c r="AI174" s="113" t="s">
        <v>53</v>
      </c>
      <c r="AJ174" s="113" t="s">
        <v>6</v>
      </c>
      <c r="AK174" s="114" t="s">
        <v>201</v>
      </c>
      <c r="AL174" s="92">
        <f t="shared" si="6"/>
        <v>4</v>
      </c>
      <c r="AM1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4" s="118"/>
      <c r="AO174" s="115" t="str">
        <f t="shared" si="7"/>
        <v>SI</v>
      </c>
      <c r="AP17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4" s="92" t="e" vm="14">
        <f>_xlfn.XLOOKUP(año24[[#This Row],[VALORACION DEL RIESGO RESULTANTE CON CONTROLES (Riesgo residual) - INTERPRETACIÓN DEL RIESGO]], Nivel[Calsificación], Nivel[Imagen])</f>
        <v>#VALUE!</v>
      </c>
    </row>
    <row r="175" spans="2:43" ht="244.8" x14ac:dyDescent="0.2">
      <c r="B175" s="92">
        <v>166</v>
      </c>
      <c r="C175" s="92">
        <v>2024</v>
      </c>
      <c r="D175" s="92" t="s">
        <v>244</v>
      </c>
      <c r="E175" s="109" t="s">
        <v>183</v>
      </c>
      <c r="F175" s="109" t="s">
        <v>434</v>
      </c>
      <c r="G175" s="109" t="s">
        <v>323</v>
      </c>
      <c r="H175" s="92" t="s">
        <v>438</v>
      </c>
      <c r="I175" s="92" t="s">
        <v>70</v>
      </c>
      <c r="J175" s="92" t="e" vm="13">
        <f>_xlfn.XLOOKUP(año24[[#This Row],[PELIGRO -Tipo]], Tabla12[Calsificación], Tabla12[Imagen])</f>
        <v>#VALUE!</v>
      </c>
      <c r="K175" s="92" t="s">
        <v>79</v>
      </c>
      <c r="L175" s="92" t="s">
        <v>128</v>
      </c>
      <c r="M175" s="112" t="s">
        <v>249</v>
      </c>
      <c r="N175" s="112" t="s">
        <v>250</v>
      </c>
      <c r="O175" s="112">
        <v>2</v>
      </c>
      <c r="P175" s="112">
        <v>24</v>
      </c>
      <c r="Q175" s="112">
        <v>2</v>
      </c>
      <c r="R175" s="112">
        <v>8</v>
      </c>
      <c r="S175" s="92" t="s">
        <v>138</v>
      </c>
      <c r="T175" s="92" t="s">
        <v>317</v>
      </c>
      <c r="U175" s="92" t="s">
        <v>300</v>
      </c>
      <c r="V175" s="113" t="s">
        <v>301</v>
      </c>
      <c r="W175" s="113" t="s">
        <v>52</v>
      </c>
      <c r="X175" s="113" t="s">
        <v>6</v>
      </c>
      <c r="Y175" s="114" t="s">
        <v>40</v>
      </c>
      <c r="Z175" s="92">
        <f>INDEX($AS$3:$AV$6,MATCH($W175,$AR$3:$AR$6,FALSE),MATCH($Y175,AS$7:$AV$7,FALSE))</f>
        <v>9</v>
      </c>
      <c r="AA175" s="92" t="s">
        <v>254</v>
      </c>
      <c r="AB175" s="92" t="s">
        <v>255</v>
      </c>
      <c r="AC175" s="92" t="s">
        <v>255</v>
      </c>
      <c r="AD175" s="113" t="s">
        <v>302</v>
      </c>
      <c r="AE175" s="113" t="s">
        <v>303</v>
      </c>
      <c r="AF175" s="113" t="s">
        <v>258</v>
      </c>
      <c r="AG1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75" s="109" t="s">
        <v>259</v>
      </c>
      <c r="AI175" s="113" t="s">
        <v>53</v>
      </c>
      <c r="AJ175" s="113" t="s">
        <v>6</v>
      </c>
      <c r="AK175" s="114" t="s">
        <v>201</v>
      </c>
      <c r="AL175" s="92">
        <f t="shared" si="6"/>
        <v>4</v>
      </c>
      <c r="AM1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5" s="118"/>
      <c r="AO175" s="115" t="str">
        <f t="shared" si="7"/>
        <v>SI</v>
      </c>
      <c r="AP1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5" s="92" t="e" vm="14">
        <f>_xlfn.XLOOKUP(año24[[#This Row],[VALORACION DEL RIESGO RESULTANTE CON CONTROLES (Riesgo residual) - INTERPRETACIÓN DEL RIESGO]], Nivel[Calsificación], Nivel[Imagen])</f>
        <v>#VALUE!</v>
      </c>
    </row>
    <row r="176" spans="2:43" ht="244.8" x14ac:dyDescent="0.2">
      <c r="B176" s="92">
        <v>167</v>
      </c>
      <c r="C176" s="92">
        <v>2024</v>
      </c>
      <c r="D176" s="92" t="s">
        <v>244</v>
      </c>
      <c r="E176" s="109" t="s">
        <v>183</v>
      </c>
      <c r="F176" s="109" t="s">
        <v>434</v>
      </c>
      <c r="G176" s="109" t="s">
        <v>323</v>
      </c>
      <c r="H176" s="92" t="s">
        <v>439</v>
      </c>
      <c r="I176" s="92" t="s">
        <v>70</v>
      </c>
      <c r="J176" s="92" t="e" vm="13">
        <f>_xlfn.XLOOKUP(año24[[#This Row],[PELIGRO -Tipo]], Tabla12[Calsificación], Tabla12[Imagen])</f>
        <v>#VALUE!</v>
      </c>
      <c r="K176" s="92" t="s">
        <v>79</v>
      </c>
      <c r="L176" s="92" t="s">
        <v>128</v>
      </c>
      <c r="M176" s="112" t="s">
        <v>249</v>
      </c>
      <c r="N176" s="112" t="s">
        <v>250</v>
      </c>
      <c r="O176" s="112">
        <v>2</v>
      </c>
      <c r="P176" s="112">
        <v>24</v>
      </c>
      <c r="Q176" s="112">
        <v>2</v>
      </c>
      <c r="R176" s="112">
        <v>8</v>
      </c>
      <c r="S176" s="92" t="s">
        <v>138</v>
      </c>
      <c r="T176" s="92" t="s">
        <v>317</v>
      </c>
      <c r="U176" s="92" t="s">
        <v>339</v>
      </c>
      <c r="V176" s="113" t="s">
        <v>301</v>
      </c>
      <c r="W176" s="113" t="s">
        <v>52</v>
      </c>
      <c r="X176" s="113" t="s">
        <v>6</v>
      </c>
      <c r="Y176" s="114" t="s">
        <v>40</v>
      </c>
      <c r="Z176" s="92">
        <f>INDEX($AS$3:$AV$6,MATCH($W176,$AR$3:$AR$6,FALSE),MATCH($Y176,AS$7:$AV$7,FALSE))</f>
        <v>9</v>
      </c>
      <c r="AA176" s="92" t="s">
        <v>254</v>
      </c>
      <c r="AB176" s="92" t="s">
        <v>255</v>
      </c>
      <c r="AC176" s="92" t="s">
        <v>255</v>
      </c>
      <c r="AD176" s="113" t="s">
        <v>302</v>
      </c>
      <c r="AE176" s="113" t="s">
        <v>303</v>
      </c>
      <c r="AF176" s="113" t="s">
        <v>258</v>
      </c>
      <c r="AG1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76" s="109" t="s">
        <v>259</v>
      </c>
      <c r="AI176" s="113" t="s">
        <v>53</v>
      </c>
      <c r="AJ176" s="113" t="s">
        <v>6</v>
      </c>
      <c r="AK176" s="114" t="s">
        <v>201</v>
      </c>
      <c r="AL176" s="92">
        <f t="shared" si="6"/>
        <v>4</v>
      </c>
      <c r="AM1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6" s="118"/>
      <c r="AO176" s="115" t="str">
        <f t="shared" si="7"/>
        <v>SI</v>
      </c>
      <c r="AP1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6" s="92" t="e" vm="14">
        <f>_xlfn.XLOOKUP(año24[[#This Row],[VALORACION DEL RIESGO RESULTANTE CON CONTROLES (Riesgo residual) - INTERPRETACIÓN DEL RIESGO]], Nivel[Calsificación], Nivel[Imagen])</f>
        <v>#VALUE!</v>
      </c>
    </row>
    <row r="177" spans="2:43" ht="244.8" x14ac:dyDescent="0.2">
      <c r="B177" s="92">
        <v>168</v>
      </c>
      <c r="C177" s="92">
        <v>2024</v>
      </c>
      <c r="D177" s="92" t="s">
        <v>244</v>
      </c>
      <c r="E177" s="109" t="s">
        <v>183</v>
      </c>
      <c r="F177" s="109" t="s">
        <v>434</v>
      </c>
      <c r="G177" s="109" t="s">
        <v>323</v>
      </c>
      <c r="H177" s="92" t="s">
        <v>440</v>
      </c>
      <c r="I177" s="92" t="s">
        <v>70</v>
      </c>
      <c r="J177" s="92" t="e" vm="13">
        <f>_xlfn.XLOOKUP(año24[[#This Row],[PELIGRO -Tipo]], Tabla12[Calsificación], Tabla12[Imagen])</f>
        <v>#VALUE!</v>
      </c>
      <c r="K177" s="92" t="s">
        <v>79</v>
      </c>
      <c r="L177" s="92" t="s">
        <v>128</v>
      </c>
      <c r="M177" s="112" t="s">
        <v>249</v>
      </c>
      <c r="N177" s="112" t="s">
        <v>250</v>
      </c>
      <c r="O177" s="112">
        <v>2</v>
      </c>
      <c r="P177" s="112">
        <v>24</v>
      </c>
      <c r="Q177" s="112">
        <v>2</v>
      </c>
      <c r="R177" s="112">
        <v>8</v>
      </c>
      <c r="S177" s="92" t="s">
        <v>138</v>
      </c>
      <c r="T177" s="92"/>
      <c r="U177" s="92" t="s">
        <v>339</v>
      </c>
      <c r="V177" s="113" t="s">
        <v>301</v>
      </c>
      <c r="W177" s="113" t="s">
        <v>52</v>
      </c>
      <c r="X177" s="113" t="s">
        <v>6</v>
      </c>
      <c r="Y177" s="114" t="s">
        <v>40</v>
      </c>
      <c r="Z177" s="92">
        <f>INDEX($AS$3:$AV$6,MATCH($W177,$AR$3:$AR$6,FALSE),MATCH($Y177,AS$7:$AV$7,FALSE))</f>
        <v>9</v>
      </c>
      <c r="AA177" s="92" t="s">
        <v>254</v>
      </c>
      <c r="AB177" s="92" t="s">
        <v>255</v>
      </c>
      <c r="AC177" s="92" t="s">
        <v>255</v>
      </c>
      <c r="AD177" s="113" t="s">
        <v>302</v>
      </c>
      <c r="AE177" s="113" t="s">
        <v>303</v>
      </c>
      <c r="AF177" s="113" t="s">
        <v>258</v>
      </c>
      <c r="AG1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77" s="109" t="s">
        <v>259</v>
      </c>
      <c r="AI177" s="113" t="s">
        <v>53</v>
      </c>
      <c r="AJ177" s="113" t="s">
        <v>6</v>
      </c>
      <c r="AK177" s="114" t="s">
        <v>201</v>
      </c>
      <c r="AL177" s="92">
        <f t="shared" si="6"/>
        <v>4</v>
      </c>
      <c r="AM1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7" s="118"/>
      <c r="AO177" s="115" t="str">
        <f t="shared" si="7"/>
        <v>SI</v>
      </c>
      <c r="AP1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7" s="92" t="e" vm="14">
        <f>_xlfn.XLOOKUP(año24[[#This Row],[VALORACION DEL RIESGO RESULTANTE CON CONTROLES (Riesgo residual) - INTERPRETACIÓN DEL RIESGO]], Nivel[Calsificación], Nivel[Imagen])</f>
        <v>#VALUE!</v>
      </c>
    </row>
    <row r="178" spans="2:43" ht="91.8" x14ac:dyDescent="0.2">
      <c r="B178" s="92">
        <v>169</v>
      </c>
      <c r="C178" s="92">
        <v>2024</v>
      </c>
      <c r="D178" s="92" t="s">
        <v>244</v>
      </c>
      <c r="E178" s="109" t="s">
        <v>183</v>
      </c>
      <c r="F178" s="109" t="s">
        <v>434</v>
      </c>
      <c r="G178" s="109" t="s">
        <v>323</v>
      </c>
      <c r="H178" s="92" t="s">
        <v>260</v>
      </c>
      <c r="I178" s="92" t="s">
        <v>71</v>
      </c>
      <c r="J178" s="92" t="e" vm="15">
        <f>_xlfn.XLOOKUP(año24[[#This Row],[PELIGRO -Tipo]], Tabla12[Calsificación], Tabla12[Imagen])</f>
        <v>#VALUE!</v>
      </c>
      <c r="K178" s="92" t="s">
        <v>118</v>
      </c>
      <c r="L178" s="92" t="s">
        <v>128</v>
      </c>
      <c r="M178" s="112" t="s">
        <v>249</v>
      </c>
      <c r="N178" s="112" t="s">
        <v>261</v>
      </c>
      <c r="O178" s="112">
        <v>2</v>
      </c>
      <c r="P178" s="112">
        <v>24</v>
      </c>
      <c r="Q178" s="112">
        <v>2</v>
      </c>
      <c r="R178" s="112">
        <v>1</v>
      </c>
      <c r="S178" s="92" t="s">
        <v>138</v>
      </c>
      <c r="T178" s="92" t="s">
        <v>255</v>
      </c>
      <c r="U178" s="92" t="s">
        <v>262</v>
      </c>
      <c r="V178" s="113" t="s">
        <v>263</v>
      </c>
      <c r="W178" s="113" t="s">
        <v>52</v>
      </c>
      <c r="X178" s="113" t="s">
        <v>6</v>
      </c>
      <c r="Y178" s="114" t="s">
        <v>201</v>
      </c>
      <c r="Z178" s="92">
        <f>INDEX($AS$3:$AV$6,MATCH($W178,$AR$3:$AR$6,FALSE),MATCH($Y178,AS$7:$AV$7,FALSE))</f>
        <v>6</v>
      </c>
      <c r="AA178" s="92" t="s">
        <v>254</v>
      </c>
      <c r="AB178" s="92" t="s">
        <v>255</v>
      </c>
      <c r="AC178" s="92" t="s">
        <v>255</v>
      </c>
      <c r="AD178" s="113" t="s">
        <v>264</v>
      </c>
      <c r="AE178" s="113" t="s">
        <v>265</v>
      </c>
      <c r="AF178" s="113" t="s">
        <v>258</v>
      </c>
      <c r="AG1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178" s="109" t="s">
        <v>259</v>
      </c>
      <c r="AI178" s="113" t="s">
        <v>52</v>
      </c>
      <c r="AJ178" s="113" t="s">
        <v>6</v>
      </c>
      <c r="AK178" s="114" t="s">
        <v>46</v>
      </c>
      <c r="AL178" s="92">
        <f t="shared" si="6"/>
        <v>3</v>
      </c>
      <c r="AM1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78" s="118"/>
      <c r="AO178" s="115" t="str">
        <f t="shared" si="7"/>
        <v>SI</v>
      </c>
      <c r="AP17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178" s="92" t="e" vm="16">
        <f>_xlfn.XLOOKUP(año24[[#This Row],[VALORACION DEL RIESGO RESULTANTE CON CONTROLES (Riesgo residual) - INTERPRETACIÓN DEL RIESGO]], Nivel[Calsificación], Nivel[Imagen])</f>
        <v>#VALUE!</v>
      </c>
    </row>
    <row r="179" spans="2:43" ht="244.8" x14ac:dyDescent="0.2">
      <c r="B179" s="92">
        <v>170</v>
      </c>
      <c r="C179" s="92">
        <v>2024</v>
      </c>
      <c r="D179" s="92" t="s">
        <v>244</v>
      </c>
      <c r="E179" s="109" t="s">
        <v>183</v>
      </c>
      <c r="F179" s="109" t="s">
        <v>434</v>
      </c>
      <c r="G179" s="109" t="s">
        <v>323</v>
      </c>
      <c r="H179" s="92" t="s">
        <v>441</v>
      </c>
      <c r="I179" s="92" t="s">
        <v>70</v>
      </c>
      <c r="J179" s="92" t="e" vm="13">
        <f>_xlfn.XLOOKUP(año24[[#This Row],[PELIGRO -Tipo]], Tabla12[Calsificación], Tabla12[Imagen])</f>
        <v>#VALUE!</v>
      </c>
      <c r="K179" s="92" t="s">
        <v>79</v>
      </c>
      <c r="L179" s="92" t="s">
        <v>128</v>
      </c>
      <c r="M179" s="112" t="s">
        <v>249</v>
      </c>
      <c r="N179" s="112" t="s">
        <v>250</v>
      </c>
      <c r="O179" s="112">
        <v>2</v>
      </c>
      <c r="P179" s="112">
        <v>24</v>
      </c>
      <c r="Q179" s="112">
        <v>2</v>
      </c>
      <c r="R179" s="112">
        <v>8</v>
      </c>
      <c r="S179" s="92" t="s">
        <v>138</v>
      </c>
      <c r="T179" s="92" t="s">
        <v>350</v>
      </c>
      <c r="U179" s="92" t="s">
        <v>339</v>
      </c>
      <c r="V179" s="113" t="s">
        <v>301</v>
      </c>
      <c r="W179" s="113" t="s">
        <v>52</v>
      </c>
      <c r="X179" s="113" t="s">
        <v>6</v>
      </c>
      <c r="Y179" s="114" t="s">
        <v>40</v>
      </c>
      <c r="Z179" s="92">
        <f>INDEX($AS$3:$AV$6,MATCH($W179,$AR$3:$AR$6,FALSE),MATCH($Y179,AS$7:$AV$7,FALSE))</f>
        <v>9</v>
      </c>
      <c r="AA179" s="92" t="s">
        <v>254</v>
      </c>
      <c r="AB179" s="92" t="s">
        <v>255</v>
      </c>
      <c r="AC179" s="92" t="s">
        <v>255</v>
      </c>
      <c r="AD179" s="113" t="s">
        <v>302</v>
      </c>
      <c r="AE179" s="113" t="s">
        <v>303</v>
      </c>
      <c r="AF179" s="113" t="s">
        <v>258</v>
      </c>
      <c r="AG1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79" s="109" t="s">
        <v>259</v>
      </c>
      <c r="AI179" s="113" t="s">
        <v>53</v>
      </c>
      <c r="AJ179" s="113" t="s">
        <v>6</v>
      </c>
      <c r="AK179" s="114" t="s">
        <v>201</v>
      </c>
      <c r="AL179" s="92">
        <f t="shared" si="6"/>
        <v>4</v>
      </c>
      <c r="AM1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79" s="118"/>
      <c r="AO179" s="115" t="str">
        <f t="shared" si="7"/>
        <v>SI</v>
      </c>
      <c r="AP17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79" s="92" t="e" vm="14">
        <f>_xlfn.XLOOKUP(año24[[#This Row],[VALORACION DEL RIESGO RESULTANTE CON CONTROLES (Riesgo residual) - INTERPRETACIÓN DEL RIESGO]], Nivel[Calsificación], Nivel[Imagen])</f>
        <v>#VALUE!</v>
      </c>
    </row>
    <row r="180" spans="2:43" ht="244.8" x14ac:dyDescent="0.2">
      <c r="B180" s="92">
        <v>171</v>
      </c>
      <c r="C180" s="92">
        <v>2024</v>
      </c>
      <c r="D180" s="92" t="s">
        <v>244</v>
      </c>
      <c r="E180" s="109" t="s">
        <v>183</v>
      </c>
      <c r="F180" s="109" t="s">
        <v>434</v>
      </c>
      <c r="G180" s="109" t="s">
        <v>323</v>
      </c>
      <c r="H180" s="92" t="s">
        <v>442</v>
      </c>
      <c r="I180" s="92" t="s">
        <v>70</v>
      </c>
      <c r="J180" s="92" t="e" vm="13">
        <f>_xlfn.XLOOKUP(año24[[#This Row],[PELIGRO -Tipo]], Tabla12[Calsificación], Tabla12[Imagen])</f>
        <v>#VALUE!</v>
      </c>
      <c r="K180" s="92" t="s">
        <v>79</v>
      </c>
      <c r="L180" s="92" t="s">
        <v>128</v>
      </c>
      <c r="M180" s="112" t="s">
        <v>249</v>
      </c>
      <c r="N180" s="112" t="s">
        <v>250</v>
      </c>
      <c r="O180" s="112">
        <v>2</v>
      </c>
      <c r="P180" s="112">
        <v>24</v>
      </c>
      <c r="Q180" s="112">
        <v>2</v>
      </c>
      <c r="R180" s="112">
        <v>8</v>
      </c>
      <c r="S180" s="92" t="s">
        <v>138</v>
      </c>
      <c r="T180" s="92" t="s">
        <v>350</v>
      </c>
      <c r="U180" s="92" t="s">
        <v>300</v>
      </c>
      <c r="V180" s="113" t="s">
        <v>301</v>
      </c>
      <c r="W180" s="113" t="s">
        <v>52</v>
      </c>
      <c r="X180" s="113" t="s">
        <v>6</v>
      </c>
      <c r="Y180" s="114" t="s">
        <v>40</v>
      </c>
      <c r="Z180" s="92">
        <f>INDEX($AS$3:$AV$6,MATCH($W180,$AR$3:$AR$6,FALSE),MATCH($Y180,AS$7:$AV$7,FALSE))</f>
        <v>9</v>
      </c>
      <c r="AA180" s="92" t="s">
        <v>254</v>
      </c>
      <c r="AB180" s="92" t="s">
        <v>255</v>
      </c>
      <c r="AC180" s="92" t="s">
        <v>255</v>
      </c>
      <c r="AD180" s="113" t="s">
        <v>302</v>
      </c>
      <c r="AE180" s="113" t="s">
        <v>303</v>
      </c>
      <c r="AF180" s="113" t="s">
        <v>258</v>
      </c>
      <c r="AG1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80" s="109" t="s">
        <v>259</v>
      </c>
      <c r="AI180" s="113" t="s">
        <v>53</v>
      </c>
      <c r="AJ180" s="113" t="s">
        <v>6</v>
      </c>
      <c r="AK180" s="114" t="s">
        <v>201</v>
      </c>
      <c r="AL180" s="92">
        <f t="shared" si="6"/>
        <v>4</v>
      </c>
      <c r="AM1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80" s="118"/>
      <c r="AO180" s="115" t="str">
        <f t="shared" si="7"/>
        <v>SI</v>
      </c>
      <c r="AP18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80" s="92" t="e" vm="14">
        <f>_xlfn.XLOOKUP(año24[[#This Row],[VALORACION DEL RIESGO RESULTANTE CON CONTROLES (Riesgo residual) - INTERPRETACIÓN DEL RIESGO]], Nivel[Calsificación], Nivel[Imagen])</f>
        <v>#VALUE!</v>
      </c>
    </row>
    <row r="181" spans="2:43" ht="102" x14ac:dyDescent="0.2">
      <c r="B181" s="92">
        <v>172</v>
      </c>
      <c r="C181" s="92">
        <v>2024</v>
      </c>
      <c r="D181" s="92" t="s">
        <v>244</v>
      </c>
      <c r="E181" s="109" t="s">
        <v>183</v>
      </c>
      <c r="F181" s="109" t="s">
        <v>434</v>
      </c>
      <c r="G181" s="109" t="s">
        <v>323</v>
      </c>
      <c r="H181" s="92" t="s">
        <v>443</v>
      </c>
      <c r="I181" s="92" t="s">
        <v>67</v>
      </c>
      <c r="J181" s="92" t="e" vm="18">
        <f>_xlfn.XLOOKUP(año24[[#This Row],[PELIGRO -Tipo]], Tabla12[Calsificación], Tabla12[Imagen])</f>
        <v>#VALUE!</v>
      </c>
      <c r="K181" s="92" t="s">
        <v>100</v>
      </c>
      <c r="L181" s="92" t="s">
        <v>130</v>
      </c>
      <c r="M181" s="112" t="s">
        <v>249</v>
      </c>
      <c r="N181" s="112" t="s">
        <v>250</v>
      </c>
      <c r="O181" s="112">
        <v>2</v>
      </c>
      <c r="P181" s="112">
        <v>24</v>
      </c>
      <c r="Q181" s="112">
        <v>2</v>
      </c>
      <c r="R181" s="112">
        <v>8</v>
      </c>
      <c r="S181" s="92" t="s">
        <v>138</v>
      </c>
      <c r="T181" s="92" t="s">
        <v>273</v>
      </c>
      <c r="U181" s="92" t="s">
        <v>274</v>
      </c>
      <c r="V181" s="113" t="s">
        <v>275</v>
      </c>
      <c r="W181" s="113" t="s">
        <v>53</v>
      </c>
      <c r="X181" s="113" t="s">
        <v>6</v>
      </c>
      <c r="Y181" s="114" t="s">
        <v>40</v>
      </c>
      <c r="Z181" s="92">
        <f>INDEX($AS$3:$AV$6,MATCH($W181,$AR$3:$AR$6,FALSE),MATCH($Y181,AS$7:$AV$7,FALSE))</f>
        <v>6</v>
      </c>
      <c r="AA181" s="92" t="s">
        <v>254</v>
      </c>
      <c r="AB181" s="92" t="s">
        <v>255</v>
      </c>
      <c r="AC181" s="92" t="s">
        <v>255</v>
      </c>
      <c r="AD181" s="113" t="s">
        <v>255</v>
      </c>
      <c r="AE181" s="113" t="s">
        <v>276</v>
      </c>
      <c r="AF181" s="113" t="s">
        <v>258</v>
      </c>
      <c r="AG1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181" s="109" t="s">
        <v>259</v>
      </c>
      <c r="AI181" s="113" t="s">
        <v>53</v>
      </c>
      <c r="AJ181" s="113" t="s">
        <v>6</v>
      </c>
      <c r="AK181" s="114" t="s">
        <v>201</v>
      </c>
      <c r="AL181" s="92">
        <f t="shared" si="6"/>
        <v>4</v>
      </c>
      <c r="AM1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81" s="118"/>
      <c r="AO181" s="115" t="str">
        <f t="shared" si="7"/>
        <v>SI</v>
      </c>
      <c r="AP18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81" s="92" t="e" vm="14">
        <f>_xlfn.XLOOKUP(año24[[#This Row],[VALORACION DEL RIESGO RESULTANTE CON CONTROLES (Riesgo residual) - INTERPRETACIÓN DEL RIESGO]], Nivel[Calsificación], Nivel[Imagen])</f>
        <v>#VALUE!</v>
      </c>
    </row>
    <row r="182" spans="2:43" ht="102" x14ac:dyDescent="0.2">
      <c r="B182" s="92">
        <v>173</v>
      </c>
      <c r="C182" s="92">
        <v>2024</v>
      </c>
      <c r="D182" s="92" t="s">
        <v>244</v>
      </c>
      <c r="E182" s="109" t="s">
        <v>183</v>
      </c>
      <c r="F182" s="109" t="s">
        <v>434</v>
      </c>
      <c r="G182" s="109" t="s">
        <v>323</v>
      </c>
      <c r="H182" s="92" t="s">
        <v>272</v>
      </c>
      <c r="I182" s="92" t="s">
        <v>67</v>
      </c>
      <c r="J182" s="92" t="e" vm="18">
        <f>_xlfn.XLOOKUP(año24[[#This Row],[PELIGRO -Tipo]], Tabla12[Calsificación], Tabla12[Imagen])</f>
        <v>#VALUE!</v>
      </c>
      <c r="K182" s="92" t="s">
        <v>100</v>
      </c>
      <c r="L182" s="92" t="s">
        <v>130</v>
      </c>
      <c r="M182" s="112" t="s">
        <v>249</v>
      </c>
      <c r="N182" s="112" t="s">
        <v>250</v>
      </c>
      <c r="O182" s="112">
        <v>2</v>
      </c>
      <c r="P182" s="112">
        <v>24</v>
      </c>
      <c r="Q182" s="112">
        <v>2</v>
      </c>
      <c r="R182" s="112">
        <v>8</v>
      </c>
      <c r="S182" s="92" t="s">
        <v>138</v>
      </c>
      <c r="T182" s="92" t="s">
        <v>273</v>
      </c>
      <c r="U182" s="92" t="s">
        <v>274</v>
      </c>
      <c r="V182" s="113" t="s">
        <v>275</v>
      </c>
      <c r="W182" s="113" t="s">
        <v>53</v>
      </c>
      <c r="X182" s="113" t="s">
        <v>6</v>
      </c>
      <c r="Y182" s="114" t="s">
        <v>40</v>
      </c>
      <c r="Z182" s="92">
        <f>INDEX($AS$3:$AV$6,MATCH($W182,$AR$3:$AR$6,FALSE),MATCH($Y182,AS$7:$AV$7,FALSE))</f>
        <v>6</v>
      </c>
      <c r="AA182" s="92" t="s">
        <v>254</v>
      </c>
      <c r="AB182" s="92" t="s">
        <v>255</v>
      </c>
      <c r="AC182" s="92" t="s">
        <v>255</v>
      </c>
      <c r="AD182" s="113" t="s">
        <v>255</v>
      </c>
      <c r="AE182" s="113" t="s">
        <v>276</v>
      </c>
      <c r="AF182" s="113" t="s">
        <v>258</v>
      </c>
      <c r="AG1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182" s="109" t="s">
        <v>259</v>
      </c>
      <c r="AI182" s="113" t="s">
        <v>53</v>
      </c>
      <c r="AJ182" s="113" t="s">
        <v>6</v>
      </c>
      <c r="AK182" s="114" t="s">
        <v>201</v>
      </c>
      <c r="AL182" s="92">
        <f t="shared" si="6"/>
        <v>4</v>
      </c>
      <c r="AM1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82" s="118"/>
      <c r="AO182" s="115" t="str">
        <f t="shared" si="7"/>
        <v>SI</v>
      </c>
      <c r="AP18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182" s="92" t="e" vm="14">
        <f>_xlfn.XLOOKUP(año24[[#This Row],[VALORACION DEL RIESGO RESULTANTE CON CONTROLES (Riesgo residual) - INTERPRETACIÓN DEL RIESGO]], Nivel[Calsificación], Nivel[Imagen])</f>
        <v>#VALUE!</v>
      </c>
    </row>
    <row r="183" spans="2:43" ht="336.6" x14ac:dyDescent="0.2">
      <c r="B183" s="92">
        <v>174</v>
      </c>
      <c r="C183" s="92">
        <v>2024</v>
      </c>
      <c r="D183" s="92" t="s">
        <v>244</v>
      </c>
      <c r="E183" s="109" t="s">
        <v>183</v>
      </c>
      <c r="F183" s="109" t="s">
        <v>434</v>
      </c>
      <c r="G183" s="109" t="s">
        <v>323</v>
      </c>
      <c r="H183" s="92" t="s">
        <v>444</v>
      </c>
      <c r="I183" s="92" t="s">
        <v>70</v>
      </c>
      <c r="J183" s="92" t="e" vm="13">
        <f>_xlfn.XLOOKUP(año24[[#This Row],[PELIGRO -Tipo]], Tabla12[Calsificación], Tabla12[Imagen])</f>
        <v>#VALUE!</v>
      </c>
      <c r="K183" s="92" t="s">
        <v>95</v>
      </c>
      <c r="L183" s="92" t="s">
        <v>128</v>
      </c>
      <c r="M183" s="112" t="s">
        <v>249</v>
      </c>
      <c r="N183" s="112" t="s">
        <v>250</v>
      </c>
      <c r="O183" s="112">
        <v>2</v>
      </c>
      <c r="P183" s="112">
        <v>24</v>
      </c>
      <c r="Q183" s="112">
        <v>2</v>
      </c>
      <c r="R183" s="112">
        <v>8</v>
      </c>
      <c r="S183" s="92" t="s">
        <v>138</v>
      </c>
      <c r="T183" s="92" t="s">
        <v>312</v>
      </c>
      <c r="U183" s="92" t="s">
        <v>339</v>
      </c>
      <c r="V183" s="113" t="s">
        <v>445</v>
      </c>
      <c r="W183" s="113" t="s">
        <v>53</v>
      </c>
      <c r="X183" s="113" t="s">
        <v>6</v>
      </c>
      <c r="Y183" s="114" t="s">
        <v>40</v>
      </c>
      <c r="Z183" s="92">
        <f>INDEX($AS$3:$AV$6,MATCH($W183,$AR$3:$AR$6,FALSE),MATCH($Y183,AS$7:$AV$7,FALSE))</f>
        <v>6</v>
      </c>
      <c r="AA183" s="92" t="s">
        <v>254</v>
      </c>
      <c r="AB183" s="92" t="s">
        <v>255</v>
      </c>
      <c r="AC183" s="92" t="s">
        <v>255</v>
      </c>
      <c r="AD183" s="113" t="s">
        <v>339</v>
      </c>
      <c r="AE183" s="113" t="s">
        <v>398</v>
      </c>
      <c r="AF183" s="113" t="s">
        <v>258</v>
      </c>
      <c r="AG1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Guardas de seguridad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183" s="109" t="s">
        <v>259</v>
      </c>
      <c r="AI183" s="113" t="s">
        <v>53</v>
      </c>
      <c r="AJ183" s="113" t="s">
        <v>6</v>
      </c>
      <c r="AK183" s="114" t="s">
        <v>201</v>
      </c>
      <c r="AL183" s="92">
        <f t="shared" si="6"/>
        <v>4</v>
      </c>
      <c r="AM1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83" s="118"/>
      <c r="AO183" s="115" t="str">
        <f t="shared" si="7"/>
        <v>SI</v>
      </c>
      <c r="AP18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83" s="92" t="e" vm="14">
        <f>_xlfn.XLOOKUP(año24[[#This Row],[VALORACION DEL RIESGO RESULTANTE CON CONTROLES (Riesgo residual) - INTERPRETACIÓN DEL RIESGO]], Nivel[Calsificación], Nivel[Imagen])</f>
        <v>#VALUE!</v>
      </c>
    </row>
    <row r="184" spans="2:43" ht="81.599999999999994" x14ac:dyDescent="0.2">
      <c r="B184" s="92">
        <v>175</v>
      </c>
      <c r="C184" s="92">
        <v>2024</v>
      </c>
      <c r="D184" s="92" t="s">
        <v>244</v>
      </c>
      <c r="E184" s="109" t="s">
        <v>183</v>
      </c>
      <c r="F184" s="109" t="s">
        <v>434</v>
      </c>
      <c r="G184" s="109" t="s">
        <v>323</v>
      </c>
      <c r="H184" s="92" t="s">
        <v>266</v>
      </c>
      <c r="I184" s="92" t="s">
        <v>68</v>
      </c>
      <c r="J184" s="92" t="e" vm="17">
        <f>_xlfn.XLOOKUP(año24[[#This Row],[PELIGRO -Tipo]], Tabla12[Calsificación], Tabla12[Imagen])</f>
        <v>#VALUE!</v>
      </c>
      <c r="K184" s="92" t="s">
        <v>101</v>
      </c>
      <c r="L184" s="92" t="s">
        <v>129</v>
      </c>
      <c r="M184" s="112" t="s">
        <v>249</v>
      </c>
      <c r="N184" s="112" t="s">
        <v>250</v>
      </c>
      <c r="O184" s="112">
        <v>2</v>
      </c>
      <c r="P184" s="112">
        <v>24</v>
      </c>
      <c r="Q184" s="112">
        <v>2</v>
      </c>
      <c r="R184" s="112">
        <v>8</v>
      </c>
      <c r="S184" s="92" t="s">
        <v>138</v>
      </c>
      <c r="T184" s="92" t="s">
        <v>267</v>
      </c>
      <c r="U184" s="92" t="s">
        <v>268</v>
      </c>
      <c r="V184" s="113" t="s">
        <v>269</v>
      </c>
      <c r="W184" s="113" t="s">
        <v>53</v>
      </c>
      <c r="X184" s="113" t="s">
        <v>6</v>
      </c>
      <c r="Y184" s="114" t="s">
        <v>201</v>
      </c>
      <c r="Z184" s="92">
        <f>INDEX($AS$3:$AV$6,MATCH($W184,$AR$3:$AR$6,FALSE),MATCH($Y184,AS$7:$AV$7,FALSE))</f>
        <v>4</v>
      </c>
      <c r="AA184" s="92" t="s">
        <v>254</v>
      </c>
      <c r="AB184" s="92" t="s">
        <v>255</v>
      </c>
      <c r="AC184" s="92" t="s">
        <v>255</v>
      </c>
      <c r="AD184" s="113" t="s">
        <v>255</v>
      </c>
      <c r="AE184" s="113" t="s">
        <v>270</v>
      </c>
      <c r="AF184" s="113" t="s">
        <v>255</v>
      </c>
      <c r="AG1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84" s="109" t="s">
        <v>259</v>
      </c>
      <c r="AI184" s="113" t="s">
        <v>54</v>
      </c>
      <c r="AJ184" s="113" t="s">
        <v>6</v>
      </c>
      <c r="AK184" s="114" t="s">
        <v>201</v>
      </c>
      <c r="AL184" s="92">
        <f t="shared" si="6"/>
        <v>2</v>
      </c>
      <c r="AM1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84" s="118"/>
      <c r="AO184" s="115" t="str">
        <f t="shared" si="7"/>
        <v>SI</v>
      </c>
      <c r="AP18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84" s="92" t="e" vm="16">
        <f>_xlfn.XLOOKUP(año24[[#This Row],[VALORACION DEL RIESGO RESULTANTE CON CONTROLES (Riesgo residual) - INTERPRETACIÓN DEL RIESGO]], Nivel[Calsificación], Nivel[Imagen])</f>
        <v>#VALUE!</v>
      </c>
    </row>
    <row r="185" spans="2:43" ht="81.599999999999994" x14ac:dyDescent="0.2">
      <c r="B185" s="92">
        <v>176</v>
      </c>
      <c r="C185" s="92">
        <v>2024</v>
      </c>
      <c r="D185" s="92" t="s">
        <v>244</v>
      </c>
      <c r="E185" s="109" t="s">
        <v>183</v>
      </c>
      <c r="F185" s="109" t="s">
        <v>434</v>
      </c>
      <c r="G185" s="109" t="s">
        <v>323</v>
      </c>
      <c r="H185" s="92" t="s">
        <v>271</v>
      </c>
      <c r="I185" s="92" t="s">
        <v>68</v>
      </c>
      <c r="J185" s="92" t="e" vm="17">
        <f>_xlfn.XLOOKUP(año24[[#This Row],[PELIGRO -Tipo]], Tabla12[Calsificación], Tabla12[Imagen])</f>
        <v>#VALUE!</v>
      </c>
      <c r="K185" s="92" t="s">
        <v>93</v>
      </c>
      <c r="L185" s="92" t="s">
        <v>129</v>
      </c>
      <c r="M185" s="112" t="s">
        <v>249</v>
      </c>
      <c r="N185" s="112" t="s">
        <v>250</v>
      </c>
      <c r="O185" s="112">
        <v>2</v>
      </c>
      <c r="P185" s="112">
        <v>24</v>
      </c>
      <c r="Q185" s="112">
        <v>2</v>
      </c>
      <c r="R185" s="112">
        <v>8</v>
      </c>
      <c r="S185" s="92" t="s">
        <v>138</v>
      </c>
      <c r="T185" s="92" t="s">
        <v>267</v>
      </c>
      <c r="U185" s="92" t="s">
        <v>268</v>
      </c>
      <c r="V185" s="113" t="s">
        <v>269</v>
      </c>
      <c r="W185" s="113" t="s">
        <v>53</v>
      </c>
      <c r="X185" s="113" t="s">
        <v>6</v>
      </c>
      <c r="Y185" s="114" t="s">
        <v>201</v>
      </c>
      <c r="Z185" s="92">
        <f>INDEX($AS$3:$AV$6,MATCH($W185,$AR$3:$AR$6,FALSE),MATCH($Y185,AS$7:$AV$7,FALSE))</f>
        <v>4</v>
      </c>
      <c r="AA185" s="92" t="s">
        <v>254</v>
      </c>
      <c r="AB185" s="92" t="s">
        <v>255</v>
      </c>
      <c r="AC185" s="92" t="s">
        <v>255</v>
      </c>
      <c r="AD185" s="113" t="s">
        <v>255</v>
      </c>
      <c r="AE185" s="113" t="s">
        <v>270</v>
      </c>
      <c r="AF185" s="113" t="s">
        <v>255</v>
      </c>
      <c r="AG1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85" s="109" t="s">
        <v>259</v>
      </c>
      <c r="AI185" s="113" t="s">
        <v>54</v>
      </c>
      <c r="AJ185" s="113" t="s">
        <v>6</v>
      </c>
      <c r="AK185" s="114" t="s">
        <v>201</v>
      </c>
      <c r="AL185" s="92">
        <f t="shared" si="6"/>
        <v>2</v>
      </c>
      <c r="AM1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85" s="118"/>
      <c r="AO185" s="115" t="str">
        <f t="shared" si="7"/>
        <v>SI</v>
      </c>
      <c r="AP18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85" s="92" t="e" vm="16">
        <f>_xlfn.XLOOKUP(año24[[#This Row],[VALORACION DEL RIESGO RESULTANTE CON CONTROLES (Riesgo residual) - INTERPRETACIÓN DEL RIESGO]], Nivel[Calsificación], Nivel[Imagen])</f>
        <v>#VALUE!</v>
      </c>
    </row>
    <row r="186" spans="2:43" ht="81.599999999999994" x14ac:dyDescent="0.2">
      <c r="B186" s="92">
        <v>177</v>
      </c>
      <c r="C186" s="92">
        <v>2024</v>
      </c>
      <c r="D186" s="92" t="s">
        <v>244</v>
      </c>
      <c r="E186" s="109" t="s">
        <v>183</v>
      </c>
      <c r="F186" s="109" t="s">
        <v>434</v>
      </c>
      <c r="G186" s="109" t="s">
        <v>323</v>
      </c>
      <c r="H186" s="92" t="s">
        <v>408</v>
      </c>
      <c r="I186" s="92" t="s">
        <v>68</v>
      </c>
      <c r="J186" s="92" t="e" vm="17">
        <f>_xlfn.XLOOKUP(año24[[#This Row],[PELIGRO -Tipo]], Tabla12[Calsificación], Tabla12[Imagen])</f>
        <v>#VALUE!</v>
      </c>
      <c r="K186" s="92" t="s">
        <v>77</v>
      </c>
      <c r="L186" s="92" t="s">
        <v>129</v>
      </c>
      <c r="M186" s="112" t="s">
        <v>249</v>
      </c>
      <c r="N186" s="112" t="s">
        <v>250</v>
      </c>
      <c r="O186" s="112">
        <v>2</v>
      </c>
      <c r="P186" s="112">
        <v>24</v>
      </c>
      <c r="Q186" s="112">
        <v>2</v>
      </c>
      <c r="R186" s="112">
        <v>8</v>
      </c>
      <c r="S186" s="92" t="s">
        <v>138</v>
      </c>
      <c r="T186" s="92" t="s">
        <v>267</v>
      </c>
      <c r="U186" s="92" t="s">
        <v>268</v>
      </c>
      <c r="V186" s="113" t="s">
        <v>269</v>
      </c>
      <c r="W186" s="113" t="s">
        <v>53</v>
      </c>
      <c r="X186" s="113" t="s">
        <v>6</v>
      </c>
      <c r="Y186" s="114" t="s">
        <v>201</v>
      </c>
      <c r="Z186" s="92">
        <f>INDEX($AS$3:$AV$6,MATCH($W186,$AR$3:$AR$6,FALSE),MATCH($Y186,AS$7:$AV$7,FALSE))</f>
        <v>4</v>
      </c>
      <c r="AA186" s="92" t="s">
        <v>254</v>
      </c>
      <c r="AB186" s="92" t="s">
        <v>255</v>
      </c>
      <c r="AC186" s="92" t="s">
        <v>255</v>
      </c>
      <c r="AD186" s="113" t="s">
        <v>255</v>
      </c>
      <c r="AE186" s="113" t="s">
        <v>270</v>
      </c>
      <c r="AF186" s="113" t="s">
        <v>255</v>
      </c>
      <c r="AG1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86" s="109" t="s">
        <v>259</v>
      </c>
      <c r="AI186" s="113" t="s">
        <v>54</v>
      </c>
      <c r="AJ186" s="113" t="s">
        <v>6</v>
      </c>
      <c r="AK186" s="114" t="s">
        <v>201</v>
      </c>
      <c r="AL186" s="92">
        <f t="shared" si="6"/>
        <v>2</v>
      </c>
      <c r="AM1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86" s="118"/>
      <c r="AO186" s="115" t="str">
        <f t="shared" si="7"/>
        <v>SI</v>
      </c>
      <c r="AP18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86" s="92" t="e" vm="16">
        <f>_xlfn.XLOOKUP(año24[[#This Row],[VALORACION DEL RIESGO RESULTANTE CON CONTROLES (Riesgo residual) - INTERPRETACIÓN DEL RIESGO]], Nivel[Calsificación], Nivel[Imagen])</f>
        <v>#VALUE!</v>
      </c>
    </row>
    <row r="187" spans="2:43" ht="81.599999999999994" x14ac:dyDescent="0.2">
      <c r="B187" s="92">
        <v>178</v>
      </c>
      <c r="C187" s="92">
        <v>2024</v>
      </c>
      <c r="D187" s="92" t="s">
        <v>244</v>
      </c>
      <c r="E187" s="109" t="s">
        <v>183</v>
      </c>
      <c r="F187" s="109" t="s">
        <v>434</v>
      </c>
      <c r="G187" s="109" t="s">
        <v>323</v>
      </c>
      <c r="H187" s="92" t="s">
        <v>277</v>
      </c>
      <c r="I187" s="92" t="s">
        <v>68</v>
      </c>
      <c r="J187" s="92" t="e" vm="17">
        <f>_xlfn.XLOOKUP(año24[[#This Row],[PELIGRO -Tipo]], Tabla12[Calsificación], Tabla12[Imagen])</f>
        <v>#VALUE!</v>
      </c>
      <c r="K187" s="92" t="s">
        <v>85</v>
      </c>
      <c r="L187" s="92" t="s">
        <v>129</v>
      </c>
      <c r="M187" s="112" t="s">
        <v>249</v>
      </c>
      <c r="N187" s="112" t="s">
        <v>250</v>
      </c>
      <c r="O187" s="112">
        <v>2</v>
      </c>
      <c r="P187" s="112">
        <v>24</v>
      </c>
      <c r="Q187" s="112">
        <v>2</v>
      </c>
      <c r="R187" s="112">
        <v>8</v>
      </c>
      <c r="S187" s="92" t="s">
        <v>138</v>
      </c>
      <c r="T187" s="92" t="s">
        <v>267</v>
      </c>
      <c r="U187" s="92" t="s">
        <v>268</v>
      </c>
      <c r="V187" s="113" t="s">
        <v>269</v>
      </c>
      <c r="W187" s="113" t="s">
        <v>53</v>
      </c>
      <c r="X187" s="113" t="s">
        <v>6</v>
      </c>
      <c r="Y187" s="114" t="s">
        <v>201</v>
      </c>
      <c r="Z187" s="92">
        <f>INDEX($AS$3:$AV$6,MATCH($W187,$AR$3:$AR$6,FALSE),MATCH($Y187,AS$7:$AV$7,FALSE))</f>
        <v>4</v>
      </c>
      <c r="AA187" s="92" t="s">
        <v>254</v>
      </c>
      <c r="AB187" s="92" t="s">
        <v>255</v>
      </c>
      <c r="AC187" s="92" t="s">
        <v>255</v>
      </c>
      <c r="AD187" s="113" t="s">
        <v>255</v>
      </c>
      <c r="AE187" s="113" t="s">
        <v>270</v>
      </c>
      <c r="AF187" s="113" t="s">
        <v>255</v>
      </c>
      <c r="AG1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187" s="109" t="s">
        <v>259</v>
      </c>
      <c r="AI187" s="113" t="s">
        <v>54</v>
      </c>
      <c r="AJ187" s="113" t="s">
        <v>6</v>
      </c>
      <c r="AK187" s="114" t="s">
        <v>201</v>
      </c>
      <c r="AL187" s="92">
        <f t="shared" si="6"/>
        <v>2</v>
      </c>
      <c r="AM1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87" s="118"/>
      <c r="AO187" s="115" t="str">
        <f t="shared" si="7"/>
        <v>SI</v>
      </c>
      <c r="AP18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187" s="92" t="e" vm="16">
        <f>_xlfn.XLOOKUP(año24[[#This Row],[VALORACION DEL RIESGO RESULTANTE CON CONTROLES (Riesgo residual) - INTERPRETACIÓN DEL RIESGO]], Nivel[Calsificación], Nivel[Imagen])</f>
        <v>#VALUE!</v>
      </c>
    </row>
    <row r="188" spans="2:43" ht="132.6" x14ac:dyDescent="0.2">
      <c r="B188" s="92">
        <v>179</v>
      </c>
      <c r="C188" s="92">
        <v>2024</v>
      </c>
      <c r="D188" s="92" t="s">
        <v>244</v>
      </c>
      <c r="E188" s="109" t="s">
        <v>183</v>
      </c>
      <c r="F188" s="109" t="s">
        <v>434</v>
      </c>
      <c r="G188" s="109" t="s">
        <v>323</v>
      </c>
      <c r="H188" s="92" t="s">
        <v>288</v>
      </c>
      <c r="I188" s="92" t="s">
        <v>70</v>
      </c>
      <c r="J188" s="92" t="e" vm="13">
        <f>_xlfn.XLOOKUP(año24[[#This Row],[PELIGRO -Tipo]], Tabla12[Calsificación], Tabla12[Imagen])</f>
        <v>#VALUE!</v>
      </c>
      <c r="K188" s="92" t="s">
        <v>103</v>
      </c>
      <c r="L188" s="92" t="s">
        <v>128</v>
      </c>
      <c r="M188" s="112" t="s">
        <v>249</v>
      </c>
      <c r="N188" s="112" t="s">
        <v>250</v>
      </c>
      <c r="O188" s="112">
        <v>2</v>
      </c>
      <c r="P188" s="112">
        <v>24</v>
      </c>
      <c r="Q188" s="112">
        <v>2</v>
      </c>
      <c r="R188" s="112">
        <v>8</v>
      </c>
      <c r="S188" s="92" t="s">
        <v>138</v>
      </c>
      <c r="T188" s="92" t="s">
        <v>289</v>
      </c>
      <c r="U188" s="92" t="s">
        <v>290</v>
      </c>
      <c r="V188" s="113" t="s">
        <v>291</v>
      </c>
      <c r="W188" s="113" t="s">
        <v>51</v>
      </c>
      <c r="X188" s="113" t="s">
        <v>6</v>
      </c>
      <c r="Y188" s="114" t="s">
        <v>201</v>
      </c>
      <c r="Z188" s="92">
        <f>INDEX($AS$3:$AV$6,MATCH($W188,$AR$3:$AR$6,FALSE),MATCH($Y188,AS$7:$AV$7,FALSE))</f>
        <v>8</v>
      </c>
      <c r="AA188" s="92" t="s">
        <v>254</v>
      </c>
      <c r="AB188" s="92" t="s">
        <v>255</v>
      </c>
      <c r="AC188" s="92" t="s">
        <v>255</v>
      </c>
      <c r="AD188" s="113" t="s">
        <v>255</v>
      </c>
      <c r="AE188" s="113" t="s">
        <v>292</v>
      </c>
      <c r="AF188" s="113" t="s">
        <v>258</v>
      </c>
      <c r="AG1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188" s="109" t="s">
        <v>259</v>
      </c>
      <c r="AI188" s="113" t="s">
        <v>51</v>
      </c>
      <c r="AJ188" s="113" t="s">
        <v>6</v>
      </c>
      <c r="AK188" s="114" t="s">
        <v>46</v>
      </c>
      <c r="AL188" s="92">
        <f t="shared" si="6"/>
        <v>4</v>
      </c>
      <c r="AM1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88" s="118"/>
      <c r="AO188" s="115" t="str">
        <f t="shared" si="7"/>
        <v>SI</v>
      </c>
      <c r="AP18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88" s="92" t="e" vm="14">
        <f>_xlfn.XLOOKUP(año24[[#This Row],[VALORACION DEL RIESGO RESULTANTE CON CONTROLES (Riesgo residual) - INTERPRETACIÓN DEL RIESGO]], Nivel[Calsificación], Nivel[Imagen])</f>
        <v>#VALUE!</v>
      </c>
    </row>
    <row r="189" spans="2:43" ht="132.6" x14ac:dyDescent="0.2">
      <c r="B189" s="92">
        <v>180</v>
      </c>
      <c r="C189" s="92">
        <v>2024</v>
      </c>
      <c r="D189" s="92" t="s">
        <v>244</v>
      </c>
      <c r="E189" s="109" t="s">
        <v>183</v>
      </c>
      <c r="F189" s="109" t="s">
        <v>434</v>
      </c>
      <c r="G189" s="109" t="s">
        <v>323</v>
      </c>
      <c r="H189" s="92" t="s">
        <v>446</v>
      </c>
      <c r="I189" s="92" t="s">
        <v>70</v>
      </c>
      <c r="J189" s="92" t="e" vm="13">
        <f>_xlfn.XLOOKUP(año24[[#This Row],[PELIGRO -Tipo]], Tabla12[Calsificación], Tabla12[Imagen])</f>
        <v>#VALUE!</v>
      </c>
      <c r="K189" s="92" t="s">
        <v>103</v>
      </c>
      <c r="L189" s="92" t="s">
        <v>128</v>
      </c>
      <c r="M189" s="112" t="s">
        <v>249</v>
      </c>
      <c r="N189" s="112" t="s">
        <v>250</v>
      </c>
      <c r="O189" s="112">
        <v>2</v>
      </c>
      <c r="P189" s="112">
        <v>24</v>
      </c>
      <c r="Q189" s="112">
        <v>2</v>
      </c>
      <c r="R189" s="112">
        <v>8</v>
      </c>
      <c r="S189" s="92" t="s">
        <v>138</v>
      </c>
      <c r="T189" s="92" t="s">
        <v>289</v>
      </c>
      <c r="U189" s="92" t="s">
        <v>290</v>
      </c>
      <c r="V189" s="113" t="s">
        <v>291</v>
      </c>
      <c r="W189" s="113" t="s">
        <v>51</v>
      </c>
      <c r="X189" s="113" t="s">
        <v>6</v>
      </c>
      <c r="Y189" s="114" t="s">
        <v>201</v>
      </c>
      <c r="Z189" s="92">
        <f>INDEX($AS$3:$AV$6,MATCH($W189,$AR$3:$AR$6,FALSE),MATCH($Y189,AS$7:$AV$7,FALSE))</f>
        <v>8</v>
      </c>
      <c r="AA189" s="92" t="s">
        <v>254</v>
      </c>
      <c r="AB189" s="92" t="s">
        <v>255</v>
      </c>
      <c r="AC189" s="92" t="s">
        <v>255</v>
      </c>
      <c r="AD189" s="113" t="s">
        <v>255</v>
      </c>
      <c r="AE189" s="113" t="s">
        <v>292</v>
      </c>
      <c r="AF189" s="113" t="s">
        <v>258</v>
      </c>
      <c r="AG1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189" s="109" t="s">
        <v>259</v>
      </c>
      <c r="AI189" s="113" t="s">
        <v>51</v>
      </c>
      <c r="AJ189" s="113" t="s">
        <v>6</v>
      </c>
      <c r="AK189" s="114" t="s">
        <v>46</v>
      </c>
      <c r="AL189" s="92">
        <f t="shared" si="6"/>
        <v>4</v>
      </c>
      <c r="AM1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89" s="118"/>
      <c r="AO189" s="115" t="str">
        <f t="shared" si="7"/>
        <v>SI</v>
      </c>
      <c r="AP18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89" s="92" t="e" vm="14">
        <f>_xlfn.XLOOKUP(año24[[#This Row],[VALORACION DEL RIESGO RESULTANTE CON CONTROLES (Riesgo residual) - INTERPRETACIÓN DEL RIESGO]], Nivel[Calsificación], Nivel[Imagen])</f>
        <v>#VALUE!</v>
      </c>
    </row>
    <row r="190" spans="2:43" ht="81.599999999999994" x14ac:dyDescent="0.2">
      <c r="B190" s="92">
        <v>181</v>
      </c>
      <c r="C190" s="92">
        <v>2024</v>
      </c>
      <c r="D190" s="92" t="s">
        <v>244</v>
      </c>
      <c r="E190" s="109" t="s">
        <v>183</v>
      </c>
      <c r="F190" s="109" t="s">
        <v>434</v>
      </c>
      <c r="G190" s="109" t="s">
        <v>323</v>
      </c>
      <c r="H190" s="92" t="s">
        <v>342</v>
      </c>
      <c r="I190" s="92" t="s">
        <v>66</v>
      </c>
      <c r="J190" s="92" t="e" vm="19">
        <f>_xlfn.XLOOKUP(año24[[#This Row],[PELIGRO -Tipo]], Tabla12[Calsificación], Tabla12[Imagen])</f>
        <v>#VALUE!</v>
      </c>
      <c r="K190" s="92" t="s">
        <v>75</v>
      </c>
      <c r="L190" s="92" t="s">
        <v>129</v>
      </c>
      <c r="M190" s="112" t="s">
        <v>249</v>
      </c>
      <c r="N190" s="112" t="s">
        <v>250</v>
      </c>
      <c r="O190" s="112">
        <v>2</v>
      </c>
      <c r="P190" s="112">
        <v>24</v>
      </c>
      <c r="Q190" s="112">
        <v>2</v>
      </c>
      <c r="R190" s="112">
        <v>8</v>
      </c>
      <c r="S190" s="92" t="s">
        <v>138</v>
      </c>
      <c r="T190" s="92" t="s">
        <v>343</v>
      </c>
      <c r="U190" s="92" t="s">
        <v>344</v>
      </c>
      <c r="V190" s="113" t="s">
        <v>345</v>
      </c>
      <c r="W190" s="113" t="s">
        <v>52</v>
      </c>
      <c r="X190" s="113" t="s">
        <v>6</v>
      </c>
      <c r="Y190" s="114" t="s">
        <v>201</v>
      </c>
      <c r="Z190" s="92">
        <f>INDEX($AS$3:$AV$6,MATCH($W190,$AR$3:$AR$6,FALSE),MATCH($Y190,AS$7:$AV$7,FALSE))</f>
        <v>6</v>
      </c>
      <c r="AA190" s="92" t="s">
        <v>254</v>
      </c>
      <c r="AB190" s="92"/>
      <c r="AC190" s="92"/>
      <c r="AD190" s="113" t="s">
        <v>346</v>
      </c>
      <c r="AE190" s="113" t="s">
        <v>347</v>
      </c>
      <c r="AF190" s="113" t="s">
        <v>258</v>
      </c>
      <c r="AG1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190" s="109" t="s">
        <v>259</v>
      </c>
      <c r="AI190" s="113" t="s">
        <v>53</v>
      </c>
      <c r="AJ190" s="113" t="s">
        <v>6</v>
      </c>
      <c r="AK190" s="114" t="s">
        <v>201</v>
      </c>
      <c r="AL190" s="92">
        <f t="shared" si="6"/>
        <v>4</v>
      </c>
      <c r="AM1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0" s="118"/>
      <c r="AO190" s="115" t="str">
        <f t="shared" si="7"/>
        <v>SI</v>
      </c>
      <c r="AP19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90" s="92" t="e" vm="14">
        <f>_xlfn.XLOOKUP(año24[[#This Row],[VALORACION DEL RIESGO RESULTANTE CON CONTROLES (Riesgo residual) - INTERPRETACIÓN DEL RIESGO]], Nivel[Calsificación], Nivel[Imagen])</f>
        <v>#VALUE!</v>
      </c>
    </row>
    <row r="191" spans="2:43" ht="244.8" x14ac:dyDescent="0.2">
      <c r="B191" s="92">
        <v>182</v>
      </c>
      <c r="C191" s="92">
        <v>2024</v>
      </c>
      <c r="D191" s="92" t="s">
        <v>244</v>
      </c>
      <c r="E191" s="109" t="s">
        <v>183</v>
      </c>
      <c r="F191" s="109" t="s">
        <v>434</v>
      </c>
      <c r="G191" s="109" t="s">
        <v>323</v>
      </c>
      <c r="H191" s="92" t="s">
        <v>447</v>
      </c>
      <c r="I191" s="92" t="s">
        <v>70</v>
      </c>
      <c r="J191" s="92" t="e" vm="13">
        <f>_xlfn.XLOOKUP(año24[[#This Row],[PELIGRO -Tipo]], Tabla12[Calsificación], Tabla12[Imagen])</f>
        <v>#VALUE!</v>
      </c>
      <c r="K191" s="92" t="s">
        <v>79</v>
      </c>
      <c r="L191" s="92" t="s">
        <v>128</v>
      </c>
      <c r="M191" s="112" t="s">
        <v>249</v>
      </c>
      <c r="N191" s="112" t="s">
        <v>250</v>
      </c>
      <c r="O191" s="112">
        <v>2</v>
      </c>
      <c r="P191" s="112">
        <v>24</v>
      </c>
      <c r="Q191" s="112">
        <v>2</v>
      </c>
      <c r="R191" s="112">
        <v>8</v>
      </c>
      <c r="S191" s="92" t="s">
        <v>138</v>
      </c>
      <c r="T191" s="92" t="s">
        <v>350</v>
      </c>
      <c r="U191" s="92" t="s">
        <v>300</v>
      </c>
      <c r="V191" s="113" t="s">
        <v>301</v>
      </c>
      <c r="W191" s="113" t="s">
        <v>52</v>
      </c>
      <c r="X191" s="113" t="s">
        <v>6</v>
      </c>
      <c r="Y191" s="114" t="s">
        <v>40</v>
      </c>
      <c r="Z191" s="92">
        <f>INDEX($AS$3:$AV$6,MATCH($W191,$AR$3:$AR$6,FALSE),MATCH($Y191,AS$7:$AV$7,FALSE))</f>
        <v>9</v>
      </c>
      <c r="AA191" s="92" t="s">
        <v>254</v>
      </c>
      <c r="AB191" s="92" t="s">
        <v>255</v>
      </c>
      <c r="AC191" s="92" t="s">
        <v>255</v>
      </c>
      <c r="AD191" s="113" t="s">
        <v>302</v>
      </c>
      <c r="AE191" s="113" t="s">
        <v>303</v>
      </c>
      <c r="AF191" s="113" t="s">
        <v>258</v>
      </c>
      <c r="AG1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91" s="109" t="s">
        <v>259</v>
      </c>
      <c r="AI191" s="113" t="s">
        <v>53</v>
      </c>
      <c r="AJ191" s="113" t="s">
        <v>6</v>
      </c>
      <c r="AK191" s="114" t="s">
        <v>201</v>
      </c>
      <c r="AL191" s="92">
        <f t="shared" si="6"/>
        <v>4</v>
      </c>
      <c r="AM1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1" s="118"/>
      <c r="AO191" s="115" t="str">
        <f t="shared" si="7"/>
        <v>SI</v>
      </c>
      <c r="AP19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91" s="92" t="e" vm="14">
        <f>_xlfn.XLOOKUP(año24[[#This Row],[VALORACION DEL RIESGO RESULTANTE CON CONTROLES (Riesgo residual) - INTERPRETACIÓN DEL RIESGO]], Nivel[Calsificación], Nivel[Imagen])</f>
        <v>#VALUE!</v>
      </c>
    </row>
    <row r="192" spans="2:43" ht="132.6" x14ac:dyDescent="0.2">
      <c r="B192" s="92">
        <v>183</v>
      </c>
      <c r="C192" s="92">
        <v>2024</v>
      </c>
      <c r="D192" s="92" t="s">
        <v>244</v>
      </c>
      <c r="E192" s="109" t="s">
        <v>183</v>
      </c>
      <c r="F192" s="109" t="s">
        <v>434</v>
      </c>
      <c r="G192" s="109" t="s">
        <v>323</v>
      </c>
      <c r="H192" s="92" t="s">
        <v>389</v>
      </c>
      <c r="I192" s="92" t="s">
        <v>66</v>
      </c>
      <c r="J192" s="92" t="e" vm="19">
        <f>_xlfn.XLOOKUP(año24[[#This Row],[PELIGRO -Tipo]], Tabla12[Calsificación], Tabla12[Imagen])</f>
        <v>#VALUE!</v>
      </c>
      <c r="K192" s="92" t="s">
        <v>83</v>
      </c>
      <c r="L192" s="92" t="s">
        <v>130</v>
      </c>
      <c r="M192" s="112" t="s">
        <v>249</v>
      </c>
      <c r="N192" s="112" t="s">
        <v>250</v>
      </c>
      <c r="O192" s="112">
        <v>2</v>
      </c>
      <c r="P192" s="112">
        <v>24</v>
      </c>
      <c r="Q192" s="112">
        <v>2</v>
      </c>
      <c r="R192" s="112">
        <v>8</v>
      </c>
      <c r="S192" s="92" t="s">
        <v>138</v>
      </c>
      <c r="T192" s="92" t="s">
        <v>390</v>
      </c>
      <c r="U192" s="92" t="s">
        <v>391</v>
      </c>
      <c r="V192" s="113" t="s">
        <v>392</v>
      </c>
      <c r="W192" s="113" t="s">
        <v>53</v>
      </c>
      <c r="X192" s="113" t="s">
        <v>6</v>
      </c>
      <c r="Y192" s="114" t="s">
        <v>201</v>
      </c>
      <c r="Z192" s="92">
        <f>INDEX($AS$3:$AV$6,MATCH($W192,$AR$3:$AR$6,FALSE),MATCH($Y192,AS$7:$AV$7,FALSE))</f>
        <v>4</v>
      </c>
      <c r="AA192" s="92" t="s">
        <v>254</v>
      </c>
      <c r="AB192" s="92" t="s">
        <v>255</v>
      </c>
      <c r="AC192" s="92" t="s">
        <v>255</v>
      </c>
      <c r="AD192" s="113" t="s">
        <v>393</v>
      </c>
      <c r="AE192" s="113" t="s">
        <v>394</v>
      </c>
      <c r="AF192" s="113" t="s">
        <v>258</v>
      </c>
      <c r="AG1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192" s="109" t="s">
        <v>259</v>
      </c>
      <c r="AI192" s="113" t="s">
        <v>53</v>
      </c>
      <c r="AJ192" s="113" t="s">
        <v>6</v>
      </c>
      <c r="AK192" s="114" t="s">
        <v>46</v>
      </c>
      <c r="AL192" s="92">
        <f t="shared" si="6"/>
        <v>2</v>
      </c>
      <c r="AM1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192" s="118"/>
      <c r="AO192" s="115" t="str">
        <f t="shared" si="7"/>
        <v>SI</v>
      </c>
      <c r="AP19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192" s="92" t="e" vm="16">
        <f>_xlfn.XLOOKUP(año24[[#This Row],[VALORACION DEL RIESGO RESULTANTE CON CONTROLES (Riesgo residual) - INTERPRETACIÓN DEL RIESGO]], Nivel[Calsificación], Nivel[Imagen])</f>
        <v>#VALUE!</v>
      </c>
    </row>
    <row r="193" spans="2:43" ht="102" x14ac:dyDescent="0.2">
      <c r="B193" s="92">
        <v>184</v>
      </c>
      <c r="C193" s="92">
        <v>2024</v>
      </c>
      <c r="D193" s="92" t="s">
        <v>244</v>
      </c>
      <c r="E193" s="109" t="s">
        <v>183</v>
      </c>
      <c r="F193" s="109" t="s">
        <v>434</v>
      </c>
      <c r="G193" s="109" t="s">
        <v>323</v>
      </c>
      <c r="H193" s="92" t="s">
        <v>448</v>
      </c>
      <c r="I193" s="92" t="s">
        <v>69</v>
      </c>
      <c r="J193" s="92" t="e" vm="21">
        <f>_xlfn.XLOOKUP(año24[[#This Row],[PELIGRO -Tipo]], Tabla12[Calsificación], Tabla12[Imagen])</f>
        <v>#VALUE!</v>
      </c>
      <c r="K193" s="92" t="s">
        <v>78</v>
      </c>
      <c r="L193" s="92" t="s">
        <v>129</v>
      </c>
      <c r="M193" s="112" t="s">
        <v>249</v>
      </c>
      <c r="N193" s="112" t="s">
        <v>250</v>
      </c>
      <c r="O193" s="112">
        <v>2</v>
      </c>
      <c r="P193" s="112">
        <v>10</v>
      </c>
      <c r="Q193" s="112">
        <v>2</v>
      </c>
      <c r="R193" s="112">
        <v>8</v>
      </c>
      <c r="S193" s="92" t="s">
        <v>138</v>
      </c>
      <c r="T193" s="92"/>
      <c r="U193" s="92" t="s">
        <v>318</v>
      </c>
      <c r="V193" s="113" t="s">
        <v>319</v>
      </c>
      <c r="W193" s="113" t="s">
        <v>52</v>
      </c>
      <c r="X193" s="113" t="s">
        <v>6</v>
      </c>
      <c r="Y193" s="114" t="s">
        <v>40</v>
      </c>
      <c r="Z193" s="92">
        <f>INDEX($AS$3:$AV$6,MATCH($W193,$AR$3:$AR$6,FALSE),MATCH($Y193,AS$7:$AV$7,FALSE))</f>
        <v>9</v>
      </c>
      <c r="AA193" s="92" t="s">
        <v>254</v>
      </c>
      <c r="AB193" s="92" t="s">
        <v>255</v>
      </c>
      <c r="AC193" s="92" t="s">
        <v>255</v>
      </c>
      <c r="AD193" s="113" t="s">
        <v>255</v>
      </c>
      <c r="AE193" s="113" t="s">
        <v>320</v>
      </c>
      <c r="AF193" s="113" t="s">
        <v>258</v>
      </c>
      <c r="AG1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193" s="109" t="s">
        <v>259</v>
      </c>
      <c r="AI193" s="113" t="s">
        <v>53</v>
      </c>
      <c r="AJ193" s="113" t="s">
        <v>6</v>
      </c>
      <c r="AK193" s="114" t="s">
        <v>201</v>
      </c>
      <c r="AL193" s="92">
        <f t="shared" si="6"/>
        <v>4</v>
      </c>
      <c r="AM1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3" s="118"/>
      <c r="AO193" s="115" t="str">
        <f t="shared" si="7"/>
        <v>SI</v>
      </c>
      <c r="AP19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93" s="92" t="e" vm="14">
        <f>_xlfn.XLOOKUP(año24[[#This Row],[VALORACION DEL RIESGO RESULTANTE CON CONTROLES (Riesgo residual) - INTERPRETACIÓN DEL RIESGO]], Nivel[Calsificación], Nivel[Imagen])</f>
        <v>#VALUE!</v>
      </c>
    </row>
    <row r="194" spans="2:43" ht="234.6" x14ac:dyDescent="0.2">
      <c r="B194" s="92">
        <v>185</v>
      </c>
      <c r="C194" s="92">
        <v>2024</v>
      </c>
      <c r="D194" s="92" t="s">
        <v>244</v>
      </c>
      <c r="E194" s="109" t="s">
        <v>183</v>
      </c>
      <c r="F194" s="109" t="s">
        <v>434</v>
      </c>
      <c r="G194" s="109" t="s">
        <v>323</v>
      </c>
      <c r="H194" s="92" t="s">
        <v>281</v>
      </c>
      <c r="I194" s="92" t="s">
        <v>65</v>
      </c>
      <c r="J194" s="92" t="e" vm="20">
        <f>_xlfn.XLOOKUP(año24[[#This Row],[PELIGRO -Tipo]], Tabla12[Calsificación], Tabla12[Imagen])</f>
        <v>#VALUE!</v>
      </c>
      <c r="K194" s="92" t="s">
        <v>113</v>
      </c>
      <c r="L194" s="92" t="s">
        <v>128</v>
      </c>
      <c r="M194" s="112" t="s">
        <v>249</v>
      </c>
      <c r="N194" s="112" t="s">
        <v>250</v>
      </c>
      <c r="O194" s="112">
        <v>2</v>
      </c>
      <c r="P194" s="112">
        <v>24</v>
      </c>
      <c r="Q194" s="112">
        <v>2</v>
      </c>
      <c r="R194" s="112">
        <v>8</v>
      </c>
      <c r="S194" s="92" t="s">
        <v>138</v>
      </c>
      <c r="T194" s="92" t="s">
        <v>255</v>
      </c>
      <c r="U194" s="92" t="s">
        <v>282</v>
      </c>
      <c r="V194" s="113" t="s">
        <v>283</v>
      </c>
      <c r="W194" s="113" t="s">
        <v>53</v>
      </c>
      <c r="X194" s="113" t="s">
        <v>6</v>
      </c>
      <c r="Y194" s="114" t="s">
        <v>40</v>
      </c>
      <c r="Z194" s="92">
        <f>INDEX($AS$3:$AV$6,MATCH($W194,$AR$3:$AR$6,FALSE),MATCH($Y194,AS$7:$AV$7,FALSE))</f>
        <v>6</v>
      </c>
      <c r="AA194" s="92" t="s">
        <v>254</v>
      </c>
      <c r="AB194" s="92" t="s">
        <v>255</v>
      </c>
      <c r="AC194" s="92" t="s">
        <v>255</v>
      </c>
      <c r="AD194" s="113" t="s">
        <v>255</v>
      </c>
      <c r="AE194" s="113" t="s">
        <v>284</v>
      </c>
      <c r="AF194" s="113" t="s">
        <v>258</v>
      </c>
      <c r="AG1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194" s="109" t="s">
        <v>259</v>
      </c>
      <c r="AI194" s="113" t="s">
        <v>53</v>
      </c>
      <c r="AJ194" s="113" t="s">
        <v>6</v>
      </c>
      <c r="AK194" s="114" t="s">
        <v>201</v>
      </c>
      <c r="AL194" s="92">
        <f t="shared" si="6"/>
        <v>4</v>
      </c>
      <c r="AM1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4" s="118"/>
      <c r="AO194" s="115" t="str">
        <f t="shared" si="7"/>
        <v>SI</v>
      </c>
      <c r="AP19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94" s="92" t="e" vm="14">
        <f>_xlfn.XLOOKUP(año24[[#This Row],[VALORACION DEL RIESGO RESULTANTE CON CONTROLES (Riesgo residual) - INTERPRETACIÓN DEL RIESGO]], Nivel[Calsificación], Nivel[Imagen])</f>
        <v>#VALUE!</v>
      </c>
    </row>
    <row r="195" spans="2:43" ht="91.8" x14ac:dyDescent="0.2">
      <c r="B195" s="92">
        <v>186</v>
      </c>
      <c r="C195" s="92">
        <v>2024</v>
      </c>
      <c r="D195" s="92" t="s">
        <v>244</v>
      </c>
      <c r="E195" s="109" t="s">
        <v>183</v>
      </c>
      <c r="F195" s="109" t="s">
        <v>434</v>
      </c>
      <c r="G195" s="109" t="s">
        <v>323</v>
      </c>
      <c r="H195" s="92" t="s">
        <v>285</v>
      </c>
      <c r="I195" s="92" t="s">
        <v>65</v>
      </c>
      <c r="J195" s="92" t="e" vm="20">
        <f>_xlfn.XLOOKUP(año24[[#This Row],[PELIGRO -Tipo]], Tabla12[Calsificación], Tabla12[Imagen])</f>
        <v>#VALUE!</v>
      </c>
      <c r="K195" s="92" t="s">
        <v>74</v>
      </c>
      <c r="L195" s="92" t="s">
        <v>129</v>
      </c>
      <c r="M195" s="112" t="s">
        <v>249</v>
      </c>
      <c r="N195" s="112" t="s">
        <v>250</v>
      </c>
      <c r="O195" s="112">
        <v>2</v>
      </c>
      <c r="P195" s="112">
        <v>24</v>
      </c>
      <c r="Q195" s="112">
        <v>2</v>
      </c>
      <c r="R195" s="112">
        <v>8</v>
      </c>
      <c r="S195" s="92" t="s">
        <v>138</v>
      </c>
      <c r="T195" s="92"/>
      <c r="U195" s="92"/>
      <c r="V195" s="113" t="s">
        <v>286</v>
      </c>
      <c r="W195" s="113" t="s">
        <v>53</v>
      </c>
      <c r="X195" s="113" t="s">
        <v>6</v>
      </c>
      <c r="Y195" s="114" t="s">
        <v>40</v>
      </c>
      <c r="Z195" s="92">
        <f>INDEX($AS$3:$AV$6,MATCH($W195,$AR$3:$AR$6,FALSE),MATCH($Y195,AS$7:$AV$7,FALSE))</f>
        <v>6</v>
      </c>
      <c r="AA195" s="92" t="s">
        <v>254</v>
      </c>
      <c r="AB195" s="92" t="s">
        <v>255</v>
      </c>
      <c r="AC195" s="92" t="s">
        <v>255</v>
      </c>
      <c r="AD195" s="113"/>
      <c r="AE195" s="113" t="s">
        <v>287</v>
      </c>
      <c r="AF195" s="113" t="s">
        <v>258</v>
      </c>
      <c r="AG1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195" s="109" t="s">
        <v>259</v>
      </c>
      <c r="AI195" s="113" t="s">
        <v>53</v>
      </c>
      <c r="AJ195" s="113" t="s">
        <v>6</v>
      </c>
      <c r="AK195" s="114" t="s">
        <v>201</v>
      </c>
      <c r="AL195" s="92">
        <f t="shared" si="6"/>
        <v>4</v>
      </c>
      <c r="AM1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5" s="118"/>
      <c r="AO195" s="115" t="str">
        <f t="shared" si="7"/>
        <v>SI</v>
      </c>
      <c r="AP19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195" s="92" t="e" vm="14">
        <f>_xlfn.XLOOKUP(año24[[#This Row],[VALORACION DEL RIESGO RESULTANTE CON CONTROLES (Riesgo residual) - INTERPRETACIÓN DEL RIESGO]], Nivel[Calsificación], Nivel[Imagen])</f>
        <v>#VALUE!</v>
      </c>
    </row>
    <row r="196" spans="2:43" ht="71.400000000000006" x14ac:dyDescent="0.2">
      <c r="B196" s="92">
        <v>187</v>
      </c>
      <c r="C196" s="92">
        <v>2024</v>
      </c>
      <c r="D196" s="92" t="s">
        <v>244</v>
      </c>
      <c r="E196" s="109" t="s">
        <v>183</v>
      </c>
      <c r="F196" s="109" t="s">
        <v>434</v>
      </c>
      <c r="G196" s="109" t="s">
        <v>323</v>
      </c>
      <c r="H196" s="92" t="s">
        <v>293</v>
      </c>
      <c r="I196" s="92" t="s">
        <v>70</v>
      </c>
      <c r="J196" s="92" t="e" vm="13">
        <f>_xlfn.XLOOKUP(año24[[#This Row],[PELIGRO -Tipo]], Tabla12[Calsificación], Tabla12[Imagen])</f>
        <v>#VALUE!</v>
      </c>
      <c r="K196" s="92" t="s">
        <v>117</v>
      </c>
      <c r="L196" s="92" t="s">
        <v>128</v>
      </c>
      <c r="M196" s="112" t="s">
        <v>249</v>
      </c>
      <c r="N196" s="112" t="s">
        <v>261</v>
      </c>
      <c r="O196" s="112">
        <v>2</v>
      </c>
      <c r="P196" s="112">
        <v>24</v>
      </c>
      <c r="Q196" s="112">
        <v>2</v>
      </c>
      <c r="R196" s="112">
        <v>1</v>
      </c>
      <c r="S196" s="92" t="s">
        <v>138</v>
      </c>
      <c r="T196" s="92"/>
      <c r="U196" s="92" t="s">
        <v>294</v>
      </c>
      <c r="V196" s="113" t="s">
        <v>295</v>
      </c>
      <c r="W196" s="113" t="s">
        <v>51</v>
      </c>
      <c r="X196" s="113" t="s">
        <v>6</v>
      </c>
      <c r="Y196" s="114" t="s">
        <v>201</v>
      </c>
      <c r="Z196" s="92">
        <f>INDEX($AS$3:$AV$6,MATCH($W196,$AR$3:$AR$6,FALSE),MATCH($Y196,AS$7:$AV$7,FALSE))</f>
        <v>8</v>
      </c>
      <c r="AA196" s="92" t="s">
        <v>254</v>
      </c>
      <c r="AB196" s="92" t="s">
        <v>255</v>
      </c>
      <c r="AC196" s="92" t="s">
        <v>255</v>
      </c>
      <c r="AD196" s="113" t="s">
        <v>255</v>
      </c>
      <c r="AE196" s="113" t="s">
        <v>296</v>
      </c>
      <c r="AF196" s="113" t="s">
        <v>255</v>
      </c>
      <c r="AG1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196" s="109" t="s">
        <v>259</v>
      </c>
      <c r="AI196" s="113" t="s">
        <v>53</v>
      </c>
      <c r="AJ196" s="113" t="s">
        <v>6</v>
      </c>
      <c r="AK196" s="114" t="s">
        <v>201</v>
      </c>
      <c r="AL196" s="92">
        <f t="shared" si="6"/>
        <v>4</v>
      </c>
      <c r="AM1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6" s="118"/>
      <c r="AO196" s="115" t="str">
        <f t="shared" si="7"/>
        <v>SI</v>
      </c>
      <c r="AP19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96" s="92" t="e" vm="14">
        <f>_xlfn.XLOOKUP(año24[[#This Row],[VALORACION DEL RIESGO RESULTANTE CON CONTROLES (Riesgo residual) - INTERPRETACIÓN DEL RIESGO]], Nivel[Calsificación], Nivel[Imagen])</f>
        <v>#VALUE!</v>
      </c>
    </row>
    <row r="197" spans="2:43" ht="122.4" x14ac:dyDescent="0.2">
      <c r="B197" s="92">
        <v>188</v>
      </c>
      <c r="C197" s="92">
        <v>2024</v>
      </c>
      <c r="D197" s="92" t="s">
        <v>244</v>
      </c>
      <c r="E197" s="109" t="s">
        <v>183</v>
      </c>
      <c r="F197" s="109" t="s">
        <v>449</v>
      </c>
      <c r="G197" s="109" t="s">
        <v>427</v>
      </c>
      <c r="H197" s="92" t="s">
        <v>450</v>
      </c>
      <c r="I197" s="92" t="s">
        <v>70</v>
      </c>
      <c r="J197" s="92" t="e" vm="13">
        <f>_xlfn.XLOOKUP(año24[[#This Row],[PELIGRO -Tipo]], Tabla12[Calsificación], Tabla12[Imagen])</f>
        <v>#VALUE!</v>
      </c>
      <c r="K197" s="92" t="s">
        <v>123</v>
      </c>
      <c r="L197" s="92" t="s">
        <v>128</v>
      </c>
      <c r="M197" s="112" t="s">
        <v>429</v>
      </c>
      <c r="N197" s="112" t="s">
        <v>250</v>
      </c>
      <c r="O197" s="112">
        <v>2</v>
      </c>
      <c r="P197" s="112">
        <v>2</v>
      </c>
      <c r="Q197" s="112">
        <v>2</v>
      </c>
      <c r="R197" s="112">
        <v>2</v>
      </c>
      <c r="S197" s="92" t="s">
        <v>138</v>
      </c>
      <c r="T197" s="92" t="s">
        <v>335</v>
      </c>
      <c r="U197" s="92" t="s">
        <v>282</v>
      </c>
      <c r="V197" s="113" t="s">
        <v>336</v>
      </c>
      <c r="W197" s="113" t="s">
        <v>51</v>
      </c>
      <c r="X197" s="113" t="s">
        <v>6</v>
      </c>
      <c r="Y197" s="114" t="s">
        <v>201</v>
      </c>
      <c r="Z197" s="92">
        <f>INDEX($AS$3:$AV$6,MATCH($W197,$AR$3:$AR$6,FALSE),MATCH($Y197,AS$7:$AV$7,FALSE))</f>
        <v>8</v>
      </c>
      <c r="AA197" s="92" t="s">
        <v>254</v>
      </c>
      <c r="AB197" s="92"/>
      <c r="AC197" s="92"/>
      <c r="AD197" s="113"/>
      <c r="AE197" s="113" t="s">
        <v>337</v>
      </c>
      <c r="AF197" s="113" t="s">
        <v>258</v>
      </c>
      <c r="AG1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197" s="109" t="s">
        <v>259</v>
      </c>
      <c r="AI197" s="113" t="s">
        <v>53</v>
      </c>
      <c r="AJ197" s="113" t="s">
        <v>6</v>
      </c>
      <c r="AK197" s="114" t="s">
        <v>201</v>
      </c>
      <c r="AL197" s="92">
        <f t="shared" si="6"/>
        <v>4</v>
      </c>
      <c r="AM1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7" s="118"/>
      <c r="AO197" s="115" t="str">
        <f t="shared" si="7"/>
        <v>SI</v>
      </c>
      <c r="AP19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97" s="92" t="e" vm="14">
        <f>_xlfn.XLOOKUP(año24[[#This Row],[VALORACION DEL RIESGO RESULTANTE CON CONTROLES (Riesgo residual) - INTERPRETACIÓN DEL RIESGO]], Nivel[Calsificación], Nivel[Imagen])</f>
        <v>#VALUE!</v>
      </c>
    </row>
    <row r="198" spans="2:43" ht="244.8" x14ac:dyDescent="0.2">
      <c r="B198" s="92">
        <v>189</v>
      </c>
      <c r="C198" s="92">
        <v>2024</v>
      </c>
      <c r="D198" s="92" t="s">
        <v>244</v>
      </c>
      <c r="E198" s="109" t="s">
        <v>183</v>
      </c>
      <c r="F198" s="109" t="s">
        <v>449</v>
      </c>
      <c r="G198" s="109" t="s">
        <v>427</v>
      </c>
      <c r="H198" s="92" t="s">
        <v>451</v>
      </c>
      <c r="I198" s="92" t="s">
        <v>70</v>
      </c>
      <c r="J198" s="92" t="e" vm="13">
        <f>_xlfn.XLOOKUP(año24[[#This Row],[PELIGRO -Tipo]], Tabla12[Calsificación], Tabla12[Imagen])</f>
        <v>#VALUE!</v>
      </c>
      <c r="K198" s="92" t="s">
        <v>79</v>
      </c>
      <c r="L198" s="92" t="s">
        <v>128</v>
      </c>
      <c r="M198" s="112" t="s">
        <v>429</v>
      </c>
      <c r="N198" s="112" t="s">
        <v>250</v>
      </c>
      <c r="O198" s="112">
        <v>2</v>
      </c>
      <c r="P198" s="112">
        <v>2</v>
      </c>
      <c r="Q198" s="112">
        <v>2</v>
      </c>
      <c r="R198" s="112">
        <v>2</v>
      </c>
      <c r="S198" s="92" t="s">
        <v>138</v>
      </c>
      <c r="T198" s="92" t="s">
        <v>452</v>
      </c>
      <c r="U198" s="92" t="s">
        <v>300</v>
      </c>
      <c r="V198" s="113" t="s">
        <v>301</v>
      </c>
      <c r="W198" s="113" t="s">
        <v>52</v>
      </c>
      <c r="X198" s="113" t="s">
        <v>6</v>
      </c>
      <c r="Y198" s="114" t="s">
        <v>40</v>
      </c>
      <c r="Z198" s="92">
        <f>INDEX($AS$3:$AV$6,MATCH($W198,$AR$3:$AR$6,FALSE),MATCH($Y198,AS$7:$AV$7,FALSE))</f>
        <v>9</v>
      </c>
      <c r="AA198" s="92" t="s">
        <v>254</v>
      </c>
      <c r="AB198" s="92" t="s">
        <v>255</v>
      </c>
      <c r="AC198" s="92" t="s">
        <v>255</v>
      </c>
      <c r="AD198" s="113" t="s">
        <v>302</v>
      </c>
      <c r="AE198" s="113" t="s">
        <v>303</v>
      </c>
      <c r="AF198" s="113" t="s">
        <v>258</v>
      </c>
      <c r="AG1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198" s="109" t="s">
        <v>259</v>
      </c>
      <c r="AI198" s="113" t="s">
        <v>53</v>
      </c>
      <c r="AJ198" s="113" t="s">
        <v>6</v>
      </c>
      <c r="AK198" s="114" t="s">
        <v>201</v>
      </c>
      <c r="AL198" s="92">
        <f t="shared" si="6"/>
        <v>4</v>
      </c>
      <c r="AM1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8" s="118"/>
      <c r="AO198" s="115" t="str">
        <f t="shared" si="7"/>
        <v>SI</v>
      </c>
      <c r="AP19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98" s="92" t="e" vm="14">
        <f>_xlfn.XLOOKUP(año24[[#This Row],[VALORACION DEL RIESGO RESULTANTE CON CONTROLES (Riesgo residual) - INTERPRETACIÓN DEL RIESGO]], Nivel[Calsificación], Nivel[Imagen])</f>
        <v>#VALUE!</v>
      </c>
    </row>
    <row r="199" spans="2:43" ht="336.6" x14ac:dyDescent="0.2">
      <c r="B199" s="92">
        <v>190</v>
      </c>
      <c r="C199" s="92">
        <v>2024</v>
      </c>
      <c r="D199" s="92" t="s">
        <v>244</v>
      </c>
      <c r="E199" s="109" t="s">
        <v>183</v>
      </c>
      <c r="F199" s="109" t="s">
        <v>449</v>
      </c>
      <c r="G199" s="109" t="s">
        <v>427</v>
      </c>
      <c r="H199" s="92" t="s">
        <v>453</v>
      </c>
      <c r="I199" s="92" t="s">
        <v>70</v>
      </c>
      <c r="J199" s="92" t="e" vm="13">
        <f>_xlfn.XLOOKUP(año24[[#This Row],[PELIGRO -Tipo]], Tabla12[Calsificación], Tabla12[Imagen])</f>
        <v>#VALUE!</v>
      </c>
      <c r="K199" s="92" t="s">
        <v>95</v>
      </c>
      <c r="L199" s="92" t="s">
        <v>128</v>
      </c>
      <c r="M199" s="112" t="s">
        <v>429</v>
      </c>
      <c r="N199" s="112" t="s">
        <v>250</v>
      </c>
      <c r="O199" s="112">
        <v>2</v>
      </c>
      <c r="P199" s="112">
        <v>2</v>
      </c>
      <c r="Q199" s="112">
        <v>2</v>
      </c>
      <c r="R199" s="112">
        <v>2</v>
      </c>
      <c r="S199" s="92" t="s">
        <v>138</v>
      </c>
      <c r="T199" s="92" t="s">
        <v>312</v>
      </c>
      <c r="U199" s="92" t="s">
        <v>255</v>
      </c>
      <c r="V199" s="113" t="s">
        <v>454</v>
      </c>
      <c r="W199" s="113" t="s">
        <v>53</v>
      </c>
      <c r="X199" s="113" t="s">
        <v>6</v>
      </c>
      <c r="Y199" s="114" t="s">
        <v>40</v>
      </c>
      <c r="Z199" s="92">
        <f>INDEX($AS$3:$AV$6,MATCH($W199,$AR$3:$AR$6,FALSE),MATCH($Y199,AS$7:$AV$7,FALSE))</f>
        <v>6</v>
      </c>
      <c r="AA199" s="92" t="s">
        <v>254</v>
      </c>
      <c r="AB199" s="92" t="s">
        <v>255</v>
      </c>
      <c r="AC199" s="92" t="s">
        <v>255</v>
      </c>
      <c r="AD199" s="113" t="s">
        <v>255</v>
      </c>
      <c r="AE199" s="113" t="s">
        <v>398</v>
      </c>
      <c r="AF199" s="113" t="s">
        <v>258</v>
      </c>
      <c r="AG1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199" s="109" t="s">
        <v>259</v>
      </c>
      <c r="AI199" s="113" t="s">
        <v>53</v>
      </c>
      <c r="AJ199" s="113" t="s">
        <v>6</v>
      </c>
      <c r="AK199" s="114" t="s">
        <v>201</v>
      </c>
      <c r="AL199" s="92">
        <f t="shared" si="6"/>
        <v>4</v>
      </c>
      <c r="AM1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199" s="118"/>
      <c r="AO199" s="115" t="str">
        <f t="shared" si="7"/>
        <v>SI</v>
      </c>
      <c r="AP19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199" s="92" t="e" vm="14">
        <f>_xlfn.XLOOKUP(año24[[#This Row],[VALORACION DEL RIESGO RESULTANTE CON CONTROLES (Riesgo residual) - INTERPRETACIÓN DEL RIESGO]], Nivel[Calsificación], Nivel[Imagen])</f>
        <v>#VALUE!</v>
      </c>
    </row>
    <row r="200" spans="2:43" ht="244.8" x14ac:dyDescent="0.2">
      <c r="B200" s="92">
        <v>191</v>
      </c>
      <c r="C200" s="92">
        <v>2024</v>
      </c>
      <c r="D200" s="92" t="s">
        <v>244</v>
      </c>
      <c r="E200" s="109" t="s">
        <v>183</v>
      </c>
      <c r="F200" s="109" t="s">
        <v>449</v>
      </c>
      <c r="G200" s="109" t="s">
        <v>427</v>
      </c>
      <c r="H200" s="92" t="s">
        <v>455</v>
      </c>
      <c r="I200" s="92" t="s">
        <v>70</v>
      </c>
      <c r="J200" s="92" t="e" vm="13">
        <f>_xlfn.XLOOKUP(año24[[#This Row],[PELIGRO -Tipo]], Tabla12[Calsificación], Tabla12[Imagen])</f>
        <v>#VALUE!</v>
      </c>
      <c r="K200" s="92" t="s">
        <v>79</v>
      </c>
      <c r="L200" s="92" t="s">
        <v>128</v>
      </c>
      <c r="M200" s="112" t="s">
        <v>429</v>
      </c>
      <c r="N200" s="112" t="s">
        <v>250</v>
      </c>
      <c r="O200" s="112">
        <v>2</v>
      </c>
      <c r="P200" s="112">
        <v>2</v>
      </c>
      <c r="Q200" s="112">
        <v>2</v>
      </c>
      <c r="R200" s="112">
        <v>2</v>
      </c>
      <c r="S200" s="92" t="s">
        <v>138</v>
      </c>
      <c r="T200" s="92"/>
      <c r="U200" s="92" t="s">
        <v>339</v>
      </c>
      <c r="V200" s="113" t="s">
        <v>301</v>
      </c>
      <c r="W200" s="113" t="s">
        <v>52</v>
      </c>
      <c r="X200" s="113" t="s">
        <v>6</v>
      </c>
      <c r="Y200" s="114" t="s">
        <v>40</v>
      </c>
      <c r="Z200" s="92">
        <f>INDEX($AS$3:$AV$6,MATCH($W200,$AR$3:$AR$6,FALSE),MATCH($Y200,AS$7:$AV$7,FALSE))</f>
        <v>9</v>
      </c>
      <c r="AA200" s="92" t="s">
        <v>254</v>
      </c>
      <c r="AB200" s="92" t="s">
        <v>255</v>
      </c>
      <c r="AC200" s="92" t="s">
        <v>255</v>
      </c>
      <c r="AD200" s="113" t="s">
        <v>302</v>
      </c>
      <c r="AE200" s="113" t="s">
        <v>303</v>
      </c>
      <c r="AF200" s="113" t="s">
        <v>258</v>
      </c>
      <c r="AG2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00" s="109" t="s">
        <v>259</v>
      </c>
      <c r="AI200" s="113" t="s">
        <v>53</v>
      </c>
      <c r="AJ200" s="113" t="s">
        <v>6</v>
      </c>
      <c r="AK200" s="114" t="s">
        <v>201</v>
      </c>
      <c r="AL200" s="92">
        <f t="shared" si="6"/>
        <v>4</v>
      </c>
      <c r="AM2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0" s="118"/>
      <c r="AO200" s="115" t="str">
        <f t="shared" si="7"/>
        <v>SI</v>
      </c>
      <c r="AP20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00" s="92" t="e" vm="14">
        <f>_xlfn.XLOOKUP(año24[[#This Row],[VALORACION DEL RIESGO RESULTANTE CON CONTROLES (Riesgo residual) - INTERPRETACIÓN DEL RIESGO]], Nivel[Calsificación], Nivel[Imagen])</f>
        <v>#VALUE!</v>
      </c>
    </row>
    <row r="201" spans="2:43" ht="244.8" x14ac:dyDescent="0.2">
      <c r="B201" s="92">
        <v>192</v>
      </c>
      <c r="C201" s="92">
        <v>2024</v>
      </c>
      <c r="D201" s="92" t="s">
        <v>244</v>
      </c>
      <c r="E201" s="109" t="s">
        <v>183</v>
      </c>
      <c r="F201" s="109" t="s">
        <v>449</v>
      </c>
      <c r="G201" s="109" t="s">
        <v>427</v>
      </c>
      <c r="H201" s="92" t="s">
        <v>456</v>
      </c>
      <c r="I201" s="92" t="s">
        <v>70</v>
      </c>
      <c r="J201" s="92" t="e" vm="13">
        <f>_xlfn.XLOOKUP(año24[[#This Row],[PELIGRO -Tipo]], Tabla12[Calsificación], Tabla12[Imagen])</f>
        <v>#VALUE!</v>
      </c>
      <c r="K201" s="92" t="s">
        <v>79</v>
      </c>
      <c r="L201" s="92" t="s">
        <v>128</v>
      </c>
      <c r="M201" s="112" t="s">
        <v>429</v>
      </c>
      <c r="N201" s="112" t="s">
        <v>250</v>
      </c>
      <c r="O201" s="112">
        <v>2</v>
      </c>
      <c r="P201" s="112">
        <v>2</v>
      </c>
      <c r="Q201" s="112">
        <v>2</v>
      </c>
      <c r="R201" s="112">
        <v>2</v>
      </c>
      <c r="S201" s="92" t="s">
        <v>138</v>
      </c>
      <c r="T201" s="92" t="s">
        <v>366</v>
      </c>
      <c r="U201" s="92" t="s">
        <v>300</v>
      </c>
      <c r="V201" s="113" t="s">
        <v>301</v>
      </c>
      <c r="W201" s="113" t="s">
        <v>52</v>
      </c>
      <c r="X201" s="113" t="s">
        <v>6</v>
      </c>
      <c r="Y201" s="114" t="s">
        <v>40</v>
      </c>
      <c r="Z201" s="92">
        <f>INDEX($AS$3:$AV$6,MATCH($W201,$AR$3:$AR$6,FALSE),MATCH($Y201,AS$7:$AV$7,FALSE))</f>
        <v>9</v>
      </c>
      <c r="AA201" s="92" t="s">
        <v>254</v>
      </c>
      <c r="AB201" s="92" t="s">
        <v>255</v>
      </c>
      <c r="AC201" s="92" t="s">
        <v>255</v>
      </c>
      <c r="AD201" s="113" t="s">
        <v>302</v>
      </c>
      <c r="AE201" s="113" t="s">
        <v>303</v>
      </c>
      <c r="AF201" s="113" t="s">
        <v>258</v>
      </c>
      <c r="AG2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01" s="109" t="s">
        <v>259</v>
      </c>
      <c r="AI201" s="113" t="s">
        <v>53</v>
      </c>
      <c r="AJ201" s="113" t="s">
        <v>6</v>
      </c>
      <c r="AK201" s="114" t="s">
        <v>201</v>
      </c>
      <c r="AL201" s="92">
        <f t="shared" si="6"/>
        <v>4</v>
      </c>
      <c r="AM2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1" s="118"/>
      <c r="AO201" s="115" t="str">
        <f t="shared" si="7"/>
        <v>SI</v>
      </c>
      <c r="AP20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01" s="92" t="e" vm="14">
        <f>_xlfn.XLOOKUP(año24[[#This Row],[VALORACION DEL RIESGO RESULTANTE CON CONTROLES (Riesgo residual) - INTERPRETACIÓN DEL RIESGO]], Nivel[Calsificación], Nivel[Imagen])</f>
        <v>#VALUE!</v>
      </c>
    </row>
    <row r="202" spans="2:43" ht="244.8" x14ac:dyDescent="0.2">
      <c r="B202" s="92">
        <v>193</v>
      </c>
      <c r="C202" s="92">
        <v>2024</v>
      </c>
      <c r="D202" s="92" t="s">
        <v>244</v>
      </c>
      <c r="E202" s="109" t="s">
        <v>183</v>
      </c>
      <c r="F202" s="109" t="s">
        <v>449</v>
      </c>
      <c r="G202" s="109" t="s">
        <v>427</v>
      </c>
      <c r="H202" s="92" t="s">
        <v>457</v>
      </c>
      <c r="I202" s="92" t="s">
        <v>70</v>
      </c>
      <c r="J202" s="92" t="e" vm="13">
        <f>_xlfn.XLOOKUP(año24[[#This Row],[PELIGRO -Tipo]], Tabla12[Calsificación], Tabla12[Imagen])</f>
        <v>#VALUE!</v>
      </c>
      <c r="K202" s="92" t="s">
        <v>79</v>
      </c>
      <c r="L202" s="92" t="s">
        <v>128</v>
      </c>
      <c r="M202" s="112" t="s">
        <v>429</v>
      </c>
      <c r="N202" s="112" t="s">
        <v>250</v>
      </c>
      <c r="O202" s="112">
        <v>2</v>
      </c>
      <c r="P202" s="112">
        <v>2</v>
      </c>
      <c r="Q202" s="112">
        <v>2</v>
      </c>
      <c r="R202" s="112">
        <v>2</v>
      </c>
      <c r="S202" s="92" t="s">
        <v>138</v>
      </c>
      <c r="T202" s="92" t="s">
        <v>366</v>
      </c>
      <c r="U202" s="92" t="s">
        <v>300</v>
      </c>
      <c r="V202" s="113" t="s">
        <v>301</v>
      </c>
      <c r="W202" s="113" t="s">
        <v>52</v>
      </c>
      <c r="X202" s="113" t="s">
        <v>6</v>
      </c>
      <c r="Y202" s="114" t="s">
        <v>40</v>
      </c>
      <c r="Z202" s="92">
        <f>INDEX($AS$3:$AV$6,MATCH($W202,$AR$3:$AR$6,FALSE),MATCH($Y202,AS$7:$AV$7,FALSE))</f>
        <v>9</v>
      </c>
      <c r="AA202" s="92" t="s">
        <v>254</v>
      </c>
      <c r="AB202" s="92" t="s">
        <v>255</v>
      </c>
      <c r="AC202" s="92" t="s">
        <v>255</v>
      </c>
      <c r="AD202" s="113" t="s">
        <v>302</v>
      </c>
      <c r="AE202" s="113" t="s">
        <v>303</v>
      </c>
      <c r="AF202" s="113" t="s">
        <v>258</v>
      </c>
      <c r="AG2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02" s="109" t="s">
        <v>259</v>
      </c>
      <c r="AI202" s="113" t="s">
        <v>53</v>
      </c>
      <c r="AJ202" s="113" t="s">
        <v>6</v>
      </c>
      <c r="AK202" s="114" t="s">
        <v>201</v>
      </c>
      <c r="AL202" s="92">
        <f t="shared" si="6"/>
        <v>4</v>
      </c>
      <c r="AM2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2" s="118"/>
      <c r="AO202" s="115" t="str">
        <f t="shared" si="7"/>
        <v>SI</v>
      </c>
      <c r="AP20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02" s="92" t="e" vm="14">
        <f>_xlfn.XLOOKUP(año24[[#This Row],[VALORACION DEL RIESGO RESULTANTE CON CONTROLES (Riesgo residual) - INTERPRETACIÓN DEL RIESGO]], Nivel[Calsificación], Nivel[Imagen])</f>
        <v>#VALUE!</v>
      </c>
    </row>
    <row r="203" spans="2:43" ht="112.2" x14ac:dyDescent="0.2">
      <c r="B203" s="92">
        <v>194</v>
      </c>
      <c r="C203" s="92">
        <v>2024</v>
      </c>
      <c r="D203" s="92" t="s">
        <v>244</v>
      </c>
      <c r="E203" s="109" t="s">
        <v>183</v>
      </c>
      <c r="F203" s="109" t="s">
        <v>449</v>
      </c>
      <c r="G203" s="109" t="s">
        <v>427</v>
      </c>
      <c r="H203" s="92" t="s">
        <v>248</v>
      </c>
      <c r="I203" s="92" t="s">
        <v>70</v>
      </c>
      <c r="J203" s="92" t="e" vm="13">
        <f>_xlfn.XLOOKUP(año24[[#This Row],[PELIGRO -Tipo]], Tabla12[Calsificación], Tabla12[Imagen])</f>
        <v>#VALUE!</v>
      </c>
      <c r="K203" s="92" t="s">
        <v>110</v>
      </c>
      <c r="L203" s="92" t="s">
        <v>130</v>
      </c>
      <c r="M203" s="112" t="s">
        <v>429</v>
      </c>
      <c r="N203" s="112" t="s">
        <v>250</v>
      </c>
      <c r="O203" s="112">
        <v>2</v>
      </c>
      <c r="P203" s="112">
        <v>2</v>
      </c>
      <c r="Q203" s="112">
        <v>2</v>
      </c>
      <c r="R203" s="112">
        <v>2</v>
      </c>
      <c r="S203" s="92" t="s">
        <v>138</v>
      </c>
      <c r="T203" s="92" t="s">
        <v>251</v>
      </c>
      <c r="U203" s="92" t="s">
        <v>252</v>
      </c>
      <c r="V203" s="113" t="s">
        <v>253</v>
      </c>
      <c r="W203" s="113" t="s">
        <v>52</v>
      </c>
      <c r="X203" s="113" t="s">
        <v>6</v>
      </c>
      <c r="Y203" s="114" t="s">
        <v>40</v>
      </c>
      <c r="Z203" s="92">
        <f>INDEX($AS$3:$AV$6,MATCH($W203,$AR$3:$AR$6,FALSE),MATCH($Y203,AS$7:$AV$7,FALSE))</f>
        <v>9</v>
      </c>
      <c r="AA203" s="92" t="s">
        <v>254</v>
      </c>
      <c r="AB203" s="92" t="s">
        <v>255</v>
      </c>
      <c r="AC203" s="92" t="s">
        <v>255</v>
      </c>
      <c r="AD203" s="113" t="s">
        <v>256</v>
      </c>
      <c r="AE203" s="113" t="s">
        <v>257</v>
      </c>
      <c r="AF203" s="113" t="s">
        <v>258</v>
      </c>
      <c r="AG2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203" s="109" t="s">
        <v>259</v>
      </c>
      <c r="AI203" s="113" t="s">
        <v>53</v>
      </c>
      <c r="AJ203" s="113" t="s">
        <v>6</v>
      </c>
      <c r="AK203" s="114" t="s">
        <v>201</v>
      </c>
      <c r="AL203" s="92">
        <f t="shared" si="6"/>
        <v>4</v>
      </c>
      <c r="AM2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3" s="118"/>
      <c r="AO203" s="115" t="str">
        <f t="shared" si="7"/>
        <v>SI</v>
      </c>
      <c r="AP20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03" s="92" t="e" vm="14">
        <f>_xlfn.XLOOKUP(año24[[#This Row],[VALORACION DEL RIESGO RESULTANTE CON CONTROLES (Riesgo residual) - INTERPRETACIÓN DEL RIESGO]], Nivel[Calsificación], Nivel[Imagen])</f>
        <v>#VALUE!</v>
      </c>
    </row>
    <row r="204" spans="2:43" ht="132.6" x14ac:dyDescent="0.2">
      <c r="B204" s="92">
        <v>195</v>
      </c>
      <c r="C204" s="92">
        <v>2024</v>
      </c>
      <c r="D204" s="92" t="s">
        <v>244</v>
      </c>
      <c r="E204" s="109" t="s">
        <v>183</v>
      </c>
      <c r="F204" s="109" t="s">
        <v>449</v>
      </c>
      <c r="G204" s="109" t="s">
        <v>427</v>
      </c>
      <c r="H204" s="92" t="s">
        <v>288</v>
      </c>
      <c r="I204" s="92" t="s">
        <v>70</v>
      </c>
      <c r="J204" s="92" t="e" vm="13">
        <f>_xlfn.XLOOKUP(año24[[#This Row],[PELIGRO -Tipo]], Tabla12[Calsificación], Tabla12[Imagen])</f>
        <v>#VALUE!</v>
      </c>
      <c r="K204" s="92" t="s">
        <v>103</v>
      </c>
      <c r="L204" s="92" t="s">
        <v>128</v>
      </c>
      <c r="M204" s="112" t="s">
        <v>429</v>
      </c>
      <c r="N204" s="112" t="s">
        <v>250</v>
      </c>
      <c r="O204" s="112">
        <v>2</v>
      </c>
      <c r="P204" s="112">
        <v>2</v>
      </c>
      <c r="Q204" s="112">
        <v>2</v>
      </c>
      <c r="R204" s="112">
        <v>2</v>
      </c>
      <c r="S204" s="92" t="s">
        <v>138</v>
      </c>
      <c r="T204" s="92" t="s">
        <v>289</v>
      </c>
      <c r="U204" s="92" t="s">
        <v>290</v>
      </c>
      <c r="V204" s="113" t="s">
        <v>291</v>
      </c>
      <c r="W204" s="113" t="s">
        <v>51</v>
      </c>
      <c r="X204" s="113" t="s">
        <v>6</v>
      </c>
      <c r="Y204" s="114" t="s">
        <v>201</v>
      </c>
      <c r="Z204" s="92">
        <f>INDEX($AS$3:$AV$6,MATCH($W204,$AR$3:$AR$6,FALSE),MATCH($Y204,AS$7:$AV$7,FALSE))</f>
        <v>8</v>
      </c>
      <c r="AA204" s="92" t="s">
        <v>254</v>
      </c>
      <c r="AB204" s="92" t="s">
        <v>255</v>
      </c>
      <c r="AC204" s="92" t="s">
        <v>255</v>
      </c>
      <c r="AD204" s="113" t="s">
        <v>255</v>
      </c>
      <c r="AE204" s="113" t="s">
        <v>292</v>
      </c>
      <c r="AF204" s="113" t="s">
        <v>258</v>
      </c>
      <c r="AG2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204" s="109" t="s">
        <v>259</v>
      </c>
      <c r="AI204" s="113" t="s">
        <v>51</v>
      </c>
      <c r="AJ204" s="113" t="s">
        <v>6</v>
      </c>
      <c r="AK204" s="114" t="s">
        <v>46</v>
      </c>
      <c r="AL204" s="92">
        <f t="shared" si="6"/>
        <v>4</v>
      </c>
      <c r="AM2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4" s="118"/>
      <c r="AO204" s="115" t="str">
        <f t="shared" si="7"/>
        <v>SI</v>
      </c>
      <c r="AP20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04" s="92" t="e" vm="14">
        <f>_xlfn.XLOOKUP(año24[[#This Row],[VALORACION DEL RIESGO RESULTANTE CON CONTROLES (Riesgo residual) - INTERPRETACIÓN DEL RIESGO]], Nivel[Calsificación], Nivel[Imagen])</f>
        <v>#VALUE!</v>
      </c>
    </row>
    <row r="205" spans="2:43" ht="102" x14ac:dyDescent="0.2">
      <c r="B205" s="92">
        <v>196</v>
      </c>
      <c r="C205" s="92">
        <v>2024</v>
      </c>
      <c r="D205" s="92" t="s">
        <v>244</v>
      </c>
      <c r="E205" s="109" t="s">
        <v>183</v>
      </c>
      <c r="F205" s="109" t="s">
        <v>449</v>
      </c>
      <c r="G205" s="109" t="s">
        <v>427</v>
      </c>
      <c r="H205" s="92" t="s">
        <v>458</v>
      </c>
      <c r="I205" s="92" t="s">
        <v>70</v>
      </c>
      <c r="J205" s="92" t="e" vm="13">
        <f>_xlfn.XLOOKUP(año24[[#This Row],[PELIGRO -Tipo]], Tabla12[Calsificación], Tabla12[Imagen])</f>
        <v>#VALUE!</v>
      </c>
      <c r="K205" s="92" t="s">
        <v>95</v>
      </c>
      <c r="L205" s="92" t="s">
        <v>130</v>
      </c>
      <c r="M205" s="112" t="s">
        <v>429</v>
      </c>
      <c r="N205" s="112" t="s">
        <v>250</v>
      </c>
      <c r="O205" s="112">
        <v>2</v>
      </c>
      <c r="P205" s="112">
        <v>2</v>
      </c>
      <c r="Q205" s="112">
        <v>2</v>
      </c>
      <c r="R205" s="112">
        <v>2</v>
      </c>
      <c r="S205" s="92" t="s">
        <v>138</v>
      </c>
      <c r="T205" s="92" t="s">
        <v>329</v>
      </c>
      <c r="U205" s="92" t="s">
        <v>282</v>
      </c>
      <c r="V205" s="113" t="s">
        <v>459</v>
      </c>
      <c r="W205" s="113" t="s">
        <v>53</v>
      </c>
      <c r="X205" s="113" t="s">
        <v>6</v>
      </c>
      <c r="Y205" s="114" t="s">
        <v>40</v>
      </c>
      <c r="Z205" s="92">
        <f>INDEX($AS$3:$AV$6,MATCH($W205,$AR$3:$AR$6,FALSE),MATCH($Y205,AS$7:$AV$7,FALSE))</f>
        <v>6</v>
      </c>
      <c r="AA205" s="92" t="s">
        <v>254</v>
      </c>
      <c r="AB205" s="92" t="s">
        <v>255</v>
      </c>
      <c r="AC205" s="92" t="s">
        <v>255</v>
      </c>
      <c r="AD205" s="113" t="s">
        <v>255</v>
      </c>
      <c r="AE205" s="113" t="s">
        <v>331</v>
      </c>
      <c r="AF205" s="113" t="s">
        <v>258</v>
      </c>
      <c r="AG2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
* Programa de Gestión caídas a Nivel
* Anexo HSEQ para contratistasControles de EPP; Ver matriz de EPP
</v>
      </c>
      <c r="AH205" s="109" t="s">
        <v>259</v>
      </c>
      <c r="AI205" s="113" t="s">
        <v>53</v>
      </c>
      <c r="AJ205" s="113" t="s">
        <v>6</v>
      </c>
      <c r="AK205" s="114" t="s">
        <v>201</v>
      </c>
      <c r="AL205" s="92">
        <f t="shared" si="6"/>
        <v>4</v>
      </c>
      <c r="AM2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5" s="118"/>
      <c r="AO205" s="115" t="str">
        <f t="shared" si="7"/>
        <v>SI</v>
      </c>
      <c r="AP20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05" s="92" t="e" vm="14">
        <f>_xlfn.XLOOKUP(año24[[#This Row],[VALORACION DEL RIESGO RESULTANTE CON CONTROLES (Riesgo residual) - INTERPRETACIÓN DEL RIESGO]], Nivel[Calsificación], Nivel[Imagen])</f>
        <v>#VALUE!</v>
      </c>
    </row>
    <row r="206" spans="2:43" ht="102" x14ac:dyDescent="0.2">
      <c r="B206" s="92">
        <v>197</v>
      </c>
      <c r="C206" s="92">
        <v>2024</v>
      </c>
      <c r="D206" s="92" t="s">
        <v>244</v>
      </c>
      <c r="E206" s="109" t="s">
        <v>183</v>
      </c>
      <c r="F206" s="109" t="s">
        <v>449</v>
      </c>
      <c r="G206" s="109" t="s">
        <v>427</v>
      </c>
      <c r="H206" s="92" t="s">
        <v>460</v>
      </c>
      <c r="I206" s="92" t="s">
        <v>69</v>
      </c>
      <c r="J206" s="92" t="e" vm="21">
        <f>_xlfn.XLOOKUP(año24[[#This Row],[PELIGRO -Tipo]], Tabla12[Calsificación], Tabla12[Imagen])</f>
        <v>#VALUE!</v>
      </c>
      <c r="K206" s="92" t="s">
        <v>78</v>
      </c>
      <c r="L206" s="92" t="s">
        <v>129</v>
      </c>
      <c r="M206" s="112" t="s">
        <v>429</v>
      </c>
      <c r="N206" s="112" t="s">
        <v>250</v>
      </c>
      <c r="O206" s="112">
        <v>2</v>
      </c>
      <c r="P206" s="112">
        <v>2</v>
      </c>
      <c r="Q206" s="112">
        <v>2</v>
      </c>
      <c r="R206" s="112">
        <v>2</v>
      </c>
      <c r="S206" s="92" t="s">
        <v>138</v>
      </c>
      <c r="T206" s="92" t="s">
        <v>360</v>
      </c>
      <c r="U206" s="92" t="s">
        <v>318</v>
      </c>
      <c r="V206" s="113" t="s">
        <v>319</v>
      </c>
      <c r="W206" s="113" t="s">
        <v>52</v>
      </c>
      <c r="X206" s="113" t="s">
        <v>6</v>
      </c>
      <c r="Y206" s="114" t="s">
        <v>40</v>
      </c>
      <c r="Z206" s="92">
        <f>INDEX($AS$3:$AV$6,MATCH($W206,$AR$3:$AR$6,FALSE),MATCH($Y206,AS$7:$AV$7,FALSE))</f>
        <v>9</v>
      </c>
      <c r="AA206" s="92" t="s">
        <v>254</v>
      </c>
      <c r="AB206" s="92" t="s">
        <v>255</v>
      </c>
      <c r="AC206" s="92" t="s">
        <v>255</v>
      </c>
      <c r="AD206" s="113" t="s">
        <v>255</v>
      </c>
      <c r="AE206" s="113" t="s">
        <v>320</v>
      </c>
      <c r="AF206" s="113" t="s">
        <v>258</v>
      </c>
      <c r="AG2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206" s="109" t="s">
        <v>259</v>
      </c>
      <c r="AI206" s="113" t="s">
        <v>52</v>
      </c>
      <c r="AJ206" s="113" t="s">
        <v>6</v>
      </c>
      <c r="AK206" s="114" t="s">
        <v>46</v>
      </c>
      <c r="AL206" s="92">
        <f t="shared" ref="AL206:AL269" si="8">INDEX($AS$3:$AV$6,MATCH($AI206,$AR$3:$AR$6,FALSE),MATCH($AK206,$AS$7:$AV$7,FALSE))</f>
        <v>3</v>
      </c>
      <c r="AM2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06" s="118"/>
      <c r="AO206" s="115" t="str">
        <f t="shared" ref="AO206:AO269" si="9">IF(AL206&lt;=4,"SI",IF(AL206&gt;=5,"NO"))</f>
        <v>SI</v>
      </c>
      <c r="AP20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06" s="92" t="e" vm="16">
        <f>_xlfn.XLOOKUP(año24[[#This Row],[VALORACION DEL RIESGO RESULTANTE CON CONTROLES (Riesgo residual) - INTERPRETACIÓN DEL RIESGO]], Nivel[Calsificación], Nivel[Imagen])</f>
        <v>#VALUE!</v>
      </c>
    </row>
    <row r="207" spans="2:43" ht="102" x14ac:dyDescent="0.2">
      <c r="B207" s="92">
        <v>198</v>
      </c>
      <c r="C207" s="92">
        <v>2024</v>
      </c>
      <c r="D207" s="92" t="s">
        <v>244</v>
      </c>
      <c r="E207" s="109" t="s">
        <v>183</v>
      </c>
      <c r="F207" s="109" t="s">
        <v>449</v>
      </c>
      <c r="G207" s="109" t="s">
        <v>427</v>
      </c>
      <c r="H207" s="92" t="s">
        <v>461</v>
      </c>
      <c r="I207" s="92" t="s">
        <v>67</v>
      </c>
      <c r="J207" s="92" t="e" vm="18">
        <f>_xlfn.XLOOKUP(año24[[#This Row],[PELIGRO -Tipo]], Tabla12[Calsificación], Tabla12[Imagen])</f>
        <v>#VALUE!</v>
      </c>
      <c r="K207" s="92" t="s">
        <v>100</v>
      </c>
      <c r="L207" s="92" t="s">
        <v>130</v>
      </c>
      <c r="M207" s="112" t="s">
        <v>429</v>
      </c>
      <c r="N207" s="112" t="s">
        <v>250</v>
      </c>
      <c r="O207" s="112">
        <v>2</v>
      </c>
      <c r="P207" s="112">
        <v>2</v>
      </c>
      <c r="Q207" s="112">
        <v>2</v>
      </c>
      <c r="R207" s="112">
        <v>2</v>
      </c>
      <c r="S207" s="92" t="s">
        <v>138</v>
      </c>
      <c r="T207" s="92" t="s">
        <v>273</v>
      </c>
      <c r="U207" s="92" t="s">
        <v>274</v>
      </c>
      <c r="V207" s="113" t="s">
        <v>275</v>
      </c>
      <c r="W207" s="113" t="s">
        <v>53</v>
      </c>
      <c r="X207" s="113" t="s">
        <v>6</v>
      </c>
      <c r="Y207" s="114" t="s">
        <v>40</v>
      </c>
      <c r="Z207" s="92">
        <f>INDEX($AS$3:$AV$6,MATCH($W207,$AR$3:$AR$6,FALSE),MATCH($Y207,AS$7:$AV$7,FALSE))</f>
        <v>6</v>
      </c>
      <c r="AA207" s="92" t="s">
        <v>254</v>
      </c>
      <c r="AB207" s="92" t="s">
        <v>255</v>
      </c>
      <c r="AC207" s="92" t="s">
        <v>255</v>
      </c>
      <c r="AD207" s="113" t="s">
        <v>255</v>
      </c>
      <c r="AE207" s="113" t="s">
        <v>276</v>
      </c>
      <c r="AF207" s="113" t="s">
        <v>258</v>
      </c>
      <c r="AG2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07" s="109" t="s">
        <v>259</v>
      </c>
      <c r="AI207" s="113" t="s">
        <v>53</v>
      </c>
      <c r="AJ207" s="113" t="s">
        <v>6</v>
      </c>
      <c r="AK207" s="114" t="s">
        <v>201</v>
      </c>
      <c r="AL207" s="92">
        <f t="shared" si="8"/>
        <v>4</v>
      </c>
      <c r="AM2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7" s="118"/>
      <c r="AO207" s="115" t="str">
        <f t="shared" si="9"/>
        <v>SI</v>
      </c>
      <c r="AP20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07" s="92" t="e" vm="14">
        <f>_xlfn.XLOOKUP(año24[[#This Row],[VALORACION DEL RIESGO RESULTANTE CON CONTROLES (Riesgo residual) - INTERPRETACIÓN DEL RIESGO]], Nivel[Calsificación], Nivel[Imagen])</f>
        <v>#VALUE!</v>
      </c>
    </row>
    <row r="208" spans="2:43" ht="102" x14ac:dyDescent="0.2">
      <c r="B208" s="92">
        <v>199</v>
      </c>
      <c r="C208" s="92">
        <v>2024</v>
      </c>
      <c r="D208" s="92" t="s">
        <v>244</v>
      </c>
      <c r="E208" s="109" t="s">
        <v>183</v>
      </c>
      <c r="F208" s="109" t="s">
        <v>449</v>
      </c>
      <c r="G208" s="109" t="s">
        <v>427</v>
      </c>
      <c r="H208" s="92" t="s">
        <v>272</v>
      </c>
      <c r="I208" s="92" t="s">
        <v>67</v>
      </c>
      <c r="J208" s="92" t="e" vm="18">
        <f>_xlfn.XLOOKUP(año24[[#This Row],[PELIGRO -Tipo]], Tabla12[Calsificación], Tabla12[Imagen])</f>
        <v>#VALUE!</v>
      </c>
      <c r="K208" s="92" t="s">
        <v>100</v>
      </c>
      <c r="L208" s="92" t="s">
        <v>130</v>
      </c>
      <c r="M208" s="112" t="s">
        <v>429</v>
      </c>
      <c r="N208" s="112" t="s">
        <v>250</v>
      </c>
      <c r="O208" s="112">
        <v>2</v>
      </c>
      <c r="P208" s="112">
        <v>2</v>
      </c>
      <c r="Q208" s="112">
        <v>2</v>
      </c>
      <c r="R208" s="112">
        <v>2</v>
      </c>
      <c r="S208" s="92" t="s">
        <v>138</v>
      </c>
      <c r="T208" s="92" t="s">
        <v>273</v>
      </c>
      <c r="U208" s="92" t="s">
        <v>274</v>
      </c>
      <c r="V208" s="113" t="s">
        <v>275</v>
      </c>
      <c r="W208" s="113" t="s">
        <v>53</v>
      </c>
      <c r="X208" s="113" t="s">
        <v>6</v>
      </c>
      <c r="Y208" s="114" t="s">
        <v>40</v>
      </c>
      <c r="Z208" s="92">
        <f>INDEX($AS$3:$AV$6,MATCH($W208,$AR$3:$AR$6,FALSE),MATCH($Y208,AS$7:$AV$7,FALSE))</f>
        <v>6</v>
      </c>
      <c r="AA208" s="92" t="s">
        <v>254</v>
      </c>
      <c r="AB208" s="92" t="s">
        <v>255</v>
      </c>
      <c r="AC208" s="92" t="s">
        <v>255</v>
      </c>
      <c r="AD208" s="113" t="s">
        <v>255</v>
      </c>
      <c r="AE208" s="113" t="s">
        <v>276</v>
      </c>
      <c r="AF208" s="113" t="s">
        <v>258</v>
      </c>
      <c r="AG2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08" s="109" t="s">
        <v>259</v>
      </c>
      <c r="AI208" s="113" t="s">
        <v>53</v>
      </c>
      <c r="AJ208" s="113" t="s">
        <v>6</v>
      </c>
      <c r="AK208" s="114" t="s">
        <v>201</v>
      </c>
      <c r="AL208" s="92">
        <f t="shared" si="8"/>
        <v>4</v>
      </c>
      <c r="AM2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8" s="118"/>
      <c r="AO208" s="115" t="str">
        <f t="shared" si="9"/>
        <v>SI</v>
      </c>
      <c r="AP20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08" s="92" t="e" vm="14">
        <f>_xlfn.XLOOKUP(año24[[#This Row],[VALORACION DEL RIESGO RESULTANTE CON CONTROLES (Riesgo residual) - INTERPRETACIÓN DEL RIESGO]], Nivel[Calsificación], Nivel[Imagen])</f>
        <v>#VALUE!</v>
      </c>
    </row>
    <row r="209" spans="2:43" ht="336.6" x14ac:dyDescent="0.2">
      <c r="B209" s="92">
        <v>200</v>
      </c>
      <c r="C209" s="92">
        <v>2024</v>
      </c>
      <c r="D209" s="92" t="s">
        <v>244</v>
      </c>
      <c r="E209" s="109" t="s">
        <v>183</v>
      </c>
      <c r="F209" s="109" t="s">
        <v>449</v>
      </c>
      <c r="G209" s="109" t="s">
        <v>427</v>
      </c>
      <c r="H209" s="92" t="s">
        <v>462</v>
      </c>
      <c r="I209" s="92" t="s">
        <v>70</v>
      </c>
      <c r="J209" s="92" t="e" vm="13">
        <f>_xlfn.XLOOKUP(año24[[#This Row],[PELIGRO -Tipo]], Tabla12[Calsificación], Tabla12[Imagen])</f>
        <v>#VALUE!</v>
      </c>
      <c r="K209" s="92" t="s">
        <v>95</v>
      </c>
      <c r="L209" s="92" t="s">
        <v>128</v>
      </c>
      <c r="M209" s="112" t="s">
        <v>429</v>
      </c>
      <c r="N209" s="112" t="s">
        <v>250</v>
      </c>
      <c r="O209" s="112">
        <v>2</v>
      </c>
      <c r="P209" s="112">
        <v>2</v>
      </c>
      <c r="Q209" s="112">
        <v>2</v>
      </c>
      <c r="R209" s="112">
        <v>2</v>
      </c>
      <c r="S209" s="92" t="s">
        <v>138</v>
      </c>
      <c r="T209" s="92"/>
      <c r="U209" s="92" t="s">
        <v>255</v>
      </c>
      <c r="V209" s="113" t="s">
        <v>463</v>
      </c>
      <c r="W209" s="113" t="s">
        <v>52</v>
      </c>
      <c r="X209" s="113" t="s">
        <v>6</v>
      </c>
      <c r="Y209" s="114" t="s">
        <v>40</v>
      </c>
      <c r="Z209" s="92">
        <f>INDEX($AS$3:$AV$6,MATCH($W209,$AR$3:$AR$6,FALSE),MATCH($Y209,AS$7:$AV$7,FALSE))</f>
        <v>9</v>
      </c>
      <c r="AA209" s="92" t="s">
        <v>254</v>
      </c>
      <c r="AB209" s="92" t="s">
        <v>255</v>
      </c>
      <c r="AC209" s="92" t="s">
        <v>255</v>
      </c>
      <c r="AD209" s="113" t="s">
        <v>255</v>
      </c>
      <c r="AE209" s="113" t="s">
        <v>398</v>
      </c>
      <c r="AF209" s="113" t="s">
        <v>258</v>
      </c>
      <c r="AG2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209" s="109" t="s">
        <v>259</v>
      </c>
      <c r="AI209" s="113" t="s">
        <v>53</v>
      </c>
      <c r="AJ209" s="113" t="s">
        <v>6</v>
      </c>
      <c r="AK209" s="114" t="s">
        <v>201</v>
      </c>
      <c r="AL209" s="92">
        <f t="shared" si="8"/>
        <v>4</v>
      </c>
      <c r="AM2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09" s="118"/>
      <c r="AO209" s="115" t="str">
        <f t="shared" si="9"/>
        <v>SI</v>
      </c>
      <c r="AP20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09" s="92" t="e" vm="14">
        <f>_xlfn.XLOOKUP(año24[[#This Row],[VALORACION DEL RIESGO RESULTANTE CON CONTROLES (Riesgo residual) - INTERPRETACIÓN DEL RIESGO]], Nivel[Calsificación], Nivel[Imagen])</f>
        <v>#VALUE!</v>
      </c>
    </row>
    <row r="210" spans="2:43" ht="91.8" x14ac:dyDescent="0.2">
      <c r="B210" s="92">
        <v>201</v>
      </c>
      <c r="C210" s="92">
        <v>2024</v>
      </c>
      <c r="D210" s="92" t="s">
        <v>244</v>
      </c>
      <c r="E210" s="109" t="s">
        <v>183</v>
      </c>
      <c r="F210" s="109" t="s">
        <v>449</v>
      </c>
      <c r="G210" s="109" t="s">
        <v>427</v>
      </c>
      <c r="H210" s="92" t="s">
        <v>260</v>
      </c>
      <c r="I210" s="92" t="s">
        <v>71</v>
      </c>
      <c r="J210" s="92" t="e" vm="15">
        <f>_xlfn.XLOOKUP(año24[[#This Row],[PELIGRO -Tipo]], Tabla12[Calsificación], Tabla12[Imagen])</f>
        <v>#VALUE!</v>
      </c>
      <c r="K210" s="92" t="s">
        <v>118</v>
      </c>
      <c r="L210" s="92" t="s">
        <v>128</v>
      </c>
      <c r="M210" s="112" t="s">
        <v>429</v>
      </c>
      <c r="N210" s="112" t="s">
        <v>261</v>
      </c>
      <c r="O210" s="112">
        <v>2</v>
      </c>
      <c r="P210" s="112">
        <v>2</v>
      </c>
      <c r="Q210" s="112">
        <v>2</v>
      </c>
      <c r="R210" s="112">
        <v>2</v>
      </c>
      <c r="S210" s="92" t="s">
        <v>138</v>
      </c>
      <c r="T210" s="92" t="s">
        <v>255</v>
      </c>
      <c r="U210" s="92" t="s">
        <v>262</v>
      </c>
      <c r="V210" s="113" t="s">
        <v>263</v>
      </c>
      <c r="W210" s="113" t="s">
        <v>52</v>
      </c>
      <c r="X210" s="113" t="s">
        <v>6</v>
      </c>
      <c r="Y210" s="114" t="s">
        <v>201</v>
      </c>
      <c r="Z210" s="92">
        <f>INDEX($AS$3:$AV$6,MATCH($W210,$AR$3:$AR$6,FALSE),MATCH($Y210,AS$7:$AV$7,FALSE))</f>
        <v>6</v>
      </c>
      <c r="AA210" s="92" t="s">
        <v>254</v>
      </c>
      <c r="AB210" s="92" t="s">
        <v>255</v>
      </c>
      <c r="AC210" s="92" t="s">
        <v>255</v>
      </c>
      <c r="AD210" s="113" t="s">
        <v>264</v>
      </c>
      <c r="AE210" s="113" t="s">
        <v>265</v>
      </c>
      <c r="AF210" s="113" t="s">
        <v>258</v>
      </c>
      <c r="AG2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210" s="109" t="s">
        <v>259</v>
      </c>
      <c r="AI210" s="113" t="s">
        <v>52</v>
      </c>
      <c r="AJ210" s="113" t="s">
        <v>6</v>
      </c>
      <c r="AK210" s="114" t="s">
        <v>46</v>
      </c>
      <c r="AL210" s="92">
        <f t="shared" si="8"/>
        <v>3</v>
      </c>
      <c r="AM2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10" s="118"/>
      <c r="AO210" s="115" t="str">
        <f t="shared" si="9"/>
        <v>SI</v>
      </c>
      <c r="AP21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210" s="92" t="e" vm="16">
        <f>_xlfn.XLOOKUP(año24[[#This Row],[VALORACION DEL RIESGO RESULTANTE CON CONTROLES (Riesgo residual) - INTERPRETACIÓN DEL RIESGO]], Nivel[Calsificación], Nivel[Imagen])</f>
        <v>#VALUE!</v>
      </c>
    </row>
    <row r="211" spans="2:43" ht="132.6" x14ac:dyDescent="0.2">
      <c r="B211" s="92">
        <v>202</v>
      </c>
      <c r="C211" s="92">
        <v>2024</v>
      </c>
      <c r="D211" s="92" t="s">
        <v>244</v>
      </c>
      <c r="E211" s="109" t="s">
        <v>183</v>
      </c>
      <c r="F211" s="109" t="s">
        <v>449</v>
      </c>
      <c r="G211" s="109" t="s">
        <v>427</v>
      </c>
      <c r="H211" s="92" t="s">
        <v>278</v>
      </c>
      <c r="I211" s="92" t="s">
        <v>66</v>
      </c>
      <c r="J211" s="92" t="e" vm="19">
        <f>_xlfn.XLOOKUP(año24[[#This Row],[PELIGRO -Tipo]], Tabla12[Calsificación], Tabla12[Imagen])</f>
        <v>#VALUE!</v>
      </c>
      <c r="K211" s="92" t="s">
        <v>121</v>
      </c>
      <c r="L211" s="92" t="s">
        <v>129</v>
      </c>
      <c r="M211" s="112" t="s">
        <v>429</v>
      </c>
      <c r="N211" s="112" t="s">
        <v>250</v>
      </c>
      <c r="O211" s="112">
        <v>2</v>
      </c>
      <c r="P211" s="112">
        <v>2</v>
      </c>
      <c r="Q211" s="112">
        <v>2</v>
      </c>
      <c r="R211" s="112">
        <v>4</v>
      </c>
      <c r="S211" s="92" t="s">
        <v>138</v>
      </c>
      <c r="T211" s="92" t="s">
        <v>255</v>
      </c>
      <c r="U211" s="92" t="s">
        <v>255</v>
      </c>
      <c r="V211" s="113" t="s">
        <v>279</v>
      </c>
      <c r="W211" s="113" t="s">
        <v>53</v>
      </c>
      <c r="X211" s="113" t="s">
        <v>6</v>
      </c>
      <c r="Y211" s="114" t="s">
        <v>40</v>
      </c>
      <c r="Z211" s="92">
        <f>INDEX($AS$3:$AV$6,MATCH($W211,$AR$3:$AR$6,FALSE),MATCH($Y211,AS$7:$AV$7,FALSE))</f>
        <v>6</v>
      </c>
      <c r="AA211" s="92" t="s">
        <v>254</v>
      </c>
      <c r="AB211" s="92" t="s">
        <v>255</v>
      </c>
      <c r="AC211" s="92" t="s">
        <v>255</v>
      </c>
      <c r="AD211" s="113" t="s">
        <v>255</v>
      </c>
      <c r="AE211" s="113" t="s">
        <v>280</v>
      </c>
      <c r="AF211" s="113" t="s">
        <v>258</v>
      </c>
      <c r="AG2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211" s="109" t="s">
        <v>259</v>
      </c>
      <c r="AI211" s="113" t="s">
        <v>53</v>
      </c>
      <c r="AJ211" s="113" t="s">
        <v>6</v>
      </c>
      <c r="AK211" s="114" t="s">
        <v>201</v>
      </c>
      <c r="AL211" s="92">
        <f t="shared" si="8"/>
        <v>4</v>
      </c>
      <c r="AM2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11" s="118"/>
      <c r="AO211" s="115" t="str">
        <f t="shared" si="9"/>
        <v>SI</v>
      </c>
      <c r="AP21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11" s="92" t="e" vm="14">
        <f>_xlfn.XLOOKUP(año24[[#This Row],[VALORACION DEL RIESGO RESULTANTE CON CONTROLES (Riesgo residual) - INTERPRETACIÓN DEL RIESGO]], Nivel[Calsificación], Nivel[Imagen])</f>
        <v>#VALUE!</v>
      </c>
    </row>
    <row r="212" spans="2:43" ht="81.599999999999994" x14ac:dyDescent="0.2">
      <c r="B212" s="92">
        <v>203</v>
      </c>
      <c r="C212" s="92">
        <v>2024</v>
      </c>
      <c r="D212" s="92" t="s">
        <v>244</v>
      </c>
      <c r="E212" s="109" t="s">
        <v>183</v>
      </c>
      <c r="F212" s="109" t="s">
        <v>449</v>
      </c>
      <c r="G212" s="109" t="s">
        <v>427</v>
      </c>
      <c r="H212" s="92" t="s">
        <v>327</v>
      </c>
      <c r="I212" s="92" t="s">
        <v>68</v>
      </c>
      <c r="J212" s="92" t="e" vm="17">
        <f>_xlfn.XLOOKUP(año24[[#This Row],[PELIGRO -Tipo]], Tabla12[Calsificación], Tabla12[Imagen])</f>
        <v>#VALUE!</v>
      </c>
      <c r="K212" s="92" t="s">
        <v>77</v>
      </c>
      <c r="L212" s="92" t="s">
        <v>129</v>
      </c>
      <c r="M212" s="112" t="s">
        <v>429</v>
      </c>
      <c r="N212" s="112" t="s">
        <v>250</v>
      </c>
      <c r="O212" s="112">
        <v>2</v>
      </c>
      <c r="P212" s="112">
        <v>2</v>
      </c>
      <c r="Q212" s="112">
        <v>2</v>
      </c>
      <c r="R212" s="112">
        <v>8</v>
      </c>
      <c r="S212" s="92" t="s">
        <v>138</v>
      </c>
      <c r="T212" s="92" t="s">
        <v>267</v>
      </c>
      <c r="U212" s="92" t="s">
        <v>268</v>
      </c>
      <c r="V212" s="113" t="s">
        <v>269</v>
      </c>
      <c r="W212" s="113" t="s">
        <v>53</v>
      </c>
      <c r="X212" s="113" t="s">
        <v>6</v>
      </c>
      <c r="Y212" s="114" t="s">
        <v>201</v>
      </c>
      <c r="Z212" s="92">
        <f>INDEX($AS$3:$AV$6,MATCH($W212,$AR$3:$AR$6,FALSE),MATCH($Y212,AS$7:$AV$7,FALSE))</f>
        <v>4</v>
      </c>
      <c r="AA212" s="92" t="s">
        <v>254</v>
      </c>
      <c r="AB212" s="92" t="s">
        <v>255</v>
      </c>
      <c r="AC212" s="92" t="s">
        <v>255</v>
      </c>
      <c r="AD212" s="113" t="s">
        <v>255</v>
      </c>
      <c r="AE212" s="113" t="s">
        <v>270</v>
      </c>
      <c r="AF212" s="113" t="s">
        <v>255</v>
      </c>
      <c r="AG2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12" s="109" t="s">
        <v>259</v>
      </c>
      <c r="AI212" s="113" t="s">
        <v>54</v>
      </c>
      <c r="AJ212" s="113" t="s">
        <v>6</v>
      </c>
      <c r="AK212" s="114" t="s">
        <v>201</v>
      </c>
      <c r="AL212" s="92">
        <f t="shared" si="8"/>
        <v>2</v>
      </c>
      <c r="AM2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12" s="118"/>
      <c r="AO212" s="115" t="str">
        <f t="shared" si="9"/>
        <v>SI</v>
      </c>
      <c r="AP21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12" s="92" t="e" vm="16">
        <f>_xlfn.XLOOKUP(año24[[#This Row],[VALORACION DEL RIESGO RESULTANTE CON CONTROLES (Riesgo residual) - INTERPRETACIÓN DEL RIESGO]], Nivel[Calsificación], Nivel[Imagen])</f>
        <v>#VALUE!</v>
      </c>
    </row>
    <row r="213" spans="2:43" ht="81.599999999999994" x14ac:dyDescent="0.2">
      <c r="B213" s="92">
        <v>204</v>
      </c>
      <c r="C213" s="92">
        <v>2024</v>
      </c>
      <c r="D213" s="92" t="s">
        <v>244</v>
      </c>
      <c r="E213" s="109" t="s">
        <v>183</v>
      </c>
      <c r="F213" s="109" t="s">
        <v>449</v>
      </c>
      <c r="G213" s="109" t="s">
        <v>427</v>
      </c>
      <c r="H213" s="92" t="s">
        <v>271</v>
      </c>
      <c r="I213" s="92" t="s">
        <v>68</v>
      </c>
      <c r="J213" s="92" t="e" vm="17">
        <f>_xlfn.XLOOKUP(año24[[#This Row],[PELIGRO -Tipo]], Tabla12[Calsificación], Tabla12[Imagen])</f>
        <v>#VALUE!</v>
      </c>
      <c r="K213" s="92" t="s">
        <v>93</v>
      </c>
      <c r="L213" s="92" t="s">
        <v>129</v>
      </c>
      <c r="M213" s="112" t="s">
        <v>429</v>
      </c>
      <c r="N213" s="112" t="s">
        <v>250</v>
      </c>
      <c r="O213" s="112">
        <v>2</v>
      </c>
      <c r="P213" s="112">
        <v>2</v>
      </c>
      <c r="Q213" s="112">
        <v>2</v>
      </c>
      <c r="R213" s="112">
        <v>8</v>
      </c>
      <c r="S213" s="92" t="s">
        <v>138</v>
      </c>
      <c r="T213" s="92" t="s">
        <v>267</v>
      </c>
      <c r="U213" s="92" t="s">
        <v>268</v>
      </c>
      <c r="V213" s="113" t="s">
        <v>269</v>
      </c>
      <c r="W213" s="113" t="s">
        <v>53</v>
      </c>
      <c r="X213" s="113" t="s">
        <v>6</v>
      </c>
      <c r="Y213" s="114" t="s">
        <v>201</v>
      </c>
      <c r="Z213" s="92">
        <f>INDEX($AS$3:$AV$6,MATCH($W213,$AR$3:$AR$6,FALSE),MATCH($Y213,AS$7:$AV$7,FALSE))</f>
        <v>4</v>
      </c>
      <c r="AA213" s="92" t="s">
        <v>254</v>
      </c>
      <c r="AB213" s="92" t="s">
        <v>255</v>
      </c>
      <c r="AC213" s="92" t="s">
        <v>255</v>
      </c>
      <c r="AD213" s="113" t="s">
        <v>255</v>
      </c>
      <c r="AE213" s="113" t="s">
        <v>270</v>
      </c>
      <c r="AF213" s="113" t="s">
        <v>255</v>
      </c>
      <c r="AG2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13" s="109" t="s">
        <v>259</v>
      </c>
      <c r="AI213" s="113" t="s">
        <v>54</v>
      </c>
      <c r="AJ213" s="113" t="s">
        <v>6</v>
      </c>
      <c r="AK213" s="114" t="s">
        <v>201</v>
      </c>
      <c r="AL213" s="92">
        <f t="shared" si="8"/>
        <v>2</v>
      </c>
      <c r="AM2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13" s="118"/>
      <c r="AO213" s="115" t="str">
        <f t="shared" si="9"/>
        <v>SI</v>
      </c>
      <c r="AP21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13" s="92" t="e" vm="16">
        <f>_xlfn.XLOOKUP(año24[[#This Row],[VALORACION DEL RIESGO RESULTANTE CON CONTROLES (Riesgo residual) - INTERPRETACIÓN DEL RIESGO]], Nivel[Calsificación], Nivel[Imagen])</f>
        <v>#VALUE!</v>
      </c>
    </row>
    <row r="214" spans="2:43" ht="81.599999999999994" x14ac:dyDescent="0.2">
      <c r="B214" s="92">
        <v>205</v>
      </c>
      <c r="C214" s="92">
        <v>2024</v>
      </c>
      <c r="D214" s="92" t="s">
        <v>244</v>
      </c>
      <c r="E214" s="109" t="s">
        <v>183</v>
      </c>
      <c r="F214" s="109" t="s">
        <v>449</v>
      </c>
      <c r="G214" s="109" t="s">
        <v>427</v>
      </c>
      <c r="H214" s="92" t="s">
        <v>266</v>
      </c>
      <c r="I214" s="92" t="s">
        <v>68</v>
      </c>
      <c r="J214" s="92" t="e" vm="17">
        <f>_xlfn.XLOOKUP(año24[[#This Row],[PELIGRO -Tipo]], Tabla12[Calsificación], Tabla12[Imagen])</f>
        <v>#VALUE!</v>
      </c>
      <c r="K214" s="92" t="s">
        <v>101</v>
      </c>
      <c r="L214" s="92" t="s">
        <v>129</v>
      </c>
      <c r="M214" s="112" t="s">
        <v>429</v>
      </c>
      <c r="N214" s="112" t="s">
        <v>250</v>
      </c>
      <c r="O214" s="112">
        <v>2</v>
      </c>
      <c r="P214" s="112">
        <v>2</v>
      </c>
      <c r="Q214" s="112">
        <v>2</v>
      </c>
      <c r="R214" s="112">
        <v>8</v>
      </c>
      <c r="S214" s="92" t="s">
        <v>138</v>
      </c>
      <c r="T214" s="92" t="s">
        <v>267</v>
      </c>
      <c r="U214" s="92" t="s">
        <v>268</v>
      </c>
      <c r="V214" s="113" t="s">
        <v>269</v>
      </c>
      <c r="W214" s="113" t="s">
        <v>53</v>
      </c>
      <c r="X214" s="113" t="s">
        <v>6</v>
      </c>
      <c r="Y214" s="114" t="s">
        <v>201</v>
      </c>
      <c r="Z214" s="92">
        <f>INDEX($AS$3:$AV$6,MATCH($W214,$AR$3:$AR$6,FALSE),MATCH($Y214,AS$7:$AV$7,FALSE))</f>
        <v>4</v>
      </c>
      <c r="AA214" s="92" t="s">
        <v>254</v>
      </c>
      <c r="AB214" s="92" t="s">
        <v>255</v>
      </c>
      <c r="AC214" s="92" t="s">
        <v>255</v>
      </c>
      <c r="AD214" s="113" t="s">
        <v>255</v>
      </c>
      <c r="AE214" s="113" t="s">
        <v>270</v>
      </c>
      <c r="AF214" s="113" t="s">
        <v>255</v>
      </c>
      <c r="AG2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14" s="109" t="s">
        <v>259</v>
      </c>
      <c r="AI214" s="113" t="s">
        <v>54</v>
      </c>
      <c r="AJ214" s="113" t="s">
        <v>6</v>
      </c>
      <c r="AK214" s="114" t="s">
        <v>201</v>
      </c>
      <c r="AL214" s="92">
        <f t="shared" si="8"/>
        <v>2</v>
      </c>
      <c r="AM2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14" s="118"/>
      <c r="AO214" s="115" t="str">
        <f t="shared" si="9"/>
        <v>SI</v>
      </c>
      <c r="AP21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14" s="92" t="e" vm="16">
        <f>_xlfn.XLOOKUP(año24[[#This Row],[VALORACION DEL RIESGO RESULTANTE CON CONTROLES (Riesgo residual) - INTERPRETACIÓN DEL RIESGO]], Nivel[Calsificación], Nivel[Imagen])</f>
        <v>#VALUE!</v>
      </c>
    </row>
    <row r="215" spans="2:43" ht="81.599999999999994" x14ac:dyDescent="0.2">
      <c r="B215" s="92">
        <v>206</v>
      </c>
      <c r="C215" s="92">
        <v>2024</v>
      </c>
      <c r="D215" s="92" t="s">
        <v>244</v>
      </c>
      <c r="E215" s="109" t="s">
        <v>183</v>
      </c>
      <c r="F215" s="109" t="s">
        <v>449</v>
      </c>
      <c r="G215" s="109" t="s">
        <v>427</v>
      </c>
      <c r="H215" s="92" t="s">
        <v>277</v>
      </c>
      <c r="I215" s="92" t="s">
        <v>68</v>
      </c>
      <c r="J215" s="92" t="e" vm="17">
        <f>_xlfn.XLOOKUP(año24[[#This Row],[PELIGRO -Tipo]], Tabla12[Calsificación], Tabla12[Imagen])</f>
        <v>#VALUE!</v>
      </c>
      <c r="K215" s="92" t="s">
        <v>85</v>
      </c>
      <c r="L215" s="92" t="s">
        <v>129</v>
      </c>
      <c r="M215" s="112" t="s">
        <v>429</v>
      </c>
      <c r="N215" s="112" t="s">
        <v>250</v>
      </c>
      <c r="O215" s="112">
        <v>2</v>
      </c>
      <c r="P215" s="112">
        <v>2</v>
      </c>
      <c r="Q215" s="112">
        <v>2</v>
      </c>
      <c r="R215" s="112">
        <v>8</v>
      </c>
      <c r="S215" s="92" t="s">
        <v>138</v>
      </c>
      <c r="T215" s="92" t="s">
        <v>267</v>
      </c>
      <c r="U215" s="92" t="s">
        <v>268</v>
      </c>
      <c r="V215" s="113" t="s">
        <v>269</v>
      </c>
      <c r="W215" s="113" t="s">
        <v>53</v>
      </c>
      <c r="X215" s="113" t="s">
        <v>6</v>
      </c>
      <c r="Y215" s="114" t="s">
        <v>201</v>
      </c>
      <c r="Z215" s="92">
        <f>INDEX($AS$3:$AV$6,MATCH($W215,$AR$3:$AR$6,FALSE),MATCH($Y215,AS$7:$AV$7,FALSE))</f>
        <v>4</v>
      </c>
      <c r="AA215" s="92" t="s">
        <v>254</v>
      </c>
      <c r="AB215" s="92" t="s">
        <v>255</v>
      </c>
      <c r="AC215" s="92" t="s">
        <v>255</v>
      </c>
      <c r="AD215" s="113" t="s">
        <v>255</v>
      </c>
      <c r="AE215" s="113" t="s">
        <v>270</v>
      </c>
      <c r="AF215" s="113" t="s">
        <v>255</v>
      </c>
      <c r="AG2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15" s="109" t="s">
        <v>259</v>
      </c>
      <c r="AI215" s="113" t="s">
        <v>54</v>
      </c>
      <c r="AJ215" s="113" t="s">
        <v>6</v>
      </c>
      <c r="AK215" s="114" t="s">
        <v>201</v>
      </c>
      <c r="AL215" s="92">
        <f t="shared" si="8"/>
        <v>2</v>
      </c>
      <c r="AM2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15" s="118"/>
      <c r="AO215" s="115" t="str">
        <f t="shared" si="9"/>
        <v>SI</v>
      </c>
      <c r="AP21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15" s="92" t="e" vm="16">
        <f>_xlfn.XLOOKUP(año24[[#This Row],[VALORACION DEL RIESGO RESULTANTE CON CONTROLES (Riesgo residual) - INTERPRETACIÓN DEL RIESGO]], Nivel[Calsificación], Nivel[Imagen])</f>
        <v>#VALUE!</v>
      </c>
    </row>
    <row r="216" spans="2:43" ht="204" x14ac:dyDescent="0.2">
      <c r="B216" s="92">
        <v>207</v>
      </c>
      <c r="C216" s="92">
        <v>2024</v>
      </c>
      <c r="D216" s="92" t="s">
        <v>244</v>
      </c>
      <c r="E216" s="109" t="s">
        <v>183</v>
      </c>
      <c r="F216" s="109" t="s">
        <v>449</v>
      </c>
      <c r="G216" s="109" t="s">
        <v>427</v>
      </c>
      <c r="H216" s="92" t="s">
        <v>464</v>
      </c>
      <c r="I216" s="92" t="s">
        <v>70</v>
      </c>
      <c r="J216" s="92" t="e" vm="13">
        <f>_xlfn.XLOOKUP(año24[[#This Row],[PELIGRO -Tipo]], Tabla12[Calsificación], Tabla12[Imagen])</f>
        <v>#VALUE!</v>
      </c>
      <c r="K216" s="92" t="s">
        <v>87</v>
      </c>
      <c r="L216" s="92" t="s">
        <v>128</v>
      </c>
      <c r="M216" s="112" t="s">
        <v>429</v>
      </c>
      <c r="N216" s="112" t="s">
        <v>250</v>
      </c>
      <c r="O216" s="112">
        <v>2</v>
      </c>
      <c r="P216" s="112">
        <v>2</v>
      </c>
      <c r="Q216" s="112">
        <v>2</v>
      </c>
      <c r="R216" s="112">
        <v>6</v>
      </c>
      <c r="S216" s="92" t="s">
        <v>138</v>
      </c>
      <c r="T216" s="92" t="s">
        <v>305</v>
      </c>
      <c r="U216" s="92" t="s">
        <v>306</v>
      </c>
      <c r="V216" s="113" t="s">
        <v>307</v>
      </c>
      <c r="W216" s="113" t="s">
        <v>52</v>
      </c>
      <c r="X216" s="113" t="s">
        <v>6</v>
      </c>
      <c r="Y216" s="114" t="s">
        <v>40</v>
      </c>
      <c r="Z216" s="92">
        <f>INDEX($AS$3:$AV$6,MATCH($W216,$AR$3:$AR$6,FALSE),MATCH($Y216,AS$7:$AV$7,FALSE))</f>
        <v>9</v>
      </c>
      <c r="AA216" s="92" t="s">
        <v>254</v>
      </c>
      <c r="AB216" s="92" t="s">
        <v>255</v>
      </c>
      <c r="AC216" s="92" t="s">
        <v>255</v>
      </c>
      <c r="AD216" s="113" t="s">
        <v>308</v>
      </c>
      <c r="AE216" s="113" t="s">
        <v>309</v>
      </c>
      <c r="AF216" s="113" t="s">
        <v>258</v>
      </c>
      <c r="AG2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216" s="109" t="s">
        <v>259</v>
      </c>
      <c r="AI216" s="113" t="s">
        <v>53</v>
      </c>
      <c r="AJ216" s="113" t="s">
        <v>6</v>
      </c>
      <c r="AK216" s="114" t="s">
        <v>201</v>
      </c>
      <c r="AL216" s="92">
        <f t="shared" si="8"/>
        <v>4</v>
      </c>
      <c r="AM2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16" s="118"/>
      <c r="AO216" s="115" t="str">
        <f t="shared" si="9"/>
        <v>SI</v>
      </c>
      <c r="AP21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16" s="92" t="e" vm="14">
        <f>_xlfn.XLOOKUP(año24[[#This Row],[VALORACION DEL RIESGO RESULTANTE CON CONTROLES (Riesgo residual) - INTERPRETACIÓN DEL RIESGO]], Nivel[Calsificación], Nivel[Imagen])</f>
        <v>#VALUE!</v>
      </c>
    </row>
    <row r="217" spans="2:43" ht="204" x14ac:dyDescent="0.2">
      <c r="B217" s="92">
        <v>208</v>
      </c>
      <c r="C217" s="92">
        <v>2024</v>
      </c>
      <c r="D217" s="92" t="s">
        <v>244</v>
      </c>
      <c r="E217" s="109" t="s">
        <v>183</v>
      </c>
      <c r="F217" s="109" t="s">
        <v>449</v>
      </c>
      <c r="G217" s="109" t="s">
        <v>427</v>
      </c>
      <c r="H217" s="92" t="s">
        <v>465</v>
      </c>
      <c r="I217" s="92" t="s">
        <v>70</v>
      </c>
      <c r="J217" s="92" t="e" vm="13">
        <f>_xlfn.XLOOKUP(año24[[#This Row],[PELIGRO -Tipo]], Tabla12[Calsificación], Tabla12[Imagen])</f>
        <v>#VALUE!</v>
      </c>
      <c r="K217" s="92" t="s">
        <v>87</v>
      </c>
      <c r="L217" s="92" t="s">
        <v>128</v>
      </c>
      <c r="M217" s="112" t="s">
        <v>429</v>
      </c>
      <c r="N217" s="112" t="s">
        <v>250</v>
      </c>
      <c r="O217" s="112">
        <v>2</v>
      </c>
      <c r="P217" s="112">
        <v>2</v>
      </c>
      <c r="Q217" s="112">
        <v>2</v>
      </c>
      <c r="R217" s="112">
        <v>6</v>
      </c>
      <c r="S217" s="92" t="s">
        <v>138</v>
      </c>
      <c r="T217" s="92" t="s">
        <v>305</v>
      </c>
      <c r="U217" s="92" t="s">
        <v>306</v>
      </c>
      <c r="V217" s="113" t="s">
        <v>307</v>
      </c>
      <c r="W217" s="113" t="s">
        <v>52</v>
      </c>
      <c r="X217" s="113" t="s">
        <v>6</v>
      </c>
      <c r="Y217" s="114" t="s">
        <v>40</v>
      </c>
      <c r="Z217" s="92">
        <f>INDEX($AS$3:$AV$6,MATCH($W217,$AR$3:$AR$6,FALSE),MATCH($Y217,AS$7:$AV$7,FALSE))</f>
        <v>9</v>
      </c>
      <c r="AA217" s="92" t="s">
        <v>254</v>
      </c>
      <c r="AB217" s="92" t="s">
        <v>255</v>
      </c>
      <c r="AC217" s="92" t="s">
        <v>255</v>
      </c>
      <c r="AD217" s="113" t="s">
        <v>308</v>
      </c>
      <c r="AE217" s="113" t="s">
        <v>309</v>
      </c>
      <c r="AF217" s="113" t="s">
        <v>258</v>
      </c>
      <c r="AG2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217" s="109" t="s">
        <v>259</v>
      </c>
      <c r="AI217" s="113" t="s">
        <v>53</v>
      </c>
      <c r="AJ217" s="113" t="s">
        <v>6</v>
      </c>
      <c r="AK217" s="114" t="s">
        <v>201</v>
      </c>
      <c r="AL217" s="92">
        <f t="shared" si="8"/>
        <v>4</v>
      </c>
      <c r="AM2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17" s="118"/>
      <c r="AO217" s="115" t="str">
        <f t="shared" si="9"/>
        <v>SI</v>
      </c>
      <c r="AP21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17" s="92" t="e" vm="14">
        <f>_xlfn.XLOOKUP(año24[[#This Row],[VALORACION DEL RIESGO RESULTANTE CON CONTROLES (Riesgo residual) - INTERPRETACIÓN DEL RIESGO]], Nivel[Calsificación], Nivel[Imagen])</f>
        <v>#VALUE!</v>
      </c>
    </row>
    <row r="218" spans="2:43" ht="81.599999999999994" x14ac:dyDescent="0.2">
      <c r="B218" s="92">
        <v>209</v>
      </c>
      <c r="C218" s="92">
        <v>2024</v>
      </c>
      <c r="D218" s="92" t="s">
        <v>244</v>
      </c>
      <c r="E218" s="109" t="s">
        <v>183</v>
      </c>
      <c r="F218" s="109" t="s">
        <v>449</v>
      </c>
      <c r="G218" s="109" t="s">
        <v>427</v>
      </c>
      <c r="H218" s="92" t="s">
        <v>466</v>
      </c>
      <c r="I218" s="92" t="s">
        <v>66</v>
      </c>
      <c r="J218" s="92" t="e" vm="19">
        <f>_xlfn.XLOOKUP(año24[[#This Row],[PELIGRO -Tipo]], Tabla12[Calsificación], Tabla12[Imagen])</f>
        <v>#VALUE!</v>
      </c>
      <c r="K218" s="92" t="s">
        <v>75</v>
      </c>
      <c r="L218" s="92" t="s">
        <v>129</v>
      </c>
      <c r="M218" s="112" t="s">
        <v>429</v>
      </c>
      <c r="N218" s="112" t="s">
        <v>250</v>
      </c>
      <c r="O218" s="112">
        <v>2</v>
      </c>
      <c r="P218" s="112">
        <v>2</v>
      </c>
      <c r="Q218" s="112">
        <v>2</v>
      </c>
      <c r="R218" s="112">
        <v>8</v>
      </c>
      <c r="S218" s="92" t="s">
        <v>138</v>
      </c>
      <c r="T218" s="92" t="s">
        <v>343</v>
      </c>
      <c r="U218" s="92" t="s">
        <v>344</v>
      </c>
      <c r="V218" s="113" t="s">
        <v>345</v>
      </c>
      <c r="W218" s="113" t="s">
        <v>52</v>
      </c>
      <c r="X218" s="113" t="s">
        <v>6</v>
      </c>
      <c r="Y218" s="114" t="s">
        <v>201</v>
      </c>
      <c r="Z218" s="92">
        <f>INDEX($AS$3:$AV$6,MATCH($W218,$AR$3:$AR$6,FALSE),MATCH($Y218,AS$7:$AV$7,FALSE))</f>
        <v>6</v>
      </c>
      <c r="AA218" s="92" t="s">
        <v>254</v>
      </c>
      <c r="AB218" s="92"/>
      <c r="AC218" s="92"/>
      <c r="AD218" s="113" t="s">
        <v>346</v>
      </c>
      <c r="AE218" s="113" t="s">
        <v>347</v>
      </c>
      <c r="AF218" s="113" t="s">
        <v>258</v>
      </c>
      <c r="AG2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218" s="109" t="s">
        <v>259</v>
      </c>
      <c r="AI218" s="113" t="s">
        <v>53</v>
      </c>
      <c r="AJ218" s="113" t="s">
        <v>6</v>
      </c>
      <c r="AK218" s="114" t="s">
        <v>201</v>
      </c>
      <c r="AL218" s="92">
        <f t="shared" si="8"/>
        <v>4</v>
      </c>
      <c r="AM2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18" s="118"/>
      <c r="AO218" s="115" t="str">
        <f t="shared" si="9"/>
        <v>SI</v>
      </c>
      <c r="AP21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18" s="92" t="e" vm="14">
        <f>_xlfn.XLOOKUP(año24[[#This Row],[VALORACION DEL RIESGO RESULTANTE CON CONTROLES (Riesgo residual) - INTERPRETACIÓN DEL RIESGO]], Nivel[Calsificación], Nivel[Imagen])</f>
        <v>#VALUE!</v>
      </c>
    </row>
    <row r="219" spans="2:43" ht="102" x14ac:dyDescent="0.2">
      <c r="B219" s="92">
        <v>210</v>
      </c>
      <c r="C219" s="92">
        <v>2024</v>
      </c>
      <c r="D219" s="92" t="s">
        <v>244</v>
      </c>
      <c r="E219" s="109" t="s">
        <v>183</v>
      </c>
      <c r="F219" s="109" t="s">
        <v>449</v>
      </c>
      <c r="G219" s="109" t="s">
        <v>427</v>
      </c>
      <c r="H219" s="92" t="s">
        <v>467</v>
      </c>
      <c r="I219" s="92" t="s">
        <v>69</v>
      </c>
      <c r="J219" s="92" t="e" vm="21">
        <f>_xlfn.XLOOKUP(año24[[#This Row],[PELIGRO -Tipo]], Tabla12[Calsificación], Tabla12[Imagen])</f>
        <v>#VALUE!</v>
      </c>
      <c r="K219" s="92" t="s">
        <v>102</v>
      </c>
      <c r="L219" s="92" t="s">
        <v>129</v>
      </c>
      <c r="M219" s="112" t="s">
        <v>429</v>
      </c>
      <c r="N219" s="112" t="s">
        <v>250</v>
      </c>
      <c r="O219" s="112">
        <v>2</v>
      </c>
      <c r="P219" s="112">
        <v>2</v>
      </c>
      <c r="Q219" s="112">
        <v>2</v>
      </c>
      <c r="R219" s="112">
        <v>8</v>
      </c>
      <c r="S219" s="92" t="s">
        <v>138</v>
      </c>
      <c r="T219" s="92" t="s">
        <v>317</v>
      </c>
      <c r="U219" s="92" t="s">
        <v>318</v>
      </c>
      <c r="V219" s="113" t="s">
        <v>319</v>
      </c>
      <c r="W219" s="113" t="s">
        <v>52</v>
      </c>
      <c r="X219" s="113" t="s">
        <v>6</v>
      </c>
      <c r="Y219" s="114" t="s">
        <v>201</v>
      </c>
      <c r="Z219" s="92">
        <f>INDEX($AS$3:$AV$6,MATCH($W219,$AR$3:$AR$6,FALSE),MATCH($Y219,AS$7:$AV$7,FALSE))</f>
        <v>6</v>
      </c>
      <c r="AA219" s="92" t="s">
        <v>254</v>
      </c>
      <c r="AB219" s="92" t="s">
        <v>255</v>
      </c>
      <c r="AC219" s="92" t="s">
        <v>255</v>
      </c>
      <c r="AD219" s="113" t="s">
        <v>255</v>
      </c>
      <c r="AE219" s="113" t="s">
        <v>320</v>
      </c>
      <c r="AF219" s="113" t="s">
        <v>258</v>
      </c>
      <c r="AG2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219" s="109" t="s">
        <v>259</v>
      </c>
      <c r="AI219" s="113" t="s">
        <v>53</v>
      </c>
      <c r="AJ219" s="113" t="s">
        <v>6</v>
      </c>
      <c r="AK219" s="114" t="s">
        <v>201</v>
      </c>
      <c r="AL219" s="92">
        <f t="shared" si="8"/>
        <v>4</v>
      </c>
      <c r="AM2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19" s="118"/>
      <c r="AO219" s="115" t="str">
        <f t="shared" si="9"/>
        <v>SI</v>
      </c>
      <c r="AP21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19" s="92" t="e" vm="14">
        <f>_xlfn.XLOOKUP(año24[[#This Row],[VALORACION DEL RIESGO RESULTANTE CON CONTROLES (Riesgo residual) - INTERPRETACIÓN DEL RIESGO]], Nivel[Calsificación], Nivel[Imagen])</f>
        <v>#VALUE!</v>
      </c>
    </row>
    <row r="220" spans="2:43" ht="204" x14ac:dyDescent="0.2">
      <c r="B220" s="92">
        <v>211</v>
      </c>
      <c r="C220" s="92">
        <v>2024</v>
      </c>
      <c r="D220" s="92" t="s">
        <v>244</v>
      </c>
      <c r="E220" s="109" t="s">
        <v>183</v>
      </c>
      <c r="F220" s="109" t="s">
        <v>449</v>
      </c>
      <c r="G220" s="109" t="s">
        <v>427</v>
      </c>
      <c r="H220" s="92" t="s">
        <v>468</v>
      </c>
      <c r="I220" s="92" t="s">
        <v>70</v>
      </c>
      <c r="J220" s="92" t="e" vm="13">
        <f>_xlfn.XLOOKUP(año24[[#This Row],[PELIGRO -Tipo]], Tabla12[Calsificación], Tabla12[Imagen])</f>
        <v>#VALUE!</v>
      </c>
      <c r="K220" s="92" t="s">
        <v>87</v>
      </c>
      <c r="L220" s="92" t="s">
        <v>128</v>
      </c>
      <c r="M220" s="112" t="s">
        <v>429</v>
      </c>
      <c r="N220" s="112" t="s">
        <v>250</v>
      </c>
      <c r="O220" s="112">
        <v>2</v>
      </c>
      <c r="P220" s="112">
        <v>2</v>
      </c>
      <c r="Q220" s="112">
        <v>2</v>
      </c>
      <c r="R220" s="112">
        <v>8</v>
      </c>
      <c r="S220" s="92" t="s">
        <v>138</v>
      </c>
      <c r="T220" s="92" t="s">
        <v>305</v>
      </c>
      <c r="U220" s="92" t="s">
        <v>306</v>
      </c>
      <c r="V220" s="113" t="s">
        <v>307</v>
      </c>
      <c r="W220" s="113" t="s">
        <v>52</v>
      </c>
      <c r="X220" s="113" t="s">
        <v>6</v>
      </c>
      <c r="Y220" s="114" t="s">
        <v>40</v>
      </c>
      <c r="Z220" s="92">
        <f>INDEX($AS$3:$AV$6,MATCH($W220,$AR$3:$AR$6,FALSE),MATCH($Y220,AS$7:$AV$7,FALSE))</f>
        <v>9</v>
      </c>
      <c r="AA220" s="92" t="s">
        <v>254</v>
      </c>
      <c r="AB220" s="92" t="s">
        <v>255</v>
      </c>
      <c r="AC220" s="92" t="s">
        <v>255</v>
      </c>
      <c r="AD220" s="113" t="s">
        <v>308</v>
      </c>
      <c r="AE220" s="113" t="s">
        <v>309</v>
      </c>
      <c r="AF220" s="113" t="s">
        <v>258</v>
      </c>
      <c r="AG2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220" s="109" t="s">
        <v>259</v>
      </c>
      <c r="AI220" s="113" t="s">
        <v>53</v>
      </c>
      <c r="AJ220" s="113" t="s">
        <v>6</v>
      </c>
      <c r="AK220" s="114" t="s">
        <v>201</v>
      </c>
      <c r="AL220" s="92">
        <f t="shared" si="8"/>
        <v>4</v>
      </c>
      <c r="AM2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0" s="118"/>
      <c r="AO220" s="115" t="str">
        <f t="shared" si="9"/>
        <v>SI</v>
      </c>
      <c r="AP22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0" s="92" t="e" vm="14">
        <f>_xlfn.XLOOKUP(año24[[#This Row],[VALORACION DEL RIESGO RESULTANTE CON CONTROLES (Riesgo residual) - INTERPRETACIÓN DEL RIESGO]], Nivel[Calsificación], Nivel[Imagen])</f>
        <v>#VALUE!</v>
      </c>
    </row>
    <row r="221" spans="2:43" ht="234.6" x14ac:dyDescent="0.2">
      <c r="B221" s="92">
        <v>212</v>
      </c>
      <c r="C221" s="92">
        <v>2024</v>
      </c>
      <c r="D221" s="92" t="s">
        <v>244</v>
      </c>
      <c r="E221" s="109" t="s">
        <v>183</v>
      </c>
      <c r="F221" s="109" t="s">
        <v>449</v>
      </c>
      <c r="G221" s="109" t="s">
        <v>427</v>
      </c>
      <c r="H221" s="92" t="s">
        <v>281</v>
      </c>
      <c r="I221" s="92" t="s">
        <v>65</v>
      </c>
      <c r="J221" s="92" t="e" vm="20">
        <f>_xlfn.XLOOKUP(año24[[#This Row],[PELIGRO -Tipo]], Tabla12[Calsificación], Tabla12[Imagen])</f>
        <v>#VALUE!</v>
      </c>
      <c r="K221" s="92" t="s">
        <v>113</v>
      </c>
      <c r="L221" s="92" t="s">
        <v>128</v>
      </c>
      <c r="M221" s="112" t="s">
        <v>429</v>
      </c>
      <c r="N221" s="112" t="s">
        <v>250</v>
      </c>
      <c r="O221" s="112">
        <v>2</v>
      </c>
      <c r="P221" s="112">
        <v>2</v>
      </c>
      <c r="Q221" s="112">
        <v>2</v>
      </c>
      <c r="R221" s="112">
        <v>8</v>
      </c>
      <c r="S221" s="92" t="s">
        <v>138</v>
      </c>
      <c r="T221" s="92" t="s">
        <v>255</v>
      </c>
      <c r="U221" s="92" t="s">
        <v>282</v>
      </c>
      <c r="V221" s="113" t="s">
        <v>283</v>
      </c>
      <c r="W221" s="113" t="s">
        <v>53</v>
      </c>
      <c r="X221" s="113" t="s">
        <v>6</v>
      </c>
      <c r="Y221" s="114" t="s">
        <v>40</v>
      </c>
      <c r="Z221" s="92">
        <f>INDEX($AS$3:$AV$6,MATCH($W221,$AR$3:$AR$6,FALSE),MATCH($Y221,AS$7:$AV$7,FALSE))</f>
        <v>6</v>
      </c>
      <c r="AA221" s="92" t="s">
        <v>254</v>
      </c>
      <c r="AB221" s="92" t="s">
        <v>255</v>
      </c>
      <c r="AC221" s="92" t="s">
        <v>255</v>
      </c>
      <c r="AD221" s="113" t="s">
        <v>255</v>
      </c>
      <c r="AE221" s="113" t="s">
        <v>284</v>
      </c>
      <c r="AF221" s="113" t="s">
        <v>258</v>
      </c>
      <c r="AG2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221" s="109" t="s">
        <v>259</v>
      </c>
      <c r="AI221" s="113" t="s">
        <v>53</v>
      </c>
      <c r="AJ221" s="113" t="s">
        <v>6</v>
      </c>
      <c r="AK221" s="114" t="s">
        <v>201</v>
      </c>
      <c r="AL221" s="92">
        <f t="shared" si="8"/>
        <v>4</v>
      </c>
      <c r="AM2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1" s="118"/>
      <c r="AO221" s="115" t="str">
        <f t="shared" si="9"/>
        <v>SI</v>
      </c>
      <c r="AP2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1" s="92" t="e" vm="14">
        <f>_xlfn.XLOOKUP(año24[[#This Row],[VALORACION DEL RIESGO RESULTANTE CON CONTROLES (Riesgo residual) - INTERPRETACIÓN DEL RIESGO]], Nivel[Calsificación], Nivel[Imagen])</f>
        <v>#VALUE!</v>
      </c>
    </row>
    <row r="222" spans="2:43" ht="91.8" x14ac:dyDescent="0.2">
      <c r="B222" s="92">
        <v>213</v>
      </c>
      <c r="C222" s="92">
        <v>2024</v>
      </c>
      <c r="D222" s="92" t="s">
        <v>244</v>
      </c>
      <c r="E222" s="109" t="s">
        <v>183</v>
      </c>
      <c r="F222" s="109" t="s">
        <v>449</v>
      </c>
      <c r="G222" s="109" t="s">
        <v>427</v>
      </c>
      <c r="H222" s="92" t="s">
        <v>285</v>
      </c>
      <c r="I222" s="92" t="s">
        <v>65</v>
      </c>
      <c r="J222" s="92" t="e" vm="20">
        <f>_xlfn.XLOOKUP(año24[[#This Row],[PELIGRO -Tipo]], Tabla12[Calsificación], Tabla12[Imagen])</f>
        <v>#VALUE!</v>
      </c>
      <c r="K222" s="92" t="s">
        <v>74</v>
      </c>
      <c r="L222" s="92" t="s">
        <v>129</v>
      </c>
      <c r="M222" s="112" t="s">
        <v>429</v>
      </c>
      <c r="N222" s="112" t="s">
        <v>250</v>
      </c>
      <c r="O222" s="112">
        <v>2</v>
      </c>
      <c r="P222" s="112">
        <v>2</v>
      </c>
      <c r="Q222" s="112">
        <v>2</v>
      </c>
      <c r="R222" s="112">
        <v>8</v>
      </c>
      <c r="S222" s="92" t="s">
        <v>138</v>
      </c>
      <c r="T222" s="92"/>
      <c r="U222" s="92"/>
      <c r="V222" s="113" t="s">
        <v>286</v>
      </c>
      <c r="W222" s="113" t="s">
        <v>53</v>
      </c>
      <c r="X222" s="113" t="s">
        <v>6</v>
      </c>
      <c r="Y222" s="114" t="s">
        <v>40</v>
      </c>
      <c r="Z222" s="92">
        <f>INDEX($AS$3:$AV$6,MATCH($W222,$AR$3:$AR$6,FALSE),MATCH($Y222,AS$7:$AV$7,FALSE))</f>
        <v>6</v>
      </c>
      <c r="AA222" s="92" t="s">
        <v>254</v>
      </c>
      <c r="AB222" s="92" t="s">
        <v>255</v>
      </c>
      <c r="AC222" s="92" t="s">
        <v>255</v>
      </c>
      <c r="AD222" s="113"/>
      <c r="AE222" s="113" t="s">
        <v>287</v>
      </c>
      <c r="AF222" s="113" t="s">
        <v>258</v>
      </c>
      <c r="AG2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222" s="109" t="s">
        <v>259</v>
      </c>
      <c r="AI222" s="113" t="s">
        <v>53</v>
      </c>
      <c r="AJ222" s="113" t="s">
        <v>6</v>
      </c>
      <c r="AK222" s="114" t="s">
        <v>201</v>
      </c>
      <c r="AL222" s="92">
        <f t="shared" si="8"/>
        <v>4</v>
      </c>
      <c r="AM2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2" s="118"/>
      <c r="AO222" s="115" t="str">
        <f t="shared" si="9"/>
        <v>SI</v>
      </c>
      <c r="AP2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22" s="92" t="e" vm="14">
        <f>_xlfn.XLOOKUP(año24[[#This Row],[VALORACION DEL RIESGO RESULTANTE CON CONTROLES (Riesgo residual) - INTERPRETACIÓN DEL RIESGO]], Nivel[Calsificación], Nivel[Imagen])</f>
        <v>#VALUE!</v>
      </c>
    </row>
    <row r="223" spans="2:43" ht="71.400000000000006" x14ac:dyDescent="0.2">
      <c r="B223" s="92">
        <v>214</v>
      </c>
      <c r="C223" s="92">
        <v>2024</v>
      </c>
      <c r="D223" s="92" t="s">
        <v>244</v>
      </c>
      <c r="E223" s="109" t="s">
        <v>183</v>
      </c>
      <c r="F223" s="109" t="s">
        <v>449</v>
      </c>
      <c r="G223" s="109" t="s">
        <v>427</v>
      </c>
      <c r="H223" s="92" t="s">
        <v>293</v>
      </c>
      <c r="I223" s="92" t="s">
        <v>70</v>
      </c>
      <c r="J223" s="92" t="e" vm="13">
        <f>_xlfn.XLOOKUP(año24[[#This Row],[PELIGRO -Tipo]], Tabla12[Calsificación], Tabla12[Imagen])</f>
        <v>#VALUE!</v>
      </c>
      <c r="K223" s="92" t="s">
        <v>117</v>
      </c>
      <c r="L223" s="92" t="s">
        <v>128</v>
      </c>
      <c r="M223" s="112" t="s">
        <v>429</v>
      </c>
      <c r="N223" s="112" t="s">
        <v>261</v>
      </c>
      <c r="O223" s="112">
        <v>2</v>
      </c>
      <c r="P223" s="112">
        <v>2</v>
      </c>
      <c r="Q223" s="112">
        <v>2</v>
      </c>
      <c r="R223" s="112">
        <v>8</v>
      </c>
      <c r="S223" s="92" t="s">
        <v>138</v>
      </c>
      <c r="T223" s="92"/>
      <c r="U223" s="92" t="s">
        <v>294</v>
      </c>
      <c r="V223" s="113" t="s">
        <v>295</v>
      </c>
      <c r="W223" s="113" t="s">
        <v>51</v>
      </c>
      <c r="X223" s="113" t="s">
        <v>6</v>
      </c>
      <c r="Y223" s="114" t="s">
        <v>201</v>
      </c>
      <c r="Z223" s="92">
        <f>INDEX($AS$3:$AV$6,MATCH($W223,$AR$3:$AR$6,FALSE),MATCH($Y223,AS$7:$AV$7,FALSE))</f>
        <v>8</v>
      </c>
      <c r="AA223" s="92" t="s">
        <v>254</v>
      </c>
      <c r="AB223" s="92" t="s">
        <v>255</v>
      </c>
      <c r="AC223" s="92" t="s">
        <v>255</v>
      </c>
      <c r="AD223" s="113" t="s">
        <v>255</v>
      </c>
      <c r="AE223" s="113" t="s">
        <v>296</v>
      </c>
      <c r="AF223" s="113" t="s">
        <v>255</v>
      </c>
      <c r="AG2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223" s="109" t="s">
        <v>259</v>
      </c>
      <c r="AI223" s="113" t="s">
        <v>53</v>
      </c>
      <c r="AJ223" s="113" t="s">
        <v>6</v>
      </c>
      <c r="AK223" s="114" t="s">
        <v>201</v>
      </c>
      <c r="AL223" s="92">
        <f t="shared" si="8"/>
        <v>4</v>
      </c>
      <c r="AM2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3" s="118"/>
      <c r="AO223" s="115" t="str">
        <f t="shared" si="9"/>
        <v>SI</v>
      </c>
      <c r="AP22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3" s="92" t="e" vm="14">
        <f>_xlfn.XLOOKUP(año24[[#This Row],[VALORACION DEL RIESGO RESULTANTE CON CONTROLES (Riesgo residual) - INTERPRETACIÓN DEL RIESGO]], Nivel[Calsificación], Nivel[Imagen])</f>
        <v>#VALUE!</v>
      </c>
    </row>
    <row r="224" spans="2:43" ht="244.8" x14ac:dyDescent="0.2">
      <c r="B224" s="92">
        <v>215</v>
      </c>
      <c r="C224" s="92">
        <v>2024</v>
      </c>
      <c r="D224" s="92" t="s">
        <v>244</v>
      </c>
      <c r="E224" s="109" t="s">
        <v>183</v>
      </c>
      <c r="F224" s="109" t="s">
        <v>469</v>
      </c>
      <c r="G224" s="109" t="s">
        <v>427</v>
      </c>
      <c r="H224" s="92" t="s">
        <v>470</v>
      </c>
      <c r="I224" s="92" t="s">
        <v>70</v>
      </c>
      <c r="J224" s="92" t="e" vm="13">
        <f>_xlfn.XLOOKUP(año24[[#This Row],[PELIGRO -Tipo]], Tabla12[Calsificación], Tabla12[Imagen])</f>
        <v>#VALUE!</v>
      </c>
      <c r="K224" s="92" t="s">
        <v>79</v>
      </c>
      <c r="L224" s="92" t="s">
        <v>128</v>
      </c>
      <c r="M224" s="112" t="s">
        <v>249</v>
      </c>
      <c r="N224" s="112" t="s">
        <v>250</v>
      </c>
      <c r="O224" s="112">
        <v>2</v>
      </c>
      <c r="P224" s="112">
        <v>1</v>
      </c>
      <c r="Q224" s="112">
        <v>2</v>
      </c>
      <c r="R224" s="112">
        <v>8</v>
      </c>
      <c r="S224" s="92" t="s">
        <v>138</v>
      </c>
      <c r="T224" s="92" t="s">
        <v>366</v>
      </c>
      <c r="U224" s="92" t="s">
        <v>300</v>
      </c>
      <c r="V224" s="113" t="s">
        <v>301</v>
      </c>
      <c r="W224" s="113" t="s">
        <v>52</v>
      </c>
      <c r="X224" s="113" t="s">
        <v>6</v>
      </c>
      <c r="Y224" s="114" t="s">
        <v>40</v>
      </c>
      <c r="Z224" s="92">
        <f>INDEX($AS$3:$AV$6,MATCH($W224,$AR$3:$AR$6,FALSE),MATCH($Y224,AS$7:$AV$7,FALSE))</f>
        <v>9</v>
      </c>
      <c r="AA224" s="92" t="s">
        <v>254</v>
      </c>
      <c r="AB224" s="92" t="s">
        <v>255</v>
      </c>
      <c r="AC224" s="92" t="s">
        <v>255</v>
      </c>
      <c r="AD224" s="113" t="s">
        <v>302</v>
      </c>
      <c r="AE224" s="113" t="s">
        <v>303</v>
      </c>
      <c r="AF224" s="113" t="s">
        <v>258</v>
      </c>
      <c r="AG2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24" s="109" t="s">
        <v>259</v>
      </c>
      <c r="AI224" s="113" t="s">
        <v>53</v>
      </c>
      <c r="AJ224" s="113" t="s">
        <v>6</v>
      </c>
      <c r="AK224" s="114" t="s">
        <v>201</v>
      </c>
      <c r="AL224" s="92">
        <f t="shared" si="8"/>
        <v>4</v>
      </c>
      <c r="AM2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4" s="118"/>
      <c r="AO224" s="115" t="str">
        <f t="shared" si="9"/>
        <v>SI</v>
      </c>
      <c r="AP22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4" s="92" t="e" vm="14">
        <f>_xlfn.XLOOKUP(año24[[#This Row],[VALORACION DEL RIESGO RESULTANTE CON CONTROLES (Riesgo residual) - INTERPRETACIÓN DEL RIESGO]], Nivel[Calsificación], Nivel[Imagen])</f>
        <v>#VALUE!</v>
      </c>
    </row>
    <row r="225" spans="2:43" ht="122.4" x14ac:dyDescent="0.2">
      <c r="B225" s="92">
        <v>216</v>
      </c>
      <c r="C225" s="92">
        <v>2024</v>
      </c>
      <c r="D225" s="92" t="s">
        <v>244</v>
      </c>
      <c r="E225" s="109" t="s">
        <v>183</v>
      </c>
      <c r="F225" s="109" t="s">
        <v>469</v>
      </c>
      <c r="G225" s="109" t="s">
        <v>427</v>
      </c>
      <c r="H225" s="92" t="s">
        <v>471</v>
      </c>
      <c r="I225" s="92" t="s">
        <v>70</v>
      </c>
      <c r="J225" s="92" t="e" vm="13">
        <f>_xlfn.XLOOKUP(año24[[#This Row],[PELIGRO -Tipo]], Tabla12[Calsificación], Tabla12[Imagen])</f>
        <v>#VALUE!</v>
      </c>
      <c r="K225" s="92" t="s">
        <v>123</v>
      </c>
      <c r="L225" s="92" t="s">
        <v>128</v>
      </c>
      <c r="M225" s="112" t="s">
        <v>249</v>
      </c>
      <c r="N225" s="112" t="s">
        <v>250</v>
      </c>
      <c r="O225" s="112">
        <v>2</v>
      </c>
      <c r="P225" s="112">
        <v>1</v>
      </c>
      <c r="Q225" s="112">
        <v>2</v>
      </c>
      <c r="R225" s="112">
        <v>8</v>
      </c>
      <c r="S225" s="92" t="s">
        <v>138</v>
      </c>
      <c r="T225" s="92" t="s">
        <v>335</v>
      </c>
      <c r="U225" s="92" t="s">
        <v>282</v>
      </c>
      <c r="V225" s="113" t="s">
        <v>336</v>
      </c>
      <c r="W225" s="113" t="s">
        <v>51</v>
      </c>
      <c r="X225" s="113" t="s">
        <v>6</v>
      </c>
      <c r="Y225" s="114" t="s">
        <v>201</v>
      </c>
      <c r="Z225" s="92">
        <f>INDEX($AS$3:$AV$6,MATCH($W225,$AR$3:$AR$6,FALSE),MATCH($Y225,AS$7:$AV$7,FALSE))</f>
        <v>8</v>
      </c>
      <c r="AA225" s="92" t="s">
        <v>254</v>
      </c>
      <c r="AB225" s="92"/>
      <c r="AC225" s="92"/>
      <c r="AD225" s="113"/>
      <c r="AE225" s="113" t="s">
        <v>337</v>
      </c>
      <c r="AF225" s="113" t="s">
        <v>258</v>
      </c>
      <c r="AG2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225" s="109" t="s">
        <v>259</v>
      </c>
      <c r="AI225" s="113" t="s">
        <v>53</v>
      </c>
      <c r="AJ225" s="113" t="s">
        <v>6</v>
      </c>
      <c r="AK225" s="114" t="s">
        <v>201</v>
      </c>
      <c r="AL225" s="92">
        <f t="shared" si="8"/>
        <v>4</v>
      </c>
      <c r="AM2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5" s="118"/>
      <c r="AO225" s="115" t="str">
        <f t="shared" si="9"/>
        <v>SI</v>
      </c>
      <c r="AP22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5" s="92" t="e" vm="14">
        <f>_xlfn.XLOOKUP(año24[[#This Row],[VALORACION DEL RIESGO RESULTANTE CON CONTROLES (Riesgo residual) - INTERPRETACIÓN DEL RIESGO]], Nivel[Calsificación], Nivel[Imagen])</f>
        <v>#VALUE!</v>
      </c>
    </row>
    <row r="226" spans="2:43" ht="244.8" x14ac:dyDescent="0.2">
      <c r="B226" s="92">
        <v>217</v>
      </c>
      <c r="C226" s="92">
        <v>2024</v>
      </c>
      <c r="D226" s="92" t="s">
        <v>244</v>
      </c>
      <c r="E226" s="109" t="s">
        <v>183</v>
      </c>
      <c r="F226" s="109" t="s">
        <v>469</v>
      </c>
      <c r="G226" s="109" t="s">
        <v>427</v>
      </c>
      <c r="H226" s="92" t="s">
        <v>472</v>
      </c>
      <c r="I226" s="92" t="s">
        <v>70</v>
      </c>
      <c r="J226" s="92" t="e" vm="13">
        <f>_xlfn.XLOOKUP(año24[[#This Row],[PELIGRO -Tipo]], Tabla12[Calsificación], Tabla12[Imagen])</f>
        <v>#VALUE!</v>
      </c>
      <c r="K226" s="92" t="s">
        <v>79</v>
      </c>
      <c r="L226" s="92" t="s">
        <v>128</v>
      </c>
      <c r="M226" s="112" t="s">
        <v>249</v>
      </c>
      <c r="N226" s="112" t="s">
        <v>250</v>
      </c>
      <c r="O226" s="112">
        <v>2</v>
      </c>
      <c r="P226" s="112">
        <v>1</v>
      </c>
      <c r="Q226" s="112">
        <v>2</v>
      </c>
      <c r="R226" s="112">
        <v>8</v>
      </c>
      <c r="S226" s="92" t="s">
        <v>138</v>
      </c>
      <c r="T226" s="92" t="s">
        <v>317</v>
      </c>
      <c r="U226" s="92" t="s">
        <v>300</v>
      </c>
      <c r="V226" s="113" t="s">
        <v>301</v>
      </c>
      <c r="W226" s="113" t="s">
        <v>52</v>
      </c>
      <c r="X226" s="113" t="s">
        <v>6</v>
      </c>
      <c r="Y226" s="114" t="s">
        <v>40</v>
      </c>
      <c r="Z226" s="92">
        <f>INDEX($AS$3:$AV$6,MATCH($W226,$AR$3:$AR$6,FALSE),MATCH($Y226,AS$7:$AV$7,FALSE))</f>
        <v>9</v>
      </c>
      <c r="AA226" s="92" t="s">
        <v>254</v>
      </c>
      <c r="AB226" s="92" t="s">
        <v>255</v>
      </c>
      <c r="AC226" s="92" t="s">
        <v>255</v>
      </c>
      <c r="AD226" s="113" t="s">
        <v>302</v>
      </c>
      <c r="AE226" s="113" t="s">
        <v>303</v>
      </c>
      <c r="AF226" s="113" t="s">
        <v>258</v>
      </c>
      <c r="AG2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26" s="109" t="s">
        <v>259</v>
      </c>
      <c r="AI226" s="113" t="s">
        <v>53</v>
      </c>
      <c r="AJ226" s="113" t="s">
        <v>6</v>
      </c>
      <c r="AK226" s="114" t="s">
        <v>201</v>
      </c>
      <c r="AL226" s="92">
        <f t="shared" si="8"/>
        <v>4</v>
      </c>
      <c r="AM2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6" s="118" t="s">
        <v>473</v>
      </c>
      <c r="AO226" s="115" t="str">
        <f t="shared" si="9"/>
        <v>SI</v>
      </c>
      <c r="AP22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6" s="92" t="e" vm="14">
        <f>_xlfn.XLOOKUP(año24[[#This Row],[VALORACION DEL RIESGO RESULTANTE CON CONTROLES (Riesgo residual) - INTERPRETACIÓN DEL RIESGO]], Nivel[Calsificación], Nivel[Imagen])</f>
        <v>#VALUE!</v>
      </c>
    </row>
    <row r="227" spans="2:43" ht="102" x14ac:dyDescent="0.2">
      <c r="B227" s="92">
        <v>218</v>
      </c>
      <c r="C227" s="92">
        <v>2024</v>
      </c>
      <c r="D227" s="92" t="s">
        <v>244</v>
      </c>
      <c r="E227" s="109" t="s">
        <v>183</v>
      </c>
      <c r="F227" s="109" t="s">
        <v>469</v>
      </c>
      <c r="G227" s="109" t="s">
        <v>427</v>
      </c>
      <c r="H227" s="92" t="s">
        <v>453</v>
      </c>
      <c r="I227" s="92" t="s">
        <v>70</v>
      </c>
      <c r="J227" s="92" t="e" vm="13">
        <f>_xlfn.XLOOKUP(año24[[#This Row],[PELIGRO -Tipo]], Tabla12[Calsificación], Tabla12[Imagen])</f>
        <v>#VALUE!</v>
      </c>
      <c r="K227" s="92" t="s">
        <v>95</v>
      </c>
      <c r="L227" s="92" t="s">
        <v>130</v>
      </c>
      <c r="M227" s="112" t="s">
        <v>249</v>
      </c>
      <c r="N227" s="112" t="s">
        <v>250</v>
      </c>
      <c r="O227" s="112">
        <v>2</v>
      </c>
      <c r="P227" s="112">
        <v>1</v>
      </c>
      <c r="Q227" s="112">
        <v>2</v>
      </c>
      <c r="R227" s="112">
        <v>8</v>
      </c>
      <c r="S227" s="92" t="s">
        <v>138</v>
      </c>
      <c r="T227" s="92" t="s">
        <v>329</v>
      </c>
      <c r="U227" s="92" t="s">
        <v>282</v>
      </c>
      <c r="V227" s="113" t="s">
        <v>463</v>
      </c>
      <c r="W227" s="113" t="s">
        <v>53</v>
      </c>
      <c r="X227" s="113" t="s">
        <v>6</v>
      </c>
      <c r="Y227" s="114" t="s">
        <v>40</v>
      </c>
      <c r="Z227" s="92">
        <f>INDEX($AS$3:$AV$6,MATCH($W227,$AR$3:$AR$6,FALSE),MATCH($Y227,AS$7:$AV$7,FALSE))</f>
        <v>6</v>
      </c>
      <c r="AA227" s="92" t="s">
        <v>254</v>
      </c>
      <c r="AB227" s="92" t="s">
        <v>255</v>
      </c>
      <c r="AC227" s="92" t="s">
        <v>255</v>
      </c>
      <c r="AD227" s="113" t="s">
        <v>255</v>
      </c>
      <c r="AE227" s="113" t="s">
        <v>331</v>
      </c>
      <c r="AF227" s="113" t="s">
        <v>258</v>
      </c>
      <c r="AG2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
* Programa de Gestión caídas a Nivel
* Anexo HSEQ para contratistasControles de EPP; Ver matriz de EPP
</v>
      </c>
      <c r="AH227" s="109" t="s">
        <v>259</v>
      </c>
      <c r="AI227" s="113" t="s">
        <v>53</v>
      </c>
      <c r="AJ227" s="113" t="s">
        <v>6</v>
      </c>
      <c r="AK227" s="114" t="s">
        <v>201</v>
      </c>
      <c r="AL227" s="92">
        <f t="shared" si="8"/>
        <v>4</v>
      </c>
      <c r="AM2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7" s="118"/>
      <c r="AO227" s="115" t="str">
        <f t="shared" si="9"/>
        <v>SI</v>
      </c>
      <c r="AP22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27" s="92" t="e" vm="14">
        <f>_xlfn.XLOOKUP(año24[[#This Row],[VALORACION DEL RIESGO RESULTANTE CON CONTROLES (Riesgo residual) - INTERPRETACIÓN DEL RIESGO]], Nivel[Calsificación], Nivel[Imagen])</f>
        <v>#VALUE!</v>
      </c>
    </row>
    <row r="228" spans="2:43" ht="244.8" x14ac:dyDescent="0.2">
      <c r="B228" s="92">
        <v>219</v>
      </c>
      <c r="C228" s="92">
        <v>2024</v>
      </c>
      <c r="D228" s="92" t="s">
        <v>244</v>
      </c>
      <c r="E228" s="109" t="s">
        <v>183</v>
      </c>
      <c r="F228" s="109" t="s">
        <v>469</v>
      </c>
      <c r="G228" s="109" t="s">
        <v>427</v>
      </c>
      <c r="H228" s="92" t="s">
        <v>455</v>
      </c>
      <c r="I228" s="92" t="s">
        <v>70</v>
      </c>
      <c r="J228" s="92" t="e" vm="13">
        <f>_xlfn.XLOOKUP(año24[[#This Row],[PELIGRO -Tipo]], Tabla12[Calsificación], Tabla12[Imagen])</f>
        <v>#VALUE!</v>
      </c>
      <c r="K228" s="92" t="s">
        <v>79</v>
      </c>
      <c r="L228" s="92" t="s">
        <v>128</v>
      </c>
      <c r="M228" s="112" t="s">
        <v>249</v>
      </c>
      <c r="N228" s="112" t="s">
        <v>250</v>
      </c>
      <c r="O228" s="112">
        <v>2</v>
      </c>
      <c r="P228" s="112">
        <v>1</v>
      </c>
      <c r="Q228" s="112">
        <v>2</v>
      </c>
      <c r="R228" s="112">
        <v>8</v>
      </c>
      <c r="S228" s="92" t="s">
        <v>138</v>
      </c>
      <c r="T228" s="92" t="s">
        <v>350</v>
      </c>
      <c r="U228" s="92" t="s">
        <v>300</v>
      </c>
      <c r="V228" s="113" t="s">
        <v>301</v>
      </c>
      <c r="W228" s="113" t="s">
        <v>52</v>
      </c>
      <c r="X228" s="113" t="s">
        <v>6</v>
      </c>
      <c r="Y228" s="114" t="s">
        <v>40</v>
      </c>
      <c r="Z228" s="92">
        <f>INDEX($AS$3:$AV$6,MATCH($W228,$AR$3:$AR$6,FALSE),MATCH($Y228,AS$7:$AV$7,FALSE))</f>
        <v>9</v>
      </c>
      <c r="AA228" s="92" t="s">
        <v>254</v>
      </c>
      <c r="AB228" s="92" t="s">
        <v>255</v>
      </c>
      <c r="AC228" s="92" t="s">
        <v>255</v>
      </c>
      <c r="AD228" s="113" t="s">
        <v>302</v>
      </c>
      <c r="AE228" s="113" t="s">
        <v>303</v>
      </c>
      <c r="AF228" s="113" t="s">
        <v>258</v>
      </c>
      <c r="AG2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28" s="109" t="s">
        <v>259</v>
      </c>
      <c r="AI228" s="113" t="s">
        <v>53</v>
      </c>
      <c r="AJ228" s="113" t="s">
        <v>6</v>
      </c>
      <c r="AK228" s="114" t="s">
        <v>201</v>
      </c>
      <c r="AL228" s="92">
        <f t="shared" si="8"/>
        <v>4</v>
      </c>
      <c r="AM2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8" s="118"/>
      <c r="AO228" s="115" t="str">
        <f t="shared" si="9"/>
        <v>SI</v>
      </c>
      <c r="AP22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8" s="92" t="e" vm="14">
        <f>_xlfn.XLOOKUP(año24[[#This Row],[VALORACION DEL RIESGO RESULTANTE CON CONTROLES (Riesgo residual) - INTERPRETACIÓN DEL RIESGO]], Nivel[Calsificación], Nivel[Imagen])</f>
        <v>#VALUE!</v>
      </c>
    </row>
    <row r="229" spans="2:43" ht="244.8" x14ac:dyDescent="0.2">
      <c r="B229" s="92">
        <v>220</v>
      </c>
      <c r="C229" s="92">
        <v>2024</v>
      </c>
      <c r="D229" s="92" t="s">
        <v>244</v>
      </c>
      <c r="E229" s="109" t="s">
        <v>183</v>
      </c>
      <c r="F229" s="109" t="s">
        <v>469</v>
      </c>
      <c r="G229" s="109" t="s">
        <v>427</v>
      </c>
      <c r="H229" s="92" t="s">
        <v>456</v>
      </c>
      <c r="I229" s="92" t="s">
        <v>70</v>
      </c>
      <c r="J229" s="92" t="e" vm="13">
        <f>_xlfn.XLOOKUP(año24[[#This Row],[PELIGRO -Tipo]], Tabla12[Calsificación], Tabla12[Imagen])</f>
        <v>#VALUE!</v>
      </c>
      <c r="K229" s="92" t="s">
        <v>79</v>
      </c>
      <c r="L229" s="92" t="s">
        <v>128</v>
      </c>
      <c r="M229" s="112" t="s">
        <v>249</v>
      </c>
      <c r="N229" s="112" t="s">
        <v>250</v>
      </c>
      <c r="O229" s="112">
        <v>2</v>
      </c>
      <c r="P229" s="112">
        <v>1</v>
      </c>
      <c r="Q229" s="112">
        <v>2</v>
      </c>
      <c r="R229" s="112">
        <v>8</v>
      </c>
      <c r="S229" s="92" t="s">
        <v>138</v>
      </c>
      <c r="T229" s="92" t="s">
        <v>350</v>
      </c>
      <c r="U229" s="92" t="s">
        <v>300</v>
      </c>
      <c r="V229" s="113" t="s">
        <v>301</v>
      </c>
      <c r="W229" s="113" t="s">
        <v>52</v>
      </c>
      <c r="X229" s="113" t="s">
        <v>6</v>
      </c>
      <c r="Y229" s="114" t="s">
        <v>40</v>
      </c>
      <c r="Z229" s="92">
        <f>INDEX($AS$3:$AV$6,MATCH($W229,$AR$3:$AR$6,FALSE),MATCH($Y229,AS$7:$AV$7,FALSE))</f>
        <v>9</v>
      </c>
      <c r="AA229" s="92" t="s">
        <v>254</v>
      </c>
      <c r="AB229" s="92" t="s">
        <v>255</v>
      </c>
      <c r="AC229" s="92" t="s">
        <v>255</v>
      </c>
      <c r="AD229" s="113" t="s">
        <v>302</v>
      </c>
      <c r="AE229" s="113" t="s">
        <v>303</v>
      </c>
      <c r="AF229" s="113" t="s">
        <v>258</v>
      </c>
      <c r="AG2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29" s="109" t="s">
        <v>259</v>
      </c>
      <c r="AI229" s="113" t="s">
        <v>53</v>
      </c>
      <c r="AJ229" s="113" t="s">
        <v>6</v>
      </c>
      <c r="AK229" s="114" t="s">
        <v>201</v>
      </c>
      <c r="AL229" s="92">
        <f t="shared" si="8"/>
        <v>4</v>
      </c>
      <c r="AM2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29" s="118"/>
      <c r="AO229" s="115" t="str">
        <f t="shared" si="9"/>
        <v>SI</v>
      </c>
      <c r="AP22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29" s="92" t="e" vm="14">
        <f>_xlfn.XLOOKUP(año24[[#This Row],[VALORACION DEL RIESGO RESULTANTE CON CONTROLES (Riesgo residual) - INTERPRETACIÓN DEL RIESGO]], Nivel[Calsificación], Nivel[Imagen])</f>
        <v>#VALUE!</v>
      </c>
    </row>
    <row r="230" spans="2:43" ht="244.8" x14ac:dyDescent="0.2">
      <c r="B230" s="92">
        <v>221</v>
      </c>
      <c r="C230" s="92">
        <v>2024</v>
      </c>
      <c r="D230" s="92" t="s">
        <v>244</v>
      </c>
      <c r="E230" s="109" t="s">
        <v>183</v>
      </c>
      <c r="F230" s="109" t="s">
        <v>469</v>
      </c>
      <c r="G230" s="109" t="s">
        <v>427</v>
      </c>
      <c r="H230" s="92" t="s">
        <v>457</v>
      </c>
      <c r="I230" s="92" t="s">
        <v>70</v>
      </c>
      <c r="J230" s="92" t="e" vm="13">
        <f>_xlfn.XLOOKUP(año24[[#This Row],[PELIGRO -Tipo]], Tabla12[Calsificación], Tabla12[Imagen])</f>
        <v>#VALUE!</v>
      </c>
      <c r="K230" s="92" t="s">
        <v>79</v>
      </c>
      <c r="L230" s="92" t="s">
        <v>128</v>
      </c>
      <c r="M230" s="112" t="s">
        <v>249</v>
      </c>
      <c r="N230" s="112" t="s">
        <v>250</v>
      </c>
      <c r="O230" s="112">
        <v>2</v>
      </c>
      <c r="P230" s="112">
        <v>1</v>
      </c>
      <c r="Q230" s="112">
        <v>2</v>
      </c>
      <c r="R230" s="112">
        <v>8</v>
      </c>
      <c r="S230" s="92" t="s">
        <v>138</v>
      </c>
      <c r="T230" s="92" t="s">
        <v>350</v>
      </c>
      <c r="U230" s="92" t="s">
        <v>300</v>
      </c>
      <c r="V230" s="113" t="s">
        <v>301</v>
      </c>
      <c r="W230" s="113" t="s">
        <v>52</v>
      </c>
      <c r="X230" s="113" t="s">
        <v>6</v>
      </c>
      <c r="Y230" s="114" t="s">
        <v>40</v>
      </c>
      <c r="Z230" s="92">
        <f>INDEX($AS$3:$AV$6,MATCH($W230,$AR$3:$AR$6,FALSE),MATCH($Y230,AS$7:$AV$7,FALSE))</f>
        <v>9</v>
      </c>
      <c r="AA230" s="92" t="s">
        <v>254</v>
      </c>
      <c r="AB230" s="92" t="s">
        <v>255</v>
      </c>
      <c r="AC230" s="92" t="s">
        <v>255</v>
      </c>
      <c r="AD230" s="113" t="s">
        <v>302</v>
      </c>
      <c r="AE230" s="113" t="s">
        <v>303</v>
      </c>
      <c r="AF230" s="113" t="s">
        <v>258</v>
      </c>
      <c r="AG2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30" s="109" t="s">
        <v>259</v>
      </c>
      <c r="AI230" s="113" t="s">
        <v>53</v>
      </c>
      <c r="AJ230" s="113" t="s">
        <v>6</v>
      </c>
      <c r="AK230" s="114" t="s">
        <v>201</v>
      </c>
      <c r="AL230" s="92">
        <f t="shared" si="8"/>
        <v>4</v>
      </c>
      <c r="AM2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30" s="118"/>
      <c r="AO230" s="115" t="str">
        <f t="shared" si="9"/>
        <v>SI</v>
      </c>
      <c r="AP23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30" s="92" t="e" vm="14">
        <f>_xlfn.XLOOKUP(año24[[#This Row],[VALORACION DEL RIESGO RESULTANTE CON CONTROLES (Riesgo residual) - INTERPRETACIÓN DEL RIESGO]], Nivel[Calsificación], Nivel[Imagen])</f>
        <v>#VALUE!</v>
      </c>
    </row>
    <row r="231" spans="2:43" ht="112.2" x14ac:dyDescent="0.2">
      <c r="B231" s="92">
        <v>222</v>
      </c>
      <c r="C231" s="92">
        <v>2024</v>
      </c>
      <c r="D231" s="92" t="s">
        <v>244</v>
      </c>
      <c r="E231" s="109" t="s">
        <v>183</v>
      </c>
      <c r="F231" s="109" t="s">
        <v>469</v>
      </c>
      <c r="G231" s="109" t="s">
        <v>427</v>
      </c>
      <c r="H231" s="92" t="s">
        <v>248</v>
      </c>
      <c r="I231" s="92" t="s">
        <v>70</v>
      </c>
      <c r="J231" s="92" t="e" vm="13">
        <f>_xlfn.XLOOKUP(año24[[#This Row],[PELIGRO -Tipo]], Tabla12[Calsificación], Tabla12[Imagen])</f>
        <v>#VALUE!</v>
      </c>
      <c r="K231" s="92" t="s">
        <v>110</v>
      </c>
      <c r="L231" s="92" t="s">
        <v>128</v>
      </c>
      <c r="M231" s="112" t="s">
        <v>249</v>
      </c>
      <c r="N231" s="112" t="s">
        <v>250</v>
      </c>
      <c r="O231" s="112">
        <v>2</v>
      </c>
      <c r="P231" s="112">
        <v>1</v>
      </c>
      <c r="Q231" s="112">
        <v>2</v>
      </c>
      <c r="R231" s="112">
        <v>8</v>
      </c>
      <c r="S231" s="92" t="s">
        <v>138</v>
      </c>
      <c r="T231" s="92" t="s">
        <v>251</v>
      </c>
      <c r="U231" s="92" t="s">
        <v>252</v>
      </c>
      <c r="V231" s="113" t="s">
        <v>253</v>
      </c>
      <c r="W231" s="113" t="s">
        <v>52</v>
      </c>
      <c r="X231" s="113" t="s">
        <v>6</v>
      </c>
      <c r="Y231" s="114" t="s">
        <v>40</v>
      </c>
      <c r="Z231" s="92">
        <f>INDEX($AS$3:$AV$6,MATCH($W231,$AR$3:$AR$6,FALSE),MATCH($Y231,AS$7:$AV$7,FALSE))</f>
        <v>9</v>
      </c>
      <c r="AA231" s="92" t="s">
        <v>254</v>
      </c>
      <c r="AB231" s="92" t="s">
        <v>255</v>
      </c>
      <c r="AC231" s="92" t="s">
        <v>255</v>
      </c>
      <c r="AD231" s="113" t="s">
        <v>256</v>
      </c>
      <c r="AE231" s="113" t="s">
        <v>257</v>
      </c>
      <c r="AF231" s="113" t="s">
        <v>258</v>
      </c>
      <c r="AG2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231" s="109" t="s">
        <v>259</v>
      </c>
      <c r="AI231" s="113" t="s">
        <v>53</v>
      </c>
      <c r="AJ231" s="113" t="s">
        <v>6</v>
      </c>
      <c r="AK231" s="114" t="s">
        <v>201</v>
      </c>
      <c r="AL231" s="92">
        <f t="shared" si="8"/>
        <v>4</v>
      </c>
      <c r="AM2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31" s="118"/>
      <c r="AO231" s="115" t="str">
        <f t="shared" si="9"/>
        <v>SI</v>
      </c>
      <c r="AP23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31" s="92" t="e" vm="14">
        <f>_xlfn.XLOOKUP(año24[[#This Row],[VALORACION DEL RIESGO RESULTANTE CON CONTROLES (Riesgo residual) - INTERPRETACIÓN DEL RIESGO]], Nivel[Calsificación], Nivel[Imagen])</f>
        <v>#VALUE!</v>
      </c>
    </row>
    <row r="232" spans="2:43" ht="336.6" x14ac:dyDescent="0.2">
      <c r="B232" s="92">
        <v>223</v>
      </c>
      <c r="C232" s="92">
        <v>2024</v>
      </c>
      <c r="D232" s="92" t="s">
        <v>244</v>
      </c>
      <c r="E232" s="109" t="s">
        <v>183</v>
      </c>
      <c r="F232" s="109" t="s">
        <v>469</v>
      </c>
      <c r="G232" s="109" t="s">
        <v>427</v>
      </c>
      <c r="H232" s="92" t="s">
        <v>474</v>
      </c>
      <c r="I232" s="92" t="s">
        <v>70</v>
      </c>
      <c r="J232" s="92" t="e" vm="13">
        <f>_xlfn.XLOOKUP(año24[[#This Row],[PELIGRO -Tipo]], Tabla12[Calsificación], Tabla12[Imagen])</f>
        <v>#VALUE!</v>
      </c>
      <c r="K232" s="92" t="s">
        <v>95</v>
      </c>
      <c r="L232" s="92" t="s">
        <v>130</v>
      </c>
      <c r="M232" s="112" t="s">
        <v>249</v>
      </c>
      <c r="N232" s="112" t="s">
        <v>250</v>
      </c>
      <c r="O232" s="112">
        <v>2</v>
      </c>
      <c r="P232" s="112">
        <v>1</v>
      </c>
      <c r="Q232" s="112">
        <v>2</v>
      </c>
      <c r="R232" s="112">
        <v>8</v>
      </c>
      <c r="S232" s="92" t="s">
        <v>138</v>
      </c>
      <c r="T232" s="92"/>
      <c r="U232" s="92" t="s">
        <v>255</v>
      </c>
      <c r="V232" s="113" t="s">
        <v>475</v>
      </c>
      <c r="W232" s="113" t="s">
        <v>53</v>
      </c>
      <c r="X232" s="113" t="s">
        <v>6</v>
      </c>
      <c r="Y232" s="114" t="s">
        <v>40</v>
      </c>
      <c r="Z232" s="92">
        <f>INDEX($AS$3:$AV$6,MATCH($W232,$AR$3:$AR$6,FALSE),MATCH($Y232,AS$7:$AV$7,FALSE))</f>
        <v>6</v>
      </c>
      <c r="AA232" s="92" t="s">
        <v>254</v>
      </c>
      <c r="AB232" s="92" t="s">
        <v>255</v>
      </c>
      <c r="AC232" s="92" t="s">
        <v>255</v>
      </c>
      <c r="AD232" s="113" t="s">
        <v>255</v>
      </c>
      <c r="AE232" s="113" t="s">
        <v>398</v>
      </c>
      <c r="AF232" s="113" t="s">
        <v>258</v>
      </c>
      <c r="AG2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232" s="109" t="s">
        <v>259</v>
      </c>
      <c r="AI232" s="113" t="s">
        <v>53</v>
      </c>
      <c r="AJ232" s="113" t="s">
        <v>6</v>
      </c>
      <c r="AK232" s="114" t="s">
        <v>201</v>
      </c>
      <c r="AL232" s="92">
        <f t="shared" si="8"/>
        <v>4</v>
      </c>
      <c r="AM2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32" s="118"/>
      <c r="AO232" s="115" t="str">
        <f t="shared" si="9"/>
        <v>SI</v>
      </c>
      <c r="AP23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32" s="92" t="e" vm="14">
        <f>_xlfn.XLOOKUP(año24[[#This Row],[VALORACION DEL RIESGO RESULTANTE CON CONTROLES (Riesgo residual) - INTERPRETACIÓN DEL RIESGO]], Nivel[Calsificación], Nivel[Imagen])</f>
        <v>#VALUE!</v>
      </c>
    </row>
    <row r="233" spans="2:43" ht="102" x14ac:dyDescent="0.2">
      <c r="B233" s="92">
        <v>224</v>
      </c>
      <c r="C233" s="92">
        <v>2024</v>
      </c>
      <c r="D233" s="92" t="s">
        <v>244</v>
      </c>
      <c r="E233" s="109" t="s">
        <v>183</v>
      </c>
      <c r="F233" s="109" t="s">
        <v>469</v>
      </c>
      <c r="G233" s="109" t="s">
        <v>427</v>
      </c>
      <c r="H233" s="92" t="s">
        <v>476</v>
      </c>
      <c r="I233" s="92" t="s">
        <v>67</v>
      </c>
      <c r="J233" s="92" t="e" vm="18">
        <f>_xlfn.XLOOKUP(año24[[#This Row],[PELIGRO -Tipo]], Tabla12[Calsificación], Tabla12[Imagen])</f>
        <v>#VALUE!</v>
      </c>
      <c r="K233" s="92" t="s">
        <v>100</v>
      </c>
      <c r="L233" s="92" t="s">
        <v>130</v>
      </c>
      <c r="M233" s="112" t="s">
        <v>249</v>
      </c>
      <c r="N233" s="112" t="s">
        <v>250</v>
      </c>
      <c r="O233" s="112">
        <v>2</v>
      </c>
      <c r="P233" s="112">
        <v>1</v>
      </c>
      <c r="Q233" s="112">
        <v>2</v>
      </c>
      <c r="R233" s="112">
        <v>8</v>
      </c>
      <c r="S233" s="92" t="s">
        <v>138</v>
      </c>
      <c r="T233" s="92" t="s">
        <v>273</v>
      </c>
      <c r="U233" s="92" t="s">
        <v>274</v>
      </c>
      <c r="V233" s="113" t="s">
        <v>275</v>
      </c>
      <c r="W233" s="113" t="s">
        <v>53</v>
      </c>
      <c r="X233" s="113" t="s">
        <v>6</v>
      </c>
      <c r="Y233" s="114" t="s">
        <v>40</v>
      </c>
      <c r="Z233" s="92">
        <f>INDEX($AS$3:$AV$6,MATCH($W233,$AR$3:$AR$6,FALSE),MATCH($Y233,AS$7:$AV$7,FALSE))</f>
        <v>6</v>
      </c>
      <c r="AA233" s="92" t="s">
        <v>254</v>
      </c>
      <c r="AB233" s="92" t="s">
        <v>255</v>
      </c>
      <c r="AC233" s="92" t="s">
        <v>255</v>
      </c>
      <c r="AD233" s="113" t="s">
        <v>255</v>
      </c>
      <c r="AE233" s="113" t="s">
        <v>276</v>
      </c>
      <c r="AF233" s="113" t="s">
        <v>258</v>
      </c>
      <c r="AG2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33" s="109" t="s">
        <v>259</v>
      </c>
      <c r="AI233" s="113" t="s">
        <v>53</v>
      </c>
      <c r="AJ233" s="113" t="s">
        <v>6</v>
      </c>
      <c r="AK233" s="114" t="s">
        <v>201</v>
      </c>
      <c r="AL233" s="92">
        <f t="shared" si="8"/>
        <v>4</v>
      </c>
      <c r="AM2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33" s="118"/>
      <c r="AO233" s="115" t="str">
        <f t="shared" si="9"/>
        <v>SI</v>
      </c>
      <c r="AP23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33" s="92" t="e" vm="14">
        <f>_xlfn.XLOOKUP(año24[[#This Row],[VALORACION DEL RIESGO RESULTANTE CON CONTROLES (Riesgo residual) - INTERPRETACIÓN DEL RIESGO]], Nivel[Calsificación], Nivel[Imagen])</f>
        <v>#VALUE!</v>
      </c>
    </row>
    <row r="234" spans="2:43" ht="102" x14ac:dyDescent="0.2">
      <c r="B234" s="92">
        <v>225</v>
      </c>
      <c r="C234" s="92">
        <v>2024</v>
      </c>
      <c r="D234" s="92" t="s">
        <v>244</v>
      </c>
      <c r="E234" s="109" t="s">
        <v>183</v>
      </c>
      <c r="F234" s="109" t="s">
        <v>469</v>
      </c>
      <c r="G234" s="109" t="s">
        <v>427</v>
      </c>
      <c r="H234" s="92" t="s">
        <v>462</v>
      </c>
      <c r="I234" s="92" t="s">
        <v>70</v>
      </c>
      <c r="J234" s="92" t="e" vm="13">
        <f>_xlfn.XLOOKUP(año24[[#This Row],[PELIGRO -Tipo]], Tabla12[Calsificación], Tabla12[Imagen])</f>
        <v>#VALUE!</v>
      </c>
      <c r="K234" s="92" t="s">
        <v>95</v>
      </c>
      <c r="L234" s="92" t="s">
        <v>130</v>
      </c>
      <c r="M234" s="112" t="s">
        <v>249</v>
      </c>
      <c r="N234" s="112" t="s">
        <v>250</v>
      </c>
      <c r="O234" s="112">
        <v>2</v>
      </c>
      <c r="P234" s="112">
        <v>1</v>
      </c>
      <c r="Q234" s="112">
        <v>2</v>
      </c>
      <c r="R234" s="112">
        <v>8</v>
      </c>
      <c r="S234" s="92" t="s">
        <v>138</v>
      </c>
      <c r="T234" s="92" t="s">
        <v>329</v>
      </c>
      <c r="U234" s="92" t="s">
        <v>282</v>
      </c>
      <c r="V234" s="113" t="s">
        <v>477</v>
      </c>
      <c r="W234" s="113" t="s">
        <v>53</v>
      </c>
      <c r="X234" s="113" t="s">
        <v>6</v>
      </c>
      <c r="Y234" s="114" t="s">
        <v>40</v>
      </c>
      <c r="Z234" s="92">
        <f>INDEX($AS$3:$AV$6,MATCH($W234,$AR$3:$AR$6,FALSE),MATCH($Y234,AS$7:$AV$7,FALSE))</f>
        <v>6</v>
      </c>
      <c r="AA234" s="92" t="s">
        <v>254</v>
      </c>
      <c r="AB234" s="92" t="s">
        <v>255</v>
      </c>
      <c r="AC234" s="92" t="s">
        <v>255</v>
      </c>
      <c r="AD234" s="113" t="s">
        <v>255</v>
      </c>
      <c r="AE234" s="113" t="s">
        <v>331</v>
      </c>
      <c r="AF234" s="113" t="s">
        <v>258</v>
      </c>
      <c r="AG2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
* Programa de Gestión caídas a Nivel
* Anexo HSEQ para contratistasControles de EPP; Ver matriz de EPP
</v>
      </c>
      <c r="AH234" s="109" t="s">
        <v>259</v>
      </c>
      <c r="AI234" s="113" t="s">
        <v>53</v>
      </c>
      <c r="AJ234" s="113" t="s">
        <v>6</v>
      </c>
      <c r="AK234" s="114" t="s">
        <v>201</v>
      </c>
      <c r="AL234" s="92">
        <f t="shared" si="8"/>
        <v>4</v>
      </c>
      <c r="AM2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34" s="118"/>
      <c r="AO234" s="115" t="str">
        <f t="shared" si="9"/>
        <v>SI</v>
      </c>
      <c r="AP23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34" s="92" t="e" vm="14">
        <f>_xlfn.XLOOKUP(año24[[#This Row],[VALORACION DEL RIESGO RESULTANTE CON CONTROLES (Riesgo residual) - INTERPRETACIÓN DEL RIESGO]], Nivel[Calsificación], Nivel[Imagen])</f>
        <v>#VALUE!</v>
      </c>
    </row>
    <row r="235" spans="2:43" ht="91.8" x14ac:dyDescent="0.2">
      <c r="B235" s="92">
        <v>226</v>
      </c>
      <c r="C235" s="92">
        <v>2024</v>
      </c>
      <c r="D235" s="92" t="s">
        <v>244</v>
      </c>
      <c r="E235" s="109" t="s">
        <v>183</v>
      </c>
      <c r="F235" s="109" t="s">
        <v>469</v>
      </c>
      <c r="G235" s="109" t="s">
        <v>427</v>
      </c>
      <c r="H235" s="92" t="s">
        <v>260</v>
      </c>
      <c r="I235" s="92" t="s">
        <v>71</v>
      </c>
      <c r="J235" s="92" t="e" vm="15">
        <f>_xlfn.XLOOKUP(año24[[#This Row],[PELIGRO -Tipo]], Tabla12[Calsificación], Tabla12[Imagen])</f>
        <v>#VALUE!</v>
      </c>
      <c r="K235" s="92" t="s">
        <v>118</v>
      </c>
      <c r="L235" s="92" t="s">
        <v>128</v>
      </c>
      <c r="M235" s="112" t="s">
        <v>249</v>
      </c>
      <c r="N235" s="112" t="s">
        <v>261</v>
      </c>
      <c r="O235" s="112">
        <v>2</v>
      </c>
      <c r="P235" s="112">
        <v>1</v>
      </c>
      <c r="Q235" s="112">
        <v>2</v>
      </c>
      <c r="R235" s="112">
        <v>1</v>
      </c>
      <c r="S235" s="92" t="s">
        <v>138</v>
      </c>
      <c r="T235" s="92" t="s">
        <v>255</v>
      </c>
      <c r="U235" s="92" t="s">
        <v>262</v>
      </c>
      <c r="V235" s="113" t="s">
        <v>263</v>
      </c>
      <c r="W235" s="113" t="s">
        <v>52</v>
      </c>
      <c r="X235" s="113" t="s">
        <v>6</v>
      </c>
      <c r="Y235" s="114" t="s">
        <v>201</v>
      </c>
      <c r="Z235" s="92">
        <f>INDEX($AS$3:$AV$6,MATCH($W235,$AR$3:$AR$6,FALSE),MATCH($Y235,AS$7:$AV$7,FALSE))</f>
        <v>6</v>
      </c>
      <c r="AA235" s="92" t="s">
        <v>254</v>
      </c>
      <c r="AB235" s="92" t="s">
        <v>255</v>
      </c>
      <c r="AC235" s="92" t="s">
        <v>255</v>
      </c>
      <c r="AD235" s="113" t="s">
        <v>264</v>
      </c>
      <c r="AE235" s="113" t="s">
        <v>265</v>
      </c>
      <c r="AF235" s="113" t="s">
        <v>258</v>
      </c>
      <c r="AG2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235" s="109" t="s">
        <v>259</v>
      </c>
      <c r="AI235" s="113" t="s">
        <v>52</v>
      </c>
      <c r="AJ235" s="113" t="s">
        <v>6</v>
      </c>
      <c r="AK235" s="114" t="s">
        <v>46</v>
      </c>
      <c r="AL235" s="92">
        <f t="shared" si="8"/>
        <v>3</v>
      </c>
      <c r="AM2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35" s="118"/>
      <c r="AO235" s="115" t="str">
        <f t="shared" si="9"/>
        <v>SI</v>
      </c>
      <c r="AP23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235" s="92" t="e" vm="16">
        <f>_xlfn.XLOOKUP(año24[[#This Row],[VALORACION DEL RIESGO RESULTANTE CON CONTROLES (Riesgo residual) - INTERPRETACIÓN DEL RIESGO]], Nivel[Calsificación], Nivel[Imagen])</f>
        <v>#VALUE!</v>
      </c>
    </row>
    <row r="236" spans="2:43" ht="132.6" x14ac:dyDescent="0.2">
      <c r="B236" s="92">
        <v>227</v>
      </c>
      <c r="C236" s="92">
        <v>2024</v>
      </c>
      <c r="D236" s="92" t="s">
        <v>244</v>
      </c>
      <c r="E236" s="109" t="s">
        <v>183</v>
      </c>
      <c r="F236" s="109" t="s">
        <v>469</v>
      </c>
      <c r="G236" s="109" t="s">
        <v>427</v>
      </c>
      <c r="H236" s="92" t="s">
        <v>278</v>
      </c>
      <c r="I236" s="92" t="s">
        <v>66</v>
      </c>
      <c r="J236" s="92" t="e" vm="19">
        <f>_xlfn.XLOOKUP(año24[[#This Row],[PELIGRO -Tipo]], Tabla12[Calsificación], Tabla12[Imagen])</f>
        <v>#VALUE!</v>
      </c>
      <c r="K236" s="92" t="s">
        <v>121</v>
      </c>
      <c r="L236" s="92" t="s">
        <v>129</v>
      </c>
      <c r="M236" s="112" t="s">
        <v>249</v>
      </c>
      <c r="N236" s="112" t="s">
        <v>250</v>
      </c>
      <c r="O236" s="112">
        <v>2</v>
      </c>
      <c r="P236" s="112">
        <v>1</v>
      </c>
      <c r="Q236" s="112">
        <v>2</v>
      </c>
      <c r="R236" s="112">
        <v>4</v>
      </c>
      <c r="S236" s="92" t="s">
        <v>138</v>
      </c>
      <c r="T236" s="92" t="s">
        <v>255</v>
      </c>
      <c r="U236" s="92" t="s">
        <v>255</v>
      </c>
      <c r="V236" s="113" t="s">
        <v>279</v>
      </c>
      <c r="W236" s="113" t="s">
        <v>53</v>
      </c>
      <c r="X236" s="113" t="s">
        <v>6</v>
      </c>
      <c r="Y236" s="114" t="s">
        <v>40</v>
      </c>
      <c r="Z236" s="92">
        <f>INDEX($AS$3:$AV$6,MATCH($W236,$AR$3:$AR$6,FALSE),MATCH($Y236,AS$7:$AV$7,FALSE))</f>
        <v>6</v>
      </c>
      <c r="AA236" s="92" t="s">
        <v>254</v>
      </c>
      <c r="AB236" s="92" t="s">
        <v>255</v>
      </c>
      <c r="AC236" s="92" t="s">
        <v>255</v>
      </c>
      <c r="AD236" s="113" t="s">
        <v>255</v>
      </c>
      <c r="AE236" s="113" t="s">
        <v>280</v>
      </c>
      <c r="AF236" s="113" t="s">
        <v>258</v>
      </c>
      <c r="AG2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236" s="109" t="s">
        <v>259</v>
      </c>
      <c r="AI236" s="113" t="s">
        <v>53</v>
      </c>
      <c r="AJ236" s="113" t="s">
        <v>6</v>
      </c>
      <c r="AK236" s="114" t="s">
        <v>201</v>
      </c>
      <c r="AL236" s="92">
        <f t="shared" si="8"/>
        <v>4</v>
      </c>
      <c r="AM2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36" s="118"/>
      <c r="AO236" s="115" t="str">
        <f t="shared" si="9"/>
        <v>SI</v>
      </c>
      <c r="AP2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36" s="92" t="e" vm="14">
        <f>_xlfn.XLOOKUP(año24[[#This Row],[VALORACION DEL RIESGO RESULTANTE CON CONTROLES (Riesgo residual) - INTERPRETACIÓN DEL RIESGO]], Nivel[Calsificación], Nivel[Imagen])</f>
        <v>#VALUE!</v>
      </c>
    </row>
    <row r="237" spans="2:43" ht="81.599999999999994" x14ac:dyDescent="0.2">
      <c r="B237" s="92">
        <v>228</v>
      </c>
      <c r="C237" s="92">
        <v>2024</v>
      </c>
      <c r="D237" s="92" t="s">
        <v>244</v>
      </c>
      <c r="E237" s="109" t="s">
        <v>183</v>
      </c>
      <c r="F237" s="109" t="s">
        <v>469</v>
      </c>
      <c r="G237" s="109" t="s">
        <v>427</v>
      </c>
      <c r="H237" s="92" t="s">
        <v>408</v>
      </c>
      <c r="I237" s="92" t="s">
        <v>68</v>
      </c>
      <c r="J237" s="92" t="e" vm="17">
        <f>_xlfn.XLOOKUP(año24[[#This Row],[PELIGRO -Tipo]], Tabla12[Calsificación], Tabla12[Imagen])</f>
        <v>#VALUE!</v>
      </c>
      <c r="K237" s="92" t="s">
        <v>77</v>
      </c>
      <c r="L237" s="92" t="s">
        <v>129</v>
      </c>
      <c r="M237" s="112" t="s">
        <v>249</v>
      </c>
      <c r="N237" s="112" t="s">
        <v>250</v>
      </c>
      <c r="O237" s="112">
        <v>2</v>
      </c>
      <c r="P237" s="112">
        <v>1</v>
      </c>
      <c r="Q237" s="112">
        <v>2</v>
      </c>
      <c r="R237" s="112">
        <v>8</v>
      </c>
      <c r="S237" s="92" t="s">
        <v>138</v>
      </c>
      <c r="T237" s="92" t="s">
        <v>267</v>
      </c>
      <c r="U237" s="92" t="s">
        <v>268</v>
      </c>
      <c r="V237" s="113" t="s">
        <v>269</v>
      </c>
      <c r="W237" s="113" t="s">
        <v>53</v>
      </c>
      <c r="X237" s="113" t="s">
        <v>6</v>
      </c>
      <c r="Y237" s="114" t="s">
        <v>201</v>
      </c>
      <c r="Z237" s="92">
        <f>INDEX($AS$3:$AV$6,MATCH($W237,$AR$3:$AR$6,FALSE),MATCH($Y237,AS$7:$AV$7,FALSE))</f>
        <v>4</v>
      </c>
      <c r="AA237" s="92" t="s">
        <v>254</v>
      </c>
      <c r="AB237" s="92" t="s">
        <v>255</v>
      </c>
      <c r="AC237" s="92" t="s">
        <v>255</v>
      </c>
      <c r="AD237" s="113" t="s">
        <v>255</v>
      </c>
      <c r="AE237" s="113" t="s">
        <v>270</v>
      </c>
      <c r="AF237" s="113" t="s">
        <v>255</v>
      </c>
      <c r="AG2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37" s="109" t="s">
        <v>259</v>
      </c>
      <c r="AI237" s="113" t="s">
        <v>54</v>
      </c>
      <c r="AJ237" s="113" t="s">
        <v>6</v>
      </c>
      <c r="AK237" s="114" t="s">
        <v>201</v>
      </c>
      <c r="AL237" s="92">
        <f t="shared" si="8"/>
        <v>2</v>
      </c>
      <c r="AM2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37" s="118"/>
      <c r="AO237" s="115" t="str">
        <f t="shared" si="9"/>
        <v>SI</v>
      </c>
      <c r="AP23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37" s="92" t="e" vm="16">
        <f>_xlfn.XLOOKUP(año24[[#This Row],[VALORACION DEL RIESGO RESULTANTE CON CONTROLES (Riesgo residual) - INTERPRETACIÓN DEL RIESGO]], Nivel[Calsificación], Nivel[Imagen])</f>
        <v>#VALUE!</v>
      </c>
    </row>
    <row r="238" spans="2:43" ht="81.599999999999994" x14ac:dyDescent="0.2">
      <c r="B238" s="92">
        <v>229</v>
      </c>
      <c r="C238" s="92">
        <v>2024</v>
      </c>
      <c r="D238" s="92" t="s">
        <v>244</v>
      </c>
      <c r="E238" s="109" t="s">
        <v>183</v>
      </c>
      <c r="F238" s="109" t="s">
        <v>469</v>
      </c>
      <c r="G238" s="109" t="s">
        <v>427</v>
      </c>
      <c r="H238" s="92" t="s">
        <v>271</v>
      </c>
      <c r="I238" s="92" t="s">
        <v>68</v>
      </c>
      <c r="J238" s="92" t="e" vm="17">
        <f>_xlfn.XLOOKUP(año24[[#This Row],[PELIGRO -Tipo]], Tabla12[Calsificación], Tabla12[Imagen])</f>
        <v>#VALUE!</v>
      </c>
      <c r="K238" s="92" t="s">
        <v>93</v>
      </c>
      <c r="L238" s="92" t="s">
        <v>129</v>
      </c>
      <c r="M238" s="112" t="s">
        <v>249</v>
      </c>
      <c r="N238" s="112" t="s">
        <v>250</v>
      </c>
      <c r="O238" s="112">
        <v>2</v>
      </c>
      <c r="P238" s="112">
        <v>1</v>
      </c>
      <c r="Q238" s="112">
        <v>2</v>
      </c>
      <c r="R238" s="112">
        <v>8</v>
      </c>
      <c r="S238" s="92" t="s">
        <v>138</v>
      </c>
      <c r="T238" s="92" t="s">
        <v>267</v>
      </c>
      <c r="U238" s="92" t="s">
        <v>268</v>
      </c>
      <c r="V238" s="113" t="s">
        <v>269</v>
      </c>
      <c r="W238" s="113" t="s">
        <v>53</v>
      </c>
      <c r="X238" s="113" t="s">
        <v>6</v>
      </c>
      <c r="Y238" s="114" t="s">
        <v>201</v>
      </c>
      <c r="Z238" s="92">
        <f>INDEX($AS$3:$AV$6,MATCH($W238,$AR$3:$AR$6,FALSE),MATCH($Y238,AS$7:$AV$7,FALSE))</f>
        <v>4</v>
      </c>
      <c r="AA238" s="92" t="s">
        <v>254</v>
      </c>
      <c r="AB238" s="92" t="s">
        <v>255</v>
      </c>
      <c r="AC238" s="92" t="s">
        <v>255</v>
      </c>
      <c r="AD238" s="113" t="s">
        <v>255</v>
      </c>
      <c r="AE238" s="113" t="s">
        <v>270</v>
      </c>
      <c r="AF238" s="113" t="s">
        <v>255</v>
      </c>
      <c r="AG2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38" s="109" t="s">
        <v>259</v>
      </c>
      <c r="AI238" s="113" t="s">
        <v>54</v>
      </c>
      <c r="AJ238" s="113" t="s">
        <v>6</v>
      </c>
      <c r="AK238" s="114" t="s">
        <v>201</v>
      </c>
      <c r="AL238" s="92">
        <f t="shared" si="8"/>
        <v>2</v>
      </c>
      <c r="AM2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38" s="118"/>
      <c r="AO238" s="115" t="str">
        <f t="shared" si="9"/>
        <v>SI</v>
      </c>
      <c r="AP23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38" s="92" t="e" vm="16">
        <f>_xlfn.XLOOKUP(año24[[#This Row],[VALORACION DEL RIESGO RESULTANTE CON CONTROLES (Riesgo residual) - INTERPRETACIÓN DEL RIESGO]], Nivel[Calsificación], Nivel[Imagen])</f>
        <v>#VALUE!</v>
      </c>
    </row>
    <row r="239" spans="2:43" ht="81.599999999999994" x14ac:dyDescent="0.2">
      <c r="B239" s="92">
        <v>230</v>
      </c>
      <c r="C239" s="92">
        <v>2024</v>
      </c>
      <c r="D239" s="92" t="s">
        <v>244</v>
      </c>
      <c r="E239" s="109" t="s">
        <v>183</v>
      </c>
      <c r="F239" s="109" t="s">
        <v>469</v>
      </c>
      <c r="G239" s="109" t="s">
        <v>427</v>
      </c>
      <c r="H239" s="92" t="s">
        <v>266</v>
      </c>
      <c r="I239" s="92" t="s">
        <v>68</v>
      </c>
      <c r="J239" s="92" t="e" vm="17">
        <f>_xlfn.XLOOKUP(año24[[#This Row],[PELIGRO -Tipo]], Tabla12[Calsificación], Tabla12[Imagen])</f>
        <v>#VALUE!</v>
      </c>
      <c r="K239" s="92" t="s">
        <v>101</v>
      </c>
      <c r="L239" s="92" t="s">
        <v>129</v>
      </c>
      <c r="M239" s="112" t="s">
        <v>249</v>
      </c>
      <c r="N239" s="112" t="s">
        <v>250</v>
      </c>
      <c r="O239" s="112">
        <v>2</v>
      </c>
      <c r="P239" s="112">
        <v>1</v>
      </c>
      <c r="Q239" s="112">
        <v>2</v>
      </c>
      <c r="R239" s="112">
        <v>8</v>
      </c>
      <c r="S239" s="92" t="s">
        <v>138</v>
      </c>
      <c r="T239" s="92" t="s">
        <v>267</v>
      </c>
      <c r="U239" s="92" t="s">
        <v>268</v>
      </c>
      <c r="V239" s="113" t="s">
        <v>269</v>
      </c>
      <c r="W239" s="113" t="s">
        <v>53</v>
      </c>
      <c r="X239" s="113" t="s">
        <v>6</v>
      </c>
      <c r="Y239" s="114" t="s">
        <v>201</v>
      </c>
      <c r="Z239" s="92">
        <f>INDEX($AS$3:$AV$6,MATCH($W239,$AR$3:$AR$6,FALSE),MATCH($Y239,AS$7:$AV$7,FALSE))</f>
        <v>4</v>
      </c>
      <c r="AA239" s="92" t="s">
        <v>254</v>
      </c>
      <c r="AB239" s="92" t="s">
        <v>255</v>
      </c>
      <c r="AC239" s="92" t="s">
        <v>255</v>
      </c>
      <c r="AD239" s="113" t="s">
        <v>255</v>
      </c>
      <c r="AE239" s="113" t="s">
        <v>270</v>
      </c>
      <c r="AF239" s="113" t="s">
        <v>255</v>
      </c>
      <c r="AG2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39" s="109" t="s">
        <v>259</v>
      </c>
      <c r="AI239" s="113" t="s">
        <v>54</v>
      </c>
      <c r="AJ239" s="113" t="s">
        <v>6</v>
      </c>
      <c r="AK239" s="114" t="s">
        <v>201</v>
      </c>
      <c r="AL239" s="92">
        <f t="shared" si="8"/>
        <v>2</v>
      </c>
      <c r="AM2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39" s="118"/>
      <c r="AO239" s="115" t="str">
        <f t="shared" si="9"/>
        <v>SI</v>
      </c>
      <c r="AP23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39" s="92" t="e" vm="16">
        <f>_xlfn.XLOOKUP(año24[[#This Row],[VALORACION DEL RIESGO RESULTANTE CON CONTROLES (Riesgo residual) - INTERPRETACIÓN DEL RIESGO]], Nivel[Calsificación], Nivel[Imagen])</f>
        <v>#VALUE!</v>
      </c>
    </row>
    <row r="240" spans="2:43" ht="81.599999999999994" x14ac:dyDescent="0.2">
      <c r="B240" s="92">
        <v>231</v>
      </c>
      <c r="C240" s="92">
        <v>2024</v>
      </c>
      <c r="D240" s="92" t="s">
        <v>244</v>
      </c>
      <c r="E240" s="109" t="s">
        <v>183</v>
      </c>
      <c r="F240" s="109" t="s">
        <v>469</v>
      </c>
      <c r="G240" s="109" t="s">
        <v>427</v>
      </c>
      <c r="H240" s="92" t="s">
        <v>277</v>
      </c>
      <c r="I240" s="92" t="s">
        <v>68</v>
      </c>
      <c r="J240" s="92" t="e" vm="17">
        <f>_xlfn.XLOOKUP(año24[[#This Row],[PELIGRO -Tipo]], Tabla12[Calsificación], Tabla12[Imagen])</f>
        <v>#VALUE!</v>
      </c>
      <c r="K240" s="92" t="s">
        <v>85</v>
      </c>
      <c r="L240" s="92" t="s">
        <v>129</v>
      </c>
      <c r="M240" s="112" t="s">
        <v>249</v>
      </c>
      <c r="N240" s="112" t="s">
        <v>250</v>
      </c>
      <c r="O240" s="112">
        <v>2</v>
      </c>
      <c r="P240" s="112">
        <v>1</v>
      </c>
      <c r="Q240" s="112">
        <v>2</v>
      </c>
      <c r="R240" s="112">
        <v>8</v>
      </c>
      <c r="S240" s="92" t="s">
        <v>138</v>
      </c>
      <c r="T240" s="92" t="s">
        <v>267</v>
      </c>
      <c r="U240" s="92" t="s">
        <v>268</v>
      </c>
      <c r="V240" s="113" t="s">
        <v>269</v>
      </c>
      <c r="W240" s="113" t="s">
        <v>53</v>
      </c>
      <c r="X240" s="113" t="s">
        <v>6</v>
      </c>
      <c r="Y240" s="114" t="s">
        <v>201</v>
      </c>
      <c r="Z240" s="92">
        <f>INDEX($AS$3:$AV$6,MATCH($W240,$AR$3:$AR$6,FALSE),MATCH($Y240,AS$7:$AV$7,FALSE))</f>
        <v>4</v>
      </c>
      <c r="AA240" s="92" t="s">
        <v>254</v>
      </c>
      <c r="AB240" s="92" t="s">
        <v>255</v>
      </c>
      <c r="AC240" s="92" t="s">
        <v>255</v>
      </c>
      <c r="AD240" s="113" t="s">
        <v>255</v>
      </c>
      <c r="AE240" s="113" t="s">
        <v>270</v>
      </c>
      <c r="AF240" s="113" t="s">
        <v>255</v>
      </c>
      <c r="AG2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40" s="109" t="s">
        <v>259</v>
      </c>
      <c r="AI240" s="113" t="s">
        <v>54</v>
      </c>
      <c r="AJ240" s="113" t="s">
        <v>6</v>
      </c>
      <c r="AK240" s="114" t="s">
        <v>201</v>
      </c>
      <c r="AL240" s="92">
        <f t="shared" si="8"/>
        <v>2</v>
      </c>
      <c r="AM2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40" s="118"/>
      <c r="AO240" s="115" t="str">
        <f t="shared" si="9"/>
        <v>SI</v>
      </c>
      <c r="AP24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40" s="92" t="e" vm="16">
        <f>_xlfn.XLOOKUP(año24[[#This Row],[VALORACION DEL RIESGO RESULTANTE CON CONTROLES (Riesgo residual) - INTERPRETACIÓN DEL RIESGO]], Nivel[Calsificación], Nivel[Imagen])</f>
        <v>#VALUE!</v>
      </c>
    </row>
    <row r="241" spans="2:43" ht="204" x14ac:dyDescent="0.2">
      <c r="B241" s="92">
        <v>232</v>
      </c>
      <c r="C241" s="92">
        <v>2024</v>
      </c>
      <c r="D241" s="92" t="s">
        <v>244</v>
      </c>
      <c r="E241" s="109" t="s">
        <v>183</v>
      </c>
      <c r="F241" s="109" t="s">
        <v>469</v>
      </c>
      <c r="G241" s="109" t="s">
        <v>427</v>
      </c>
      <c r="H241" s="92" t="s">
        <v>464</v>
      </c>
      <c r="I241" s="92" t="s">
        <v>70</v>
      </c>
      <c r="J241" s="92" t="e" vm="13">
        <f>_xlfn.XLOOKUP(año24[[#This Row],[PELIGRO -Tipo]], Tabla12[Calsificación], Tabla12[Imagen])</f>
        <v>#VALUE!</v>
      </c>
      <c r="K241" s="92" t="s">
        <v>87</v>
      </c>
      <c r="L241" s="92" t="s">
        <v>128</v>
      </c>
      <c r="M241" s="112" t="s">
        <v>249</v>
      </c>
      <c r="N241" s="112" t="s">
        <v>250</v>
      </c>
      <c r="O241" s="112">
        <v>2</v>
      </c>
      <c r="P241" s="112">
        <v>1</v>
      </c>
      <c r="Q241" s="112">
        <v>2</v>
      </c>
      <c r="R241" s="112">
        <v>8</v>
      </c>
      <c r="S241" s="92" t="s">
        <v>138</v>
      </c>
      <c r="T241" s="92" t="s">
        <v>305</v>
      </c>
      <c r="U241" s="92" t="s">
        <v>306</v>
      </c>
      <c r="V241" s="113" t="s">
        <v>307</v>
      </c>
      <c r="W241" s="113" t="s">
        <v>52</v>
      </c>
      <c r="X241" s="113" t="s">
        <v>6</v>
      </c>
      <c r="Y241" s="114" t="s">
        <v>40</v>
      </c>
      <c r="Z241" s="92">
        <f>INDEX($AS$3:$AV$6,MATCH($W241,$AR$3:$AR$6,FALSE),MATCH($Y241,AS$7:$AV$7,FALSE))</f>
        <v>9</v>
      </c>
      <c r="AA241" s="92" t="s">
        <v>254</v>
      </c>
      <c r="AB241" s="92" t="s">
        <v>255</v>
      </c>
      <c r="AC241" s="92" t="s">
        <v>255</v>
      </c>
      <c r="AD241" s="113" t="s">
        <v>308</v>
      </c>
      <c r="AE241" s="113" t="s">
        <v>309</v>
      </c>
      <c r="AF241" s="113" t="s">
        <v>258</v>
      </c>
      <c r="AG2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241" s="109" t="s">
        <v>259</v>
      </c>
      <c r="AI241" s="113" t="s">
        <v>53</v>
      </c>
      <c r="AJ241" s="113" t="s">
        <v>6</v>
      </c>
      <c r="AK241" s="114" t="s">
        <v>201</v>
      </c>
      <c r="AL241" s="92">
        <f t="shared" si="8"/>
        <v>4</v>
      </c>
      <c r="AM2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1" s="118"/>
      <c r="AO241" s="115" t="str">
        <f t="shared" si="9"/>
        <v>SI</v>
      </c>
      <c r="AP24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41" s="92" t="e" vm="14">
        <f>_xlfn.XLOOKUP(año24[[#This Row],[VALORACION DEL RIESGO RESULTANTE CON CONTROLES (Riesgo residual) - INTERPRETACIÓN DEL RIESGO]], Nivel[Calsificación], Nivel[Imagen])</f>
        <v>#VALUE!</v>
      </c>
    </row>
    <row r="242" spans="2:43" ht="204" x14ac:dyDescent="0.2">
      <c r="B242" s="92">
        <v>233</v>
      </c>
      <c r="C242" s="92">
        <v>2024</v>
      </c>
      <c r="D242" s="92" t="s">
        <v>244</v>
      </c>
      <c r="E242" s="109" t="s">
        <v>183</v>
      </c>
      <c r="F242" s="109" t="s">
        <v>469</v>
      </c>
      <c r="G242" s="109" t="s">
        <v>427</v>
      </c>
      <c r="H242" s="92" t="s">
        <v>465</v>
      </c>
      <c r="I242" s="92" t="s">
        <v>70</v>
      </c>
      <c r="J242" s="92" t="e" vm="13">
        <f>_xlfn.XLOOKUP(año24[[#This Row],[PELIGRO -Tipo]], Tabla12[Calsificación], Tabla12[Imagen])</f>
        <v>#VALUE!</v>
      </c>
      <c r="K242" s="92" t="s">
        <v>87</v>
      </c>
      <c r="L242" s="92" t="s">
        <v>128</v>
      </c>
      <c r="M242" s="112" t="s">
        <v>249</v>
      </c>
      <c r="N242" s="112" t="s">
        <v>250</v>
      </c>
      <c r="O242" s="112">
        <v>2</v>
      </c>
      <c r="P242" s="112">
        <v>1</v>
      </c>
      <c r="Q242" s="112">
        <v>2</v>
      </c>
      <c r="R242" s="112">
        <v>8</v>
      </c>
      <c r="S242" s="92" t="s">
        <v>138</v>
      </c>
      <c r="T242" s="92" t="s">
        <v>305</v>
      </c>
      <c r="U242" s="92" t="s">
        <v>306</v>
      </c>
      <c r="V242" s="113" t="s">
        <v>307</v>
      </c>
      <c r="W242" s="113" t="s">
        <v>52</v>
      </c>
      <c r="X242" s="113" t="s">
        <v>6</v>
      </c>
      <c r="Y242" s="114" t="s">
        <v>40</v>
      </c>
      <c r="Z242" s="92">
        <f>INDEX($AS$3:$AV$6,MATCH($W242,$AR$3:$AR$6,FALSE),MATCH($Y242,AS$7:$AV$7,FALSE))</f>
        <v>9</v>
      </c>
      <c r="AA242" s="92" t="s">
        <v>254</v>
      </c>
      <c r="AB242" s="92" t="s">
        <v>255</v>
      </c>
      <c r="AC242" s="92" t="s">
        <v>255</v>
      </c>
      <c r="AD242" s="113" t="s">
        <v>308</v>
      </c>
      <c r="AE242" s="113" t="s">
        <v>309</v>
      </c>
      <c r="AF242" s="113" t="s">
        <v>258</v>
      </c>
      <c r="AG2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242" s="109" t="s">
        <v>259</v>
      </c>
      <c r="AI242" s="113" t="s">
        <v>53</v>
      </c>
      <c r="AJ242" s="113" t="s">
        <v>6</v>
      </c>
      <c r="AK242" s="114" t="s">
        <v>201</v>
      </c>
      <c r="AL242" s="92">
        <f t="shared" si="8"/>
        <v>4</v>
      </c>
      <c r="AM2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2" s="118"/>
      <c r="AO242" s="115" t="str">
        <f t="shared" si="9"/>
        <v>SI</v>
      </c>
      <c r="AP24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42" s="92" t="e" vm="14">
        <f>_xlfn.XLOOKUP(año24[[#This Row],[VALORACION DEL RIESGO RESULTANTE CON CONTROLES (Riesgo residual) - INTERPRETACIÓN DEL RIESGO]], Nivel[Calsificación], Nivel[Imagen])</f>
        <v>#VALUE!</v>
      </c>
    </row>
    <row r="243" spans="2:43" ht="81.599999999999994" x14ac:dyDescent="0.2">
      <c r="B243" s="92">
        <v>234</v>
      </c>
      <c r="C243" s="92">
        <v>2024</v>
      </c>
      <c r="D243" s="92" t="s">
        <v>244</v>
      </c>
      <c r="E243" s="109" t="s">
        <v>183</v>
      </c>
      <c r="F243" s="109" t="s">
        <v>469</v>
      </c>
      <c r="G243" s="109" t="s">
        <v>427</v>
      </c>
      <c r="H243" s="92" t="s">
        <v>466</v>
      </c>
      <c r="I243" s="92" t="s">
        <v>66</v>
      </c>
      <c r="J243" s="92" t="e" vm="19">
        <f>_xlfn.XLOOKUP(año24[[#This Row],[PELIGRO -Tipo]], Tabla12[Calsificación], Tabla12[Imagen])</f>
        <v>#VALUE!</v>
      </c>
      <c r="K243" s="92" t="s">
        <v>75</v>
      </c>
      <c r="L243" s="92" t="s">
        <v>129</v>
      </c>
      <c r="M243" s="112" t="s">
        <v>249</v>
      </c>
      <c r="N243" s="112" t="s">
        <v>250</v>
      </c>
      <c r="O243" s="112">
        <v>2</v>
      </c>
      <c r="P243" s="112">
        <v>1</v>
      </c>
      <c r="Q243" s="112">
        <v>2</v>
      </c>
      <c r="R243" s="112">
        <v>8</v>
      </c>
      <c r="S243" s="92" t="s">
        <v>138</v>
      </c>
      <c r="T243" s="92" t="s">
        <v>343</v>
      </c>
      <c r="U243" s="92" t="s">
        <v>344</v>
      </c>
      <c r="V243" s="113" t="s">
        <v>345</v>
      </c>
      <c r="W243" s="113" t="s">
        <v>52</v>
      </c>
      <c r="X243" s="113" t="s">
        <v>6</v>
      </c>
      <c r="Y243" s="114" t="s">
        <v>201</v>
      </c>
      <c r="Z243" s="92">
        <f>INDEX($AS$3:$AV$6,MATCH($W243,$AR$3:$AR$6,FALSE),MATCH($Y243,AS$7:$AV$7,FALSE))</f>
        <v>6</v>
      </c>
      <c r="AA243" s="92" t="s">
        <v>254</v>
      </c>
      <c r="AB243" s="92"/>
      <c r="AC243" s="92"/>
      <c r="AD243" s="113" t="s">
        <v>346</v>
      </c>
      <c r="AE243" s="113" t="s">
        <v>347</v>
      </c>
      <c r="AF243" s="113" t="s">
        <v>258</v>
      </c>
      <c r="AG2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243" s="109" t="s">
        <v>259</v>
      </c>
      <c r="AI243" s="113" t="s">
        <v>53</v>
      </c>
      <c r="AJ243" s="113" t="s">
        <v>6</v>
      </c>
      <c r="AK243" s="114" t="s">
        <v>201</v>
      </c>
      <c r="AL243" s="92">
        <f t="shared" si="8"/>
        <v>4</v>
      </c>
      <c r="AM2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3" s="118"/>
      <c r="AO243" s="115" t="str">
        <f t="shared" si="9"/>
        <v>SI</v>
      </c>
      <c r="AP24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43" s="92" t="e" vm="14">
        <f>_xlfn.XLOOKUP(año24[[#This Row],[VALORACION DEL RIESGO RESULTANTE CON CONTROLES (Riesgo residual) - INTERPRETACIÓN DEL RIESGO]], Nivel[Calsificación], Nivel[Imagen])</f>
        <v>#VALUE!</v>
      </c>
    </row>
    <row r="244" spans="2:43" ht="102" x14ac:dyDescent="0.2">
      <c r="B244" s="92">
        <v>235</v>
      </c>
      <c r="C244" s="92">
        <v>2024</v>
      </c>
      <c r="D244" s="92" t="s">
        <v>244</v>
      </c>
      <c r="E244" s="109" t="s">
        <v>183</v>
      </c>
      <c r="F244" s="109" t="s">
        <v>469</v>
      </c>
      <c r="G244" s="109" t="s">
        <v>427</v>
      </c>
      <c r="H244" s="92" t="s">
        <v>467</v>
      </c>
      <c r="I244" s="92" t="s">
        <v>69</v>
      </c>
      <c r="J244" s="92" t="e" vm="21">
        <f>_xlfn.XLOOKUP(año24[[#This Row],[PELIGRO -Tipo]], Tabla12[Calsificación], Tabla12[Imagen])</f>
        <v>#VALUE!</v>
      </c>
      <c r="K244" s="92" t="s">
        <v>102</v>
      </c>
      <c r="L244" s="92" t="s">
        <v>129</v>
      </c>
      <c r="M244" s="112" t="s">
        <v>249</v>
      </c>
      <c r="N244" s="112" t="s">
        <v>250</v>
      </c>
      <c r="O244" s="112">
        <v>2</v>
      </c>
      <c r="P244" s="112">
        <v>1</v>
      </c>
      <c r="Q244" s="112">
        <v>2</v>
      </c>
      <c r="R244" s="112">
        <v>8</v>
      </c>
      <c r="S244" s="92" t="s">
        <v>138</v>
      </c>
      <c r="T244" s="92" t="s">
        <v>312</v>
      </c>
      <c r="U244" s="92" t="s">
        <v>318</v>
      </c>
      <c r="V244" s="113" t="s">
        <v>319</v>
      </c>
      <c r="W244" s="113" t="s">
        <v>53</v>
      </c>
      <c r="X244" s="113" t="s">
        <v>6</v>
      </c>
      <c r="Y244" s="114" t="s">
        <v>40</v>
      </c>
      <c r="Z244" s="92">
        <f>INDEX($AS$3:$AV$6,MATCH($W244,$AR$3:$AR$6,FALSE),MATCH($Y244,AS$7:$AV$7,FALSE))</f>
        <v>6</v>
      </c>
      <c r="AA244" s="92" t="s">
        <v>254</v>
      </c>
      <c r="AB244" s="92" t="s">
        <v>255</v>
      </c>
      <c r="AC244" s="92" t="s">
        <v>255</v>
      </c>
      <c r="AD244" s="113" t="s">
        <v>255</v>
      </c>
      <c r="AE244" s="113" t="s">
        <v>320</v>
      </c>
      <c r="AF244" s="113" t="s">
        <v>258</v>
      </c>
      <c r="AG2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244" s="109" t="s">
        <v>259</v>
      </c>
      <c r="AI244" s="113" t="s">
        <v>53</v>
      </c>
      <c r="AJ244" s="113" t="s">
        <v>6</v>
      </c>
      <c r="AK244" s="114" t="s">
        <v>201</v>
      </c>
      <c r="AL244" s="92">
        <f t="shared" si="8"/>
        <v>4</v>
      </c>
      <c r="AM2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4" s="118"/>
      <c r="AO244" s="115" t="str">
        <f t="shared" si="9"/>
        <v>SI</v>
      </c>
      <c r="AP24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44" s="92" t="e" vm="14">
        <f>_xlfn.XLOOKUP(año24[[#This Row],[VALORACION DEL RIESGO RESULTANTE CON CONTROLES (Riesgo residual) - INTERPRETACIÓN DEL RIESGO]], Nivel[Calsificación], Nivel[Imagen])</f>
        <v>#VALUE!</v>
      </c>
    </row>
    <row r="245" spans="2:43" ht="204" x14ac:dyDescent="0.2">
      <c r="B245" s="92">
        <v>236</v>
      </c>
      <c r="C245" s="92">
        <v>2024</v>
      </c>
      <c r="D245" s="92" t="s">
        <v>244</v>
      </c>
      <c r="E245" s="109" t="s">
        <v>183</v>
      </c>
      <c r="F245" s="109" t="s">
        <v>469</v>
      </c>
      <c r="G245" s="109" t="s">
        <v>427</v>
      </c>
      <c r="H245" s="92" t="s">
        <v>468</v>
      </c>
      <c r="I245" s="92" t="s">
        <v>70</v>
      </c>
      <c r="J245" s="92" t="e" vm="13">
        <f>_xlfn.XLOOKUP(año24[[#This Row],[PELIGRO -Tipo]], Tabla12[Calsificación], Tabla12[Imagen])</f>
        <v>#VALUE!</v>
      </c>
      <c r="K245" s="92" t="s">
        <v>87</v>
      </c>
      <c r="L245" s="92" t="s">
        <v>128</v>
      </c>
      <c r="M245" s="112" t="s">
        <v>249</v>
      </c>
      <c r="N245" s="112" t="s">
        <v>250</v>
      </c>
      <c r="O245" s="112">
        <v>2</v>
      </c>
      <c r="P245" s="112">
        <v>1</v>
      </c>
      <c r="Q245" s="112">
        <v>2</v>
      </c>
      <c r="R245" s="112">
        <v>8</v>
      </c>
      <c r="S245" s="92" t="s">
        <v>138</v>
      </c>
      <c r="T245" s="92" t="s">
        <v>305</v>
      </c>
      <c r="U245" s="92" t="s">
        <v>306</v>
      </c>
      <c r="V245" s="113" t="s">
        <v>307</v>
      </c>
      <c r="W245" s="113" t="s">
        <v>52</v>
      </c>
      <c r="X245" s="113" t="s">
        <v>6</v>
      </c>
      <c r="Y245" s="114" t="s">
        <v>40</v>
      </c>
      <c r="Z245" s="92">
        <f>INDEX($AS$3:$AV$6,MATCH($W245,$AR$3:$AR$6,FALSE),MATCH($Y245,AS$7:$AV$7,FALSE))</f>
        <v>9</v>
      </c>
      <c r="AA245" s="92" t="s">
        <v>254</v>
      </c>
      <c r="AB245" s="92" t="s">
        <v>255</v>
      </c>
      <c r="AC245" s="92" t="s">
        <v>255</v>
      </c>
      <c r="AD245" s="113" t="s">
        <v>308</v>
      </c>
      <c r="AE245" s="113" t="s">
        <v>309</v>
      </c>
      <c r="AF245" s="113" t="s">
        <v>258</v>
      </c>
      <c r="AG2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245" s="109" t="s">
        <v>259</v>
      </c>
      <c r="AI245" s="113" t="s">
        <v>53</v>
      </c>
      <c r="AJ245" s="113" t="s">
        <v>6</v>
      </c>
      <c r="AK245" s="114" t="s">
        <v>201</v>
      </c>
      <c r="AL245" s="92">
        <f t="shared" si="8"/>
        <v>4</v>
      </c>
      <c r="AM2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5" s="118"/>
      <c r="AO245" s="115" t="str">
        <f t="shared" si="9"/>
        <v>SI</v>
      </c>
      <c r="AP24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45" s="92" t="e" vm="14">
        <f>_xlfn.XLOOKUP(año24[[#This Row],[VALORACION DEL RIESGO RESULTANTE CON CONTROLES (Riesgo residual) - INTERPRETACIÓN DEL RIESGO]], Nivel[Calsificación], Nivel[Imagen])</f>
        <v>#VALUE!</v>
      </c>
    </row>
    <row r="246" spans="2:43" ht="102" x14ac:dyDescent="0.2">
      <c r="B246" s="92">
        <v>237</v>
      </c>
      <c r="C246" s="92">
        <v>2024</v>
      </c>
      <c r="D246" s="92" t="s">
        <v>244</v>
      </c>
      <c r="E246" s="109" t="s">
        <v>183</v>
      </c>
      <c r="F246" s="109" t="s">
        <v>469</v>
      </c>
      <c r="G246" s="109" t="s">
        <v>427</v>
      </c>
      <c r="H246" s="92" t="s">
        <v>478</v>
      </c>
      <c r="I246" s="92" t="s">
        <v>67</v>
      </c>
      <c r="J246" s="92" t="e" vm="18">
        <f>_xlfn.XLOOKUP(año24[[#This Row],[PELIGRO -Tipo]], Tabla12[Calsificación], Tabla12[Imagen])</f>
        <v>#VALUE!</v>
      </c>
      <c r="K246" s="92" t="s">
        <v>115</v>
      </c>
      <c r="L246" s="92" t="s">
        <v>130</v>
      </c>
      <c r="M246" s="112" t="s">
        <v>249</v>
      </c>
      <c r="N246" s="112" t="s">
        <v>250</v>
      </c>
      <c r="O246" s="112">
        <v>2</v>
      </c>
      <c r="P246" s="112">
        <v>1</v>
      </c>
      <c r="Q246" s="112">
        <v>2</v>
      </c>
      <c r="R246" s="112">
        <v>8</v>
      </c>
      <c r="S246" s="92" t="s">
        <v>138</v>
      </c>
      <c r="T246" s="92" t="s">
        <v>273</v>
      </c>
      <c r="U246" s="92" t="s">
        <v>274</v>
      </c>
      <c r="V246" s="113" t="s">
        <v>275</v>
      </c>
      <c r="W246" s="113" t="s">
        <v>53</v>
      </c>
      <c r="X246" s="113" t="s">
        <v>6</v>
      </c>
      <c r="Y246" s="114" t="s">
        <v>40</v>
      </c>
      <c r="Z246" s="92">
        <f>INDEX($AS$3:$AV$6,MATCH($W246,$AR$3:$AR$6,FALSE),MATCH($Y246,AS$7:$AV$7,FALSE))</f>
        <v>6</v>
      </c>
      <c r="AA246" s="92" t="s">
        <v>254</v>
      </c>
      <c r="AB246" s="92" t="s">
        <v>255</v>
      </c>
      <c r="AC246" s="92" t="s">
        <v>255</v>
      </c>
      <c r="AD246" s="113" t="s">
        <v>255</v>
      </c>
      <c r="AE246" s="113" t="s">
        <v>276</v>
      </c>
      <c r="AF246" s="113" t="s">
        <v>258</v>
      </c>
      <c r="AG2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46" s="109" t="s">
        <v>259</v>
      </c>
      <c r="AI246" s="113" t="s">
        <v>53</v>
      </c>
      <c r="AJ246" s="113" t="s">
        <v>6</v>
      </c>
      <c r="AK246" s="114" t="s">
        <v>201</v>
      </c>
      <c r="AL246" s="92">
        <f t="shared" si="8"/>
        <v>4</v>
      </c>
      <c r="AM2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6" s="118"/>
      <c r="AO246" s="115" t="str">
        <f t="shared" si="9"/>
        <v>SI</v>
      </c>
      <c r="AP24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46" s="92" t="e" vm="14">
        <f>_xlfn.XLOOKUP(año24[[#This Row],[VALORACION DEL RIESGO RESULTANTE CON CONTROLES (Riesgo residual) - INTERPRETACIÓN DEL RIESGO]], Nivel[Calsificación], Nivel[Imagen])</f>
        <v>#VALUE!</v>
      </c>
    </row>
    <row r="247" spans="2:43" ht="102" x14ac:dyDescent="0.2">
      <c r="B247" s="92">
        <v>238</v>
      </c>
      <c r="C247" s="92">
        <v>2024</v>
      </c>
      <c r="D247" s="92" t="s">
        <v>244</v>
      </c>
      <c r="E247" s="109" t="s">
        <v>183</v>
      </c>
      <c r="F247" s="109" t="s">
        <v>469</v>
      </c>
      <c r="G247" s="109" t="s">
        <v>427</v>
      </c>
      <c r="H247" s="92" t="s">
        <v>479</v>
      </c>
      <c r="I247" s="92" t="s">
        <v>67</v>
      </c>
      <c r="J247" s="92" t="e" vm="18">
        <f>_xlfn.XLOOKUP(año24[[#This Row],[PELIGRO -Tipo]], Tabla12[Calsificación], Tabla12[Imagen])</f>
        <v>#VALUE!</v>
      </c>
      <c r="K247" s="92" t="s">
        <v>100</v>
      </c>
      <c r="L247" s="92" t="s">
        <v>130</v>
      </c>
      <c r="M247" s="112" t="s">
        <v>249</v>
      </c>
      <c r="N247" s="112" t="s">
        <v>250</v>
      </c>
      <c r="O247" s="112">
        <v>2</v>
      </c>
      <c r="P247" s="112">
        <v>1</v>
      </c>
      <c r="Q247" s="112">
        <v>2</v>
      </c>
      <c r="R247" s="112">
        <v>8</v>
      </c>
      <c r="S247" s="92" t="s">
        <v>138</v>
      </c>
      <c r="T247" s="92" t="s">
        <v>273</v>
      </c>
      <c r="U247" s="92" t="s">
        <v>274</v>
      </c>
      <c r="V247" s="113" t="s">
        <v>275</v>
      </c>
      <c r="W247" s="113" t="s">
        <v>53</v>
      </c>
      <c r="X247" s="113" t="s">
        <v>6</v>
      </c>
      <c r="Y247" s="114" t="s">
        <v>40</v>
      </c>
      <c r="Z247" s="92">
        <f>INDEX($AS$3:$AV$6,MATCH($W247,$AR$3:$AR$6,FALSE),MATCH($Y247,AS$7:$AV$7,FALSE))</f>
        <v>6</v>
      </c>
      <c r="AA247" s="92" t="s">
        <v>254</v>
      </c>
      <c r="AB247" s="92" t="s">
        <v>255</v>
      </c>
      <c r="AC247" s="92" t="s">
        <v>255</v>
      </c>
      <c r="AD247" s="113" t="s">
        <v>255</v>
      </c>
      <c r="AE247" s="113" t="s">
        <v>276</v>
      </c>
      <c r="AF247" s="113" t="s">
        <v>258</v>
      </c>
      <c r="AG2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47" s="109" t="s">
        <v>259</v>
      </c>
      <c r="AI247" s="113" t="s">
        <v>53</v>
      </c>
      <c r="AJ247" s="113" t="s">
        <v>6</v>
      </c>
      <c r="AK247" s="114" t="s">
        <v>201</v>
      </c>
      <c r="AL247" s="92">
        <f t="shared" si="8"/>
        <v>4</v>
      </c>
      <c r="AM2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7" s="118"/>
      <c r="AO247" s="115" t="str">
        <f t="shared" si="9"/>
        <v>SI</v>
      </c>
      <c r="AP24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47" s="92" t="e" vm="14">
        <f>_xlfn.XLOOKUP(año24[[#This Row],[VALORACION DEL RIESGO RESULTANTE CON CONTROLES (Riesgo residual) - INTERPRETACIÓN DEL RIESGO]], Nivel[Calsificación], Nivel[Imagen])</f>
        <v>#VALUE!</v>
      </c>
    </row>
    <row r="248" spans="2:43" ht="102" x14ac:dyDescent="0.2">
      <c r="B248" s="92">
        <v>239</v>
      </c>
      <c r="C248" s="92">
        <v>2024</v>
      </c>
      <c r="D248" s="92" t="s">
        <v>244</v>
      </c>
      <c r="E248" s="109" t="s">
        <v>183</v>
      </c>
      <c r="F248" s="109" t="s">
        <v>469</v>
      </c>
      <c r="G248" s="109" t="s">
        <v>427</v>
      </c>
      <c r="H248" s="92" t="s">
        <v>272</v>
      </c>
      <c r="I248" s="92" t="s">
        <v>67</v>
      </c>
      <c r="J248" s="92" t="e" vm="18">
        <f>_xlfn.XLOOKUP(año24[[#This Row],[PELIGRO -Tipo]], Tabla12[Calsificación], Tabla12[Imagen])</f>
        <v>#VALUE!</v>
      </c>
      <c r="K248" s="92" t="s">
        <v>100</v>
      </c>
      <c r="L248" s="92" t="s">
        <v>130</v>
      </c>
      <c r="M248" s="112" t="s">
        <v>249</v>
      </c>
      <c r="N248" s="112" t="s">
        <v>250</v>
      </c>
      <c r="O248" s="112">
        <v>2</v>
      </c>
      <c r="P248" s="112">
        <v>1</v>
      </c>
      <c r="Q248" s="112">
        <v>2</v>
      </c>
      <c r="R248" s="112">
        <v>8</v>
      </c>
      <c r="S248" s="92" t="s">
        <v>138</v>
      </c>
      <c r="T248" s="92" t="s">
        <v>273</v>
      </c>
      <c r="U248" s="92" t="s">
        <v>274</v>
      </c>
      <c r="V248" s="113" t="s">
        <v>275</v>
      </c>
      <c r="W248" s="113" t="s">
        <v>53</v>
      </c>
      <c r="X248" s="113" t="s">
        <v>6</v>
      </c>
      <c r="Y248" s="114" t="s">
        <v>40</v>
      </c>
      <c r="Z248" s="92">
        <f>INDEX($AS$3:$AV$6,MATCH($W248,$AR$3:$AR$6,FALSE),MATCH($Y248,AS$7:$AV$7,FALSE))</f>
        <v>6</v>
      </c>
      <c r="AA248" s="92" t="s">
        <v>254</v>
      </c>
      <c r="AB248" s="92" t="s">
        <v>255</v>
      </c>
      <c r="AC248" s="92" t="s">
        <v>255</v>
      </c>
      <c r="AD248" s="113" t="s">
        <v>255</v>
      </c>
      <c r="AE248" s="113" t="s">
        <v>276</v>
      </c>
      <c r="AF248" s="113" t="s">
        <v>258</v>
      </c>
      <c r="AG2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48" s="109" t="s">
        <v>259</v>
      </c>
      <c r="AI248" s="113" t="s">
        <v>53</v>
      </c>
      <c r="AJ248" s="113" t="s">
        <v>6</v>
      </c>
      <c r="AK248" s="114" t="s">
        <v>201</v>
      </c>
      <c r="AL248" s="92">
        <f t="shared" si="8"/>
        <v>4</v>
      </c>
      <c r="AM2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8" s="118"/>
      <c r="AO248" s="115" t="str">
        <f t="shared" si="9"/>
        <v>SI</v>
      </c>
      <c r="AP24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48" s="92" t="e" vm="14">
        <f>_xlfn.XLOOKUP(año24[[#This Row],[VALORACION DEL RIESGO RESULTANTE CON CONTROLES (Riesgo residual) - INTERPRETACIÓN DEL RIESGO]], Nivel[Calsificación], Nivel[Imagen])</f>
        <v>#VALUE!</v>
      </c>
    </row>
    <row r="249" spans="2:43" ht="132.6" x14ac:dyDescent="0.2">
      <c r="B249" s="92">
        <v>240</v>
      </c>
      <c r="C249" s="92">
        <v>2024</v>
      </c>
      <c r="D249" s="92" t="s">
        <v>244</v>
      </c>
      <c r="E249" s="109" t="s">
        <v>183</v>
      </c>
      <c r="F249" s="109" t="s">
        <v>469</v>
      </c>
      <c r="G249" s="109" t="s">
        <v>427</v>
      </c>
      <c r="H249" s="92" t="s">
        <v>480</v>
      </c>
      <c r="I249" s="92" t="s">
        <v>70</v>
      </c>
      <c r="J249" s="92" t="e" vm="13">
        <f>_xlfn.XLOOKUP(año24[[#This Row],[PELIGRO -Tipo]], Tabla12[Calsificación], Tabla12[Imagen])</f>
        <v>#VALUE!</v>
      </c>
      <c r="K249" s="92" t="s">
        <v>103</v>
      </c>
      <c r="L249" s="92" t="s">
        <v>128</v>
      </c>
      <c r="M249" s="112" t="s">
        <v>249</v>
      </c>
      <c r="N249" s="112" t="s">
        <v>250</v>
      </c>
      <c r="O249" s="112">
        <v>2</v>
      </c>
      <c r="P249" s="112">
        <v>1</v>
      </c>
      <c r="Q249" s="112">
        <v>2</v>
      </c>
      <c r="R249" s="112">
        <v>8</v>
      </c>
      <c r="S249" s="92" t="s">
        <v>138</v>
      </c>
      <c r="T249" s="92" t="s">
        <v>289</v>
      </c>
      <c r="U249" s="92" t="s">
        <v>290</v>
      </c>
      <c r="V249" s="113" t="s">
        <v>291</v>
      </c>
      <c r="W249" s="113" t="s">
        <v>51</v>
      </c>
      <c r="X249" s="113" t="s">
        <v>6</v>
      </c>
      <c r="Y249" s="114" t="s">
        <v>201</v>
      </c>
      <c r="Z249" s="92">
        <f>INDEX($AS$3:$AV$6,MATCH($W249,$AR$3:$AR$6,FALSE),MATCH($Y249,AS$7:$AV$7,FALSE))</f>
        <v>8</v>
      </c>
      <c r="AA249" s="92" t="s">
        <v>254</v>
      </c>
      <c r="AB249" s="92" t="s">
        <v>255</v>
      </c>
      <c r="AC249" s="92" t="s">
        <v>255</v>
      </c>
      <c r="AD249" s="113" t="s">
        <v>255</v>
      </c>
      <c r="AE249" s="113" t="s">
        <v>292</v>
      </c>
      <c r="AF249" s="113" t="s">
        <v>258</v>
      </c>
      <c r="AG2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249" s="109" t="s">
        <v>259</v>
      </c>
      <c r="AI249" s="113" t="s">
        <v>51</v>
      </c>
      <c r="AJ249" s="113" t="s">
        <v>6</v>
      </c>
      <c r="AK249" s="114" t="s">
        <v>46</v>
      </c>
      <c r="AL249" s="92">
        <f t="shared" si="8"/>
        <v>4</v>
      </c>
      <c r="AM2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49" s="118"/>
      <c r="AO249" s="115" t="str">
        <f t="shared" si="9"/>
        <v>SI</v>
      </c>
      <c r="AP24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49" s="92" t="e" vm="14">
        <f>_xlfn.XLOOKUP(año24[[#This Row],[VALORACION DEL RIESGO RESULTANTE CON CONTROLES (Riesgo residual) - INTERPRETACIÓN DEL RIESGO]], Nivel[Calsificación], Nivel[Imagen])</f>
        <v>#VALUE!</v>
      </c>
    </row>
    <row r="250" spans="2:43" ht="132.6" x14ac:dyDescent="0.2">
      <c r="B250" s="92">
        <v>241</v>
      </c>
      <c r="C250" s="92">
        <v>2024</v>
      </c>
      <c r="D250" s="92" t="s">
        <v>244</v>
      </c>
      <c r="E250" s="109" t="s">
        <v>183</v>
      </c>
      <c r="F250" s="109" t="s">
        <v>469</v>
      </c>
      <c r="G250" s="109" t="s">
        <v>427</v>
      </c>
      <c r="H250" s="92" t="s">
        <v>288</v>
      </c>
      <c r="I250" s="92" t="s">
        <v>70</v>
      </c>
      <c r="J250" s="92" t="e" vm="13">
        <f>_xlfn.XLOOKUP(año24[[#This Row],[PELIGRO -Tipo]], Tabla12[Calsificación], Tabla12[Imagen])</f>
        <v>#VALUE!</v>
      </c>
      <c r="K250" s="92" t="s">
        <v>103</v>
      </c>
      <c r="L250" s="92" t="s">
        <v>128</v>
      </c>
      <c r="M250" s="112" t="s">
        <v>249</v>
      </c>
      <c r="N250" s="112" t="s">
        <v>250</v>
      </c>
      <c r="O250" s="112">
        <v>2</v>
      </c>
      <c r="P250" s="112">
        <v>1</v>
      </c>
      <c r="Q250" s="112">
        <v>2</v>
      </c>
      <c r="R250" s="112">
        <v>1</v>
      </c>
      <c r="S250" s="92" t="s">
        <v>138</v>
      </c>
      <c r="T250" s="92" t="s">
        <v>289</v>
      </c>
      <c r="U250" s="92" t="s">
        <v>290</v>
      </c>
      <c r="V250" s="113" t="s">
        <v>291</v>
      </c>
      <c r="W250" s="113" t="s">
        <v>51</v>
      </c>
      <c r="X250" s="113" t="s">
        <v>6</v>
      </c>
      <c r="Y250" s="114" t="s">
        <v>201</v>
      </c>
      <c r="Z250" s="92">
        <f>INDEX($AS$3:$AV$6,MATCH($W250,$AR$3:$AR$6,FALSE),MATCH($Y250,AS$7:$AV$7,FALSE))</f>
        <v>8</v>
      </c>
      <c r="AA250" s="92" t="s">
        <v>254</v>
      </c>
      <c r="AB250" s="92" t="s">
        <v>255</v>
      </c>
      <c r="AC250" s="92" t="s">
        <v>255</v>
      </c>
      <c r="AD250" s="113" t="s">
        <v>255</v>
      </c>
      <c r="AE250" s="113" t="s">
        <v>292</v>
      </c>
      <c r="AF250" s="113" t="s">
        <v>258</v>
      </c>
      <c r="AG2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250" s="109" t="s">
        <v>259</v>
      </c>
      <c r="AI250" s="113" t="s">
        <v>51</v>
      </c>
      <c r="AJ250" s="113" t="s">
        <v>6</v>
      </c>
      <c r="AK250" s="114" t="s">
        <v>46</v>
      </c>
      <c r="AL250" s="92">
        <f t="shared" si="8"/>
        <v>4</v>
      </c>
      <c r="AM2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0" s="118"/>
      <c r="AO250" s="115" t="str">
        <f t="shared" si="9"/>
        <v>SI</v>
      </c>
      <c r="AP25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50" s="92" t="e" vm="14">
        <f>_xlfn.XLOOKUP(año24[[#This Row],[VALORACION DEL RIESGO RESULTANTE CON CONTROLES (Riesgo residual) - INTERPRETACIÓN DEL RIESGO]], Nivel[Calsificación], Nivel[Imagen])</f>
        <v>#VALUE!</v>
      </c>
    </row>
    <row r="251" spans="2:43" ht="132.6" x14ac:dyDescent="0.2">
      <c r="B251" s="92">
        <v>242</v>
      </c>
      <c r="C251" s="92">
        <v>2024</v>
      </c>
      <c r="D251" s="92" t="s">
        <v>244</v>
      </c>
      <c r="E251" s="109" t="s">
        <v>183</v>
      </c>
      <c r="F251" s="109" t="s">
        <v>469</v>
      </c>
      <c r="G251" s="109" t="s">
        <v>427</v>
      </c>
      <c r="H251" s="92" t="s">
        <v>481</v>
      </c>
      <c r="I251" s="92" t="s">
        <v>66</v>
      </c>
      <c r="J251" s="92" t="e" vm="19">
        <f>_xlfn.XLOOKUP(año24[[#This Row],[PELIGRO -Tipo]], Tabla12[Calsificación], Tabla12[Imagen])</f>
        <v>#VALUE!</v>
      </c>
      <c r="K251" s="92" t="s">
        <v>99</v>
      </c>
      <c r="L251" s="92" t="s">
        <v>128</v>
      </c>
      <c r="M251" s="112" t="s">
        <v>249</v>
      </c>
      <c r="N251" s="112" t="s">
        <v>250</v>
      </c>
      <c r="O251" s="112">
        <v>2</v>
      </c>
      <c r="P251" s="112">
        <v>1</v>
      </c>
      <c r="Q251" s="112">
        <v>2</v>
      </c>
      <c r="R251" s="112">
        <v>2</v>
      </c>
      <c r="S251" s="92" t="s">
        <v>138</v>
      </c>
      <c r="T251" s="92" t="s">
        <v>346</v>
      </c>
      <c r="U251" s="92" t="s">
        <v>410</v>
      </c>
      <c r="V251" s="113" t="s">
        <v>411</v>
      </c>
      <c r="W251" s="113" t="s">
        <v>53</v>
      </c>
      <c r="X251" s="113" t="s">
        <v>6</v>
      </c>
      <c r="Y251" s="114" t="s">
        <v>40</v>
      </c>
      <c r="Z251" s="92">
        <f>INDEX($AS$3:$AV$6,MATCH($W251,$AR$3:$AR$6,FALSE),MATCH($Y251,AS$7:$AV$7,FALSE))</f>
        <v>6</v>
      </c>
      <c r="AA251" s="92" t="s">
        <v>254</v>
      </c>
      <c r="AB251" s="92" t="s">
        <v>255</v>
      </c>
      <c r="AC251" s="92" t="s">
        <v>255</v>
      </c>
      <c r="AD251" s="113" t="s">
        <v>346</v>
      </c>
      <c r="AE251" s="113" t="s">
        <v>412</v>
      </c>
      <c r="AF251" s="113" t="s">
        <v>258</v>
      </c>
      <c r="AG2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251" s="109" t="s">
        <v>259</v>
      </c>
      <c r="AI251" s="113" t="s">
        <v>53</v>
      </c>
      <c r="AJ251" s="113" t="s">
        <v>6</v>
      </c>
      <c r="AK251" s="114" t="s">
        <v>201</v>
      </c>
      <c r="AL251" s="92">
        <f t="shared" si="8"/>
        <v>4</v>
      </c>
      <c r="AM2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1" s="118"/>
      <c r="AO251" s="115" t="str">
        <f t="shared" si="9"/>
        <v>SI</v>
      </c>
      <c r="AP25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51" s="92" t="e" vm="14">
        <f>_xlfn.XLOOKUP(año24[[#This Row],[VALORACION DEL RIESGO RESULTANTE CON CONTROLES (Riesgo residual) - INTERPRETACIÓN DEL RIESGO]], Nivel[Calsificación], Nivel[Imagen])</f>
        <v>#VALUE!</v>
      </c>
    </row>
    <row r="252" spans="2:43" ht="102" x14ac:dyDescent="0.2">
      <c r="B252" s="92">
        <v>243</v>
      </c>
      <c r="C252" s="92">
        <v>2024</v>
      </c>
      <c r="D252" s="92" t="s">
        <v>244</v>
      </c>
      <c r="E252" s="109" t="s">
        <v>183</v>
      </c>
      <c r="F252" s="109" t="s">
        <v>469</v>
      </c>
      <c r="G252" s="109" t="s">
        <v>427</v>
      </c>
      <c r="H252" s="92" t="s">
        <v>482</v>
      </c>
      <c r="I252" s="92" t="s">
        <v>67</v>
      </c>
      <c r="J252" s="92" t="e" vm="18">
        <f>_xlfn.XLOOKUP(año24[[#This Row],[PELIGRO -Tipo]], Tabla12[Calsificación], Tabla12[Imagen])</f>
        <v>#VALUE!</v>
      </c>
      <c r="K252" s="92" t="s">
        <v>100</v>
      </c>
      <c r="L252" s="92" t="s">
        <v>130</v>
      </c>
      <c r="M252" s="112" t="s">
        <v>249</v>
      </c>
      <c r="N252" s="112" t="s">
        <v>250</v>
      </c>
      <c r="O252" s="112">
        <v>2</v>
      </c>
      <c r="P252" s="112">
        <v>1</v>
      </c>
      <c r="Q252" s="112">
        <v>2</v>
      </c>
      <c r="R252" s="112">
        <v>8</v>
      </c>
      <c r="S252" s="92" t="s">
        <v>138</v>
      </c>
      <c r="T252" s="92" t="s">
        <v>273</v>
      </c>
      <c r="U252" s="92" t="s">
        <v>274</v>
      </c>
      <c r="V252" s="113" t="s">
        <v>275</v>
      </c>
      <c r="W252" s="113" t="s">
        <v>53</v>
      </c>
      <c r="X252" s="113" t="s">
        <v>6</v>
      </c>
      <c r="Y252" s="114" t="s">
        <v>40</v>
      </c>
      <c r="Z252" s="92">
        <f>INDEX($AS$3:$AV$6,MATCH($W252,$AR$3:$AR$6,FALSE),MATCH($Y252,AS$7:$AV$7,FALSE))</f>
        <v>6</v>
      </c>
      <c r="AA252" s="92" t="s">
        <v>254</v>
      </c>
      <c r="AB252" s="92" t="s">
        <v>255</v>
      </c>
      <c r="AC252" s="92" t="s">
        <v>255</v>
      </c>
      <c r="AD252" s="113" t="s">
        <v>255</v>
      </c>
      <c r="AE252" s="113" t="s">
        <v>276</v>
      </c>
      <c r="AF252" s="113" t="s">
        <v>258</v>
      </c>
      <c r="AG2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52" s="109" t="s">
        <v>259</v>
      </c>
      <c r="AI252" s="113" t="s">
        <v>53</v>
      </c>
      <c r="AJ252" s="113" t="s">
        <v>6</v>
      </c>
      <c r="AK252" s="114" t="s">
        <v>201</v>
      </c>
      <c r="AL252" s="92">
        <f t="shared" si="8"/>
        <v>4</v>
      </c>
      <c r="AM2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2" s="118"/>
      <c r="AO252" s="115" t="str">
        <f t="shared" si="9"/>
        <v>SI</v>
      </c>
      <c r="AP25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52" s="92" t="e" vm="14">
        <f>_xlfn.XLOOKUP(año24[[#This Row],[VALORACION DEL RIESGO RESULTANTE CON CONTROLES (Riesgo residual) - INTERPRETACIÓN DEL RIESGO]], Nivel[Calsificación], Nivel[Imagen])</f>
        <v>#VALUE!</v>
      </c>
    </row>
    <row r="253" spans="2:43" ht="234.6" x14ac:dyDescent="0.2">
      <c r="B253" s="92">
        <v>244</v>
      </c>
      <c r="C253" s="92">
        <v>2024</v>
      </c>
      <c r="D253" s="92" t="s">
        <v>244</v>
      </c>
      <c r="E253" s="109" t="s">
        <v>183</v>
      </c>
      <c r="F253" s="109" t="s">
        <v>469</v>
      </c>
      <c r="G253" s="109" t="s">
        <v>427</v>
      </c>
      <c r="H253" s="92" t="s">
        <v>281</v>
      </c>
      <c r="I253" s="92" t="s">
        <v>65</v>
      </c>
      <c r="J253" s="92" t="e" vm="20">
        <f>_xlfn.XLOOKUP(año24[[#This Row],[PELIGRO -Tipo]], Tabla12[Calsificación], Tabla12[Imagen])</f>
        <v>#VALUE!</v>
      </c>
      <c r="K253" s="92" t="s">
        <v>113</v>
      </c>
      <c r="L253" s="92" t="s">
        <v>128</v>
      </c>
      <c r="M253" s="112" t="s">
        <v>249</v>
      </c>
      <c r="N253" s="112" t="s">
        <v>250</v>
      </c>
      <c r="O253" s="112">
        <v>2</v>
      </c>
      <c r="P253" s="112">
        <v>1</v>
      </c>
      <c r="Q253" s="112">
        <v>2</v>
      </c>
      <c r="R253" s="112">
        <v>2</v>
      </c>
      <c r="S253" s="92" t="s">
        <v>138</v>
      </c>
      <c r="T253" s="92" t="s">
        <v>255</v>
      </c>
      <c r="U253" s="92" t="s">
        <v>282</v>
      </c>
      <c r="V253" s="113" t="s">
        <v>283</v>
      </c>
      <c r="W253" s="113" t="s">
        <v>53</v>
      </c>
      <c r="X253" s="113" t="s">
        <v>6</v>
      </c>
      <c r="Y253" s="114" t="s">
        <v>40</v>
      </c>
      <c r="Z253" s="92">
        <f>INDEX($AS$3:$AV$6,MATCH($W253,$AR$3:$AR$6,FALSE),MATCH($Y253,AS$7:$AV$7,FALSE))</f>
        <v>6</v>
      </c>
      <c r="AA253" s="92" t="s">
        <v>254</v>
      </c>
      <c r="AB253" s="92" t="s">
        <v>255</v>
      </c>
      <c r="AC253" s="92" t="s">
        <v>255</v>
      </c>
      <c r="AD253" s="113" t="s">
        <v>255</v>
      </c>
      <c r="AE253" s="113" t="s">
        <v>284</v>
      </c>
      <c r="AF253" s="113" t="s">
        <v>258</v>
      </c>
      <c r="AG2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253" s="109" t="s">
        <v>259</v>
      </c>
      <c r="AI253" s="113" t="s">
        <v>53</v>
      </c>
      <c r="AJ253" s="113" t="s">
        <v>6</v>
      </c>
      <c r="AK253" s="114" t="s">
        <v>201</v>
      </c>
      <c r="AL253" s="92">
        <f t="shared" si="8"/>
        <v>4</v>
      </c>
      <c r="AM2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3" s="118"/>
      <c r="AO253" s="115" t="str">
        <f t="shared" si="9"/>
        <v>SI</v>
      </c>
      <c r="AP25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53" s="92" t="e" vm="14">
        <f>_xlfn.XLOOKUP(año24[[#This Row],[VALORACION DEL RIESGO RESULTANTE CON CONTROLES (Riesgo residual) - INTERPRETACIÓN DEL RIESGO]], Nivel[Calsificación], Nivel[Imagen])</f>
        <v>#VALUE!</v>
      </c>
    </row>
    <row r="254" spans="2:43" ht="91.8" x14ac:dyDescent="0.2">
      <c r="B254" s="92">
        <v>245</v>
      </c>
      <c r="C254" s="92">
        <v>2024</v>
      </c>
      <c r="D254" s="92" t="s">
        <v>244</v>
      </c>
      <c r="E254" s="109" t="s">
        <v>183</v>
      </c>
      <c r="F254" s="109" t="s">
        <v>469</v>
      </c>
      <c r="G254" s="109" t="s">
        <v>427</v>
      </c>
      <c r="H254" s="92" t="s">
        <v>285</v>
      </c>
      <c r="I254" s="92" t="s">
        <v>65</v>
      </c>
      <c r="J254" s="92" t="e" vm="20">
        <f>_xlfn.XLOOKUP(año24[[#This Row],[PELIGRO -Tipo]], Tabla12[Calsificación], Tabla12[Imagen])</f>
        <v>#VALUE!</v>
      </c>
      <c r="K254" s="92" t="s">
        <v>74</v>
      </c>
      <c r="L254" s="92" t="s">
        <v>129</v>
      </c>
      <c r="M254" s="112" t="s">
        <v>249</v>
      </c>
      <c r="N254" s="112" t="s">
        <v>250</v>
      </c>
      <c r="O254" s="112">
        <v>2</v>
      </c>
      <c r="P254" s="112">
        <v>1</v>
      </c>
      <c r="Q254" s="112">
        <v>2</v>
      </c>
      <c r="R254" s="112">
        <v>8</v>
      </c>
      <c r="S254" s="92" t="s">
        <v>138</v>
      </c>
      <c r="T254" s="92"/>
      <c r="U254" s="92"/>
      <c r="V254" s="113" t="s">
        <v>286</v>
      </c>
      <c r="W254" s="113" t="s">
        <v>53</v>
      </c>
      <c r="X254" s="113" t="s">
        <v>6</v>
      </c>
      <c r="Y254" s="114" t="s">
        <v>40</v>
      </c>
      <c r="Z254" s="92">
        <f>INDEX($AS$3:$AV$6,MATCH($W254,$AR$3:$AR$6,FALSE),MATCH($Y254,AS$7:$AV$7,FALSE))</f>
        <v>6</v>
      </c>
      <c r="AA254" s="92" t="s">
        <v>254</v>
      </c>
      <c r="AB254" s="92" t="s">
        <v>255</v>
      </c>
      <c r="AC254" s="92" t="s">
        <v>255</v>
      </c>
      <c r="AD254" s="113"/>
      <c r="AE254" s="113" t="s">
        <v>287</v>
      </c>
      <c r="AF254" s="113" t="s">
        <v>258</v>
      </c>
      <c r="AG2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254" s="109" t="s">
        <v>259</v>
      </c>
      <c r="AI254" s="113" t="s">
        <v>53</v>
      </c>
      <c r="AJ254" s="113" t="s">
        <v>6</v>
      </c>
      <c r="AK254" s="114" t="s">
        <v>201</v>
      </c>
      <c r="AL254" s="92">
        <f t="shared" si="8"/>
        <v>4</v>
      </c>
      <c r="AM2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4" s="118"/>
      <c r="AO254" s="115" t="str">
        <f t="shared" si="9"/>
        <v>SI</v>
      </c>
      <c r="AP25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54" s="92" t="e" vm="14">
        <f>_xlfn.XLOOKUP(año24[[#This Row],[VALORACION DEL RIESGO RESULTANTE CON CONTROLES (Riesgo residual) - INTERPRETACIÓN DEL RIESGO]], Nivel[Calsificación], Nivel[Imagen])</f>
        <v>#VALUE!</v>
      </c>
    </row>
    <row r="255" spans="2:43" ht="71.400000000000006" x14ac:dyDescent="0.2">
      <c r="B255" s="92">
        <v>246</v>
      </c>
      <c r="C255" s="92">
        <v>2024</v>
      </c>
      <c r="D255" s="92" t="s">
        <v>244</v>
      </c>
      <c r="E255" s="109" t="s">
        <v>183</v>
      </c>
      <c r="F255" s="109" t="s">
        <v>469</v>
      </c>
      <c r="G255" s="109" t="s">
        <v>427</v>
      </c>
      <c r="H255" s="92" t="s">
        <v>293</v>
      </c>
      <c r="I255" s="92" t="s">
        <v>70</v>
      </c>
      <c r="J255" s="92" t="e" vm="13">
        <f>_xlfn.XLOOKUP(año24[[#This Row],[PELIGRO -Tipo]], Tabla12[Calsificación], Tabla12[Imagen])</f>
        <v>#VALUE!</v>
      </c>
      <c r="K255" s="92" t="s">
        <v>117</v>
      </c>
      <c r="L255" s="92" t="s">
        <v>128</v>
      </c>
      <c r="M255" s="112" t="s">
        <v>249</v>
      </c>
      <c r="N255" s="112" t="s">
        <v>261</v>
      </c>
      <c r="O255" s="112">
        <v>2</v>
      </c>
      <c r="P255" s="112">
        <v>1</v>
      </c>
      <c r="Q255" s="112">
        <v>2</v>
      </c>
      <c r="R255" s="112">
        <v>2</v>
      </c>
      <c r="S255" s="92" t="s">
        <v>138</v>
      </c>
      <c r="T255" s="92"/>
      <c r="U255" s="92" t="s">
        <v>294</v>
      </c>
      <c r="V255" s="113" t="s">
        <v>295</v>
      </c>
      <c r="W255" s="113" t="s">
        <v>51</v>
      </c>
      <c r="X255" s="113" t="s">
        <v>6</v>
      </c>
      <c r="Y255" s="114" t="s">
        <v>201</v>
      </c>
      <c r="Z255" s="92">
        <f>INDEX($AS$3:$AV$6,MATCH($W255,$AR$3:$AR$6,FALSE),MATCH($Y255,AS$7:$AV$7,FALSE))</f>
        <v>8</v>
      </c>
      <c r="AA255" s="92" t="s">
        <v>254</v>
      </c>
      <c r="AB255" s="92" t="s">
        <v>255</v>
      </c>
      <c r="AC255" s="92" t="s">
        <v>255</v>
      </c>
      <c r="AD255" s="113" t="s">
        <v>255</v>
      </c>
      <c r="AE255" s="113" t="s">
        <v>296</v>
      </c>
      <c r="AF255" s="113" t="s">
        <v>255</v>
      </c>
      <c r="AG2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255" s="109" t="s">
        <v>259</v>
      </c>
      <c r="AI255" s="113" t="s">
        <v>53</v>
      </c>
      <c r="AJ255" s="113" t="s">
        <v>6</v>
      </c>
      <c r="AK255" s="114" t="s">
        <v>201</v>
      </c>
      <c r="AL255" s="92">
        <f t="shared" si="8"/>
        <v>4</v>
      </c>
      <c r="AM2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5" s="118"/>
      <c r="AO255" s="115" t="str">
        <f t="shared" si="9"/>
        <v>SI</v>
      </c>
      <c r="AP25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55" s="92" t="e" vm="14">
        <f>_xlfn.XLOOKUP(año24[[#This Row],[VALORACION DEL RIESGO RESULTANTE CON CONTROLES (Riesgo residual) - INTERPRETACIÓN DEL RIESGO]], Nivel[Calsificación], Nivel[Imagen])</f>
        <v>#VALUE!</v>
      </c>
    </row>
    <row r="256" spans="2:43" ht="336.6" x14ac:dyDescent="0.2">
      <c r="B256" s="92">
        <v>247</v>
      </c>
      <c r="C256" s="92">
        <v>2024</v>
      </c>
      <c r="D256" s="92" t="s">
        <v>244</v>
      </c>
      <c r="E256" s="109" t="s">
        <v>183</v>
      </c>
      <c r="F256" s="109" t="s">
        <v>483</v>
      </c>
      <c r="G256" s="109" t="s">
        <v>427</v>
      </c>
      <c r="H256" s="92" t="s">
        <v>484</v>
      </c>
      <c r="I256" s="92" t="s">
        <v>70</v>
      </c>
      <c r="J256" s="92" t="e" vm="13">
        <f>_xlfn.XLOOKUP(año24[[#This Row],[PELIGRO -Tipo]], Tabla12[Calsificación], Tabla12[Imagen])</f>
        <v>#VALUE!</v>
      </c>
      <c r="K256" s="92" t="s">
        <v>95</v>
      </c>
      <c r="L256" s="92" t="s">
        <v>128</v>
      </c>
      <c r="M256" s="112" t="s">
        <v>249</v>
      </c>
      <c r="N256" s="112" t="s">
        <v>250</v>
      </c>
      <c r="O256" s="112">
        <v>2</v>
      </c>
      <c r="P256" s="112">
        <v>1</v>
      </c>
      <c r="Q256" s="112">
        <v>2</v>
      </c>
      <c r="R256" s="112">
        <v>8</v>
      </c>
      <c r="S256" s="92" t="s">
        <v>138</v>
      </c>
      <c r="T256" s="92"/>
      <c r="U256" s="92" t="s">
        <v>255</v>
      </c>
      <c r="V256" s="113" t="s">
        <v>485</v>
      </c>
      <c r="W256" s="113" t="s">
        <v>54</v>
      </c>
      <c r="X256" s="113" t="s">
        <v>6</v>
      </c>
      <c r="Y256" s="114" t="s">
        <v>40</v>
      </c>
      <c r="Z256" s="92">
        <f>INDEX($AS$3:$AV$6,MATCH($W256,$AR$3:$AR$6,FALSE),MATCH($Y256,AS$7:$AV$7,FALSE))</f>
        <v>3</v>
      </c>
      <c r="AA256" s="92" t="s">
        <v>254</v>
      </c>
      <c r="AB256" s="92" t="s">
        <v>255</v>
      </c>
      <c r="AC256" s="92" t="s">
        <v>255</v>
      </c>
      <c r="AD256" s="113" t="s">
        <v>255</v>
      </c>
      <c r="AE256" s="113" t="s">
        <v>398</v>
      </c>
      <c r="AF256" s="113" t="s">
        <v>258</v>
      </c>
      <c r="AG2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256" s="109" t="s">
        <v>259</v>
      </c>
      <c r="AI256" s="113" t="s">
        <v>54</v>
      </c>
      <c r="AJ256" s="113" t="s">
        <v>6</v>
      </c>
      <c r="AK256" s="114" t="s">
        <v>201</v>
      </c>
      <c r="AL256" s="92">
        <f t="shared" si="8"/>
        <v>2</v>
      </c>
      <c r="AM2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56" s="118"/>
      <c r="AO256" s="115" t="str">
        <f t="shared" si="9"/>
        <v>SI</v>
      </c>
      <c r="AP25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256" s="92" t="e" vm="16">
        <f>_xlfn.XLOOKUP(año24[[#This Row],[VALORACION DEL RIESGO RESULTANTE CON CONTROLES (Riesgo residual) - INTERPRETACIÓN DEL RIESGO]], Nivel[Calsificación], Nivel[Imagen])</f>
        <v>#VALUE!</v>
      </c>
    </row>
    <row r="257" spans="2:43" ht="122.4" x14ac:dyDescent="0.2">
      <c r="B257" s="92">
        <v>248</v>
      </c>
      <c r="C257" s="92">
        <v>2024</v>
      </c>
      <c r="D257" s="92" t="s">
        <v>244</v>
      </c>
      <c r="E257" s="109" t="s">
        <v>183</v>
      </c>
      <c r="F257" s="109" t="s">
        <v>483</v>
      </c>
      <c r="G257" s="109" t="s">
        <v>427</v>
      </c>
      <c r="H257" s="92" t="s">
        <v>486</v>
      </c>
      <c r="I257" s="92" t="s">
        <v>70</v>
      </c>
      <c r="J257" s="92" t="e" vm="13">
        <f>_xlfn.XLOOKUP(año24[[#This Row],[PELIGRO -Tipo]], Tabla12[Calsificación], Tabla12[Imagen])</f>
        <v>#VALUE!</v>
      </c>
      <c r="K257" s="92" t="s">
        <v>123</v>
      </c>
      <c r="L257" s="92" t="s">
        <v>128</v>
      </c>
      <c r="M257" s="112" t="s">
        <v>249</v>
      </c>
      <c r="N257" s="112" t="s">
        <v>250</v>
      </c>
      <c r="O257" s="112">
        <v>2</v>
      </c>
      <c r="P257" s="112">
        <v>1</v>
      </c>
      <c r="Q257" s="112">
        <v>2</v>
      </c>
      <c r="R257" s="112">
        <v>8</v>
      </c>
      <c r="S257" s="92" t="s">
        <v>138</v>
      </c>
      <c r="T257" s="92" t="s">
        <v>335</v>
      </c>
      <c r="U257" s="92" t="s">
        <v>282</v>
      </c>
      <c r="V257" s="113" t="s">
        <v>336</v>
      </c>
      <c r="W257" s="113" t="s">
        <v>51</v>
      </c>
      <c r="X257" s="113" t="s">
        <v>6</v>
      </c>
      <c r="Y257" s="114" t="s">
        <v>201</v>
      </c>
      <c r="Z257" s="92">
        <f>INDEX($AS$3:$AV$6,MATCH($W257,$AR$3:$AR$6,FALSE),MATCH($Y257,AS$7:$AV$7,FALSE))</f>
        <v>8</v>
      </c>
      <c r="AA257" s="92" t="s">
        <v>254</v>
      </c>
      <c r="AB257" s="92"/>
      <c r="AC257" s="92"/>
      <c r="AD257" s="113"/>
      <c r="AE257" s="113" t="s">
        <v>337</v>
      </c>
      <c r="AF257" s="113" t="s">
        <v>258</v>
      </c>
      <c r="AG2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257" s="109" t="s">
        <v>259</v>
      </c>
      <c r="AI257" s="113" t="s">
        <v>53</v>
      </c>
      <c r="AJ257" s="113" t="s">
        <v>6</v>
      </c>
      <c r="AK257" s="114" t="s">
        <v>201</v>
      </c>
      <c r="AL257" s="92">
        <f t="shared" si="8"/>
        <v>4</v>
      </c>
      <c r="AM2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7" s="118"/>
      <c r="AO257" s="115" t="str">
        <f t="shared" si="9"/>
        <v>SI</v>
      </c>
      <c r="AP25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57" s="92" t="e" vm="14">
        <f>_xlfn.XLOOKUP(año24[[#This Row],[VALORACION DEL RIESGO RESULTANTE CON CONTROLES (Riesgo residual) - INTERPRETACIÓN DEL RIESGO]], Nivel[Calsificación], Nivel[Imagen])</f>
        <v>#VALUE!</v>
      </c>
    </row>
    <row r="258" spans="2:43" ht="244.8" x14ac:dyDescent="0.2">
      <c r="B258" s="92">
        <v>249</v>
      </c>
      <c r="C258" s="92">
        <v>2024</v>
      </c>
      <c r="D258" s="92" t="s">
        <v>244</v>
      </c>
      <c r="E258" s="109" t="s">
        <v>183</v>
      </c>
      <c r="F258" s="109" t="s">
        <v>483</v>
      </c>
      <c r="G258" s="109" t="s">
        <v>427</v>
      </c>
      <c r="H258" s="92" t="s">
        <v>487</v>
      </c>
      <c r="I258" s="92" t="s">
        <v>70</v>
      </c>
      <c r="J258" s="92" t="e" vm="13">
        <f>_xlfn.XLOOKUP(año24[[#This Row],[PELIGRO -Tipo]], Tabla12[Calsificación], Tabla12[Imagen])</f>
        <v>#VALUE!</v>
      </c>
      <c r="K258" s="92" t="s">
        <v>79</v>
      </c>
      <c r="L258" s="92" t="s">
        <v>128</v>
      </c>
      <c r="M258" s="112" t="s">
        <v>249</v>
      </c>
      <c r="N258" s="112" t="s">
        <v>250</v>
      </c>
      <c r="O258" s="112">
        <v>2</v>
      </c>
      <c r="P258" s="112">
        <v>1</v>
      </c>
      <c r="Q258" s="112">
        <v>2</v>
      </c>
      <c r="R258" s="112">
        <v>8</v>
      </c>
      <c r="S258" s="92" t="s">
        <v>138</v>
      </c>
      <c r="T258" s="92" t="s">
        <v>350</v>
      </c>
      <c r="U258" s="92" t="s">
        <v>300</v>
      </c>
      <c r="V258" s="113" t="s">
        <v>301</v>
      </c>
      <c r="W258" s="113" t="s">
        <v>52</v>
      </c>
      <c r="X258" s="113" t="s">
        <v>6</v>
      </c>
      <c r="Y258" s="114" t="s">
        <v>40</v>
      </c>
      <c r="Z258" s="92">
        <f>INDEX($AS$3:$AV$6,MATCH($W258,$AR$3:$AR$6,FALSE),MATCH($Y258,AS$7:$AV$7,FALSE))</f>
        <v>9</v>
      </c>
      <c r="AA258" s="92" t="s">
        <v>254</v>
      </c>
      <c r="AB258" s="92" t="s">
        <v>255</v>
      </c>
      <c r="AC258" s="92" t="s">
        <v>255</v>
      </c>
      <c r="AD258" s="113" t="s">
        <v>302</v>
      </c>
      <c r="AE258" s="113" t="s">
        <v>303</v>
      </c>
      <c r="AF258" s="113" t="s">
        <v>258</v>
      </c>
      <c r="AG2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58" s="109" t="s">
        <v>259</v>
      </c>
      <c r="AI258" s="113" t="s">
        <v>53</v>
      </c>
      <c r="AJ258" s="113" t="s">
        <v>6</v>
      </c>
      <c r="AK258" s="114" t="s">
        <v>201</v>
      </c>
      <c r="AL258" s="92">
        <f t="shared" si="8"/>
        <v>4</v>
      </c>
      <c r="AM2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8" s="118"/>
      <c r="AO258" s="115" t="str">
        <f t="shared" si="9"/>
        <v>SI</v>
      </c>
      <c r="AP25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58" s="92" t="e" vm="14">
        <f>_xlfn.XLOOKUP(año24[[#This Row],[VALORACION DEL RIESGO RESULTANTE CON CONTROLES (Riesgo residual) - INTERPRETACIÓN DEL RIESGO]], Nivel[Calsificación], Nivel[Imagen])</f>
        <v>#VALUE!</v>
      </c>
    </row>
    <row r="259" spans="2:43" ht="244.8" x14ac:dyDescent="0.2">
      <c r="B259" s="92">
        <v>250</v>
      </c>
      <c r="C259" s="92">
        <v>2024</v>
      </c>
      <c r="D259" s="92" t="s">
        <v>244</v>
      </c>
      <c r="E259" s="109" t="s">
        <v>183</v>
      </c>
      <c r="F259" s="109" t="s">
        <v>483</v>
      </c>
      <c r="G259" s="109" t="s">
        <v>427</v>
      </c>
      <c r="H259" s="92" t="s">
        <v>488</v>
      </c>
      <c r="I259" s="92" t="s">
        <v>70</v>
      </c>
      <c r="J259" s="92" t="e" vm="13">
        <f>_xlfn.XLOOKUP(año24[[#This Row],[PELIGRO -Tipo]], Tabla12[Calsificación], Tabla12[Imagen])</f>
        <v>#VALUE!</v>
      </c>
      <c r="K259" s="92" t="s">
        <v>79</v>
      </c>
      <c r="L259" s="92" t="s">
        <v>128</v>
      </c>
      <c r="M259" s="112" t="s">
        <v>249</v>
      </c>
      <c r="N259" s="112" t="s">
        <v>250</v>
      </c>
      <c r="O259" s="112">
        <v>2</v>
      </c>
      <c r="P259" s="112">
        <v>1</v>
      </c>
      <c r="Q259" s="112">
        <v>2</v>
      </c>
      <c r="R259" s="112">
        <v>8</v>
      </c>
      <c r="S259" s="92" t="s">
        <v>138</v>
      </c>
      <c r="T259" s="92" t="s">
        <v>310</v>
      </c>
      <c r="U259" s="92" t="s">
        <v>300</v>
      </c>
      <c r="V259" s="113" t="s">
        <v>301</v>
      </c>
      <c r="W259" s="113" t="s">
        <v>52</v>
      </c>
      <c r="X259" s="113" t="s">
        <v>6</v>
      </c>
      <c r="Y259" s="114" t="s">
        <v>40</v>
      </c>
      <c r="Z259" s="92">
        <f>INDEX($AS$3:$AV$6,MATCH($W259,$AR$3:$AR$6,FALSE),MATCH($Y259,AS$7:$AV$7,FALSE))</f>
        <v>9</v>
      </c>
      <c r="AA259" s="92" t="s">
        <v>254</v>
      </c>
      <c r="AB259" s="92" t="s">
        <v>255</v>
      </c>
      <c r="AC259" s="92" t="s">
        <v>255</v>
      </c>
      <c r="AD259" s="113" t="s">
        <v>302</v>
      </c>
      <c r="AE259" s="113" t="s">
        <v>303</v>
      </c>
      <c r="AF259" s="113" t="s">
        <v>258</v>
      </c>
      <c r="AG2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59" s="109" t="s">
        <v>259</v>
      </c>
      <c r="AI259" s="113" t="s">
        <v>53</v>
      </c>
      <c r="AJ259" s="113" t="s">
        <v>6</v>
      </c>
      <c r="AK259" s="114" t="s">
        <v>201</v>
      </c>
      <c r="AL259" s="92">
        <f t="shared" si="8"/>
        <v>4</v>
      </c>
      <c r="AM2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59" s="118" t="s">
        <v>489</v>
      </c>
      <c r="AO259" s="115" t="str">
        <f t="shared" si="9"/>
        <v>SI</v>
      </c>
      <c r="AP25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59" s="92" t="e" vm="14">
        <f>_xlfn.XLOOKUP(año24[[#This Row],[VALORACION DEL RIESGO RESULTANTE CON CONTROLES (Riesgo residual) - INTERPRETACIÓN DEL RIESGO]], Nivel[Calsificación], Nivel[Imagen])</f>
        <v>#VALUE!</v>
      </c>
    </row>
    <row r="260" spans="2:43" ht="336.6" x14ac:dyDescent="0.2">
      <c r="B260" s="92">
        <v>251</v>
      </c>
      <c r="C260" s="92">
        <v>2024</v>
      </c>
      <c r="D260" s="92" t="s">
        <v>244</v>
      </c>
      <c r="E260" s="109" t="s">
        <v>183</v>
      </c>
      <c r="F260" s="109" t="s">
        <v>483</v>
      </c>
      <c r="G260" s="109" t="s">
        <v>427</v>
      </c>
      <c r="H260" s="92" t="s">
        <v>490</v>
      </c>
      <c r="I260" s="92" t="s">
        <v>70</v>
      </c>
      <c r="J260" s="92" t="e" vm="13">
        <f>_xlfn.XLOOKUP(año24[[#This Row],[PELIGRO -Tipo]], Tabla12[Calsificación], Tabla12[Imagen])</f>
        <v>#VALUE!</v>
      </c>
      <c r="K260" s="92" t="s">
        <v>95</v>
      </c>
      <c r="L260" s="92" t="s">
        <v>128</v>
      </c>
      <c r="M260" s="112" t="s">
        <v>249</v>
      </c>
      <c r="N260" s="112" t="s">
        <v>250</v>
      </c>
      <c r="O260" s="112">
        <v>2</v>
      </c>
      <c r="P260" s="112">
        <v>1</v>
      </c>
      <c r="Q260" s="112">
        <v>2</v>
      </c>
      <c r="R260" s="112">
        <v>8</v>
      </c>
      <c r="S260" s="92" t="s">
        <v>138</v>
      </c>
      <c r="T260" s="92"/>
      <c r="U260" s="92" t="s">
        <v>255</v>
      </c>
      <c r="V260" s="113" t="s">
        <v>477</v>
      </c>
      <c r="W260" s="113" t="s">
        <v>53</v>
      </c>
      <c r="X260" s="113" t="s">
        <v>6</v>
      </c>
      <c r="Y260" s="114" t="s">
        <v>201</v>
      </c>
      <c r="Z260" s="92">
        <f>INDEX($AS$3:$AV$6,MATCH($W260,$AR$3:$AR$6,FALSE),MATCH($Y260,AS$7:$AV$7,FALSE))</f>
        <v>4</v>
      </c>
      <c r="AA260" s="92" t="s">
        <v>254</v>
      </c>
      <c r="AB260" s="92" t="s">
        <v>255</v>
      </c>
      <c r="AC260" s="92" t="s">
        <v>255</v>
      </c>
      <c r="AD260" s="113" t="s">
        <v>255</v>
      </c>
      <c r="AE260" s="113" t="s">
        <v>398</v>
      </c>
      <c r="AF260" s="113" t="s">
        <v>258</v>
      </c>
      <c r="AG2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260" s="109" t="s">
        <v>259</v>
      </c>
      <c r="AI260" s="113" t="s">
        <v>53</v>
      </c>
      <c r="AJ260" s="113" t="s">
        <v>6</v>
      </c>
      <c r="AK260" s="114" t="s">
        <v>46</v>
      </c>
      <c r="AL260" s="92">
        <f t="shared" si="8"/>
        <v>2</v>
      </c>
      <c r="AM2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60" s="118"/>
      <c r="AO260" s="115" t="str">
        <f t="shared" si="9"/>
        <v>SI</v>
      </c>
      <c r="AP26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260" s="92" t="e" vm="16">
        <f>_xlfn.XLOOKUP(año24[[#This Row],[VALORACION DEL RIESGO RESULTANTE CON CONTROLES (Riesgo residual) - INTERPRETACIÓN DEL RIESGO]], Nivel[Calsificación], Nivel[Imagen])</f>
        <v>#VALUE!</v>
      </c>
    </row>
    <row r="261" spans="2:43" ht="81.599999999999994" x14ac:dyDescent="0.2">
      <c r="B261" s="92">
        <v>252</v>
      </c>
      <c r="C261" s="92">
        <v>2024</v>
      </c>
      <c r="D261" s="92" t="s">
        <v>244</v>
      </c>
      <c r="E261" s="109" t="s">
        <v>183</v>
      </c>
      <c r="F261" s="109" t="s">
        <v>483</v>
      </c>
      <c r="G261" s="109" t="s">
        <v>427</v>
      </c>
      <c r="H261" s="92" t="s">
        <v>408</v>
      </c>
      <c r="I261" s="92" t="s">
        <v>68</v>
      </c>
      <c r="J261" s="92" t="e" vm="17">
        <f>_xlfn.XLOOKUP(año24[[#This Row],[PELIGRO -Tipo]], Tabla12[Calsificación], Tabla12[Imagen])</f>
        <v>#VALUE!</v>
      </c>
      <c r="K261" s="92" t="s">
        <v>77</v>
      </c>
      <c r="L261" s="92" t="s">
        <v>129</v>
      </c>
      <c r="M261" s="112" t="s">
        <v>249</v>
      </c>
      <c r="N261" s="112" t="s">
        <v>250</v>
      </c>
      <c r="O261" s="112">
        <v>2</v>
      </c>
      <c r="P261" s="112">
        <v>1</v>
      </c>
      <c r="Q261" s="112">
        <v>2</v>
      </c>
      <c r="R261" s="112">
        <v>8</v>
      </c>
      <c r="S261" s="92" t="s">
        <v>138</v>
      </c>
      <c r="T261" s="92" t="s">
        <v>267</v>
      </c>
      <c r="U261" s="92" t="s">
        <v>268</v>
      </c>
      <c r="V261" s="113" t="s">
        <v>269</v>
      </c>
      <c r="W261" s="113" t="s">
        <v>53</v>
      </c>
      <c r="X261" s="113" t="s">
        <v>6</v>
      </c>
      <c r="Y261" s="114" t="s">
        <v>201</v>
      </c>
      <c r="Z261" s="92">
        <f>INDEX($AS$3:$AV$6,MATCH($W261,$AR$3:$AR$6,FALSE),MATCH($Y261,AS$7:$AV$7,FALSE))</f>
        <v>4</v>
      </c>
      <c r="AA261" s="92" t="s">
        <v>254</v>
      </c>
      <c r="AB261" s="92" t="s">
        <v>255</v>
      </c>
      <c r="AC261" s="92" t="s">
        <v>255</v>
      </c>
      <c r="AD261" s="113" t="s">
        <v>255</v>
      </c>
      <c r="AE261" s="113" t="s">
        <v>270</v>
      </c>
      <c r="AF261" s="113" t="s">
        <v>255</v>
      </c>
      <c r="AG2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61" s="109" t="s">
        <v>259</v>
      </c>
      <c r="AI261" s="113" t="s">
        <v>54</v>
      </c>
      <c r="AJ261" s="113" t="s">
        <v>6</v>
      </c>
      <c r="AK261" s="114" t="s">
        <v>201</v>
      </c>
      <c r="AL261" s="92">
        <f t="shared" si="8"/>
        <v>2</v>
      </c>
      <c r="AM2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61" s="118"/>
      <c r="AO261" s="115" t="str">
        <f t="shared" si="9"/>
        <v>SI</v>
      </c>
      <c r="AP26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61" s="92" t="e" vm="16">
        <f>_xlfn.XLOOKUP(año24[[#This Row],[VALORACION DEL RIESGO RESULTANTE CON CONTROLES (Riesgo residual) - INTERPRETACIÓN DEL RIESGO]], Nivel[Calsificación], Nivel[Imagen])</f>
        <v>#VALUE!</v>
      </c>
    </row>
    <row r="262" spans="2:43" ht="81.599999999999994" x14ac:dyDescent="0.2">
      <c r="B262" s="92">
        <v>253</v>
      </c>
      <c r="C262" s="92">
        <v>2024</v>
      </c>
      <c r="D262" s="92" t="s">
        <v>244</v>
      </c>
      <c r="E262" s="109" t="s">
        <v>183</v>
      </c>
      <c r="F262" s="109" t="s">
        <v>483</v>
      </c>
      <c r="G262" s="109" t="s">
        <v>427</v>
      </c>
      <c r="H262" s="92" t="s">
        <v>271</v>
      </c>
      <c r="I262" s="92" t="s">
        <v>68</v>
      </c>
      <c r="J262" s="92" t="e" vm="17">
        <f>_xlfn.XLOOKUP(año24[[#This Row],[PELIGRO -Tipo]], Tabla12[Calsificación], Tabla12[Imagen])</f>
        <v>#VALUE!</v>
      </c>
      <c r="K262" s="92" t="s">
        <v>93</v>
      </c>
      <c r="L262" s="92" t="s">
        <v>129</v>
      </c>
      <c r="M262" s="112" t="s">
        <v>249</v>
      </c>
      <c r="N262" s="112" t="s">
        <v>250</v>
      </c>
      <c r="O262" s="112">
        <v>2</v>
      </c>
      <c r="P262" s="112">
        <v>1</v>
      </c>
      <c r="Q262" s="112">
        <v>2</v>
      </c>
      <c r="R262" s="112">
        <v>8</v>
      </c>
      <c r="S262" s="92" t="s">
        <v>138</v>
      </c>
      <c r="T262" s="92" t="s">
        <v>267</v>
      </c>
      <c r="U262" s="92" t="s">
        <v>268</v>
      </c>
      <c r="V262" s="113" t="s">
        <v>269</v>
      </c>
      <c r="W262" s="113" t="s">
        <v>53</v>
      </c>
      <c r="X262" s="113" t="s">
        <v>6</v>
      </c>
      <c r="Y262" s="114" t="s">
        <v>201</v>
      </c>
      <c r="Z262" s="92">
        <f>INDEX($AS$3:$AV$6,MATCH($W262,$AR$3:$AR$6,FALSE),MATCH($Y262,AS$7:$AV$7,FALSE))</f>
        <v>4</v>
      </c>
      <c r="AA262" s="92" t="s">
        <v>254</v>
      </c>
      <c r="AB262" s="92" t="s">
        <v>255</v>
      </c>
      <c r="AC262" s="92" t="s">
        <v>255</v>
      </c>
      <c r="AD262" s="113" t="s">
        <v>255</v>
      </c>
      <c r="AE262" s="113" t="s">
        <v>270</v>
      </c>
      <c r="AF262" s="113" t="s">
        <v>255</v>
      </c>
      <c r="AG2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62" s="109" t="s">
        <v>259</v>
      </c>
      <c r="AI262" s="113" t="s">
        <v>54</v>
      </c>
      <c r="AJ262" s="113" t="s">
        <v>6</v>
      </c>
      <c r="AK262" s="114" t="s">
        <v>201</v>
      </c>
      <c r="AL262" s="92">
        <f t="shared" si="8"/>
        <v>2</v>
      </c>
      <c r="AM2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62" s="118"/>
      <c r="AO262" s="115" t="str">
        <f t="shared" si="9"/>
        <v>SI</v>
      </c>
      <c r="AP26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62" s="92" t="e" vm="16">
        <f>_xlfn.XLOOKUP(año24[[#This Row],[VALORACION DEL RIESGO RESULTANTE CON CONTROLES (Riesgo residual) - INTERPRETACIÓN DEL RIESGO]], Nivel[Calsificación], Nivel[Imagen])</f>
        <v>#VALUE!</v>
      </c>
    </row>
    <row r="263" spans="2:43" ht="81.599999999999994" x14ac:dyDescent="0.2">
      <c r="B263" s="92">
        <v>254</v>
      </c>
      <c r="C263" s="92">
        <v>2024</v>
      </c>
      <c r="D263" s="92" t="s">
        <v>244</v>
      </c>
      <c r="E263" s="109" t="s">
        <v>183</v>
      </c>
      <c r="F263" s="109" t="s">
        <v>483</v>
      </c>
      <c r="G263" s="109" t="s">
        <v>427</v>
      </c>
      <c r="H263" s="92" t="s">
        <v>266</v>
      </c>
      <c r="I263" s="92" t="s">
        <v>68</v>
      </c>
      <c r="J263" s="92" t="e" vm="17">
        <f>_xlfn.XLOOKUP(año24[[#This Row],[PELIGRO -Tipo]], Tabla12[Calsificación], Tabla12[Imagen])</f>
        <v>#VALUE!</v>
      </c>
      <c r="K263" s="92" t="s">
        <v>101</v>
      </c>
      <c r="L263" s="92" t="s">
        <v>129</v>
      </c>
      <c r="M263" s="112" t="s">
        <v>249</v>
      </c>
      <c r="N263" s="112" t="s">
        <v>250</v>
      </c>
      <c r="O263" s="112">
        <v>2</v>
      </c>
      <c r="P263" s="112">
        <v>1</v>
      </c>
      <c r="Q263" s="112">
        <v>2</v>
      </c>
      <c r="R263" s="112">
        <v>8</v>
      </c>
      <c r="S263" s="92" t="s">
        <v>138</v>
      </c>
      <c r="T263" s="92" t="s">
        <v>267</v>
      </c>
      <c r="U263" s="92" t="s">
        <v>268</v>
      </c>
      <c r="V263" s="113" t="s">
        <v>269</v>
      </c>
      <c r="W263" s="113" t="s">
        <v>53</v>
      </c>
      <c r="X263" s="113" t="s">
        <v>6</v>
      </c>
      <c r="Y263" s="114" t="s">
        <v>201</v>
      </c>
      <c r="Z263" s="92">
        <f>INDEX($AS$3:$AV$6,MATCH($W263,$AR$3:$AR$6,FALSE),MATCH($Y263,AS$7:$AV$7,FALSE))</f>
        <v>4</v>
      </c>
      <c r="AA263" s="92" t="s">
        <v>254</v>
      </c>
      <c r="AB263" s="92" t="s">
        <v>255</v>
      </c>
      <c r="AC263" s="92" t="s">
        <v>255</v>
      </c>
      <c r="AD263" s="113" t="s">
        <v>255</v>
      </c>
      <c r="AE263" s="113" t="s">
        <v>270</v>
      </c>
      <c r="AF263" s="113" t="s">
        <v>255</v>
      </c>
      <c r="AG2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63" s="109" t="s">
        <v>259</v>
      </c>
      <c r="AI263" s="113" t="s">
        <v>54</v>
      </c>
      <c r="AJ263" s="113" t="s">
        <v>6</v>
      </c>
      <c r="AK263" s="114" t="s">
        <v>201</v>
      </c>
      <c r="AL263" s="92">
        <f t="shared" si="8"/>
        <v>2</v>
      </c>
      <c r="AM2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63" s="118"/>
      <c r="AO263" s="115" t="str">
        <f t="shared" si="9"/>
        <v>SI</v>
      </c>
      <c r="AP26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63" s="92" t="e" vm="16">
        <f>_xlfn.XLOOKUP(año24[[#This Row],[VALORACION DEL RIESGO RESULTANTE CON CONTROLES (Riesgo residual) - INTERPRETACIÓN DEL RIESGO]], Nivel[Calsificación], Nivel[Imagen])</f>
        <v>#VALUE!</v>
      </c>
    </row>
    <row r="264" spans="2:43" ht="81.599999999999994" x14ac:dyDescent="0.2">
      <c r="B264" s="92">
        <v>255</v>
      </c>
      <c r="C264" s="92">
        <v>2024</v>
      </c>
      <c r="D264" s="92" t="s">
        <v>244</v>
      </c>
      <c r="E264" s="109" t="s">
        <v>183</v>
      </c>
      <c r="F264" s="109" t="s">
        <v>483</v>
      </c>
      <c r="G264" s="109" t="s">
        <v>427</v>
      </c>
      <c r="H264" s="92" t="s">
        <v>277</v>
      </c>
      <c r="I264" s="92" t="s">
        <v>68</v>
      </c>
      <c r="J264" s="92" t="e" vm="17">
        <f>_xlfn.XLOOKUP(año24[[#This Row],[PELIGRO -Tipo]], Tabla12[Calsificación], Tabla12[Imagen])</f>
        <v>#VALUE!</v>
      </c>
      <c r="K264" s="92" t="s">
        <v>85</v>
      </c>
      <c r="L264" s="92" t="s">
        <v>129</v>
      </c>
      <c r="M264" s="112" t="s">
        <v>249</v>
      </c>
      <c r="N264" s="112" t="s">
        <v>250</v>
      </c>
      <c r="O264" s="112">
        <v>2</v>
      </c>
      <c r="P264" s="112">
        <v>1</v>
      </c>
      <c r="Q264" s="112">
        <v>2</v>
      </c>
      <c r="R264" s="112">
        <v>8</v>
      </c>
      <c r="S264" s="92" t="s">
        <v>138</v>
      </c>
      <c r="T264" s="92" t="s">
        <v>267</v>
      </c>
      <c r="U264" s="92" t="s">
        <v>268</v>
      </c>
      <c r="V264" s="113" t="s">
        <v>269</v>
      </c>
      <c r="W264" s="113" t="s">
        <v>53</v>
      </c>
      <c r="X264" s="113" t="s">
        <v>6</v>
      </c>
      <c r="Y264" s="114" t="s">
        <v>201</v>
      </c>
      <c r="Z264" s="92">
        <f>INDEX($AS$3:$AV$6,MATCH($W264,$AR$3:$AR$6,FALSE),MATCH($Y264,AS$7:$AV$7,FALSE))</f>
        <v>4</v>
      </c>
      <c r="AA264" s="92" t="s">
        <v>254</v>
      </c>
      <c r="AB264" s="92" t="s">
        <v>255</v>
      </c>
      <c r="AC264" s="92" t="s">
        <v>255</v>
      </c>
      <c r="AD264" s="113" t="s">
        <v>255</v>
      </c>
      <c r="AE264" s="113" t="s">
        <v>270</v>
      </c>
      <c r="AF264" s="113" t="s">
        <v>255</v>
      </c>
      <c r="AG2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64" s="109" t="s">
        <v>259</v>
      </c>
      <c r="AI264" s="113" t="s">
        <v>54</v>
      </c>
      <c r="AJ264" s="113" t="s">
        <v>6</v>
      </c>
      <c r="AK264" s="114" t="s">
        <v>201</v>
      </c>
      <c r="AL264" s="92">
        <f t="shared" si="8"/>
        <v>2</v>
      </c>
      <c r="AM2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64" s="118"/>
      <c r="AO264" s="115" t="str">
        <f t="shared" si="9"/>
        <v>SI</v>
      </c>
      <c r="AP26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64" s="92" t="e" vm="16">
        <f>_xlfn.XLOOKUP(año24[[#This Row],[VALORACION DEL RIESGO RESULTANTE CON CONTROLES (Riesgo residual) - INTERPRETACIÓN DEL RIESGO]], Nivel[Calsificación], Nivel[Imagen])</f>
        <v>#VALUE!</v>
      </c>
    </row>
    <row r="265" spans="2:43" ht="81.599999999999994" x14ac:dyDescent="0.2">
      <c r="B265" s="92">
        <v>256</v>
      </c>
      <c r="C265" s="92">
        <v>2024</v>
      </c>
      <c r="D265" s="92" t="s">
        <v>244</v>
      </c>
      <c r="E265" s="109" t="s">
        <v>183</v>
      </c>
      <c r="F265" s="109" t="s">
        <v>483</v>
      </c>
      <c r="G265" s="109" t="s">
        <v>427</v>
      </c>
      <c r="H265" s="92" t="s">
        <v>491</v>
      </c>
      <c r="I265" s="92" t="s">
        <v>66</v>
      </c>
      <c r="J265" s="92" t="e" vm="19">
        <f>_xlfn.XLOOKUP(año24[[#This Row],[PELIGRO -Tipo]], Tabla12[Calsificación], Tabla12[Imagen])</f>
        <v>#VALUE!</v>
      </c>
      <c r="K265" s="92" t="s">
        <v>75</v>
      </c>
      <c r="L265" s="92" t="s">
        <v>129</v>
      </c>
      <c r="M265" s="112" t="s">
        <v>249</v>
      </c>
      <c r="N265" s="112" t="s">
        <v>250</v>
      </c>
      <c r="O265" s="112">
        <v>2</v>
      </c>
      <c r="P265" s="112">
        <v>1</v>
      </c>
      <c r="Q265" s="112">
        <v>2</v>
      </c>
      <c r="R265" s="112">
        <v>8</v>
      </c>
      <c r="S265" s="92" t="s">
        <v>138</v>
      </c>
      <c r="T265" s="92" t="s">
        <v>343</v>
      </c>
      <c r="U265" s="92" t="s">
        <v>344</v>
      </c>
      <c r="V265" s="113" t="s">
        <v>345</v>
      </c>
      <c r="W265" s="113" t="s">
        <v>52</v>
      </c>
      <c r="X265" s="113" t="s">
        <v>6</v>
      </c>
      <c r="Y265" s="114" t="s">
        <v>201</v>
      </c>
      <c r="Z265" s="92">
        <f>INDEX($AS$3:$AV$6,MATCH($W265,$AR$3:$AR$6,FALSE),MATCH($Y265,AS$7:$AV$7,FALSE))</f>
        <v>6</v>
      </c>
      <c r="AA265" s="92" t="s">
        <v>254</v>
      </c>
      <c r="AB265" s="92"/>
      <c r="AC265" s="92"/>
      <c r="AD265" s="113" t="s">
        <v>346</v>
      </c>
      <c r="AE265" s="113" t="s">
        <v>347</v>
      </c>
      <c r="AF265" s="113" t="s">
        <v>258</v>
      </c>
      <c r="AG2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265" s="109" t="s">
        <v>259</v>
      </c>
      <c r="AI265" s="113" t="s">
        <v>53</v>
      </c>
      <c r="AJ265" s="113" t="s">
        <v>6</v>
      </c>
      <c r="AK265" s="114" t="s">
        <v>201</v>
      </c>
      <c r="AL265" s="92">
        <f t="shared" si="8"/>
        <v>4</v>
      </c>
      <c r="AM2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65" s="118"/>
      <c r="AO265" s="115" t="str">
        <f t="shared" si="9"/>
        <v>SI</v>
      </c>
      <c r="AP26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65" s="92" t="e" vm="14">
        <f>_xlfn.XLOOKUP(año24[[#This Row],[VALORACION DEL RIESGO RESULTANTE CON CONTROLES (Riesgo residual) - INTERPRETACIÓN DEL RIESGO]], Nivel[Calsificación], Nivel[Imagen])</f>
        <v>#VALUE!</v>
      </c>
    </row>
    <row r="266" spans="2:43" ht="132.6" x14ac:dyDescent="0.2">
      <c r="B266" s="92">
        <v>257</v>
      </c>
      <c r="C266" s="92">
        <v>2024</v>
      </c>
      <c r="D266" s="92" t="s">
        <v>244</v>
      </c>
      <c r="E266" s="109" t="s">
        <v>183</v>
      </c>
      <c r="F266" s="109" t="s">
        <v>483</v>
      </c>
      <c r="G266" s="109" t="s">
        <v>427</v>
      </c>
      <c r="H266" s="92" t="s">
        <v>278</v>
      </c>
      <c r="I266" s="92" t="s">
        <v>66</v>
      </c>
      <c r="J266" s="92" t="e" vm="19">
        <f>_xlfn.XLOOKUP(año24[[#This Row],[PELIGRO -Tipo]], Tabla12[Calsificación], Tabla12[Imagen])</f>
        <v>#VALUE!</v>
      </c>
      <c r="K266" s="92" t="s">
        <v>121</v>
      </c>
      <c r="L266" s="92" t="s">
        <v>129</v>
      </c>
      <c r="M266" s="112" t="s">
        <v>249</v>
      </c>
      <c r="N266" s="112" t="s">
        <v>250</v>
      </c>
      <c r="O266" s="112">
        <v>2</v>
      </c>
      <c r="P266" s="112">
        <v>1</v>
      </c>
      <c r="Q266" s="112">
        <v>2</v>
      </c>
      <c r="R266" s="112">
        <v>4</v>
      </c>
      <c r="S266" s="92" t="s">
        <v>138</v>
      </c>
      <c r="T266" s="92" t="s">
        <v>255</v>
      </c>
      <c r="U266" s="92" t="s">
        <v>255</v>
      </c>
      <c r="V266" s="113" t="s">
        <v>279</v>
      </c>
      <c r="W266" s="113" t="s">
        <v>53</v>
      </c>
      <c r="X266" s="113" t="s">
        <v>6</v>
      </c>
      <c r="Y266" s="114" t="s">
        <v>40</v>
      </c>
      <c r="Z266" s="92">
        <f>INDEX($AS$3:$AV$6,MATCH($W266,$AR$3:$AR$6,FALSE),MATCH($Y266,AS$7:$AV$7,FALSE))</f>
        <v>6</v>
      </c>
      <c r="AA266" s="92" t="s">
        <v>254</v>
      </c>
      <c r="AB266" s="92" t="s">
        <v>255</v>
      </c>
      <c r="AC266" s="92" t="s">
        <v>255</v>
      </c>
      <c r="AD266" s="113" t="s">
        <v>255</v>
      </c>
      <c r="AE266" s="113" t="s">
        <v>280</v>
      </c>
      <c r="AF266" s="113" t="s">
        <v>258</v>
      </c>
      <c r="AG2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266" s="109" t="s">
        <v>259</v>
      </c>
      <c r="AI266" s="113" t="s">
        <v>53</v>
      </c>
      <c r="AJ266" s="113" t="s">
        <v>6</v>
      </c>
      <c r="AK266" s="114" t="s">
        <v>201</v>
      </c>
      <c r="AL266" s="92">
        <f t="shared" si="8"/>
        <v>4</v>
      </c>
      <c r="AM2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66" s="118"/>
      <c r="AO266" s="115" t="str">
        <f t="shared" si="9"/>
        <v>SI</v>
      </c>
      <c r="AP2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66" s="92" t="e" vm="14">
        <f>_xlfn.XLOOKUP(año24[[#This Row],[VALORACION DEL RIESGO RESULTANTE CON CONTROLES (Riesgo residual) - INTERPRETACIÓN DEL RIESGO]], Nivel[Calsificación], Nivel[Imagen])</f>
        <v>#VALUE!</v>
      </c>
    </row>
    <row r="267" spans="2:43" ht="102" x14ac:dyDescent="0.2">
      <c r="B267" s="92">
        <v>258</v>
      </c>
      <c r="C267" s="92">
        <v>2024</v>
      </c>
      <c r="D267" s="92" t="s">
        <v>244</v>
      </c>
      <c r="E267" s="109" t="s">
        <v>183</v>
      </c>
      <c r="F267" s="109" t="s">
        <v>483</v>
      </c>
      <c r="G267" s="109" t="s">
        <v>427</v>
      </c>
      <c r="H267" s="92" t="s">
        <v>492</v>
      </c>
      <c r="I267" s="92" t="s">
        <v>67</v>
      </c>
      <c r="J267" s="92" t="e" vm="18">
        <f>_xlfn.XLOOKUP(año24[[#This Row],[PELIGRO -Tipo]], Tabla12[Calsificación], Tabla12[Imagen])</f>
        <v>#VALUE!</v>
      </c>
      <c r="K267" s="92" t="s">
        <v>100</v>
      </c>
      <c r="L267" s="92" t="s">
        <v>130</v>
      </c>
      <c r="M267" s="112" t="s">
        <v>249</v>
      </c>
      <c r="N267" s="112" t="s">
        <v>250</v>
      </c>
      <c r="O267" s="112">
        <v>2</v>
      </c>
      <c r="P267" s="112">
        <v>1</v>
      </c>
      <c r="Q267" s="112">
        <v>2</v>
      </c>
      <c r="R267" s="112">
        <v>8</v>
      </c>
      <c r="S267" s="92" t="s">
        <v>138</v>
      </c>
      <c r="T267" s="92" t="s">
        <v>273</v>
      </c>
      <c r="U267" s="92" t="s">
        <v>274</v>
      </c>
      <c r="V267" s="113" t="s">
        <v>275</v>
      </c>
      <c r="W267" s="113" t="s">
        <v>53</v>
      </c>
      <c r="X267" s="113" t="s">
        <v>6</v>
      </c>
      <c r="Y267" s="114" t="s">
        <v>40</v>
      </c>
      <c r="Z267" s="92">
        <f>INDEX($AS$3:$AV$6,MATCH($W267,$AR$3:$AR$6,FALSE),MATCH($Y267,AS$7:$AV$7,FALSE))</f>
        <v>6</v>
      </c>
      <c r="AA267" s="92" t="s">
        <v>254</v>
      </c>
      <c r="AB267" s="92" t="s">
        <v>255</v>
      </c>
      <c r="AC267" s="92" t="s">
        <v>255</v>
      </c>
      <c r="AD267" s="113" t="s">
        <v>255</v>
      </c>
      <c r="AE267" s="113" t="s">
        <v>276</v>
      </c>
      <c r="AF267" s="113" t="s">
        <v>258</v>
      </c>
      <c r="AG2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67" s="109" t="s">
        <v>259</v>
      </c>
      <c r="AI267" s="113" t="s">
        <v>53</v>
      </c>
      <c r="AJ267" s="113" t="s">
        <v>6</v>
      </c>
      <c r="AK267" s="114" t="s">
        <v>201</v>
      </c>
      <c r="AL267" s="92">
        <f t="shared" si="8"/>
        <v>4</v>
      </c>
      <c r="AM2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67" s="118"/>
      <c r="AO267" s="115" t="str">
        <f t="shared" si="9"/>
        <v>SI</v>
      </c>
      <c r="AP26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67" s="92" t="e" vm="14">
        <f>_xlfn.XLOOKUP(año24[[#This Row],[VALORACION DEL RIESGO RESULTANTE CON CONTROLES (Riesgo residual) - INTERPRETACIÓN DEL RIESGO]], Nivel[Calsificación], Nivel[Imagen])</f>
        <v>#VALUE!</v>
      </c>
    </row>
    <row r="268" spans="2:43" ht="102" x14ac:dyDescent="0.2">
      <c r="B268" s="92">
        <v>259</v>
      </c>
      <c r="C268" s="92">
        <v>2024</v>
      </c>
      <c r="D268" s="92" t="s">
        <v>244</v>
      </c>
      <c r="E268" s="109" t="s">
        <v>183</v>
      </c>
      <c r="F268" s="109" t="s">
        <v>483</v>
      </c>
      <c r="G268" s="109" t="s">
        <v>427</v>
      </c>
      <c r="H268" s="92" t="s">
        <v>272</v>
      </c>
      <c r="I268" s="92" t="s">
        <v>67</v>
      </c>
      <c r="J268" s="92" t="e" vm="18">
        <f>_xlfn.XLOOKUP(año24[[#This Row],[PELIGRO -Tipo]], Tabla12[Calsificación], Tabla12[Imagen])</f>
        <v>#VALUE!</v>
      </c>
      <c r="K268" s="92" t="s">
        <v>100</v>
      </c>
      <c r="L268" s="92" t="s">
        <v>130</v>
      </c>
      <c r="M268" s="112" t="s">
        <v>249</v>
      </c>
      <c r="N268" s="112" t="s">
        <v>250</v>
      </c>
      <c r="O268" s="112">
        <v>2</v>
      </c>
      <c r="P268" s="112">
        <v>1</v>
      </c>
      <c r="Q268" s="112">
        <v>2</v>
      </c>
      <c r="R268" s="112">
        <v>8</v>
      </c>
      <c r="S268" s="92" t="s">
        <v>138</v>
      </c>
      <c r="T268" s="92" t="s">
        <v>273</v>
      </c>
      <c r="U268" s="92" t="s">
        <v>274</v>
      </c>
      <c r="V268" s="113" t="s">
        <v>275</v>
      </c>
      <c r="W268" s="113" t="s">
        <v>53</v>
      </c>
      <c r="X268" s="113" t="s">
        <v>6</v>
      </c>
      <c r="Y268" s="114" t="s">
        <v>40</v>
      </c>
      <c r="Z268" s="92">
        <f>INDEX($AS$3:$AV$6,MATCH($W268,$AR$3:$AR$6,FALSE),MATCH($Y268,AS$7:$AV$7,FALSE))</f>
        <v>6</v>
      </c>
      <c r="AA268" s="92" t="s">
        <v>254</v>
      </c>
      <c r="AB268" s="92" t="s">
        <v>255</v>
      </c>
      <c r="AC268" s="92" t="s">
        <v>255</v>
      </c>
      <c r="AD268" s="113" t="s">
        <v>255</v>
      </c>
      <c r="AE268" s="113" t="s">
        <v>276</v>
      </c>
      <c r="AF268" s="113" t="s">
        <v>258</v>
      </c>
      <c r="AG2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68" s="109" t="s">
        <v>259</v>
      </c>
      <c r="AI268" s="113" t="s">
        <v>53</v>
      </c>
      <c r="AJ268" s="113" t="s">
        <v>6</v>
      </c>
      <c r="AK268" s="114" t="s">
        <v>201</v>
      </c>
      <c r="AL268" s="92">
        <f t="shared" si="8"/>
        <v>4</v>
      </c>
      <c r="AM2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68" s="118"/>
      <c r="AO268" s="115" t="str">
        <f t="shared" si="9"/>
        <v>SI</v>
      </c>
      <c r="AP26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68" s="92" t="e" vm="14">
        <f>_xlfn.XLOOKUP(año24[[#This Row],[VALORACION DEL RIESGO RESULTANTE CON CONTROLES (Riesgo residual) - INTERPRETACIÓN DEL RIESGO]], Nivel[Calsificación], Nivel[Imagen])</f>
        <v>#VALUE!</v>
      </c>
    </row>
    <row r="269" spans="2:43" ht="102" x14ac:dyDescent="0.2">
      <c r="B269" s="92">
        <v>260</v>
      </c>
      <c r="C269" s="92">
        <v>2024</v>
      </c>
      <c r="D269" s="92" t="s">
        <v>244</v>
      </c>
      <c r="E269" s="109" t="s">
        <v>183</v>
      </c>
      <c r="F269" s="109" t="s">
        <v>483</v>
      </c>
      <c r="G269" s="109" t="s">
        <v>427</v>
      </c>
      <c r="H269" s="92" t="s">
        <v>493</v>
      </c>
      <c r="I269" s="92" t="s">
        <v>69</v>
      </c>
      <c r="J269" s="92" t="e" vm="21">
        <f>_xlfn.XLOOKUP(año24[[#This Row],[PELIGRO -Tipo]], Tabla12[Calsificación], Tabla12[Imagen])</f>
        <v>#VALUE!</v>
      </c>
      <c r="K269" s="92" t="s">
        <v>78</v>
      </c>
      <c r="L269" s="92" t="s">
        <v>129</v>
      </c>
      <c r="M269" s="112" t="s">
        <v>249</v>
      </c>
      <c r="N269" s="112" t="s">
        <v>250</v>
      </c>
      <c r="O269" s="112">
        <v>2</v>
      </c>
      <c r="P269" s="112">
        <v>1</v>
      </c>
      <c r="Q269" s="112">
        <v>2</v>
      </c>
      <c r="R269" s="112">
        <v>8</v>
      </c>
      <c r="S269" s="92" t="s">
        <v>138</v>
      </c>
      <c r="T269" s="92" t="s">
        <v>317</v>
      </c>
      <c r="U269" s="92" t="s">
        <v>318</v>
      </c>
      <c r="V269" s="113" t="s">
        <v>319</v>
      </c>
      <c r="W269" s="113" t="s">
        <v>53</v>
      </c>
      <c r="X269" s="113" t="s">
        <v>6</v>
      </c>
      <c r="Y269" s="114" t="s">
        <v>40</v>
      </c>
      <c r="Z269" s="92">
        <f>INDEX($AS$3:$AV$6,MATCH($W269,$AR$3:$AR$6,FALSE),MATCH($Y269,AS$7:$AV$7,FALSE))</f>
        <v>6</v>
      </c>
      <c r="AA269" s="92" t="s">
        <v>254</v>
      </c>
      <c r="AB269" s="92" t="s">
        <v>255</v>
      </c>
      <c r="AC269" s="92" t="s">
        <v>255</v>
      </c>
      <c r="AD269" s="113" t="s">
        <v>255</v>
      </c>
      <c r="AE269" s="113" t="s">
        <v>320</v>
      </c>
      <c r="AF269" s="113" t="s">
        <v>258</v>
      </c>
      <c r="AG2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269" s="109" t="s">
        <v>259</v>
      </c>
      <c r="AI269" s="113" t="s">
        <v>53</v>
      </c>
      <c r="AJ269" s="113" t="s">
        <v>6</v>
      </c>
      <c r="AK269" s="114" t="s">
        <v>201</v>
      </c>
      <c r="AL269" s="92">
        <f t="shared" si="8"/>
        <v>4</v>
      </c>
      <c r="AM2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69" s="118"/>
      <c r="AO269" s="115" t="str">
        <f t="shared" si="9"/>
        <v>SI</v>
      </c>
      <c r="AP26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69" s="92" t="e" vm="14">
        <f>_xlfn.XLOOKUP(año24[[#This Row],[VALORACION DEL RIESGO RESULTANTE CON CONTROLES (Riesgo residual) - INTERPRETACIÓN DEL RIESGO]], Nivel[Calsificación], Nivel[Imagen])</f>
        <v>#VALUE!</v>
      </c>
    </row>
    <row r="270" spans="2:43" ht="234.6" x14ac:dyDescent="0.2">
      <c r="B270" s="92">
        <v>261</v>
      </c>
      <c r="C270" s="92">
        <v>2024</v>
      </c>
      <c r="D270" s="92" t="s">
        <v>244</v>
      </c>
      <c r="E270" s="109" t="s">
        <v>183</v>
      </c>
      <c r="F270" s="109" t="s">
        <v>483</v>
      </c>
      <c r="G270" s="109" t="s">
        <v>427</v>
      </c>
      <c r="H270" s="92" t="s">
        <v>281</v>
      </c>
      <c r="I270" s="92" t="s">
        <v>65</v>
      </c>
      <c r="J270" s="92" t="e" vm="20">
        <f>_xlfn.XLOOKUP(año24[[#This Row],[PELIGRO -Tipo]], Tabla12[Calsificación], Tabla12[Imagen])</f>
        <v>#VALUE!</v>
      </c>
      <c r="K270" s="92" t="s">
        <v>113</v>
      </c>
      <c r="L270" s="92" t="s">
        <v>128</v>
      </c>
      <c r="M270" s="112" t="s">
        <v>249</v>
      </c>
      <c r="N270" s="112" t="s">
        <v>250</v>
      </c>
      <c r="O270" s="112">
        <v>2</v>
      </c>
      <c r="P270" s="112">
        <v>1</v>
      </c>
      <c r="Q270" s="112">
        <v>2</v>
      </c>
      <c r="R270" s="112">
        <v>8</v>
      </c>
      <c r="S270" s="92" t="s">
        <v>138</v>
      </c>
      <c r="T270" s="92" t="s">
        <v>255</v>
      </c>
      <c r="U270" s="92" t="s">
        <v>282</v>
      </c>
      <c r="V270" s="113" t="s">
        <v>283</v>
      </c>
      <c r="W270" s="113" t="s">
        <v>53</v>
      </c>
      <c r="X270" s="113" t="s">
        <v>6</v>
      </c>
      <c r="Y270" s="114" t="s">
        <v>40</v>
      </c>
      <c r="Z270" s="92">
        <f>INDEX($AS$3:$AV$6,MATCH($W270,$AR$3:$AR$6,FALSE),MATCH($Y270,AS$7:$AV$7,FALSE))</f>
        <v>6</v>
      </c>
      <c r="AA270" s="92" t="s">
        <v>254</v>
      </c>
      <c r="AB270" s="92" t="s">
        <v>255</v>
      </c>
      <c r="AC270" s="92" t="s">
        <v>255</v>
      </c>
      <c r="AD270" s="113" t="s">
        <v>255</v>
      </c>
      <c r="AE270" s="113" t="s">
        <v>284</v>
      </c>
      <c r="AF270" s="113" t="s">
        <v>258</v>
      </c>
      <c r="AG2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270" s="109" t="s">
        <v>259</v>
      </c>
      <c r="AI270" s="113" t="s">
        <v>53</v>
      </c>
      <c r="AJ270" s="113" t="s">
        <v>6</v>
      </c>
      <c r="AK270" s="114" t="s">
        <v>201</v>
      </c>
      <c r="AL270" s="92">
        <f t="shared" ref="AL270:AL333" si="10">INDEX($AS$3:$AV$6,MATCH($AI270,$AR$3:$AR$6,FALSE),MATCH($AK270,$AS$7:$AV$7,FALSE))</f>
        <v>4</v>
      </c>
      <c r="AM2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70" s="118"/>
      <c r="AO270" s="115" t="str">
        <f t="shared" ref="AO270:AO333" si="11">IF(AL270&lt;=4,"SI",IF(AL270&gt;=5,"NO"))</f>
        <v>SI</v>
      </c>
      <c r="AP27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70" s="92" t="e" vm="14">
        <f>_xlfn.XLOOKUP(año24[[#This Row],[VALORACION DEL RIESGO RESULTANTE CON CONTROLES (Riesgo residual) - INTERPRETACIÓN DEL RIESGO]], Nivel[Calsificación], Nivel[Imagen])</f>
        <v>#VALUE!</v>
      </c>
    </row>
    <row r="271" spans="2:43" ht="91.8" x14ac:dyDescent="0.2">
      <c r="B271" s="92">
        <v>262</v>
      </c>
      <c r="C271" s="92">
        <v>2024</v>
      </c>
      <c r="D271" s="92" t="s">
        <v>244</v>
      </c>
      <c r="E271" s="109" t="s">
        <v>183</v>
      </c>
      <c r="F271" s="109" t="s">
        <v>483</v>
      </c>
      <c r="G271" s="109" t="s">
        <v>427</v>
      </c>
      <c r="H271" s="92" t="s">
        <v>285</v>
      </c>
      <c r="I271" s="92" t="s">
        <v>65</v>
      </c>
      <c r="J271" s="92" t="e" vm="20">
        <f>_xlfn.XLOOKUP(año24[[#This Row],[PELIGRO -Tipo]], Tabla12[Calsificación], Tabla12[Imagen])</f>
        <v>#VALUE!</v>
      </c>
      <c r="K271" s="92" t="s">
        <v>74</v>
      </c>
      <c r="L271" s="92" t="s">
        <v>129</v>
      </c>
      <c r="M271" s="112" t="s">
        <v>249</v>
      </c>
      <c r="N271" s="112" t="s">
        <v>250</v>
      </c>
      <c r="O271" s="112">
        <v>2</v>
      </c>
      <c r="P271" s="112">
        <v>1</v>
      </c>
      <c r="Q271" s="112">
        <v>2</v>
      </c>
      <c r="R271" s="112">
        <v>8</v>
      </c>
      <c r="S271" s="92" t="s">
        <v>138</v>
      </c>
      <c r="T271" s="92"/>
      <c r="U271" s="92"/>
      <c r="V271" s="113" t="s">
        <v>286</v>
      </c>
      <c r="W271" s="113" t="s">
        <v>53</v>
      </c>
      <c r="X271" s="113" t="s">
        <v>6</v>
      </c>
      <c r="Y271" s="114" t="s">
        <v>40</v>
      </c>
      <c r="Z271" s="92">
        <f>INDEX($AS$3:$AV$6,MATCH($W271,$AR$3:$AR$6,FALSE),MATCH($Y271,AS$7:$AV$7,FALSE))</f>
        <v>6</v>
      </c>
      <c r="AA271" s="92" t="s">
        <v>254</v>
      </c>
      <c r="AB271" s="92" t="s">
        <v>255</v>
      </c>
      <c r="AC271" s="92" t="s">
        <v>255</v>
      </c>
      <c r="AD271" s="113"/>
      <c r="AE271" s="113" t="s">
        <v>287</v>
      </c>
      <c r="AF271" s="113" t="s">
        <v>258</v>
      </c>
      <c r="AG2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271" s="109" t="s">
        <v>259</v>
      </c>
      <c r="AI271" s="113" t="s">
        <v>53</v>
      </c>
      <c r="AJ271" s="113" t="s">
        <v>6</v>
      </c>
      <c r="AK271" s="114" t="s">
        <v>201</v>
      </c>
      <c r="AL271" s="92">
        <f t="shared" si="10"/>
        <v>4</v>
      </c>
      <c r="AM2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71" s="118"/>
      <c r="AO271" s="115" t="str">
        <f t="shared" si="11"/>
        <v>SI</v>
      </c>
      <c r="AP27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71" s="92" t="e" vm="14">
        <f>_xlfn.XLOOKUP(año24[[#This Row],[VALORACION DEL RIESGO RESULTANTE CON CONTROLES (Riesgo residual) - INTERPRETACIÓN DEL RIESGO]], Nivel[Calsificación], Nivel[Imagen])</f>
        <v>#VALUE!</v>
      </c>
    </row>
    <row r="272" spans="2:43" ht="71.400000000000006" x14ac:dyDescent="0.2">
      <c r="B272" s="92">
        <v>263</v>
      </c>
      <c r="C272" s="92">
        <v>2024</v>
      </c>
      <c r="D272" s="92" t="s">
        <v>244</v>
      </c>
      <c r="E272" s="109" t="s">
        <v>183</v>
      </c>
      <c r="F272" s="109" t="s">
        <v>483</v>
      </c>
      <c r="G272" s="109" t="s">
        <v>427</v>
      </c>
      <c r="H272" s="92" t="s">
        <v>293</v>
      </c>
      <c r="I272" s="92" t="s">
        <v>70</v>
      </c>
      <c r="J272" s="92" t="e" vm="13">
        <f>_xlfn.XLOOKUP(año24[[#This Row],[PELIGRO -Tipo]], Tabla12[Calsificación], Tabla12[Imagen])</f>
        <v>#VALUE!</v>
      </c>
      <c r="K272" s="92" t="s">
        <v>117</v>
      </c>
      <c r="L272" s="92" t="s">
        <v>128</v>
      </c>
      <c r="M272" s="112" t="s">
        <v>249</v>
      </c>
      <c r="N272" s="112" t="s">
        <v>261</v>
      </c>
      <c r="O272" s="112">
        <v>2</v>
      </c>
      <c r="P272" s="112">
        <v>1</v>
      </c>
      <c r="Q272" s="112">
        <v>2</v>
      </c>
      <c r="R272" s="112">
        <v>8</v>
      </c>
      <c r="S272" s="92" t="s">
        <v>138</v>
      </c>
      <c r="T272" s="92"/>
      <c r="U272" s="92" t="s">
        <v>294</v>
      </c>
      <c r="V272" s="113" t="s">
        <v>295</v>
      </c>
      <c r="W272" s="113" t="s">
        <v>51</v>
      </c>
      <c r="X272" s="113" t="s">
        <v>6</v>
      </c>
      <c r="Y272" s="114" t="s">
        <v>201</v>
      </c>
      <c r="Z272" s="92">
        <f>INDEX($AS$3:$AV$6,MATCH($W272,$AR$3:$AR$6,FALSE),MATCH($Y272,AS$7:$AV$7,FALSE))</f>
        <v>8</v>
      </c>
      <c r="AA272" s="92" t="s">
        <v>254</v>
      </c>
      <c r="AB272" s="92" t="s">
        <v>255</v>
      </c>
      <c r="AC272" s="92" t="s">
        <v>255</v>
      </c>
      <c r="AD272" s="113" t="s">
        <v>255</v>
      </c>
      <c r="AE272" s="113" t="s">
        <v>296</v>
      </c>
      <c r="AF272" s="113" t="s">
        <v>255</v>
      </c>
      <c r="AG2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272" s="109" t="s">
        <v>259</v>
      </c>
      <c r="AI272" s="113" t="s">
        <v>53</v>
      </c>
      <c r="AJ272" s="113" t="s">
        <v>6</v>
      </c>
      <c r="AK272" s="114" t="s">
        <v>201</v>
      </c>
      <c r="AL272" s="92">
        <f t="shared" si="10"/>
        <v>4</v>
      </c>
      <c r="AM2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72" s="118"/>
      <c r="AO272" s="115" t="str">
        <f t="shared" si="11"/>
        <v>SI</v>
      </c>
      <c r="AP27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72" s="92" t="e" vm="14">
        <f>_xlfn.XLOOKUP(año24[[#This Row],[VALORACION DEL RIESGO RESULTANTE CON CONTROLES (Riesgo residual) - INTERPRETACIÓN DEL RIESGO]], Nivel[Calsificación], Nivel[Imagen])</f>
        <v>#VALUE!</v>
      </c>
    </row>
    <row r="273" spans="2:43" ht="112.2" x14ac:dyDescent="0.2">
      <c r="B273" s="92">
        <v>264</v>
      </c>
      <c r="C273" s="92">
        <v>2024</v>
      </c>
      <c r="D273" s="92" t="s">
        <v>244</v>
      </c>
      <c r="E273" s="109" t="s">
        <v>183</v>
      </c>
      <c r="F273" s="109" t="s">
        <v>494</v>
      </c>
      <c r="G273" s="109" t="s">
        <v>427</v>
      </c>
      <c r="H273" s="92" t="s">
        <v>495</v>
      </c>
      <c r="I273" s="92" t="s">
        <v>70</v>
      </c>
      <c r="J273" s="92" t="e" vm="13">
        <f>_xlfn.XLOOKUP(año24[[#This Row],[PELIGRO -Tipo]], Tabla12[Calsificación], Tabla12[Imagen])</f>
        <v>#VALUE!</v>
      </c>
      <c r="K273" s="92" t="s">
        <v>95</v>
      </c>
      <c r="L273" s="92" t="s">
        <v>130</v>
      </c>
      <c r="M273" s="112" t="s">
        <v>249</v>
      </c>
      <c r="N273" s="112" t="s">
        <v>250</v>
      </c>
      <c r="O273" s="112">
        <v>2</v>
      </c>
      <c r="P273" s="112">
        <v>3</v>
      </c>
      <c r="Q273" s="112">
        <v>2</v>
      </c>
      <c r="R273" s="112">
        <v>8</v>
      </c>
      <c r="S273" s="92" t="s">
        <v>138</v>
      </c>
      <c r="T273" s="92" t="s">
        <v>329</v>
      </c>
      <c r="U273" s="92" t="s">
        <v>282</v>
      </c>
      <c r="V273" s="113" t="s">
        <v>496</v>
      </c>
      <c r="W273" s="113" t="s">
        <v>53</v>
      </c>
      <c r="X273" s="113" t="s">
        <v>6</v>
      </c>
      <c r="Y273" s="114" t="s">
        <v>40</v>
      </c>
      <c r="Z273" s="92">
        <f>INDEX($AS$3:$AV$6,MATCH($W273,$AR$3:$AR$6,FALSE),MATCH($Y273,AS$7:$AV$7,FALSE))</f>
        <v>6</v>
      </c>
      <c r="AA273" s="92" t="s">
        <v>254</v>
      </c>
      <c r="AB273" s="92" t="s">
        <v>255</v>
      </c>
      <c r="AC273" s="92" t="s">
        <v>255</v>
      </c>
      <c r="AD273" s="113" t="s">
        <v>255</v>
      </c>
      <c r="AE273" s="113" t="s">
        <v>331</v>
      </c>
      <c r="AF273" s="113" t="s">
        <v>258</v>
      </c>
      <c r="AG2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
* Programa de Gestión caídas a Nivel
* Anexo HSEQ para contratistasControles de EPP; Ver matriz de EPP
</v>
      </c>
      <c r="AH273" s="109" t="s">
        <v>259</v>
      </c>
      <c r="AI273" s="113" t="s">
        <v>53</v>
      </c>
      <c r="AJ273" s="113" t="s">
        <v>6</v>
      </c>
      <c r="AK273" s="114" t="s">
        <v>201</v>
      </c>
      <c r="AL273" s="92">
        <f t="shared" si="10"/>
        <v>4</v>
      </c>
      <c r="AM2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73" s="118"/>
      <c r="AO273" s="115" t="str">
        <f t="shared" si="11"/>
        <v>SI</v>
      </c>
      <c r="AP27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73" s="92" t="e" vm="14">
        <f>_xlfn.XLOOKUP(año24[[#This Row],[VALORACION DEL RIESGO RESULTANTE CON CONTROLES (Riesgo residual) - INTERPRETACIÓN DEL RIESGO]], Nivel[Calsificación], Nivel[Imagen])</f>
        <v>#VALUE!</v>
      </c>
    </row>
    <row r="274" spans="2:43" ht="295.8" x14ac:dyDescent="0.2">
      <c r="B274" s="92">
        <v>265</v>
      </c>
      <c r="C274" s="92">
        <v>2024</v>
      </c>
      <c r="D274" s="92" t="s">
        <v>244</v>
      </c>
      <c r="E274" s="109" t="s">
        <v>183</v>
      </c>
      <c r="F274" s="109" t="s">
        <v>494</v>
      </c>
      <c r="G274" s="109" t="s">
        <v>427</v>
      </c>
      <c r="H274" s="92" t="s">
        <v>497</v>
      </c>
      <c r="I274" s="92" t="s">
        <v>70</v>
      </c>
      <c r="J274" s="92" t="e" vm="13">
        <f>_xlfn.XLOOKUP(año24[[#This Row],[PELIGRO -Tipo]], Tabla12[Calsificación], Tabla12[Imagen])</f>
        <v>#VALUE!</v>
      </c>
      <c r="K274" s="92" t="s">
        <v>95</v>
      </c>
      <c r="L274" s="92" t="s">
        <v>128</v>
      </c>
      <c r="M274" s="112" t="s">
        <v>249</v>
      </c>
      <c r="N274" s="112" t="s">
        <v>250</v>
      </c>
      <c r="O274" s="112">
        <v>2</v>
      </c>
      <c r="P274" s="112">
        <v>3</v>
      </c>
      <c r="Q274" s="112">
        <v>2</v>
      </c>
      <c r="R274" s="112">
        <v>8</v>
      </c>
      <c r="S274" s="92" t="s">
        <v>138</v>
      </c>
      <c r="T274" s="92"/>
      <c r="U274" s="92" t="s">
        <v>498</v>
      </c>
      <c r="V274" s="113" t="s">
        <v>499</v>
      </c>
      <c r="W274" s="113" t="s">
        <v>53</v>
      </c>
      <c r="X274" s="113" t="s">
        <v>6</v>
      </c>
      <c r="Y274" s="114" t="s">
        <v>201</v>
      </c>
      <c r="Z274" s="92">
        <f>INDEX($AS$3:$AV$6,MATCH($W274,$AR$3:$AR$6,FALSE),MATCH($Y274,AS$7:$AV$7,FALSE))</f>
        <v>4</v>
      </c>
      <c r="AA274" s="92" t="s">
        <v>254</v>
      </c>
      <c r="AB274" s="92" t="s">
        <v>255</v>
      </c>
      <c r="AC274" s="92" t="s">
        <v>255</v>
      </c>
      <c r="AD274" s="113" t="s">
        <v>500</v>
      </c>
      <c r="AE274" s="113" t="s">
        <v>501</v>
      </c>
      <c r="AF274" s="113" t="s">
        <v>258</v>
      </c>
      <c r="AG2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Barandas  Controles administrativos; HSEQ-GU-008 Guía de Implementación de Orden y Aseo
Diagnostico Orden y Aseo 
Programa de orden y aseo
Mantener controles:
Charlas preoperacionales 
Charlas de autocuidado 
Orden y aseo (mantener pisos libres de obstáculos)
Reporte tarjetas CAT
Programa de mantenimiento 
Inspección locativa, de rejas y barandas en tanques
Mantener Controles: 
Charlas preoperacionales 
Charlas de autocuidado 
Orden y aseo (mantener pisos libres de obstáculos)
Reporte tarjetas CAT
Programa de mantenimiento 
Inspección locativa, de rejas y barandas en tanques 
Permisos de trabajo, JSA, charlas de seguridad.
Controles de EPP; Ver matriz de EPP
</v>
      </c>
      <c r="AH274" s="109" t="s">
        <v>259</v>
      </c>
      <c r="AI274" s="113" t="s">
        <v>54</v>
      </c>
      <c r="AJ274" s="113" t="s">
        <v>6</v>
      </c>
      <c r="AK274" s="114" t="s">
        <v>46</v>
      </c>
      <c r="AL274" s="92">
        <f t="shared" si="10"/>
        <v>1</v>
      </c>
      <c r="AM2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74" s="118"/>
      <c r="AO274" s="115" t="str">
        <f t="shared" si="11"/>
        <v>SI</v>
      </c>
      <c r="AP27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274" s="92" t="e" vm="16">
        <f>_xlfn.XLOOKUP(año24[[#This Row],[VALORACION DEL RIESGO RESULTANTE CON CONTROLES (Riesgo residual) - INTERPRETACIÓN DEL RIESGO]], Nivel[Calsificación], Nivel[Imagen])</f>
        <v>#VALUE!</v>
      </c>
    </row>
    <row r="275" spans="2:43" ht="244.8" x14ac:dyDescent="0.2">
      <c r="B275" s="92">
        <v>266</v>
      </c>
      <c r="C275" s="92">
        <v>2024</v>
      </c>
      <c r="D275" s="92" t="s">
        <v>244</v>
      </c>
      <c r="E275" s="109" t="s">
        <v>183</v>
      </c>
      <c r="F275" s="109" t="s">
        <v>494</v>
      </c>
      <c r="G275" s="109" t="s">
        <v>427</v>
      </c>
      <c r="H275" s="92" t="s">
        <v>502</v>
      </c>
      <c r="I275" s="92" t="s">
        <v>70</v>
      </c>
      <c r="J275" s="92" t="e" vm="13">
        <f>_xlfn.XLOOKUP(año24[[#This Row],[PELIGRO -Tipo]], Tabla12[Calsificación], Tabla12[Imagen])</f>
        <v>#VALUE!</v>
      </c>
      <c r="K275" s="92" t="s">
        <v>79</v>
      </c>
      <c r="L275" s="92" t="s">
        <v>128</v>
      </c>
      <c r="M275" s="112" t="s">
        <v>249</v>
      </c>
      <c r="N275" s="112" t="s">
        <v>250</v>
      </c>
      <c r="O275" s="112">
        <v>2</v>
      </c>
      <c r="P275" s="112">
        <v>3</v>
      </c>
      <c r="Q275" s="112">
        <v>2</v>
      </c>
      <c r="R275" s="112">
        <v>8</v>
      </c>
      <c r="S275" s="92" t="s">
        <v>138</v>
      </c>
      <c r="T275" s="92" t="s">
        <v>350</v>
      </c>
      <c r="U275" s="92" t="s">
        <v>300</v>
      </c>
      <c r="V275" s="113" t="s">
        <v>301</v>
      </c>
      <c r="W275" s="113" t="s">
        <v>52</v>
      </c>
      <c r="X275" s="113" t="s">
        <v>6</v>
      </c>
      <c r="Y275" s="114" t="s">
        <v>40</v>
      </c>
      <c r="Z275" s="92">
        <f>INDEX($AS$3:$AV$6,MATCH($W275,$AR$3:$AR$6,FALSE),MATCH($Y275,AS$7:$AV$7,FALSE))</f>
        <v>9</v>
      </c>
      <c r="AA275" s="92" t="s">
        <v>254</v>
      </c>
      <c r="AB275" s="92" t="s">
        <v>255</v>
      </c>
      <c r="AC275" s="92" t="s">
        <v>255</v>
      </c>
      <c r="AD275" s="113" t="s">
        <v>302</v>
      </c>
      <c r="AE275" s="113" t="s">
        <v>303</v>
      </c>
      <c r="AF275" s="113" t="s">
        <v>258</v>
      </c>
      <c r="AG2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75" s="109" t="s">
        <v>259</v>
      </c>
      <c r="AI275" s="113" t="s">
        <v>53</v>
      </c>
      <c r="AJ275" s="113" t="s">
        <v>6</v>
      </c>
      <c r="AK275" s="114" t="s">
        <v>201</v>
      </c>
      <c r="AL275" s="92">
        <f t="shared" si="10"/>
        <v>4</v>
      </c>
      <c r="AM2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75" s="118"/>
      <c r="AO275" s="115" t="str">
        <f t="shared" si="11"/>
        <v>SI</v>
      </c>
      <c r="AP2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75" s="92" t="e" vm="14">
        <f>_xlfn.XLOOKUP(año24[[#This Row],[VALORACION DEL RIESGO RESULTANTE CON CONTROLES (Riesgo residual) - INTERPRETACIÓN DEL RIESGO]], Nivel[Calsificación], Nivel[Imagen])</f>
        <v>#VALUE!</v>
      </c>
    </row>
    <row r="276" spans="2:43" ht="244.8" x14ac:dyDescent="0.2">
      <c r="B276" s="92">
        <v>267</v>
      </c>
      <c r="C276" s="92">
        <v>2024</v>
      </c>
      <c r="D276" s="92" t="s">
        <v>244</v>
      </c>
      <c r="E276" s="109" t="s">
        <v>183</v>
      </c>
      <c r="F276" s="109" t="s">
        <v>494</v>
      </c>
      <c r="G276" s="109" t="s">
        <v>427</v>
      </c>
      <c r="H276" s="92" t="s">
        <v>503</v>
      </c>
      <c r="I276" s="92" t="s">
        <v>70</v>
      </c>
      <c r="J276" s="92" t="e" vm="13">
        <f>_xlfn.XLOOKUP(año24[[#This Row],[PELIGRO -Tipo]], Tabla12[Calsificación], Tabla12[Imagen])</f>
        <v>#VALUE!</v>
      </c>
      <c r="K276" s="92" t="s">
        <v>79</v>
      </c>
      <c r="L276" s="92" t="s">
        <v>128</v>
      </c>
      <c r="M276" s="112" t="s">
        <v>249</v>
      </c>
      <c r="N276" s="112" t="s">
        <v>250</v>
      </c>
      <c r="O276" s="112">
        <v>2</v>
      </c>
      <c r="P276" s="112">
        <v>3</v>
      </c>
      <c r="Q276" s="112">
        <v>2</v>
      </c>
      <c r="R276" s="112">
        <v>8</v>
      </c>
      <c r="S276" s="92" t="s">
        <v>138</v>
      </c>
      <c r="T276" s="92" t="s">
        <v>360</v>
      </c>
      <c r="U276" s="92" t="s">
        <v>300</v>
      </c>
      <c r="V276" s="113" t="s">
        <v>301</v>
      </c>
      <c r="W276" s="113" t="s">
        <v>52</v>
      </c>
      <c r="X276" s="113" t="s">
        <v>6</v>
      </c>
      <c r="Y276" s="114" t="s">
        <v>40</v>
      </c>
      <c r="Z276" s="92">
        <f>INDEX($AS$3:$AV$6,MATCH($W276,$AR$3:$AR$6,FALSE),MATCH($Y276,AS$7:$AV$7,FALSE))</f>
        <v>9</v>
      </c>
      <c r="AA276" s="92" t="s">
        <v>254</v>
      </c>
      <c r="AB276" s="92" t="s">
        <v>255</v>
      </c>
      <c r="AC276" s="92" t="s">
        <v>255</v>
      </c>
      <c r="AD276" s="113" t="s">
        <v>302</v>
      </c>
      <c r="AE276" s="113" t="s">
        <v>303</v>
      </c>
      <c r="AF276" s="113" t="s">
        <v>258</v>
      </c>
      <c r="AG2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76" s="109" t="s">
        <v>259</v>
      </c>
      <c r="AI276" s="113" t="s">
        <v>53</v>
      </c>
      <c r="AJ276" s="113" t="s">
        <v>6</v>
      </c>
      <c r="AK276" s="114" t="s">
        <v>201</v>
      </c>
      <c r="AL276" s="92">
        <f t="shared" si="10"/>
        <v>4</v>
      </c>
      <c r="AM2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76" s="118"/>
      <c r="AO276" s="115" t="str">
        <f t="shared" si="11"/>
        <v>SI</v>
      </c>
      <c r="AP2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76" s="92" t="e" vm="14">
        <f>_xlfn.XLOOKUP(año24[[#This Row],[VALORACION DEL RIESGO RESULTANTE CON CONTROLES (Riesgo residual) - INTERPRETACIÓN DEL RIESGO]], Nivel[Calsificación], Nivel[Imagen])</f>
        <v>#VALUE!</v>
      </c>
    </row>
    <row r="277" spans="2:43" ht="244.8" x14ac:dyDescent="0.2">
      <c r="B277" s="92">
        <v>268</v>
      </c>
      <c r="C277" s="92">
        <v>2024</v>
      </c>
      <c r="D277" s="92" t="s">
        <v>244</v>
      </c>
      <c r="E277" s="109" t="s">
        <v>183</v>
      </c>
      <c r="F277" s="109" t="s">
        <v>494</v>
      </c>
      <c r="G277" s="109" t="s">
        <v>427</v>
      </c>
      <c r="H277" s="92" t="s">
        <v>504</v>
      </c>
      <c r="I277" s="92" t="s">
        <v>70</v>
      </c>
      <c r="J277" s="92" t="e" vm="13">
        <f>_xlfn.XLOOKUP(año24[[#This Row],[PELIGRO -Tipo]], Tabla12[Calsificación], Tabla12[Imagen])</f>
        <v>#VALUE!</v>
      </c>
      <c r="K277" s="92" t="s">
        <v>79</v>
      </c>
      <c r="L277" s="92" t="s">
        <v>128</v>
      </c>
      <c r="M277" s="112" t="s">
        <v>249</v>
      </c>
      <c r="N277" s="112" t="s">
        <v>250</v>
      </c>
      <c r="O277" s="112">
        <v>2</v>
      </c>
      <c r="P277" s="112">
        <v>3</v>
      </c>
      <c r="Q277" s="112">
        <v>2</v>
      </c>
      <c r="R277" s="112">
        <v>8</v>
      </c>
      <c r="S277" s="92" t="s">
        <v>138</v>
      </c>
      <c r="T277" s="92" t="s">
        <v>350</v>
      </c>
      <c r="U277" s="92" t="s">
        <v>300</v>
      </c>
      <c r="V277" s="113" t="s">
        <v>301</v>
      </c>
      <c r="W277" s="113" t="s">
        <v>52</v>
      </c>
      <c r="X277" s="113" t="s">
        <v>6</v>
      </c>
      <c r="Y277" s="114" t="s">
        <v>40</v>
      </c>
      <c r="Z277" s="92">
        <f>INDEX($AS$3:$AV$6,MATCH($W277,$AR$3:$AR$6,FALSE),MATCH($Y277,AS$7:$AV$7,FALSE))</f>
        <v>9</v>
      </c>
      <c r="AA277" s="92" t="s">
        <v>254</v>
      </c>
      <c r="AB277" s="92" t="s">
        <v>255</v>
      </c>
      <c r="AC277" s="92" t="s">
        <v>255</v>
      </c>
      <c r="AD277" s="113" t="s">
        <v>302</v>
      </c>
      <c r="AE277" s="113" t="s">
        <v>303</v>
      </c>
      <c r="AF277" s="113" t="s">
        <v>258</v>
      </c>
      <c r="AG2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77" s="109" t="s">
        <v>259</v>
      </c>
      <c r="AI277" s="113" t="s">
        <v>53</v>
      </c>
      <c r="AJ277" s="113" t="s">
        <v>6</v>
      </c>
      <c r="AK277" s="114" t="s">
        <v>201</v>
      </c>
      <c r="AL277" s="92">
        <f t="shared" si="10"/>
        <v>4</v>
      </c>
      <c r="AM2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77" s="118"/>
      <c r="AO277" s="115" t="str">
        <f t="shared" si="11"/>
        <v>SI</v>
      </c>
      <c r="AP2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77" s="92" t="e" vm="14">
        <f>_xlfn.XLOOKUP(año24[[#This Row],[VALORACION DEL RIESGO RESULTANTE CON CONTROLES (Riesgo residual) - INTERPRETACIÓN DEL RIESGO]], Nivel[Calsificación], Nivel[Imagen])</f>
        <v>#VALUE!</v>
      </c>
    </row>
    <row r="278" spans="2:43" ht="295.8" x14ac:dyDescent="0.2">
      <c r="B278" s="92">
        <v>269</v>
      </c>
      <c r="C278" s="92">
        <v>2024</v>
      </c>
      <c r="D278" s="92" t="s">
        <v>244</v>
      </c>
      <c r="E278" s="109" t="s">
        <v>183</v>
      </c>
      <c r="F278" s="109" t="s">
        <v>494</v>
      </c>
      <c r="G278" s="109" t="s">
        <v>427</v>
      </c>
      <c r="H278" s="92" t="s">
        <v>490</v>
      </c>
      <c r="I278" s="92" t="s">
        <v>70</v>
      </c>
      <c r="J278" s="92" t="e" vm="13">
        <f>_xlfn.XLOOKUP(año24[[#This Row],[PELIGRO -Tipo]], Tabla12[Calsificación], Tabla12[Imagen])</f>
        <v>#VALUE!</v>
      </c>
      <c r="K278" s="92" t="s">
        <v>95</v>
      </c>
      <c r="L278" s="92" t="s">
        <v>130</v>
      </c>
      <c r="M278" s="112" t="s">
        <v>249</v>
      </c>
      <c r="N278" s="112" t="s">
        <v>250</v>
      </c>
      <c r="O278" s="112">
        <v>2</v>
      </c>
      <c r="P278" s="112">
        <v>3</v>
      </c>
      <c r="Q278" s="112">
        <v>2</v>
      </c>
      <c r="R278" s="112">
        <v>8</v>
      </c>
      <c r="S278" s="92" t="s">
        <v>138</v>
      </c>
      <c r="T278" s="92"/>
      <c r="U278" s="92" t="s">
        <v>255</v>
      </c>
      <c r="V278" s="113" t="s">
        <v>477</v>
      </c>
      <c r="W278" s="113" t="s">
        <v>53</v>
      </c>
      <c r="X278" s="113" t="s">
        <v>6</v>
      </c>
      <c r="Y278" s="114" t="s">
        <v>40</v>
      </c>
      <c r="Z278" s="92">
        <f>INDEX($AS$3:$AV$6,MATCH($W278,$AR$3:$AR$6,FALSE),MATCH($Y278,AS$7:$AV$7,FALSE))</f>
        <v>6</v>
      </c>
      <c r="AA278" s="92" t="s">
        <v>254</v>
      </c>
      <c r="AB278" s="92" t="s">
        <v>255</v>
      </c>
      <c r="AC278" s="92" t="s">
        <v>255</v>
      </c>
      <c r="AD278" s="113" t="s">
        <v>255</v>
      </c>
      <c r="AE278" s="113" t="s">
        <v>501</v>
      </c>
      <c r="AF278" s="113" t="s">
        <v>258</v>
      </c>
      <c r="AG2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HSEQ-GU-008 Guía de Implementación de Orden y Aseo
Diagnostico Orden y Aseo 
Programa de orden y aseo
Mantener controles:
Charlas preoperacionales 
Charlas de autocuidado 
Orden y aseo (mantener pisos libres de obstáculos)
Reporte tarjetas CAT
Programa de mantenimiento 
Inspección locativa, de rejas y barandas en tanques
Mantener Controles: 
Charlas preoperacionales 
Charlas de autocuidado 
Orden y aseo (mantener pisos libres de obstáculos)
Reporte tarjetas CAT
Programa de mantenimiento 
Inspección locativa, de rejas y barandas en tanques 
Permisos de trabajo, JSA, charlas de seguridad.
Controles de EPP; Ver matriz de EPP
</v>
      </c>
      <c r="AH278" s="109" t="s">
        <v>259</v>
      </c>
      <c r="AI278" s="113" t="s">
        <v>53</v>
      </c>
      <c r="AJ278" s="113" t="s">
        <v>6</v>
      </c>
      <c r="AK278" s="114" t="s">
        <v>201</v>
      </c>
      <c r="AL278" s="92">
        <f t="shared" si="10"/>
        <v>4</v>
      </c>
      <c r="AM2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78" s="118"/>
      <c r="AO278" s="115" t="str">
        <f t="shared" si="11"/>
        <v>SI</v>
      </c>
      <c r="AP27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78" s="92" t="e" vm="14">
        <f>_xlfn.XLOOKUP(año24[[#This Row],[VALORACION DEL RIESGO RESULTANTE CON CONTROLES (Riesgo residual) - INTERPRETACIÓN DEL RIESGO]], Nivel[Calsificación], Nivel[Imagen])</f>
        <v>#VALUE!</v>
      </c>
    </row>
    <row r="279" spans="2:43" ht="81.599999999999994" x14ac:dyDescent="0.2">
      <c r="B279" s="92">
        <v>270</v>
      </c>
      <c r="C279" s="92">
        <v>2024</v>
      </c>
      <c r="D279" s="92" t="s">
        <v>244</v>
      </c>
      <c r="E279" s="109" t="s">
        <v>183</v>
      </c>
      <c r="F279" s="109" t="s">
        <v>494</v>
      </c>
      <c r="G279" s="109" t="s">
        <v>427</v>
      </c>
      <c r="H279" s="92" t="s">
        <v>408</v>
      </c>
      <c r="I279" s="92" t="s">
        <v>68</v>
      </c>
      <c r="J279" s="92" t="e" vm="17">
        <f>_xlfn.XLOOKUP(año24[[#This Row],[PELIGRO -Tipo]], Tabla12[Calsificación], Tabla12[Imagen])</f>
        <v>#VALUE!</v>
      </c>
      <c r="K279" s="92" t="s">
        <v>77</v>
      </c>
      <c r="L279" s="92" t="s">
        <v>129</v>
      </c>
      <c r="M279" s="112" t="s">
        <v>249</v>
      </c>
      <c r="N279" s="112" t="s">
        <v>250</v>
      </c>
      <c r="O279" s="112">
        <v>2</v>
      </c>
      <c r="P279" s="112">
        <v>3</v>
      </c>
      <c r="Q279" s="112">
        <v>2</v>
      </c>
      <c r="R279" s="112">
        <v>8</v>
      </c>
      <c r="S279" s="92" t="s">
        <v>138</v>
      </c>
      <c r="T279" s="92" t="s">
        <v>267</v>
      </c>
      <c r="U279" s="92" t="s">
        <v>268</v>
      </c>
      <c r="V279" s="113" t="s">
        <v>269</v>
      </c>
      <c r="W279" s="113" t="s">
        <v>53</v>
      </c>
      <c r="X279" s="113" t="s">
        <v>6</v>
      </c>
      <c r="Y279" s="114" t="s">
        <v>201</v>
      </c>
      <c r="Z279" s="92">
        <f>INDEX($AS$3:$AV$6,MATCH($W279,$AR$3:$AR$6,FALSE),MATCH($Y279,AS$7:$AV$7,FALSE))</f>
        <v>4</v>
      </c>
      <c r="AA279" s="92" t="s">
        <v>254</v>
      </c>
      <c r="AB279" s="92" t="s">
        <v>255</v>
      </c>
      <c r="AC279" s="92" t="s">
        <v>255</v>
      </c>
      <c r="AD279" s="113" t="s">
        <v>255</v>
      </c>
      <c r="AE279" s="113" t="s">
        <v>270</v>
      </c>
      <c r="AF279" s="113" t="s">
        <v>255</v>
      </c>
      <c r="AG2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79" s="109" t="s">
        <v>259</v>
      </c>
      <c r="AI279" s="113" t="s">
        <v>54</v>
      </c>
      <c r="AJ279" s="113" t="s">
        <v>6</v>
      </c>
      <c r="AK279" s="114" t="s">
        <v>201</v>
      </c>
      <c r="AL279" s="92">
        <f t="shared" si="10"/>
        <v>2</v>
      </c>
      <c r="AM2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79" s="118"/>
      <c r="AO279" s="115" t="str">
        <f t="shared" si="11"/>
        <v>SI</v>
      </c>
      <c r="AP27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79" s="92" t="e" vm="16">
        <f>_xlfn.XLOOKUP(año24[[#This Row],[VALORACION DEL RIESGO RESULTANTE CON CONTROLES (Riesgo residual) - INTERPRETACIÓN DEL RIESGO]], Nivel[Calsificación], Nivel[Imagen])</f>
        <v>#VALUE!</v>
      </c>
    </row>
    <row r="280" spans="2:43" ht="81.599999999999994" x14ac:dyDescent="0.2">
      <c r="B280" s="92">
        <v>271</v>
      </c>
      <c r="C280" s="92">
        <v>2024</v>
      </c>
      <c r="D280" s="92" t="s">
        <v>244</v>
      </c>
      <c r="E280" s="109" t="s">
        <v>183</v>
      </c>
      <c r="F280" s="109" t="s">
        <v>494</v>
      </c>
      <c r="G280" s="109" t="s">
        <v>427</v>
      </c>
      <c r="H280" s="92" t="s">
        <v>271</v>
      </c>
      <c r="I280" s="92" t="s">
        <v>68</v>
      </c>
      <c r="J280" s="92" t="e" vm="17">
        <f>_xlfn.XLOOKUP(año24[[#This Row],[PELIGRO -Tipo]], Tabla12[Calsificación], Tabla12[Imagen])</f>
        <v>#VALUE!</v>
      </c>
      <c r="K280" s="92" t="s">
        <v>93</v>
      </c>
      <c r="L280" s="92" t="s">
        <v>129</v>
      </c>
      <c r="M280" s="112" t="s">
        <v>249</v>
      </c>
      <c r="N280" s="112" t="s">
        <v>250</v>
      </c>
      <c r="O280" s="112">
        <v>2</v>
      </c>
      <c r="P280" s="112">
        <v>3</v>
      </c>
      <c r="Q280" s="112">
        <v>2</v>
      </c>
      <c r="R280" s="112">
        <v>8</v>
      </c>
      <c r="S280" s="92" t="s">
        <v>138</v>
      </c>
      <c r="T280" s="92" t="s">
        <v>267</v>
      </c>
      <c r="U280" s="92" t="s">
        <v>268</v>
      </c>
      <c r="V280" s="113" t="s">
        <v>269</v>
      </c>
      <c r="W280" s="113" t="s">
        <v>53</v>
      </c>
      <c r="X280" s="113" t="s">
        <v>6</v>
      </c>
      <c r="Y280" s="114" t="s">
        <v>201</v>
      </c>
      <c r="Z280" s="92">
        <f>INDEX($AS$3:$AV$6,MATCH($W280,$AR$3:$AR$6,FALSE),MATCH($Y280,AS$7:$AV$7,FALSE))</f>
        <v>4</v>
      </c>
      <c r="AA280" s="92" t="s">
        <v>254</v>
      </c>
      <c r="AB280" s="92" t="s">
        <v>255</v>
      </c>
      <c r="AC280" s="92" t="s">
        <v>255</v>
      </c>
      <c r="AD280" s="113" t="s">
        <v>255</v>
      </c>
      <c r="AE280" s="113" t="s">
        <v>270</v>
      </c>
      <c r="AF280" s="113" t="s">
        <v>255</v>
      </c>
      <c r="AG2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80" s="109" t="s">
        <v>259</v>
      </c>
      <c r="AI280" s="113" t="s">
        <v>54</v>
      </c>
      <c r="AJ280" s="113" t="s">
        <v>6</v>
      </c>
      <c r="AK280" s="114" t="s">
        <v>201</v>
      </c>
      <c r="AL280" s="92">
        <f t="shared" si="10"/>
        <v>2</v>
      </c>
      <c r="AM2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80" s="118"/>
      <c r="AO280" s="115" t="str">
        <f t="shared" si="11"/>
        <v>SI</v>
      </c>
      <c r="AP28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80" s="92" t="e" vm="16">
        <f>_xlfn.XLOOKUP(año24[[#This Row],[VALORACION DEL RIESGO RESULTANTE CON CONTROLES (Riesgo residual) - INTERPRETACIÓN DEL RIESGO]], Nivel[Calsificación], Nivel[Imagen])</f>
        <v>#VALUE!</v>
      </c>
    </row>
    <row r="281" spans="2:43" ht="81.599999999999994" x14ac:dyDescent="0.2">
      <c r="B281" s="92">
        <v>272</v>
      </c>
      <c r="C281" s="92">
        <v>2024</v>
      </c>
      <c r="D281" s="92" t="s">
        <v>244</v>
      </c>
      <c r="E281" s="109" t="s">
        <v>183</v>
      </c>
      <c r="F281" s="109" t="s">
        <v>494</v>
      </c>
      <c r="G281" s="109" t="s">
        <v>427</v>
      </c>
      <c r="H281" s="92" t="s">
        <v>266</v>
      </c>
      <c r="I281" s="92" t="s">
        <v>68</v>
      </c>
      <c r="J281" s="92" t="e" vm="17">
        <f>_xlfn.XLOOKUP(año24[[#This Row],[PELIGRO -Tipo]], Tabla12[Calsificación], Tabla12[Imagen])</f>
        <v>#VALUE!</v>
      </c>
      <c r="K281" s="92" t="s">
        <v>101</v>
      </c>
      <c r="L281" s="92" t="s">
        <v>129</v>
      </c>
      <c r="M281" s="112" t="s">
        <v>249</v>
      </c>
      <c r="N281" s="112" t="s">
        <v>250</v>
      </c>
      <c r="O281" s="112">
        <v>2</v>
      </c>
      <c r="P281" s="112">
        <v>3</v>
      </c>
      <c r="Q281" s="112">
        <v>2</v>
      </c>
      <c r="R281" s="112">
        <v>8</v>
      </c>
      <c r="S281" s="92" t="s">
        <v>138</v>
      </c>
      <c r="T281" s="92" t="s">
        <v>267</v>
      </c>
      <c r="U281" s="92" t="s">
        <v>268</v>
      </c>
      <c r="V281" s="113" t="s">
        <v>269</v>
      </c>
      <c r="W281" s="113" t="s">
        <v>53</v>
      </c>
      <c r="X281" s="113" t="s">
        <v>6</v>
      </c>
      <c r="Y281" s="114" t="s">
        <v>201</v>
      </c>
      <c r="Z281" s="92">
        <f>INDEX($AS$3:$AV$6,MATCH($W281,$AR$3:$AR$6,FALSE),MATCH($Y281,AS$7:$AV$7,FALSE))</f>
        <v>4</v>
      </c>
      <c r="AA281" s="92" t="s">
        <v>254</v>
      </c>
      <c r="AB281" s="92" t="s">
        <v>255</v>
      </c>
      <c r="AC281" s="92" t="s">
        <v>255</v>
      </c>
      <c r="AD281" s="113" t="s">
        <v>255</v>
      </c>
      <c r="AE281" s="113" t="s">
        <v>270</v>
      </c>
      <c r="AF281" s="113" t="s">
        <v>255</v>
      </c>
      <c r="AG2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81" s="109" t="s">
        <v>259</v>
      </c>
      <c r="AI281" s="113" t="s">
        <v>54</v>
      </c>
      <c r="AJ281" s="113" t="s">
        <v>6</v>
      </c>
      <c r="AK281" s="114" t="s">
        <v>201</v>
      </c>
      <c r="AL281" s="92">
        <f t="shared" si="10"/>
        <v>2</v>
      </c>
      <c r="AM2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81" s="118"/>
      <c r="AO281" s="115" t="str">
        <f t="shared" si="11"/>
        <v>SI</v>
      </c>
      <c r="AP28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81" s="92" t="e" vm="16">
        <f>_xlfn.XLOOKUP(año24[[#This Row],[VALORACION DEL RIESGO RESULTANTE CON CONTROLES (Riesgo residual) - INTERPRETACIÓN DEL RIESGO]], Nivel[Calsificación], Nivel[Imagen])</f>
        <v>#VALUE!</v>
      </c>
    </row>
    <row r="282" spans="2:43" ht="81.599999999999994" x14ac:dyDescent="0.2">
      <c r="B282" s="92">
        <v>273</v>
      </c>
      <c r="C282" s="92">
        <v>2024</v>
      </c>
      <c r="D282" s="92" t="s">
        <v>244</v>
      </c>
      <c r="E282" s="109" t="s">
        <v>183</v>
      </c>
      <c r="F282" s="109" t="s">
        <v>494</v>
      </c>
      <c r="G282" s="109" t="s">
        <v>427</v>
      </c>
      <c r="H282" s="92" t="s">
        <v>277</v>
      </c>
      <c r="I282" s="92" t="s">
        <v>68</v>
      </c>
      <c r="J282" s="92" t="e" vm="17">
        <f>_xlfn.XLOOKUP(año24[[#This Row],[PELIGRO -Tipo]], Tabla12[Calsificación], Tabla12[Imagen])</f>
        <v>#VALUE!</v>
      </c>
      <c r="K282" s="92" t="s">
        <v>85</v>
      </c>
      <c r="L282" s="92" t="s">
        <v>129</v>
      </c>
      <c r="M282" s="112" t="s">
        <v>249</v>
      </c>
      <c r="N282" s="112" t="s">
        <v>250</v>
      </c>
      <c r="O282" s="112">
        <v>2</v>
      </c>
      <c r="P282" s="112">
        <v>3</v>
      </c>
      <c r="Q282" s="112">
        <v>2</v>
      </c>
      <c r="R282" s="112">
        <v>8</v>
      </c>
      <c r="S282" s="92" t="s">
        <v>138</v>
      </c>
      <c r="T282" s="92" t="s">
        <v>267</v>
      </c>
      <c r="U282" s="92" t="s">
        <v>268</v>
      </c>
      <c r="V282" s="113" t="s">
        <v>269</v>
      </c>
      <c r="W282" s="113" t="s">
        <v>53</v>
      </c>
      <c r="X282" s="113" t="s">
        <v>6</v>
      </c>
      <c r="Y282" s="114" t="s">
        <v>201</v>
      </c>
      <c r="Z282" s="92">
        <f>INDEX($AS$3:$AV$6,MATCH($W282,$AR$3:$AR$6,FALSE),MATCH($Y282,AS$7:$AV$7,FALSE))</f>
        <v>4</v>
      </c>
      <c r="AA282" s="92" t="s">
        <v>254</v>
      </c>
      <c r="AB282" s="92" t="s">
        <v>255</v>
      </c>
      <c r="AC282" s="92" t="s">
        <v>255</v>
      </c>
      <c r="AD282" s="113" t="s">
        <v>255</v>
      </c>
      <c r="AE282" s="113" t="s">
        <v>270</v>
      </c>
      <c r="AF282" s="113" t="s">
        <v>255</v>
      </c>
      <c r="AG2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282" s="109" t="s">
        <v>259</v>
      </c>
      <c r="AI282" s="113" t="s">
        <v>54</v>
      </c>
      <c r="AJ282" s="113" t="s">
        <v>6</v>
      </c>
      <c r="AK282" s="114" t="s">
        <v>201</v>
      </c>
      <c r="AL282" s="92">
        <f t="shared" si="10"/>
        <v>2</v>
      </c>
      <c r="AM2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82" s="118"/>
      <c r="AO282" s="115" t="str">
        <f t="shared" si="11"/>
        <v>SI</v>
      </c>
      <c r="AP28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282" s="92" t="e" vm="16">
        <f>_xlfn.XLOOKUP(año24[[#This Row],[VALORACION DEL RIESGO RESULTANTE CON CONTROLES (Riesgo residual) - INTERPRETACIÓN DEL RIESGO]], Nivel[Calsificación], Nivel[Imagen])</f>
        <v>#VALUE!</v>
      </c>
    </row>
    <row r="283" spans="2:43" ht="102" x14ac:dyDescent="0.2">
      <c r="B283" s="92">
        <v>274</v>
      </c>
      <c r="C283" s="92">
        <v>2024</v>
      </c>
      <c r="D283" s="92" t="s">
        <v>244</v>
      </c>
      <c r="E283" s="109" t="s">
        <v>183</v>
      </c>
      <c r="F283" s="109" t="s">
        <v>494</v>
      </c>
      <c r="G283" s="109" t="s">
        <v>427</v>
      </c>
      <c r="H283" s="92" t="s">
        <v>505</v>
      </c>
      <c r="I283" s="92" t="s">
        <v>67</v>
      </c>
      <c r="J283" s="92" t="e" vm="18">
        <f>_xlfn.XLOOKUP(año24[[#This Row],[PELIGRO -Tipo]], Tabla12[Calsificación], Tabla12[Imagen])</f>
        <v>#VALUE!</v>
      </c>
      <c r="K283" s="92" t="s">
        <v>100</v>
      </c>
      <c r="L283" s="92" t="s">
        <v>130</v>
      </c>
      <c r="M283" s="112" t="s">
        <v>249</v>
      </c>
      <c r="N283" s="112" t="s">
        <v>250</v>
      </c>
      <c r="O283" s="112">
        <v>2</v>
      </c>
      <c r="P283" s="112">
        <v>3</v>
      </c>
      <c r="Q283" s="112">
        <v>2</v>
      </c>
      <c r="R283" s="112">
        <v>8</v>
      </c>
      <c r="S283" s="92" t="s">
        <v>138</v>
      </c>
      <c r="T283" s="92" t="s">
        <v>273</v>
      </c>
      <c r="U283" s="92" t="s">
        <v>274</v>
      </c>
      <c r="V283" s="113" t="s">
        <v>275</v>
      </c>
      <c r="W283" s="113" t="s">
        <v>53</v>
      </c>
      <c r="X283" s="113" t="s">
        <v>6</v>
      </c>
      <c r="Y283" s="114" t="s">
        <v>40</v>
      </c>
      <c r="Z283" s="92">
        <f>INDEX($AS$3:$AV$6,MATCH($W283,$AR$3:$AR$6,FALSE),MATCH($Y283,AS$7:$AV$7,FALSE))</f>
        <v>6</v>
      </c>
      <c r="AA283" s="92" t="s">
        <v>254</v>
      </c>
      <c r="AB283" s="92" t="s">
        <v>255</v>
      </c>
      <c r="AC283" s="92" t="s">
        <v>255</v>
      </c>
      <c r="AD283" s="113" t="s">
        <v>255</v>
      </c>
      <c r="AE283" s="113" t="s">
        <v>276</v>
      </c>
      <c r="AF283" s="113" t="s">
        <v>258</v>
      </c>
      <c r="AG2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83" s="109" t="s">
        <v>259</v>
      </c>
      <c r="AI283" s="113" t="s">
        <v>53</v>
      </c>
      <c r="AJ283" s="113" t="s">
        <v>6</v>
      </c>
      <c r="AK283" s="114" t="s">
        <v>201</v>
      </c>
      <c r="AL283" s="92">
        <f t="shared" si="10"/>
        <v>4</v>
      </c>
      <c r="AM2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83" s="118"/>
      <c r="AO283" s="115" t="str">
        <f t="shared" si="11"/>
        <v>SI</v>
      </c>
      <c r="AP28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83" s="92" t="e" vm="14">
        <f>_xlfn.XLOOKUP(año24[[#This Row],[VALORACION DEL RIESGO RESULTANTE CON CONTROLES (Riesgo residual) - INTERPRETACIÓN DEL RIESGO]], Nivel[Calsificación], Nivel[Imagen])</f>
        <v>#VALUE!</v>
      </c>
    </row>
    <row r="284" spans="2:43" ht="102" x14ac:dyDescent="0.2">
      <c r="B284" s="92">
        <v>275</v>
      </c>
      <c r="C284" s="92">
        <v>2024</v>
      </c>
      <c r="D284" s="92" t="s">
        <v>244</v>
      </c>
      <c r="E284" s="109" t="s">
        <v>183</v>
      </c>
      <c r="F284" s="109" t="s">
        <v>494</v>
      </c>
      <c r="G284" s="109" t="s">
        <v>427</v>
      </c>
      <c r="H284" s="92" t="s">
        <v>506</v>
      </c>
      <c r="I284" s="92" t="s">
        <v>67</v>
      </c>
      <c r="J284" s="92" t="e" vm="18">
        <f>_xlfn.XLOOKUP(año24[[#This Row],[PELIGRO -Tipo]], Tabla12[Calsificación], Tabla12[Imagen])</f>
        <v>#VALUE!</v>
      </c>
      <c r="K284" s="92" t="s">
        <v>108</v>
      </c>
      <c r="L284" s="92" t="s">
        <v>130</v>
      </c>
      <c r="M284" s="112" t="s">
        <v>249</v>
      </c>
      <c r="N284" s="112" t="s">
        <v>250</v>
      </c>
      <c r="O284" s="112">
        <v>2</v>
      </c>
      <c r="P284" s="112">
        <v>3</v>
      </c>
      <c r="Q284" s="112">
        <v>2</v>
      </c>
      <c r="R284" s="112">
        <v>8</v>
      </c>
      <c r="S284" s="92" t="s">
        <v>138</v>
      </c>
      <c r="T284" s="92" t="s">
        <v>273</v>
      </c>
      <c r="U284" s="92" t="s">
        <v>507</v>
      </c>
      <c r="V284" s="113" t="s">
        <v>275</v>
      </c>
      <c r="W284" s="113" t="s">
        <v>53</v>
      </c>
      <c r="X284" s="113" t="s">
        <v>6</v>
      </c>
      <c r="Y284" s="114" t="s">
        <v>40</v>
      </c>
      <c r="Z284" s="92">
        <f>INDEX($AS$3:$AV$6,MATCH($W284,$AR$3:$AR$6,FALSE),MATCH($Y284,AS$7:$AV$7,FALSE))</f>
        <v>6</v>
      </c>
      <c r="AA284" s="92" t="s">
        <v>254</v>
      </c>
      <c r="AB284" s="92" t="s">
        <v>255</v>
      </c>
      <c r="AC284" s="92" t="s">
        <v>255</v>
      </c>
      <c r="AD284" s="113" t="s">
        <v>255</v>
      </c>
      <c r="AE284" s="113" t="s">
        <v>276</v>
      </c>
      <c r="AF284" s="113" t="s">
        <v>258</v>
      </c>
      <c r="AG2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84" s="109" t="s">
        <v>259</v>
      </c>
      <c r="AI284" s="113" t="s">
        <v>53</v>
      </c>
      <c r="AJ284" s="113" t="s">
        <v>6</v>
      </c>
      <c r="AK284" s="114" t="s">
        <v>201</v>
      </c>
      <c r="AL284" s="92">
        <f t="shared" si="10"/>
        <v>4</v>
      </c>
      <c r="AM2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84" s="118"/>
      <c r="AO284" s="115" t="str">
        <f t="shared" si="11"/>
        <v>SI</v>
      </c>
      <c r="AP28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84" s="92" t="e" vm="14">
        <f>_xlfn.XLOOKUP(año24[[#This Row],[VALORACION DEL RIESGO RESULTANTE CON CONTROLES (Riesgo residual) - INTERPRETACIÓN DEL RIESGO]], Nivel[Calsificación], Nivel[Imagen])</f>
        <v>#VALUE!</v>
      </c>
    </row>
    <row r="285" spans="2:43" ht="204" x14ac:dyDescent="0.2">
      <c r="B285" s="92">
        <v>276</v>
      </c>
      <c r="C285" s="92">
        <v>2024</v>
      </c>
      <c r="D285" s="92" t="s">
        <v>244</v>
      </c>
      <c r="E285" s="109" t="s">
        <v>183</v>
      </c>
      <c r="F285" s="109" t="s">
        <v>494</v>
      </c>
      <c r="G285" s="109" t="s">
        <v>427</v>
      </c>
      <c r="H285" s="92" t="s">
        <v>508</v>
      </c>
      <c r="I285" s="92" t="s">
        <v>70</v>
      </c>
      <c r="J285" s="92" t="e" vm="13">
        <f>_xlfn.XLOOKUP(año24[[#This Row],[PELIGRO -Tipo]], Tabla12[Calsificación], Tabla12[Imagen])</f>
        <v>#VALUE!</v>
      </c>
      <c r="K285" s="92" t="s">
        <v>87</v>
      </c>
      <c r="L285" s="92" t="s">
        <v>128</v>
      </c>
      <c r="M285" s="112" t="s">
        <v>249</v>
      </c>
      <c r="N285" s="112" t="s">
        <v>250</v>
      </c>
      <c r="O285" s="112">
        <v>2</v>
      </c>
      <c r="P285" s="112">
        <v>3</v>
      </c>
      <c r="Q285" s="112">
        <v>2</v>
      </c>
      <c r="R285" s="112">
        <v>8</v>
      </c>
      <c r="S285" s="92" t="s">
        <v>138</v>
      </c>
      <c r="T285" s="92" t="s">
        <v>305</v>
      </c>
      <c r="U285" s="92" t="s">
        <v>306</v>
      </c>
      <c r="V285" s="113" t="s">
        <v>307</v>
      </c>
      <c r="W285" s="113" t="s">
        <v>52</v>
      </c>
      <c r="X285" s="113" t="s">
        <v>6</v>
      </c>
      <c r="Y285" s="114" t="s">
        <v>40</v>
      </c>
      <c r="Z285" s="92">
        <f>INDEX($AS$3:$AV$6,MATCH($W285,$AR$3:$AR$6,FALSE),MATCH($Y285,AS$7:$AV$7,FALSE))</f>
        <v>9</v>
      </c>
      <c r="AA285" s="92" t="s">
        <v>254</v>
      </c>
      <c r="AB285" s="92" t="s">
        <v>255</v>
      </c>
      <c r="AC285" s="92" t="s">
        <v>255</v>
      </c>
      <c r="AD285" s="113" t="s">
        <v>308</v>
      </c>
      <c r="AE285" s="113" t="s">
        <v>309</v>
      </c>
      <c r="AF285" s="113" t="s">
        <v>258</v>
      </c>
      <c r="AG2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285" s="109" t="s">
        <v>259</v>
      </c>
      <c r="AI285" s="113" t="s">
        <v>53</v>
      </c>
      <c r="AJ285" s="113" t="s">
        <v>6</v>
      </c>
      <c r="AK285" s="114" t="s">
        <v>201</v>
      </c>
      <c r="AL285" s="92">
        <f t="shared" si="10"/>
        <v>4</v>
      </c>
      <c r="AM2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85" s="118"/>
      <c r="AO285" s="115" t="str">
        <f t="shared" si="11"/>
        <v>SI</v>
      </c>
      <c r="AP28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85" s="92" t="e" vm="14">
        <f>_xlfn.XLOOKUP(año24[[#This Row],[VALORACION DEL RIESGO RESULTANTE CON CONTROLES (Riesgo residual) - INTERPRETACIÓN DEL RIESGO]], Nivel[Calsificación], Nivel[Imagen])</f>
        <v>#VALUE!</v>
      </c>
    </row>
    <row r="286" spans="2:43" ht="132.6" x14ac:dyDescent="0.2">
      <c r="B286" s="92">
        <v>277</v>
      </c>
      <c r="C286" s="92">
        <v>2024</v>
      </c>
      <c r="D286" s="92" t="s">
        <v>244</v>
      </c>
      <c r="E286" s="109" t="s">
        <v>183</v>
      </c>
      <c r="F286" s="109" t="s">
        <v>494</v>
      </c>
      <c r="G286" s="109" t="s">
        <v>427</v>
      </c>
      <c r="H286" s="92" t="s">
        <v>509</v>
      </c>
      <c r="I286" s="92" t="s">
        <v>70</v>
      </c>
      <c r="J286" s="92" t="e" vm="13">
        <f>_xlfn.XLOOKUP(año24[[#This Row],[PELIGRO -Tipo]], Tabla12[Calsificación], Tabla12[Imagen])</f>
        <v>#VALUE!</v>
      </c>
      <c r="K286" s="92" t="s">
        <v>103</v>
      </c>
      <c r="L286" s="92" t="s">
        <v>128</v>
      </c>
      <c r="M286" s="112" t="s">
        <v>249</v>
      </c>
      <c r="N286" s="112" t="s">
        <v>250</v>
      </c>
      <c r="O286" s="112">
        <v>2</v>
      </c>
      <c r="P286" s="112">
        <v>3</v>
      </c>
      <c r="Q286" s="112">
        <v>2</v>
      </c>
      <c r="R286" s="112">
        <v>8</v>
      </c>
      <c r="S286" s="92" t="s">
        <v>138</v>
      </c>
      <c r="T286" s="92" t="s">
        <v>289</v>
      </c>
      <c r="U286" s="92" t="s">
        <v>290</v>
      </c>
      <c r="V286" s="113" t="s">
        <v>291</v>
      </c>
      <c r="W286" s="113" t="s">
        <v>51</v>
      </c>
      <c r="X286" s="113" t="s">
        <v>6</v>
      </c>
      <c r="Y286" s="114" t="s">
        <v>201</v>
      </c>
      <c r="Z286" s="92">
        <f>INDEX($AS$3:$AV$6,MATCH($W286,$AR$3:$AR$6,FALSE),MATCH($Y286,AS$7:$AV$7,FALSE))</f>
        <v>8</v>
      </c>
      <c r="AA286" s="92" t="s">
        <v>254</v>
      </c>
      <c r="AB286" s="92" t="s">
        <v>255</v>
      </c>
      <c r="AC286" s="92" t="s">
        <v>255</v>
      </c>
      <c r="AD286" s="113" t="s">
        <v>255</v>
      </c>
      <c r="AE286" s="113" t="s">
        <v>292</v>
      </c>
      <c r="AF286" s="113" t="s">
        <v>258</v>
      </c>
      <c r="AG2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286" s="109" t="s">
        <v>259</v>
      </c>
      <c r="AI286" s="113" t="s">
        <v>51</v>
      </c>
      <c r="AJ286" s="113" t="s">
        <v>6</v>
      </c>
      <c r="AK286" s="114" t="s">
        <v>46</v>
      </c>
      <c r="AL286" s="92">
        <f t="shared" si="10"/>
        <v>4</v>
      </c>
      <c r="AM2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86" s="118"/>
      <c r="AO286" s="115" t="str">
        <f t="shared" si="11"/>
        <v>SI</v>
      </c>
      <c r="AP28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86" s="92" t="e" vm="14">
        <f>_xlfn.XLOOKUP(año24[[#This Row],[VALORACION DEL RIESGO RESULTANTE CON CONTROLES (Riesgo residual) - INTERPRETACIÓN DEL RIESGO]], Nivel[Calsificación], Nivel[Imagen])</f>
        <v>#VALUE!</v>
      </c>
    </row>
    <row r="287" spans="2:43" ht="81.599999999999994" x14ac:dyDescent="0.2">
      <c r="B287" s="92">
        <v>278</v>
      </c>
      <c r="C287" s="92">
        <v>2024</v>
      </c>
      <c r="D287" s="92" t="s">
        <v>244</v>
      </c>
      <c r="E287" s="109" t="s">
        <v>183</v>
      </c>
      <c r="F287" s="109" t="s">
        <v>494</v>
      </c>
      <c r="G287" s="109" t="s">
        <v>427</v>
      </c>
      <c r="H287" s="92" t="s">
        <v>510</v>
      </c>
      <c r="I287" s="92" t="s">
        <v>66</v>
      </c>
      <c r="J287" s="92" t="e" vm="19">
        <f>_xlfn.XLOOKUP(año24[[#This Row],[PELIGRO -Tipo]], Tabla12[Calsificación], Tabla12[Imagen])</f>
        <v>#VALUE!</v>
      </c>
      <c r="K287" s="92" t="s">
        <v>75</v>
      </c>
      <c r="L287" s="92" t="s">
        <v>129</v>
      </c>
      <c r="M287" s="112" t="s">
        <v>249</v>
      </c>
      <c r="N287" s="112" t="s">
        <v>250</v>
      </c>
      <c r="O287" s="112">
        <v>2</v>
      </c>
      <c r="P287" s="112">
        <v>3</v>
      </c>
      <c r="Q287" s="112">
        <v>2</v>
      </c>
      <c r="R287" s="112">
        <v>8</v>
      </c>
      <c r="S287" s="92" t="s">
        <v>138</v>
      </c>
      <c r="T287" s="92" t="s">
        <v>343</v>
      </c>
      <c r="U287" s="92" t="s">
        <v>344</v>
      </c>
      <c r="V287" s="113" t="s">
        <v>345</v>
      </c>
      <c r="W287" s="113" t="s">
        <v>52</v>
      </c>
      <c r="X287" s="113" t="s">
        <v>6</v>
      </c>
      <c r="Y287" s="114" t="s">
        <v>201</v>
      </c>
      <c r="Z287" s="92">
        <f>INDEX($AS$3:$AV$6,MATCH($W287,$AR$3:$AR$6,FALSE),MATCH($Y287,AS$7:$AV$7,FALSE))</f>
        <v>6</v>
      </c>
      <c r="AA287" s="92" t="s">
        <v>254</v>
      </c>
      <c r="AB287" s="92"/>
      <c r="AC287" s="92"/>
      <c r="AD287" s="113" t="s">
        <v>346</v>
      </c>
      <c r="AE287" s="113" t="s">
        <v>347</v>
      </c>
      <c r="AF287" s="113" t="s">
        <v>258</v>
      </c>
      <c r="AG2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287" s="109" t="s">
        <v>259</v>
      </c>
      <c r="AI287" s="113" t="s">
        <v>53</v>
      </c>
      <c r="AJ287" s="113" t="s">
        <v>6</v>
      </c>
      <c r="AK287" s="114" t="s">
        <v>201</v>
      </c>
      <c r="AL287" s="92">
        <f t="shared" si="10"/>
        <v>4</v>
      </c>
      <c r="AM2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87" s="118"/>
      <c r="AO287" s="115" t="str">
        <f t="shared" si="11"/>
        <v>SI</v>
      </c>
      <c r="AP28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87" s="92" t="e" vm="14">
        <f>_xlfn.XLOOKUP(año24[[#This Row],[VALORACION DEL RIESGO RESULTANTE CON CONTROLES (Riesgo residual) - INTERPRETACIÓN DEL RIESGO]], Nivel[Calsificación], Nivel[Imagen])</f>
        <v>#VALUE!</v>
      </c>
    </row>
    <row r="288" spans="2:43" ht="132.6" x14ac:dyDescent="0.2">
      <c r="B288" s="92">
        <v>279</v>
      </c>
      <c r="C288" s="92">
        <v>2024</v>
      </c>
      <c r="D288" s="92" t="s">
        <v>244</v>
      </c>
      <c r="E288" s="109" t="s">
        <v>183</v>
      </c>
      <c r="F288" s="109" t="s">
        <v>494</v>
      </c>
      <c r="G288" s="109" t="s">
        <v>427</v>
      </c>
      <c r="H288" s="92" t="s">
        <v>389</v>
      </c>
      <c r="I288" s="92" t="s">
        <v>66</v>
      </c>
      <c r="J288" s="92" t="e" vm="19">
        <f>_xlfn.XLOOKUP(año24[[#This Row],[PELIGRO -Tipo]], Tabla12[Calsificación], Tabla12[Imagen])</f>
        <v>#VALUE!</v>
      </c>
      <c r="K288" s="92" t="s">
        <v>83</v>
      </c>
      <c r="L288" s="92" t="s">
        <v>130</v>
      </c>
      <c r="M288" s="112" t="s">
        <v>249</v>
      </c>
      <c r="N288" s="112" t="s">
        <v>250</v>
      </c>
      <c r="O288" s="112">
        <v>2</v>
      </c>
      <c r="P288" s="112">
        <v>3</v>
      </c>
      <c r="Q288" s="112">
        <v>2</v>
      </c>
      <c r="R288" s="112">
        <v>8</v>
      </c>
      <c r="S288" s="92" t="s">
        <v>138</v>
      </c>
      <c r="T288" s="92" t="s">
        <v>390</v>
      </c>
      <c r="U288" s="92" t="s">
        <v>391</v>
      </c>
      <c r="V288" s="113" t="s">
        <v>392</v>
      </c>
      <c r="W288" s="113" t="s">
        <v>53</v>
      </c>
      <c r="X288" s="113" t="s">
        <v>6</v>
      </c>
      <c r="Y288" s="114" t="s">
        <v>201</v>
      </c>
      <c r="Z288" s="92">
        <f>INDEX($AS$3:$AV$6,MATCH($W288,$AR$3:$AR$6,FALSE),MATCH($Y288,AS$7:$AV$7,FALSE))</f>
        <v>4</v>
      </c>
      <c r="AA288" s="92" t="s">
        <v>254</v>
      </c>
      <c r="AB288" s="92" t="s">
        <v>255</v>
      </c>
      <c r="AC288" s="92" t="s">
        <v>255</v>
      </c>
      <c r="AD288" s="113" t="s">
        <v>393</v>
      </c>
      <c r="AE288" s="113" t="s">
        <v>394</v>
      </c>
      <c r="AF288" s="113" t="s">
        <v>258</v>
      </c>
      <c r="AG2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288" s="109" t="s">
        <v>259</v>
      </c>
      <c r="AI288" s="113" t="s">
        <v>53</v>
      </c>
      <c r="AJ288" s="113" t="s">
        <v>6</v>
      </c>
      <c r="AK288" s="114" t="s">
        <v>46</v>
      </c>
      <c r="AL288" s="92">
        <f t="shared" si="10"/>
        <v>2</v>
      </c>
      <c r="AM2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88" s="118"/>
      <c r="AO288" s="115" t="str">
        <f t="shared" si="11"/>
        <v>SI</v>
      </c>
      <c r="AP28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288" s="92" t="e" vm="16">
        <f>_xlfn.XLOOKUP(año24[[#This Row],[VALORACION DEL RIESGO RESULTANTE CON CONTROLES (Riesgo residual) - INTERPRETACIÓN DEL RIESGO]], Nivel[Calsificación], Nivel[Imagen])</f>
        <v>#VALUE!</v>
      </c>
    </row>
    <row r="289" spans="2:43" ht="132.6" x14ac:dyDescent="0.2">
      <c r="B289" s="92">
        <v>280</v>
      </c>
      <c r="C289" s="92">
        <v>2024</v>
      </c>
      <c r="D289" s="92" t="s">
        <v>244</v>
      </c>
      <c r="E289" s="109" t="s">
        <v>183</v>
      </c>
      <c r="F289" s="109" t="s">
        <v>494</v>
      </c>
      <c r="G289" s="109" t="s">
        <v>427</v>
      </c>
      <c r="H289" s="92" t="s">
        <v>511</v>
      </c>
      <c r="I289" s="92" t="s">
        <v>66</v>
      </c>
      <c r="J289" s="92" t="e" vm="19">
        <f>_xlfn.XLOOKUP(año24[[#This Row],[PELIGRO -Tipo]], Tabla12[Calsificación], Tabla12[Imagen])</f>
        <v>#VALUE!</v>
      </c>
      <c r="K289" s="92" t="s">
        <v>99</v>
      </c>
      <c r="L289" s="92" t="s">
        <v>128</v>
      </c>
      <c r="M289" s="112" t="s">
        <v>249</v>
      </c>
      <c r="N289" s="112" t="s">
        <v>250</v>
      </c>
      <c r="O289" s="112">
        <v>2</v>
      </c>
      <c r="P289" s="112">
        <v>3</v>
      </c>
      <c r="Q289" s="112">
        <v>2</v>
      </c>
      <c r="R289" s="112">
        <v>8</v>
      </c>
      <c r="S289" s="92" t="s">
        <v>138</v>
      </c>
      <c r="T289" s="92" t="s">
        <v>346</v>
      </c>
      <c r="U289" s="92" t="s">
        <v>410</v>
      </c>
      <c r="V289" s="113" t="s">
        <v>411</v>
      </c>
      <c r="W289" s="113" t="s">
        <v>53</v>
      </c>
      <c r="X289" s="113" t="s">
        <v>6</v>
      </c>
      <c r="Y289" s="114" t="s">
        <v>40</v>
      </c>
      <c r="Z289" s="92">
        <f>INDEX($AS$3:$AV$6,MATCH($W289,$AR$3:$AR$6,FALSE),MATCH($Y289,AS$7:$AV$7,FALSE))</f>
        <v>6</v>
      </c>
      <c r="AA289" s="92" t="s">
        <v>254</v>
      </c>
      <c r="AB289" s="92" t="s">
        <v>255</v>
      </c>
      <c r="AC289" s="92" t="s">
        <v>255</v>
      </c>
      <c r="AD289" s="113" t="s">
        <v>346</v>
      </c>
      <c r="AE289" s="113" t="s">
        <v>412</v>
      </c>
      <c r="AF289" s="113" t="s">
        <v>258</v>
      </c>
      <c r="AG2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289" s="109" t="s">
        <v>259</v>
      </c>
      <c r="AI289" s="113" t="s">
        <v>52</v>
      </c>
      <c r="AJ289" s="113" t="s">
        <v>6</v>
      </c>
      <c r="AK289" s="114" t="s">
        <v>46</v>
      </c>
      <c r="AL289" s="92">
        <f t="shared" si="10"/>
        <v>3</v>
      </c>
      <c r="AM2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289" s="118"/>
      <c r="AO289" s="115" t="str">
        <f t="shared" si="11"/>
        <v>SI</v>
      </c>
      <c r="AP28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289" s="92" t="e" vm="16">
        <f>_xlfn.XLOOKUP(año24[[#This Row],[VALORACION DEL RIESGO RESULTANTE CON CONTROLES (Riesgo residual) - INTERPRETACIÓN DEL RIESGO]], Nivel[Calsificación], Nivel[Imagen])</f>
        <v>#VALUE!</v>
      </c>
    </row>
    <row r="290" spans="2:43" ht="102" x14ac:dyDescent="0.2">
      <c r="B290" s="92">
        <v>281</v>
      </c>
      <c r="C290" s="92">
        <v>2024</v>
      </c>
      <c r="D290" s="92" t="s">
        <v>244</v>
      </c>
      <c r="E290" s="109" t="s">
        <v>183</v>
      </c>
      <c r="F290" s="109" t="s">
        <v>494</v>
      </c>
      <c r="G290" s="109" t="s">
        <v>427</v>
      </c>
      <c r="H290" s="92" t="s">
        <v>272</v>
      </c>
      <c r="I290" s="92" t="s">
        <v>67</v>
      </c>
      <c r="J290" s="92" t="e" vm="18">
        <f>_xlfn.XLOOKUP(año24[[#This Row],[PELIGRO -Tipo]], Tabla12[Calsificación], Tabla12[Imagen])</f>
        <v>#VALUE!</v>
      </c>
      <c r="K290" s="92" t="s">
        <v>100</v>
      </c>
      <c r="L290" s="92" t="s">
        <v>130</v>
      </c>
      <c r="M290" s="112" t="s">
        <v>249</v>
      </c>
      <c r="N290" s="112" t="s">
        <v>250</v>
      </c>
      <c r="O290" s="112">
        <v>2</v>
      </c>
      <c r="P290" s="112">
        <v>3</v>
      </c>
      <c r="Q290" s="112">
        <v>2</v>
      </c>
      <c r="R290" s="112">
        <v>8</v>
      </c>
      <c r="S290" s="92" t="s">
        <v>138</v>
      </c>
      <c r="T290" s="92" t="s">
        <v>273</v>
      </c>
      <c r="U290" s="92" t="s">
        <v>274</v>
      </c>
      <c r="V290" s="113" t="s">
        <v>275</v>
      </c>
      <c r="W290" s="113" t="s">
        <v>53</v>
      </c>
      <c r="X290" s="113" t="s">
        <v>6</v>
      </c>
      <c r="Y290" s="114" t="s">
        <v>40</v>
      </c>
      <c r="Z290" s="92">
        <f>INDEX($AS$3:$AV$6,MATCH($W290,$AR$3:$AR$6,FALSE),MATCH($Y290,AS$7:$AV$7,FALSE))</f>
        <v>6</v>
      </c>
      <c r="AA290" s="92" t="s">
        <v>254</v>
      </c>
      <c r="AB290" s="92" t="s">
        <v>255</v>
      </c>
      <c r="AC290" s="92" t="s">
        <v>255</v>
      </c>
      <c r="AD290" s="113" t="s">
        <v>255</v>
      </c>
      <c r="AE290" s="113" t="s">
        <v>276</v>
      </c>
      <c r="AF290" s="113" t="s">
        <v>258</v>
      </c>
      <c r="AG2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90" s="109" t="s">
        <v>259</v>
      </c>
      <c r="AI290" s="113" t="s">
        <v>53</v>
      </c>
      <c r="AJ290" s="113" t="s">
        <v>6</v>
      </c>
      <c r="AK290" s="114" t="s">
        <v>201</v>
      </c>
      <c r="AL290" s="92">
        <f t="shared" si="10"/>
        <v>4</v>
      </c>
      <c r="AM2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0" s="118"/>
      <c r="AO290" s="115" t="str">
        <f t="shared" si="11"/>
        <v>SI</v>
      </c>
      <c r="AP29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90" s="92" t="e" vm="14">
        <f>_xlfn.XLOOKUP(año24[[#This Row],[VALORACION DEL RIESGO RESULTANTE CON CONTROLES (Riesgo residual) - INTERPRETACIÓN DEL RIESGO]], Nivel[Calsificación], Nivel[Imagen])</f>
        <v>#VALUE!</v>
      </c>
    </row>
    <row r="291" spans="2:43" ht="102" x14ac:dyDescent="0.2">
      <c r="B291" s="92">
        <v>282</v>
      </c>
      <c r="C291" s="92">
        <v>2024</v>
      </c>
      <c r="D291" s="92" t="s">
        <v>244</v>
      </c>
      <c r="E291" s="109" t="s">
        <v>183</v>
      </c>
      <c r="F291" s="109" t="s">
        <v>494</v>
      </c>
      <c r="G291" s="109" t="s">
        <v>427</v>
      </c>
      <c r="H291" s="92" t="s">
        <v>512</v>
      </c>
      <c r="I291" s="92" t="s">
        <v>67</v>
      </c>
      <c r="J291" s="92" t="e" vm="18">
        <f>_xlfn.XLOOKUP(año24[[#This Row],[PELIGRO -Tipo]], Tabla12[Calsificación], Tabla12[Imagen])</f>
        <v>#VALUE!</v>
      </c>
      <c r="K291" s="92" t="s">
        <v>100</v>
      </c>
      <c r="L291" s="92" t="s">
        <v>130</v>
      </c>
      <c r="M291" s="112" t="s">
        <v>249</v>
      </c>
      <c r="N291" s="112" t="s">
        <v>250</v>
      </c>
      <c r="O291" s="112">
        <v>2</v>
      </c>
      <c r="P291" s="112">
        <v>3</v>
      </c>
      <c r="Q291" s="112">
        <v>2</v>
      </c>
      <c r="R291" s="112">
        <v>8</v>
      </c>
      <c r="S291" s="92" t="s">
        <v>138</v>
      </c>
      <c r="T291" s="92" t="s">
        <v>273</v>
      </c>
      <c r="U291" s="92" t="s">
        <v>274</v>
      </c>
      <c r="V291" s="113" t="s">
        <v>275</v>
      </c>
      <c r="W291" s="113" t="s">
        <v>53</v>
      </c>
      <c r="X291" s="113" t="s">
        <v>6</v>
      </c>
      <c r="Y291" s="114" t="s">
        <v>40</v>
      </c>
      <c r="Z291" s="92">
        <f>INDEX($AS$3:$AV$6,MATCH($W291,$AR$3:$AR$6,FALSE),MATCH($Y291,AS$7:$AV$7,FALSE))</f>
        <v>6</v>
      </c>
      <c r="AA291" s="92" t="s">
        <v>254</v>
      </c>
      <c r="AB291" s="92" t="s">
        <v>255</v>
      </c>
      <c r="AC291" s="92" t="s">
        <v>255</v>
      </c>
      <c r="AD291" s="113" t="s">
        <v>255</v>
      </c>
      <c r="AE291" s="113" t="s">
        <v>276</v>
      </c>
      <c r="AF291" s="113" t="s">
        <v>258</v>
      </c>
      <c r="AG2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291" s="109" t="s">
        <v>259</v>
      </c>
      <c r="AI291" s="113" t="s">
        <v>53</v>
      </c>
      <c r="AJ291" s="113" t="s">
        <v>6</v>
      </c>
      <c r="AK291" s="114" t="s">
        <v>201</v>
      </c>
      <c r="AL291" s="92">
        <f t="shared" si="10"/>
        <v>4</v>
      </c>
      <c r="AM2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1" s="118"/>
      <c r="AO291" s="115" t="str">
        <f t="shared" si="11"/>
        <v>SI</v>
      </c>
      <c r="AP29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291" s="92" t="e" vm="14">
        <f>_xlfn.XLOOKUP(año24[[#This Row],[VALORACION DEL RIESGO RESULTANTE CON CONTROLES (Riesgo residual) - INTERPRETACIÓN DEL RIESGO]], Nivel[Calsificación], Nivel[Imagen])</f>
        <v>#VALUE!</v>
      </c>
    </row>
    <row r="292" spans="2:43" ht="102" x14ac:dyDescent="0.2">
      <c r="B292" s="92">
        <v>283</v>
      </c>
      <c r="C292" s="92">
        <v>2024</v>
      </c>
      <c r="D292" s="92" t="s">
        <v>244</v>
      </c>
      <c r="E292" s="109" t="s">
        <v>183</v>
      </c>
      <c r="F292" s="109" t="s">
        <v>494</v>
      </c>
      <c r="G292" s="109" t="s">
        <v>427</v>
      </c>
      <c r="H292" s="92" t="s">
        <v>513</v>
      </c>
      <c r="I292" s="92" t="s">
        <v>69</v>
      </c>
      <c r="J292" s="92" t="e" vm="21">
        <f>_xlfn.XLOOKUP(año24[[#This Row],[PELIGRO -Tipo]], Tabla12[Calsificación], Tabla12[Imagen])</f>
        <v>#VALUE!</v>
      </c>
      <c r="K292" s="92" t="s">
        <v>102</v>
      </c>
      <c r="L292" s="92" t="s">
        <v>129</v>
      </c>
      <c r="M292" s="112" t="s">
        <v>249</v>
      </c>
      <c r="N292" s="112" t="s">
        <v>250</v>
      </c>
      <c r="O292" s="112">
        <v>2</v>
      </c>
      <c r="P292" s="112">
        <v>3</v>
      </c>
      <c r="Q292" s="112">
        <v>2</v>
      </c>
      <c r="R292" s="112">
        <v>8</v>
      </c>
      <c r="S292" s="92" t="s">
        <v>138</v>
      </c>
      <c r="T292" s="92"/>
      <c r="U292" s="92" t="s">
        <v>318</v>
      </c>
      <c r="V292" s="113" t="s">
        <v>319</v>
      </c>
      <c r="W292" s="113" t="s">
        <v>53</v>
      </c>
      <c r="X292" s="113" t="s">
        <v>6</v>
      </c>
      <c r="Y292" s="114" t="s">
        <v>40</v>
      </c>
      <c r="Z292" s="92">
        <f>INDEX($AS$3:$AV$6,MATCH($W292,$AR$3:$AR$6,FALSE),MATCH($Y292,AS$7:$AV$7,FALSE))</f>
        <v>6</v>
      </c>
      <c r="AA292" s="92" t="s">
        <v>254</v>
      </c>
      <c r="AB292" s="92" t="s">
        <v>255</v>
      </c>
      <c r="AC292" s="92" t="s">
        <v>255</v>
      </c>
      <c r="AD292" s="113" t="s">
        <v>255</v>
      </c>
      <c r="AE292" s="113" t="s">
        <v>320</v>
      </c>
      <c r="AF292" s="113" t="s">
        <v>258</v>
      </c>
      <c r="AG2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292" s="109" t="s">
        <v>259</v>
      </c>
      <c r="AI292" s="113" t="s">
        <v>53</v>
      </c>
      <c r="AJ292" s="113" t="s">
        <v>6</v>
      </c>
      <c r="AK292" s="114" t="s">
        <v>201</v>
      </c>
      <c r="AL292" s="92">
        <f t="shared" si="10"/>
        <v>4</v>
      </c>
      <c r="AM2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2" s="118"/>
      <c r="AO292" s="115" t="str">
        <f t="shared" si="11"/>
        <v>SI</v>
      </c>
      <c r="AP29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92" s="92" t="e" vm="14">
        <f>_xlfn.XLOOKUP(año24[[#This Row],[VALORACION DEL RIESGO RESULTANTE CON CONTROLES (Riesgo residual) - INTERPRETACIÓN DEL RIESGO]], Nivel[Calsificación], Nivel[Imagen])</f>
        <v>#VALUE!</v>
      </c>
    </row>
    <row r="293" spans="2:43" ht="234.6" x14ac:dyDescent="0.2">
      <c r="B293" s="92">
        <v>284</v>
      </c>
      <c r="C293" s="92">
        <v>2024</v>
      </c>
      <c r="D293" s="92" t="s">
        <v>244</v>
      </c>
      <c r="E293" s="109" t="s">
        <v>183</v>
      </c>
      <c r="F293" s="109" t="s">
        <v>494</v>
      </c>
      <c r="G293" s="109" t="s">
        <v>427</v>
      </c>
      <c r="H293" s="92" t="s">
        <v>281</v>
      </c>
      <c r="I293" s="92" t="s">
        <v>65</v>
      </c>
      <c r="J293" s="92" t="e" vm="20">
        <f>_xlfn.XLOOKUP(año24[[#This Row],[PELIGRO -Tipo]], Tabla12[Calsificación], Tabla12[Imagen])</f>
        <v>#VALUE!</v>
      </c>
      <c r="K293" s="92" t="s">
        <v>113</v>
      </c>
      <c r="L293" s="92" t="s">
        <v>128</v>
      </c>
      <c r="M293" s="112" t="s">
        <v>249</v>
      </c>
      <c r="N293" s="112" t="s">
        <v>250</v>
      </c>
      <c r="O293" s="112">
        <v>2</v>
      </c>
      <c r="P293" s="112">
        <v>3</v>
      </c>
      <c r="Q293" s="112">
        <v>2</v>
      </c>
      <c r="R293" s="112">
        <v>8</v>
      </c>
      <c r="S293" s="92" t="s">
        <v>138</v>
      </c>
      <c r="T293" s="92" t="s">
        <v>255</v>
      </c>
      <c r="U293" s="92" t="s">
        <v>282</v>
      </c>
      <c r="V293" s="113" t="s">
        <v>283</v>
      </c>
      <c r="W293" s="113" t="s">
        <v>53</v>
      </c>
      <c r="X293" s="113" t="s">
        <v>6</v>
      </c>
      <c r="Y293" s="114" t="s">
        <v>40</v>
      </c>
      <c r="Z293" s="92">
        <f>INDEX($AS$3:$AV$6,MATCH($W293,$AR$3:$AR$6,FALSE),MATCH($Y293,AS$7:$AV$7,FALSE))</f>
        <v>6</v>
      </c>
      <c r="AA293" s="92" t="s">
        <v>254</v>
      </c>
      <c r="AB293" s="92" t="s">
        <v>255</v>
      </c>
      <c r="AC293" s="92" t="s">
        <v>255</v>
      </c>
      <c r="AD293" s="113" t="s">
        <v>255</v>
      </c>
      <c r="AE293" s="113" t="s">
        <v>284</v>
      </c>
      <c r="AF293" s="113" t="s">
        <v>258</v>
      </c>
      <c r="AG2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293" s="109" t="s">
        <v>259</v>
      </c>
      <c r="AI293" s="113" t="s">
        <v>53</v>
      </c>
      <c r="AJ293" s="113" t="s">
        <v>6</v>
      </c>
      <c r="AK293" s="114" t="s">
        <v>201</v>
      </c>
      <c r="AL293" s="92">
        <f t="shared" si="10"/>
        <v>4</v>
      </c>
      <c r="AM2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3" s="118"/>
      <c r="AO293" s="115" t="str">
        <f t="shared" si="11"/>
        <v>SI</v>
      </c>
      <c r="AP29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93" s="92" t="e" vm="14">
        <f>_xlfn.XLOOKUP(año24[[#This Row],[VALORACION DEL RIESGO RESULTANTE CON CONTROLES (Riesgo residual) - INTERPRETACIÓN DEL RIESGO]], Nivel[Calsificación], Nivel[Imagen])</f>
        <v>#VALUE!</v>
      </c>
    </row>
    <row r="294" spans="2:43" ht="91.8" x14ac:dyDescent="0.2">
      <c r="B294" s="92">
        <v>285</v>
      </c>
      <c r="C294" s="92">
        <v>2024</v>
      </c>
      <c r="D294" s="92" t="s">
        <v>244</v>
      </c>
      <c r="E294" s="109" t="s">
        <v>183</v>
      </c>
      <c r="F294" s="109" t="s">
        <v>494</v>
      </c>
      <c r="G294" s="109" t="s">
        <v>427</v>
      </c>
      <c r="H294" s="92" t="s">
        <v>285</v>
      </c>
      <c r="I294" s="92" t="s">
        <v>65</v>
      </c>
      <c r="J294" s="92" t="e" vm="20">
        <f>_xlfn.XLOOKUP(año24[[#This Row],[PELIGRO -Tipo]], Tabla12[Calsificación], Tabla12[Imagen])</f>
        <v>#VALUE!</v>
      </c>
      <c r="K294" s="92" t="s">
        <v>74</v>
      </c>
      <c r="L294" s="92" t="s">
        <v>129</v>
      </c>
      <c r="M294" s="112" t="s">
        <v>249</v>
      </c>
      <c r="N294" s="112" t="s">
        <v>250</v>
      </c>
      <c r="O294" s="112">
        <v>2</v>
      </c>
      <c r="P294" s="112">
        <v>3</v>
      </c>
      <c r="Q294" s="112">
        <v>2</v>
      </c>
      <c r="R294" s="112">
        <v>8</v>
      </c>
      <c r="S294" s="92" t="s">
        <v>138</v>
      </c>
      <c r="T294" s="92"/>
      <c r="U294" s="92"/>
      <c r="V294" s="113" t="s">
        <v>286</v>
      </c>
      <c r="W294" s="113" t="s">
        <v>53</v>
      </c>
      <c r="X294" s="113" t="s">
        <v>6</v>
      </c>
      <c r="Y294" s="114" t="s">
        <v>40</v>
      </c>
      <c r="Z294" s="92">
        <f>INDEX($AS$3:$AV$6,MATCH($W294,$AR$3:$AR$6,FALSE),MATCH($Y294,AS$7:$AV$7,FALSE))</f>
        <v>6</v>
      </c>
      <c r="AA294" s="92" t="s">
        <v>254</v>
      </c>
      <c r="AB294" s="92" t="s">
        <v>255</v>
      </c>
      <c r="AC294" s="92" t="s">
        <v>255</v>
      </c>
      <c r="AD294" s="113"/>
      <c r="AE294" s="113" t="s">
        <v>287</v>
      </c>
      <c r="AF294" s="113" t="s">
        <v>258</v>
      </c>
      <c r="AG2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294" s="109" t="s">
        <v>259</v>
      </c>
      <c r="AI294" s="113" t="s">
        <v>53</v>
      </c>
      <c r="AJ294" s="113" t="s">
        <v>6</v>
      </c>
      <c r="AK294" s="114" t="s">
        <v>201</v>
      </c>
      <c r="AL294" s="92">
        <f t="shared" si="10"/>
        <v>4</v>
      </c>
      <c r="AM2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4" s="118"/>
      <c r="AO294" s="115" t="str">
        <f t="shared" si="11"/>
        <v>SI</v>
      </c>
      <c r="AP29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294" s="92" t="e" vm="14">
        <f>_xlfn.XLOOKUP(año24[[#This Row],[VALORACION DEL RIESGO RESULTANTE CON CONTROLES (Riesgo residual) - INTERPRETACIÓN DEL RIESGO]], Nivel[Calsificación], Nivel[Imagen])</f>
        <v>#VALUE!</v>
      </c>
    </row>
    <row r="295" spans="2:43" ht="71.400000000000006" x14ac:dyDescent="0.2">
      <c r="B295" s="92">
        <v>286</v>
      </c>
      <c r="C295" s="92">
        <v>2024</v>
      </c>
      <c r="D295" s="92" t="s">
        <v>244</v>
      </c>
      <c r="E295" s="109" t="s">
        <v>183</v>
      </c>
      <c r="F295" s="109" t="s">
        <v>494</v>
      </c>
      <c r="G295" s="109" t="s">
        <v>427</v>
      </c>
      <c r="H295" s="92" t="s">
        <v>293</v>
      </c>
      <c r="I295" s="92" t="s">
        <v>70</v>
      </c>
      <c r="J295" s="92" t="e" vm="13">
        <f>_xlfn.XLOOKUP(año24[[#This Row],[PELIGRO -Tipo]], Tabla12[Calsificación], Tabla12[Imagen])</f>
        <v>#VALUE!</v>
      </c>
      <c r="K295" s="92" t="s">
        <v>117</v>
      </c>
      <c r="L295" s="92" t="s">
        <v>128</v>
      </c>
      <c r="M295" s="112" t="s">
        <v>249</v>
      </c>
      <c r="N295" s="112" t="s">
        <v>261</v>
      </c>
      <c r="O295" s="112">
        <v>2</v>
      </c>
      <c r="P295" s="112">
        <v>3</v>
      </c>
      <c r="Q295" s="112">
        <v>2</v>
      </c>
      <c r="R295" s="112">
        <v>8</v>
      </c>
      <c r="S295" s="92" t="s">
        <v>138</v>
      </c>
      <c r="T295" s="92"/>
      <c r="U295" s="92" t="s">
        <v>294</v>
      </c>
      <c r="V295" s="113" t="s">
        <v>295</v>
      </c>
      <c r="W295" s="113" t="s">
        <v>51</v>
      </c>
      <c r="X295" s="113" t="s">
        <v>6</v>
      </c>
      <c r="Y295" s="114" t="s">
        <v>201</v>
      </c>
      <c r="Z295" s="92">
        <f>INDEX($AS$3:$AV$6,MATCH($W295,$AR$3:$AR$6,FALSE),MATCH($Y295,AS$7:$AV$7,FALSE))</f>
        <v>8</v>
      </c>
      <c r="AA295" s="92" t="s">
        <v>254</v>
      </c>
      <c r="AB295" s="92" t="s">
        <v>255</v>
      </c>
      <c r="AC295" s="92" t="s">
        <v>255</v>
      </c>
      <c r="AD295" s="113" t="s">
        <v>255</v>
      </c>
      <c r="AE295" s="113" t="s">
        <v>296</v>
      </c>
      <c r="AF295" s="113" t="s">
        <v>255</v>
      </c>
      <c r="AG2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295" s="109" t="s">
        <v>259</v>
      </c>
      <c r="AI295" s="113" t="s">
        <v>53</v>
      </c>
      <c r="AJ295" s="113" t="s">
        <v>6</v>
      </c>
      <c r="AK295" s="114" t="s">
        <v>201</v>
      </c>
      <c r="AL295" s="92">
        <f t="shared" si="10"/>
        <v>4</v>
      </c>
      <c r="AM2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5" s="118"/>
      <c r="AO295" s="115" t="str">
        <f t="shared" si="11"/>
        <v>SI</v>
      </c>
      <c r="AP29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95" s="92" t="e" vm="14">
        <f>_xlfn.XLOOKUP(año24[[#This Row],[VALORACION DEL RIESGO RESULTANTE CON CONTROLES (Riesgo residual) - INTERPRETACIÓN DEL RIESGO]], Nivel[Calsificación], Nivel[Imagen])</f>
        <v>#VALUE!</v>
      </c>
    </row>
    <row r="296" spans="2:43" ht="336.6" x14ac:dyDescent="0.2">
      <c r="B296" s="92">
        <v>287</v>
      </c>
      <c r="C296" s="92">
        <v>2024</v>
      </c>
      <c r="D296" s="92" t="s">
        <v>244</v>
      </c>
      <c r="E296" s="109" t="s">
        <v>183</v>
      </c>
      <c r="F296" s="109" t="s">
        <v>514</v>
      </c>
      <c r="G296" s="109" t="s">
        <v>427</v>
      </c>
      <c r="H296" s="92" t="s">
        <v>515</v>
      </c>
      <c r="I296" s="92" t="s">
        <v>70</v>
      </c>
      <c r="J296" s="92" t="e" vm="13">
        <f>_xlfn.XLOOKUP(año24[[#This Row],[PELIGRO -Tipo]], Tabla12[Calsificación], Tabla12[Imagen])</f>
        <v>#VALUE!</v>
      </c>
      <c r="K296" s="92" t="s">
        <v>95</v>
      </c>
      <c r="L296" s="92" t="s">
        <v>128</v>
      </c>
      <c r="M296" s="112" t="s">
        <v>249</v>
      </c>
      <c r="N296" s="112" t="s">
        <v>250</v>
      </c>
      <c r="O296" s="112">
        <v>2</v>
      </c>
      <c r="P296" s="112">
        <v>55</v>
      </c>
      <c r="Q296" s="112">
        <v>2</v>
      </c>
      <c r="R296" s="112">
        <v>12</v>
      </c>
      <c r="S296" s="92" t="s">
        <v>138</v>
      </c>
      <c r="T296" s="92" t="s">
        <v>312</v>
      </c>
      <c r="U296" s="92" t="s">
        <v>498</v>
      </c>
      <c r="V296" s="113" t="s">
        <v>516</v>
      </c>
      <c r="W296" s="113" t="s">
        <v>53</v>
      </c>
      <c r="X296" s="113" t="s">
        <v>6</v>
      </c>
      <c r="Y296" s="114" t="s">
        <v>40</v>
      </c>
      <c r="Z296" s="92">
        <f>INDEX($AS$3:$AV$6,MATCH($W296,$AR$3:$AR$6,FALSE),MATCH($Y296,AS$7:$AV$7,FALSE))</f>
        <v>6</v>
      </c>
      <c r="AA296" s="92" t="s">
        <v>254</v>
      </c>
      <c r="AB296" s="92" t="s">
        <v>255</v>
      </c>
      <c r="AC296" s="92" t="s">
        <v>255</v>
      </c>
      <c r="AD296" s="113" t="s">
        <v>500</v>
      </c>
      <c r="AE296" s="113" t="s">
        <v>398</v>
      </c>
      <c r="AF296" s="113" t="s">
        <v>258</v>
      </c>
      <c r="AG2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Barandas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296" s="109" t="s">
        <v>259</v>
      </c>
      <c r="AI296" s="113" t="s">
        <v>53</v>
      </c>
      <c r="AJ296" s="113" t="s">
        <v>6</v>
      </c>
      <c r="AK296" s="114" t="s">
        <v>201</v>
      </c>
      <c r="AL296" s="92">
        <f t="shared" si="10"/>
        <v>4</v>
      </c>
      <c r="AM2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6" s="118"/>
      <c r="AO296" s="115" t="str">
        <f t="shared" si="11"/>
        <v>SI</v>
      </c>
      <c r="AP29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96" s="92" t="e" vm="14">
        <f>_xlfn.XLOOKUP(año24[[#This Row],[VALORACION DEL RIESGO RESULTANTE CON CONTROLES (Riesgo residual) - INTERPRETACIÓN DEL RIESGO]], Nivel[Calsificación], Nivel[Imagen])</f>
        <v>#VALUE!</v>
      </c>
    </row>
    <row r="297" spans="2:43" ht="122.4" x14ac:dyDescent="0.2">
      <c r="B297" s="92">
        <v>288</v>
      </c>
      <c r="C297" s="92">
        <v>2024</v>
      </c>
      <c r="D297" s="92" t="s">
        <v>244</v>
      </c>
      <c r="E297" s="109" t="s">
        <v>183</v>
      </c>
      <c r="F297" s="109" t="s">
        <v>514</v>
      </c>
      <c r="G297" s="109" t="s">
        <v>427</v>
      </c>
      <c r="H297" s="92" t="s">
        <v>517</v>
      </c>
      <c r="I297" s="92" t="s">
        <v>70</v>
      </c>
      <c r="J297" s="92" t="e" vm="13">
        <f>_xlfn.XLOOKUP(año24[[#This Row],[PELIGRO -Tipo]], Tabla12[Calsificación], Tabla12[Imagen])</f>
        <v>#VALUE!</v>
      </c>
      <c r="K297" s="92" t="s">
        <v>123</v>
      </c>
      <c r="L297" s="92" t="s">
        <v>128</v>
      </c>
      <c r="M297" s="112" t="s">
        <v>249</v>
      </c>
      <c r="N297" s="112" t="s">
        <v>250</v>
      </c>
      <c r="O297" s="112">
        <v>2</v>
      </c>
      <c r="P297" s="112">
        <v>45</v>
      </c>
      <c r="Q297" s="112">
        <v>2</v>
      </c>
      <c r="R297" s="112">
        <v>12</v>
      </c>
      <c r="S297" s="92" t="s">
        <v>138</v>
      </c>
      <c r="T297" s="92" t="s">
        <v>335</v>
      </c>
      <c r="U297" s="92" t="s">
        <v>282</v>
      </c>
      <c r="V297" s="113" t="s">
        <v>336</v>
      </c>
      <c r="W297" s="113" t="s">
        <v>51</v>
      </c>
      <c r="X297" s="113" t="s">
        <v>6</v>
      </c>
      <c r="Y297" s="114" t="s">
        <v>201</v>
      </c>
      <c r="Z297" s="92">
        <f>INDEX($AS$3:$AV$6,MATCH($W297,$AR$3:$AR$6,FALSE),MATCH($Y297,AS$7:$AV$7,FALSE))</f>
        <v>8</v>
      </c>
      <c r="AA297" s="92" t="s">
        <v>254</v>
      </c>
      <c r="AB297" s="92"/>
      <c r="AC297" s="92"/>
      <c r="AD297" s="113"/>
      <c r="AE297" s="113" t="s">
        <v>337</v>
      </c>
      <c r="AF297" s="113" t="s">
        <v>258</v>
      </c>
      <c r="AG2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297" s="109" t="s">
        <v>259</v>
      </c>
      <c r="AI297" s="113" t="s">
        <v>53</v>
      </c>
      <c r="AJ297" s="113" t="s">
        <v>6</v>
      </c>
      <c r="AK297" s="114" t="s">
        <v>201</v>
      </c>
      <c r="AL297" s="92">
        <f t="shared" si="10"/>
        <v>4</v>
      </c>
      <c r="AM2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7" s="118"/>
      <c r="AO297" s="115" t="str">
        <f t="shared" si="11"/>
        <v>SI</v>
      </c>
      <c r="AP29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97" s="92" t="e" vm="14">
        <f>_xlfn.XLOOKUP(año24[[#This Row],[VALORACION DEL RIESGO RESULTANTE CON CONTROLES (Riesgo residual) - INTERPRETACIÓN DEL RIESGO]], Nivel[Calsificación], Nivel[Imagen])</f>
        <v>#VALUE!</v>
      </c>
    </row>
    <row r="298" spans="2:43" ht="244.8" x14ac:dyDescent="0.2">
      <c r="B298" s="92">
        <v>289</v>
      </c>
      <c r="C298" s="92">
        <v>2024</v>
      </c>
      <c r="D298" s="92" t="s">
        <v>244</v>
      </c>
      <c r="E298" s="109" t="s">
        <v>183</v>
      </c>
      <c r="F298" s="109" t="s">
        <v>514</v>
      </c>
      <c r="G298" s="109" t="s">
        <v>427</v>
      </c>
      <c r="H298" s="92" t="s">
        <v>518</v>
      </c>
      <c r="I298" s="92" t="s">
        <v>70</v>
      </c>
      <c r="J298" s="92" t="e" vm="13">
        <f>_xlfn.XLOOKUP(año24[[#This Row],[PELIGRO -Tipo]], Tabla12[Calsificación], Tabla12[Imagen])</f>
        <v>#VALUE!</v>
      </c>
      <c r="K298" s="92" t="s">
        <v>79</v>
      </c>
      <c r="L298" s="92" t="s">
        <v>128</v>
      </c>
      <c r="M298" s="112" t="s">
        <v>249</v>
      </c>
      <c r="N298" s="112" t="s">
        <v>250</v>
      </c>
      <c r="O298" s="112">
        <v>2</v>
      </c>
      <c r="P298" s="112">
        <v>48</v>
      </c>
      <c r="Q298" s="112">
        <v>2</v>
      </c>
      <c r="R298" s="112">
        <v>12</v>
      </c>
      <c r="S298" s="92" t="s">
        <v>138</v>
      </c>
      <c r="T298" s="92"/>
      <c r="U298" s="92" t="s">
        <v>339</v>
      </c>
      <c r="V298" s="113" t="s">
        <v>301</v>
      </c>
      <c r="W298" s="113" t="s">
        <v>52</v>
      </c>
      <c r="X298" s="113" t="s">
        <v>6</v>
      </c>
      <c r="Y298" s="114" t="s">
        <v>40</v>
      </c>
      <c r="Z298" s="92">
        <f>INDEX($AS$3:$AV$6,MATCH($W298,$AR$3:$AR$6,FALSE),MATCH($Y298,AS$7:$AV$7,FALSE))</f>
        <v>9</v>
      </c>
      <c r="AA298" s="92" t="s">
        <v>254</v>
      </c>
      <c r="AB298" s="92" t="s">
        <v>255</v>
      </c>
      <c r="AC298" s="92" t="s">
        <v>255</v>
      </c>
      <c r="AD298" s="113" t="s">
        <v>302</v>
      </c>
      <c r="AE298" s="113" t="s">
        <v>303</v>
      </c>
      <c r="AF298" s="113" t="s">
        <v>258</v>
      </c>
      <c r="AG2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98" s="109" t="s">
        <v>259</v>
      </c>
      <c r="AI298" s="113" t="s">
        <v>53</v>
      </c>
      <c r="AJ298" s="113" t="s">
        <v>6</v>
      </c>
      <c r="AK298" s="114" t="s">
        <v>201</v>
      </c>
      <c r="AL298" s="92">
        <f t="shared" si="10"/>
        <v>4</v>
      </c>
      <c r="AM2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8" s="118"/>
      <c r="AO298" s="115" t="str">
        <f t="shared" si="11"/>
        <v>SI</v>
      </c>
      <c r="AP29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98" s="92" t="e" vm="14">
        <f>_xlfn.XLOOKUP(año24[[#This Row],[VALORACION DEL RIESGO RESULTANTE CON CONTROLES (Riesgo residual) - INTERPRETACIÓN DEL RIESGO]], Nivel[Calsificación], Nivel[Imagen])</f>
        <v>#VALUE!</v>
      </c>
    </row>
    <row r="299" spans="2:43" ht="244.8" x14ac:dyDescent="0.2">
      <c r="B299" s="92">
        <v>290</v>
      </c>
      <c r="C299" s="92">
        <v>2024</v>
      </c>
      <c r="D299" s="92" t="s">
        <v>244</v>
      </c>
      <c r="E299" s="109" t="s">
        <v>183</v>
      </c>
      <c r="F299" s="109" t="s">
        <v>514</v>
      </c>
      <c r="G299" s="109" t="s">
        <v>427</v>
      </c>
      <c r="H299" s="92" t="s">
        <v>519</v>
      </c>
      <c r="I299" s="92" t="s">
        <v>70</v>
      </c>
      <c r="J299" s="92" t="e" vm="13">
        <f>_xlfn.XLOOKUP(año24[[#This Row],[PELIGRO -Tipo]], Tabla12[Calsificación], Tabla12[Imagen])</f>
        <v>#VALUE!</v>
      </c>
      <c r="K299" s="92" t="s">
        <v>79</v>
      </c>
      <c r="L299" s="92" t="s">
        <v>128</v>
      </c>
      <c r="M299" s="112" t="s">
        <v>249</v>
      </c>
      <c r="N299" s="112" t="s">
        <v>250</v>
      </c>
      <c r="O299" s="112">
        <v>2</v>
      </c>
      <c r="P299" s="112">
        <v>48</v>
      </c>
      <c r="Q299" s="112">
        <v>2</v>
      </c>
      <c r="R299" s="112">
        <v>12</v>
      </c>
      <c r="S299" s="92" t="s">
        <v>138</v>
      </c>
      <c r="T299" s="92" t="s">
        <v>452</v>
      </c>
      <c r="U299" s="92" t="s">
        <v>339</v>
      </c>
      <c r="V299" s="113" t="s">
        <v>301</v>
      </c>
      <c r="W299" s="113" t="s">
        <v>52</v>
      </c>
      <c r="X299" s="113" t="s">
        <v>6</v>
      </c>
      <c r="Y299" s="114" t="s">
        <v>40</v>
      </c>
      <c r="Z299" s="92">
        <f>INDEX($AS$3:$AV$6,MATCH($W299,$AR$3:$AR$6,FALSE),MATCH($Y299,AS$7:$AV$7,FALSE))</f>
        <v>9</v>
      </c>
      <c r="AA299" s="92" t="s">
        <v>254</v>
      </c>
      <c r="AB299" s="92" t="s">
        <v>255</v>
      </c>
      <c r="AC299" s="92" t="s">
        <v>255</v>
      </c>
      <c r="AD299" s="113" t="s">
        <v>302</v>
      </c>
      <c r="AE299" s="113" t="s">
        <v>303</v>
      </c>
      <c r="AF299" s="113" t="s">
        <v>258</v>
      </c>
      <c r="AG2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299" s="109" t="s">
        <v>259</v>
      </c>
      <c r="AI299" s="113" t="s">
        <v>53</v>
      </c>
      <c r="AJ299" s="113" t="s">
        <v>6</v>
      </c>
      <c r="AK299" s="114" t="s">
        <v>201</v>
      </c>
      <c r="AL299" s="92">
        <f t="shared" si="10"/>
        <v>4</v>
      </c>
      <c r="AM2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299" s="118" t="s">
        <v>520</v>
      </c>
      <c r="AO299" s="115" t="str">
        <f t="shared" si="11"/>
        <v>SI</v>
      </c>
      <c r="AP29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299" s="92" t="e" vm="14">
        <f>_xlfn.XLOOKUP(año24[[#This Row],[VALORACION DEL RIESGO RESULTANTE CON CONTROLES (Riesgo residual) - INTERPRETACIÓN DEL RIESGO]], Nivel[Calsificación], Nivel[Imagen])</f>
        <v>#VALUE!</v>
      </c>
    </row>
    <row r="300" spans="2:43" ht="336.6" x14ac:dyDescent="0.2">
      <c r="B300" s="92">
        <v>291</v>
      </c>
      <c r="C300" s="92">
        <v>2024</v>
      </c>
      <c r="D300" s="92" t="s">
        <v>244</v>
      </c>
      <c r="E300" s="109" t="s">
        <v>183</v>
      </c>
      <c r="F300" s="109" t="s">
        <v>514</v>
      </c>
      <c r="G300" s="109" t="s">
        <v>427</v>
      </c>
      <c r="H300" s="92" t="s">
        <v>521</v>
      </c>
      <c r="I300" s="92" t="s">
        <v>70</v>
      </c>
      <c r="J300" s="92" t="e" vm="13">
        <f>_xlfn.XLOOKUP(año24[[#This Row],[PELIGRO -Tipo]], Tabla12[Calsificación], Tabla12[Imagen])</f>
        <v>#VALUE!</v>
      </c>
      <c r="K300" s="92" t="s">
        <v>95</v>
      </c>
      <c r="L300" s="92" t="s">
        <v>128</v>
      </c>
      <c r="M300" s="112" t="s">
        <v>249</v>
      </c>
      <c r="N300" s="112" t="s">
        <v>250</v>
      </c>
      <c r="O300" s="112">
        <v>2</v>
      </c>
      <c r="P300" s="112">
        <v>48</v>
      </c>
      <c r="Q300" s="112">
        <v>2</v>
      </c>
      <c r="R300" s="112">
        <v>12</v>
      </c>
      <c r="S300" s="92" t="s">
        <v>138</v>
      </c>
      <c r="T300" s="92" t="s">
        <v>452</v>
      </c>
      <c r="U300" s="92" t="s">
        <v>255</v>
      </c>
      <c r="V300" s="113" t="s">
        <v>477</v>
      </c>
      <c r="W300" s="113" t="s">
        <v>51</v>
      </c>
      <c r="X300" s="113" t="s">
        <v>6</v>
      </c>
      <c r="Y300" s="114" t="s">
        <v>201</v>
      </c>
      <c r="Z300" s="92">
        <f>INDEX($AS$3:$AV$6,MATCH($W300,$AR$3:$AR$6,FALSE),MATCH($Y300,AS$7:$AV$7,FALSE))</f>
        <v>8</v>
      </c>
      <c r="AA300" s="92" t="s">
        <v>254</v>
      </c>
      <c r="AB300" s="92" t="s">
        <v>255</v>
      </c>
      <c r="AC300" s="92" t="s">
        <v>255</v>
      </c>
      <c r="AD300" s="113" t="s">
        <v>500</v>
      </c>
      <c r="AE300" s="113" t="s">
        <v>398</v>
      </c>
      <c r="AF300" s="113" t="s">
        <v>258</v>
      </c>
      <c r="AG3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Barandas  Controles administrativos; HSEQ-GU-008 Guía de Implementación de Orden y Aseo
Diagnostico Orden y Aseo
VERIFICACIÓN CONDICIONES LOCACIONES 
REINDUCCIÓN PERSONAL 
Reunión preoperacional 
Permiso de Trabajo y JSA 
Charlas de Autocuidado.
Supervisión 
MANTENER LOS CONTROLES: 
Orden y aseo durante la ejecución de actividades (mantener pisos limpios y libres de obstáculos).
Permisos de trabajo, JSA, charlas de seguridad.
Charlas preoperacionales 
Charlas de autocuidado 
Señalización de equipos en movimiento.
Reporte tarjetas CAT
Procedimientos operacionales 
Programa de mantenimiento 
Inspección de equipos y herramientas 
Controles de EPP; Ver matriz de EPP
</v>
      </c>
      <c r="AH300" s="109" t="s">
        <v>259</v>
      </c>
      <c r="AI300" s="113" t="s">
        <v>53</v>
      </c>
      <c r="AJ300" s="113" t="s">
        <v>6</v>
      </c>
      <c r="AK300" s="114" t="s">
        <v>201</v>
      </c>
      <c r="AL300" s="92">
        <f t="shared" si="10"/>
        <v>4</v>
      </c>
      <c r="AM3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00" s="118"/>
      <c r="AO300" s="115" t="str">
        <f t="shared" si="11"/>
        <v>SI</v>
      </c>
      <c r="AP30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00" s="92" t="e" vm="14">
        <f>_xlfn.XLOOKUP(año24[[#This Row],[VALORACION DEL RIESGO RESULTANTE CON CONTROLES (Riesgo residual) - INTERPRETACIÓN DEL RIESGO]], Nivel[Calsificación], Nivel[Imagen])</f>
        <v>#VALUE!</v>
      </c>
    </row>
    <row r="301" spans="2:43" ht="112.2" x14ac:dyDescent="0.2">
      <c r="B301" s="92">
        <v>292</v>
      </c>
      <c r="C301" s="92">
        <v>2024</v>
      </c>
      <c r="D301" s="92" t="s">
        <v>244</v>
      </c>
      <c r="E301" s="109" t="s">
        <v>183</v>
      </c>
      <c r="F301" s="109" t="s">
        <v>514</v>
      </c>
      <c r="G301" s="109" t="s">
        <v>427</v>
      </c>
      <c r="H301" s="92" t="s">
        <v>248</v>
      </c>
      <c r="I301" s="92" t="s">
        <v>70</v>
      </c>
      <c r="J301" s="92" t="e" vm="13">
        <f>_xlfn.XLOOKUP(año24[[#This Row],[PELIGRO -Tipo]], Tabla12[Calsificación], Tabla12[Imagen])</f>
        <v>#VALUE!</v>
      </c>
      <c r="K301" s="92" t="s">
        <v>110</v>
      </c>
      <c r="L301" s="92" t="s">
        <v>128</v>
      </c>
      <c r="M301" s="112" t="s">
        <v>249</v>
      </c>
      <c r="N301" s="112" t="s">
        <v>250</v>
      </c>
      <c r="O301" s="112">
        <v>2</v>
      </c>
      <c r="P301" s="112">
        <v>55</v>
      </c>
      <c r="Q301" s="112">
        <v>2</v>
      </c>
      <c r="R301" s="112">
        <v>12</v>
      </c>
      <c r="S301" s="92" t="s">
        <v>138</v>
      </c>
      <c r="T301" s="92" t="s">
        <v>251</v>
      </c>
      <c r="U301" s="92" t="s">
        <v>252</v>
      </c>
      <c r="V301" s="113" t="s">
        <v>253</v>
      </c>
      <c r="W301" s="113" t="s">
        <v>52</v>
      </c>
      <c r="X301" s="113" t="s">
        <v>6</v>
      </c>
      <c r="Y301" s="114" t="s">
        <v>40</v>
      </c>
      <c r="Z301" s="92">
        <f>INDEX($AS$3:$AV$6,MATCH($W301,$AR$3:$AR$6,FALSE),MATCH($Y301,AS$7:$AV$7,FALSE))</f>
        <v>9</v>
      </c>
      <c r="AA301" s="92" t="s">
        <v>254</v>
      </c>
      <c r="AB301" s="92" t="s">
        <v>255</v>
      </c>
      <c r="AC301" s="92" t="s">
        <v>255</v>
      </c>
      <c r="AD301" s="113" t="s">
        <v>256</v>
      </c>
      <c r="AE301" s="113" t="s">
        <v>257</v>
      </c>
      <c r="AF301" s="113" t="s">
        <v>258</v>
      </c>
      <c r="AG3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301" s="109" t="s">
        <v>259</v>
      </c>
      <c r="AI301" s="113" t="s">
        <v>53</v>
      </c>
      <c r="AJ301" s="113" t="s">
        <v>6</v>
      </c>
      <c r="AK301" s="114" t="s">
        <v>201</v>
      </c>
      <c r="AL301" s="92">
        <f t="shared" si="10"/>
        <v>4</v>
      </c>
      <c r="AM3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01" s="118"/>
      <c r="AO301" s="115" t="str">
        <f t="shared" si="11"/>
        <v>SI</v>
      </c>
      <c r="AP30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01" s="92" t="e" vm="14">
        <f>_xlfn.XLOOKUP(año24[[#This Row],[VALORACION DEL RIESGO RESULTANTE CON CONTROLES (Riesgo residual) - INTERPRETACIÓN DEL RIESGO]], Nivel[Calsificación], Nivel[Imagen])</f>
        <v>#VALUE!</v>
      </c>
    </row>
    <row r="302" spans="2:43" ht="204" x14ac:dyDescent="0.2">
      <c r="B302" s="92">
        <v>293</v>
      </c>
      <c r="C302" s="92">
        <v>2024</v>
      </c>
      <c r="D302" s="92" t="s">
        <v>244</v>
      </c>
      <c r="E302" s="109" t="s">
        <v>183</v>
      </c>
      <c r="F302" s="109" t="s">
        <v>514</v>
      </c>
      <c r="G302" s="109" t="s">
        <v>427</v>
      </c>
      <c r="H302" s="92" t="s">
        <v>522</v>
      </c>
      <c r="I302" s="92" t="s">
        <v>70</v>
      </c>
      <c r="J302" s="92" t="e" vm="13">
        <f>_xlfn.XLOOKUP(año24[[#This Row],[PELIGRO -Tipo]], Tabla12[Calsificación], Tabla12[Imagen])</f>
        <v>#VALUE!</v>
      </c>
      <c r="K302" s="92" t="s">
        <v>87</v>
      </c>
      <c r="L302" s="92" t="s">
        <v>128</v>
      </c>
      <c r="M302" s="112" t="s">
        <v>249</v>
      </c>
      <c r="N302" s="112" t="s">
        <v>250</v>
      </c>
      <c r="O302" s="112">
        <v>2</v>
      </c>
      <c r="P302" s="112">
        <v>55</v>
      </c>
      <c r="Q302" s="112">
        <v>2</v>
      </c>
      <c r="R302" s="112">
        <v>12</v>
      </c>
      <c r="S302" s="92" t="s">
        <v>138</v>
      </c>
      <c r="T302" s="92" t="s">
        <v>305</v>
      </c>
      <c r="U302" s="92" t="s">
        <v>306</v>
      </c>
      <c r="V302" s="113" t="s">
        <v>307</v>
      </c>
      <c r="W302" s="113" t="s">
        <v>52</v>
      </c>
      <c r="X302" s="113" t="s">
        <v>6</v>
      </c>
      <c r="Y302" s="114" t="s">
        <v>40</v>
      </c>
      <c r="Z302" s="92">
        <f>INDEX($AS$3:$AV$6,MATCH($W302,$AR$3:$AR$6,FALSE),MATCH($Y302,AS$7:$AV$7,FALSE))</f>
        <v>9</v>
      </c>
      <c r="AA302" s="92" t="s">
        <v>254</v>
      </c>
      <c r="AB302" s="92" t="s">
        <v>255</v>
      </c>
      <c r="AC302" s="92" t="s">
        <v>255</v>
      </c>
      <c r="AD302" s="113" t="s">
        <v>308</v>
      </c>
      <c r="AE302" s="113" t="s">
        <v>309</v>
      </c>
      <c r="AF302" s="113" t="s">
        <v>258</v>
      </c>
      <c r="AG3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302" s="109" t="s">
        <v>259</v>
      </c>
      <c r="AI302" s="113" t="s">
        <v>53</v>
      </c>
      <c r="AJ302" s="113" t="s">
        <v>6</v>
      </c>
      <c r="AK302" s="114" t="s">
        <v>201</v>
      </c>
      <c r="AL302" s="92">
        <f t="shared" si="10"/>
        <v>4</v>
      </c>
      <c r="AM3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02" s="118"/>
      <c r="AO302" s="115" t="str">
        <f t="shared" si="11"/>
        <v>SI</v>
      </c>
      <c r="AP30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02" s="92" t="e" vm="14">
        <f>_xlfn.XLOOKUP(año24[[#This Row],[VALORACION DEL RIESGO RESULTANTE CON CONTROLES (Riesgo residual) - INTERPRETACIÓN DEL RIESGO]], Nivel[Calsificación], Nivel[Imagen])</f>
        <v>#VALUE!</v>
      </c>
    </row>
    <row r="303" spans="2:43" ht="132.6" x14ac:dyDescent="0.2">
      <c r="B303" s="92">
        <v>294</v>
      </c>
      <c r="C303" s="92">
        <v>2024</v>
      </c>
      <c r="D303" s="92" t="s">
        <v>244</v>
      </c>
      <c r="E303" s="109" t="s">
        <v>183</v>
      </c>
      <c r="F303" s="109" t="s">
        <v>514</v>
      </c>
      <c r="G303" s="109" t="s">
        <v>427</v>
      </c>
      <c r="H303" s="92" t="s">
        <v>278</v>
      </c>
      <c r="I303" s="92" t="s">
        <v>66</v>
      </c>
      <c r="J303" s="92" t="e" vm="19">
        <f>_xlfn.XLOOKUP(año24[[#This Row],[PELIGRO -Tipo]], Tabla12[Calsificación], Tabla12[Imagen])</f>
        <v>#VALUE!</v>
      </c>
      <c r="K303" s="92" t="s">
        <v>121</v>
      </c>
      <c r="L303" s="92" t="s">
        <v>129</v>
      </c>
      <c r="M303" s="112" t="s">
        <v>249</v>
      </c>
      <c r="N303" s="112" t="s">
        <v>250</v>
      </c>
      <c r="O303" s="112">
        <v>2</v>
      </c>
      <c r="P303" s="112">
        <v>55</v>
      </c>
      <c r="Q303" s="112">
        <v>2</v>
      </c>
      <c r="R303" s="112">
        <v>12</v>
      </c>
      <c r="S303" s="92" t="s">
        <v>138</v>
      </c>
      <c r="T303" s="92" t="s">
        <v>255</v>
      </c>
      <c r="U303" s="92" t="s">
        <v>255</v>
      </c>
      <c r="V303" s="113" t="s">
        <v>279</v>
      </c>
      <c r="W303" s="113" t="s">
        <v>53</v>
      </c>
      <c r="X303" s="113" t="s">
        <v>6</v>
      </c>
      <c r="Y303" s="114" t="s">
        <v>40</v>
      </c>
      <c r="Z303" s="92">
        <f>INDEX($AS$3:$AV$6,MATCH($W303,$AR$3:$AR$6,FALSE),MATCH($Y303,AS$7:$AV$7,FALSE))</f>
        <v>6</v>
      </c>
      <c r="AA303" s="92" t="s">
        <v>254</v>
      </c>
      <c r="AB303" s="92" t="s">
        <v>255</v>
      </c>
      <c r="AC303" s="92" t="s">
        <v>255</v>
      </c>
      <c r="AD303" s="113" t="s">
        <v>255</v>
      </c>
      <c r="AE303" s="113" t="s">
        <v>280</v>
      </c>
      <c r="AF303" s="113" t="s">
        <v>258</v>
      </c>
      <c r="AG3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303" s="109" t="s">
        <v>259</v>
      </c>
      <c r="AI303" s="113" t="s">
        <v>53</v>
      </c>
      <c r="AJ303" s="113" t="s">
        <v>6</v>
      </c>
      <c r="AK303" s="114" t="s">
        <v>201</v>
      </c>
      <c r="AL303" s="92">
        <f t="shared" si="10"/>
        <v>4</v>
      </c>
      <c r="AM3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03" s="118"/>
      <c r="AO303" s="115" t="str">
        <f t="shared" si="11"/>
        <v>SI</v>
      </c>
      <c r="AP30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03" s="92" t="e" vm="14">
        <f>_xlfn.XLOOKUP(año24[[#This Row],[VALORACION DEL RIESGO RESULTANTE CON CONTROLES (Riesgo residual) - INTERPRETACIÓN DEL RIESGO]], Nivel[Calsificación], Nivel[Imagen])</f>
        <v>#VALUE!</v>
      </c>
    </row>
    <row r="304" spans="2:43" ht="81.599999999999994" x14ac:dyDescent="0.2">
      <c r="B304" s="92">
        <v>295</v>
      </c>
      <c r="C304" s="92">
        <v>2024</v>
      </c>
      <c r="D304" s="92" t="s">
        <v>244</v>
      </c>
      <c r="E304" s="109" t="s">
        <v>183</v>
      </c>
      <c r="F304" s="109" t="s">
        <v>514</v>
      </c>
      <c r="G304" s="109" t="s">
        <v>427</v>
      </c>
      <c r="H304" s="92" t="s">
        <v>523</v>
      </c>
      <c r="I304" s="92" t="s">
        <v>66</v>
      </c>
      <c r="J304" s="92" t="e" vm="19">
        <f>_xlfn.XLOOKUP(año24[[#This Row],[PELIGRO -Tipo]], Tabla12[Calsificación], Tabla12[Imagen])</f>
        <v>#VALUE!</v>
      </c>
      <c r="K304" s="92" t="s">
        <v>75</v>
      </c>
      <c r="L304" s="92" t="s">
        <v>129</v>
      </c>
      <c r="M304" s="112" t="s">
        <v>249</v>
      </c>
      <c r="N304" s="112" t="s">
        <v>250</v>
      </c>
      <c r="O304" s="112">
        <v>2</v>
      </c>
      <c r="P304" s="112">
        <v>55</v>
      </c>
      <c r="Q304" s="112">
        <v>2</v>
      </c>
      <c r="R304" s="112">
        <v>12</v>
      </c>
      <c r="S304" s="92" t="s">
        <v>138</v>
      </c>
      <c r="T304" s="92" t="s">
        <v>343</v>
      </c>
      <c r="U304" s="92" t="s">
        <v>344</v>
      </c>
      <c r="V304" s="113" t="s">
        <v>345</v>
      </c>
      <c r="W304" s="113" t="s">
        <v>52</v>
      </c>
      <c r="X304" s="113" t="s">
        <v>6</v>
      </c>
      <c r="Y304" s="114" t="s">
        <v>201</v>
      </c>
      <c r="Z304" s="92">
        <f>INDEX($AS$3:$AV$6,MATCH($W304,$AR$3:$AR$6,FALSE),MATCH($Y304,AS$7:$AV$7,FALSE))</f>
        <v>6</v>
      </c>
      <c r="AA304" s="92" t="s">
        <v>254</v>
      </c>
      <c r="AB304" s="92"/>
      <c r="AC304" s="92"/>
      <c r="AD304" s="113" t="s">
        <v>346</v>
      </c>
      <c r="AE304" s="113" t="s">
        <v>347</v>
      </c>
      <c r="AF304" s="113" t="s">
        <v>258</v>
      </c>
      <c r="AG3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304" s="109" t="s">
        <v>259</v>
      </c>
      <c r="AI304" s="113" t="s">
        <v>53</v>
      </c>
      <c r="AJ304" s="113" t="s">
        <v>6</v>
      </c>
      <c r="AK304" s="114" t="s">
        <v>201</v>
      </c>
      <c r="AL304" s="92">
        <f t="shared" si="10"/>
        <v>4</v>
      </c>
      <c r="AM3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04" s="118"/>
      <c r="AO304" s="115" t="str">
        <f t="shared" si="11"/>
        <v>SI</v>
      </c>
      <c r="AP30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04" s="92" t="e" vm="14">
        <f>_xlfn.XLOOKUP(año24[[#This Row],[VALORACION DEL RIESGO RESULTANTE CON CONTROLES (Riesgo residual) - INTERPRETACIÓN DEL RIESGO]], Nivel[Calsificación], Nivel[Imagen])</f>
        <v>#VALUE!</v>
      </c>
    </row>
    <row r="305" spans="2:43" ht="81.599999999999994" x14ac:dyDescent="0.2">
      <c r="B305" s="92">
        <v>296</v>
      </c>
      <c r="C305" s="92">
        <v>2024</v>
      </c>
      <c r="D305" s="92" t="s">
        <v>244</v>
      </c>
      <c r="E305" s="109" t="s">
        <v>183</v>
      </c>
      <c r="F305" s="109" t="s">
        <v>514</v>
      </c>
      <c r="G305" s="109" t="s">
        <v>427</v>
      </c>
      <c r="H305" s="92" t="s">
        <v>408</v>
      </c>
      <c r="I305" s="92" t="s">
        <v>68</v>
      </c>
      <c r="J305" s="92" t="e" vm="17">
        <f>_xlfn.XLOOKUP(año24[[#This Row],[PELIGRO -Tipo]], Tabla12[Calsificación], Tabla12[Imagen])</f>
        <v>#VALUE!</v>
      </c>
      <c r="K305" s="92" t="s">
        <v>77</v>
      </c>
      <c r="L305" s="92" t="s">
        <v>129</v>
      </c>
      <c r="M305" s="112" t="s">
        <v>249</v>
      </c>
      <c r="N305" s="112" t="s">
        <v>250</v>
      </c>
      <c r="O305" s="112">
        <v>2</v>
      </c>
      <c r="P305" s="112">
        <v>55</v>
      </c>
      <c r="Q305" s="112">
        <v>2</v>
      </c>
      <c r="R305" s="112">
        <v>12</v>
      </c>
      <c r="S305" s="92" t="s">
        <v>138</v>
      </c>
      <c r="T305" s="92" t="s">
        <v>267</v>
      </c>
      <c r="U305" s="92" t="s">
        <v>268</v>
      </c>
      <c r="V305" s="113" t="s">
        <v>269</v>
      </c>
      <c r="W305" s="113" t="s">
        <v>53</v>
      </c>
      <c r="X305" s="113" t="s">
        <v>6</v>
      </c>
      <c r="Y305" s="114" t="s">
        <v>201</v>
      </c>
      <c r="Z305" s="92">
        <f>INDEX($AS$3:$AV$6,MATCH($W305,$AR$3:$AR$6,FALSE),MATCH($Y305,AS$7:$AV$7,FALSE))</f>
        <v>4</v>
      </c>
      <c r="AA305" s="92" t="s">
        <v>254</v>
      </c>
      <c r="AB305" s="92" t="s">
        <v>255</v>
      </c>
      <c r="AC305" s="92" t="s">
        <v>255</v>
      </c>
      <c r="AD305" s="113" t="s">
        <v>255</v>
      </c>
      <c r="AE305" s="113" t="s">
        <v>270</v>
      </c>
      <c r="AF305" s="113" t="s">
        <v>255</v>
      </c>
      <c r="AG3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05" s="109" t="s">
        <v>259</v>
      </c>
      <c r="AI305" s="113" t="s">
        <v>54</v>
      </c>
      <c r="AJ305" s="113" t="s">
        <v>6</v>
      </c>
      <c r="AK305" s="114" t="s">
        <v>201</v>
      </c>
      <c r="AL305" s="92">
        <f t="shared" si="10"/>
        <v>2</v>
      </c>
      <c r="AM3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05" s="118"/>
      <c r="AO305" s="115" t="str">
        <f t="shared" si="11"/>
        <v>SI</v>
      </c>
      <c r="AP30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05" s="92" t="e" vm="16">
        <f>_xlfn.XLOOKUP(año24[[#This Row],[VALORACION DEL RIESGO RESULTANTE CON CONTROLES (Riesgo residual) - INTERPRETACIÓN DEL RIESGO]], Nivel[Calsificación], Nivel[Imagen])</f>
        <v>#VALUE!</v>
      </c>
    </row>
    <row r="306" spans="2:43" ht="81.599999999999994" x14ac:dyDescent="0.2">
      <c r="B306" s="92">
        <v>297</v>
      </c>
      <c r="C306" s="92">
        <v>2024</v>
      </c>
      <c r="D306" s="92" t="s">
        <v>244</v>
      </c>
      <c r="E306" s="109" t="s">
        <v>183</v>
      </c>
      <c r="F306" s="109" t="s">
        <v>514</v>
      </c>
      <c r="G306" s="109" t="s">
        <v>427</v>
      </c>
      <c r="H306" s="92" t="s">
        <v>271</v>
      </c>
      <c r="I306" s="92" t="s">
        <v>68</v>
      </c>
      <c r="J306" s="92" t="e" vm="17">
        <f>_xlfn.XLOOKUP(año24[[#This Row],[PELIGRO -Tipo]], Tabla12[Calsificación], Tabla12[Imagen])</f>
        <v>#VALUE!</v>
      </c>
      <c r="K306" s="92" t="s">
        <v>93</v>
      </c>
      <c r="L306" s="92" t="s">
        <v>129</v>
      </c>
      <c r="M306" s="112" t="s">
        <v>249</v>
      </c>
      <c r="N306" s="112" t="s">
        <v>250</v>
      </c>
      <c r="O306" s="112">
        <v>2</v>
      </c>
      <c r="P306" s="112">
        <v>55</v>
      </c>
      <c r="Q306" s="112">
        <v>2</v>
      </c>
      <c r="R306" s="112">
        <v>12</v>
      </c>
      <c r="S306" s="92" t="s">
        <v>138</v>
      </c>
      <c r="T306" s="92" t="s">
        <v>267</v>
      </c>
      <c r="U306" s="92" t="s">
        <v>268</v>
      </c>
      <c r="V306" s="113" t="s">
        <v>269</v>
      </c>
      <c r="W306" s="113" t="s">
        <v>53</v>
      </c>
      <c r="X306" s="113" t="s">
        <v>6</v>
      </c>
      <c r="Y306" s="114" t="s">
        <v>201</v>
      </c>
      <c r="Z306" s="92">
        <f>INDEX($AS$3:$AV$6,MATCH($W306,$AR$3:$AR$6,FALSE),MATCH($Y306,AS$7:$AV$7,FALSE))</f>
        <v>4</v>
      </c>
      <c r="AA306" s="92" t="s">
        <v>254</v>
      </c>
      <c r="AB306" s="92" t="s">
        <v>255</v>
      </c>
      <c r="AC306" s="92" t="s">
        <v>255</v>
      </c>
      <c r="AD306" s="113" t="s">
        <v>255</v>
      </c>
      <c r="AE306" s="113" t="s">
        <v>270</v>
      </c>
      <c r="AF306" s="113" t="s">
        <v>255</v>
      </c>
      <c r="AG3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06" s="109" t="s">
        <v>259</v>
      </c>
      <c r="AI306" s="113" t="s">
        <v>54</v>
      </c>
      <c r="AJ306" s="113" t="s">
        <v>6</v>
      </c>
      <c r="AK306" s="114" t="s">
        <v>201</v>
      </c>
      <c r="AL306" s="92">
        <f t="shared" si="10"/>
        <v>2</v>
      </c>
      <c r="AM3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06" s="118"/>
      <c r="AO306" s="115" t="str">
        <f t="shared" si="11"/>
        <v>SI</v>
      </c>
      <c r="AP30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06" s="92" t="e" vm="16">
        <f>_xlfn.XLOOKUP(año24[[#This Row],[VALORACION DEL RIESGO RESULTANTE CON CONTROLES (Riesgo residual) - INTERPRETACIÓN DEL RIESGO]], Nivel[Calsificación], Nivel[Imagen])</f>
        <v>#VALUE!</v>
      </c>
    </row>
    <row r="307" spans="2:43" ht="81.599999999999994" x14ac:dyDescent="0.2">
      <c r="B307" s="92">
        <v>298</v>
      </c>
      <c r="C307" s="92">
        <v>2024</v>
      </c>
      <c r="D307" s="92" t="s">
        <v>244</v>
      </c>
      <c r="E307" s="109" t="s">
        <v>183</v>
      </c>
      <c r="F307" s="109" t="s">
        <v>514</v>
      </c>
      <c r="G307" s="109" t="s">
        <v>427</v>
      </c>
      <c r="H307" s="92" t="s">
        <v>266</v>
      </c>
      <c r="I307" s="92" t="s">
        <v>68</v>
      </c>
      <c r="J307" s="92" t="e" vm="17">
        <f>_xlfn.XLOOKUP(año24[[#This Row],[PELIGRO -Tipo]], Tabla12[Calsificación], Tabla12[Imagen])</f>
        <v>#VALUE!</v>
      </c>
      <c r="K307" s="92" t="s">
        <v>101</v>
      </c>
      <c r="L307" s="92" t="s">
        <v>129</v>
      </c>
      <c r="M307" s="112" t="s">
        <v>249</v>
      </c>
      <c r="N307" s="112" t="s">
        <v>250</v>
      </c>
      <c r="O307" s="112">
        <v>2</v>
      </c>
      <c r="P307" s="112">
        <v>55</v>
      </c>
      <c r="Q307" s="112">
        <v>2</v>
      </c>
      <c r="R307" s="112">
        <v>12</v>
      </c>
      <c r="S307" s="92" t="s">
        <v>138</v>
      </c>
      <c r="T307" s="92" t="s">
        <v>267</v>
      </c>
      <c r="U307" s="92" t="s">
        <v>268</v>
      </c>
      <c r="V307" s="113" t="s">
        <v>269</v>
      </c>
      <c r="W307" s="113" t="s">
        <v>53</v>
      </c>
      <c r="X307" s="113" t="s">
        <v>6</v>
      </c>
      <c r="Y307" s="114" t="s">
        <v>201</v>
      </c>
      <c r="Z307" s="92">
        <f>INDEX($AS$3:$AV$6,MATCH($W307,$AR$3:$AR$6,FALSE),MATCH($Y307,AS$7:$AV$7,FALSE))</f>
        <v>4</v>
      </c>
      <c r="AA307" s="92" t="s">
        <v>254</v>
      </c>
      <c r="AB307" s="92" t="s">
        <v>255</v>
      </c>
      <c r="AC307" s="92" t="s">
        <v>255</v>
      </c>
      <c r="AD307" s="113" t="s">
        <v>255</v>
      </c>
      <c r="AE307" s="113" t="s">
        <v>270</v>
      </c>
      <c r="AF307" s="113" t="s">
        <v>255</v>
      </c>
      <c r="AG3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07" s="109" t="s">
        <v>259</v>
      </c>
      <c r="AI307" s="113" t="s">
        <v>54</v>
      </c>
      <c r="AJ307" s="113" t="s">
        <v>6</v>
      </c>
      <c r="AK307" s="114" t="s">
        <v>201</v>
      </c>
      <c r="AL307" s="92">
        <f t="shared" si="10"/>
        <v>2</v>
      </c>
      <c r="AM3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07" s="118"/>
      <c r="AO307" s="115" t="str">
        <f t="shared" si="11"/>
        <v>SI</v>
      </c>
      <c r="AP30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07" s="92" t="e" vm="16">
        <f>_xlfn.XLOOKUP(año24[[#This Row],[VALORACION DEL RIESGO RESULTANTE CON CONTROLES (Riesgo residual) - INTERPRETACIÓN DEL RIESGO]], Nivel[Calsificación], Nivel[Imagen])</f>
        <v>#VALUE!</v>
      </c>
    </row>
    <row r="308" spans="2:43" ht="81.599999999999994" x14ac:dyDescent="0.2">
      <c r="B308" s="92">
        <v>299</v>
      </c>
      <c r="C308" s="92">
        <v>2024</v>
      </c>
      <c r="D308" s="92" t="s">
        <v>244</v>
      </c>
      <c r="E308" s="109" t="s">
        <v>183</v>
      </c>
      <c r="F308" s="109" t="s">
        <v>514</v>
      </c>
      <c r="G308" s="109" t="s">
        <v>427</v>
      </c>
      <c r="H308" s="92" t="s">
        <v>277</v>
      </c>
      <c r="I308" s="92" t="s">
        <v>68</v>
      </c>
      <c r="J308" s="92" t="e" vm="17">
        <f>_xlfn.XLOOKUP(año24[[#This Row],[PELIGRO -Tipo]], Tabla12[Calsificación], Tabla12[Imagen])</f>
        <v>#VALUE!</v>
      </c>
      <c r="K308" s="92" t="s">
        <v>85</v>
      </c>
      <c r="L308" s="92" t="s">
        <v>129</v>
      </c>
      <c r="M308" s="112" t="s">
        <v>249</v>
      </c>
      <c r="N308" s="112" t="s">
        <v>250</v>
      </c>
      <c r="O308" s="112">
        <v>2</v>
      </c>
      <c r="P308" s="112">
        <v>55</v>
      </c>
      <c r="Q308" s="112">
        <v>2</v>
      </c>
      <c r="R308" s="112">
        <v>12</v>
      </c>
      <c r="S308" s="92" t="s">
        <v>138</v>
      </c>
      <c r="T308" s="92" t="s">
        <v>267</v>
      </c>
      <c r="U308" s="92" t="s">
        <v>268</v>
      </c>
      <c r="V308" s="113" t="s">
        <v>269</v>
      </c>
      <c r="W308" s="113" t="s">
        <v>53</v>
      </c>
      <c r="X308" s="113" t="s">
        <v>6</v>
      </c>
      <c r="Y308" s="114" t="s">
        <v>201</v>
      </c>
      <c r="Z308" s="92">
        <f>INDEX($AS$3:$AV$6,MATCH($W308,$AR$3:$AR$6,FALSE),MATCH($Y308,AS$7:$AV$7,FALSE))</f>
        <v>4</v>
      </c>
      <c r="AA308" s="92" t="s">
        <v>254</v>
      </c>
      <c r="AB308" s="92" t="s">
        <v>255</v>
      </c>
      <c r="AC308" s="92" t="s">
        <v>255</v>
      </c>
      <c r="AD308" s="113" t="s">
        <v>255</v>
      </c>
      <c r="AE308" s="113" t="s">
        <v>270</v>
      </c>
      <c r="AF308" s="113" t="s">
        <v>255</v>
      </c>
      <c r="AG3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08" s="109" t="s">
        <v>259</v>
      </c>
      <c r="AI308" s="113" t="s">
        <v>54</v>
      </c>
      <c r="AJ308" s="113" t="s">
        <v>6</v>
      </c>
      <c r="AK308" s="114" t="s">
        <v>201</v>
      </c>
      <c r="AL308" s="92">
        <f t="shared" si="10"/>
        <v>2</v>
      </c>
      <c r="AM3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08" s="118"/>
      <c r="AO308" s="115" t="str">
        <f t="shared" si="11"/>
        <v>SI</v>
      </c>
      <c r="AP30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08" s="92" t="e" vm="16">
        <f>_xlfn.XLOOKUP(año24[[#This Row],[VALORACION DEL RIESGO RESULTANTE CON CONTROLES (Riesgo residual) - INTERPRETACIÓN DEL RIESGO]], Nivel[Calsificación], Nivel[Imagen])</f>
        <v>#VALUE!</v>
      </c>
    </row>
    <row r="309" spans="2:43" ht="132.6" x14ac:dyDescent="0.2">
      <c r="B309" s="92">
        <v>300</v>
      </c>
      <c r="C309" s="92">
        <v>2024</v>
      </c>
      <c r="D309" s="92" t="s">
        <v>244</v>
      </c>
      <c r="E309" s="109" t="s">
        <v>183</v>
      </c>
      <c r="F309" s="109" t="s">
        <v>514</v>
      </c>
      <c r="G309" s="109" t="s">
        <v>427</v>
      </c>
      <c r="H309" s="92" t="s">
        <v>389</v>
      </c>
      <c r="I309" s="92" t="s">
        <v>66</v>
      </c>
      <c r="J309" s="92" t="e" vm="19">
        <f>_xlfn.XLOOKUP(año24[[#This Row],[PELIGRO -Tipo]], Tabla12[Calsificación], Tabla12[Imagen])</f>
        <v>#VALUE!</v>
      </c>
      <c r="K309" s="92" t="s">
        <v>83</v>
      </c>
      <c r="L309" s="92" t="s">
        <v>130</v>
      </c>
      <c r="M309" s="112" t="s">
        <v>249</v>
      </c>
      <c r="N309" s="112" t="s">
        <v>250</v>
      </c>
      <c r="O309" s="112">
        <v>2</v>
      </c>
      <c r="P309" s="112">
        <v>48</v>
      </c>
      <c r="Q309" s="112">
        <v>2</v>
      </c>
      <c r="R309" s="112">
        <v>12</v>
      </c>
      <c r="S309" s="92" t="s">
        <v>138</v>
      </c>
      <c r="T309" s="92" t="s">
        <v>390</v>
      </c>
      <c r="U309" s="92" t="s">
        <v>391</v>
      </c>
      <c r="V309" s="113" t="s">
        <v>392</v>
      </c>
      <c r="W309" s="113" t="s">
        <v>53</v>
      </c>
      <c r="X309" s="113" t="s">
        <v>6</v>
      </c>
      <c r="Y309" s="114" t="s">
        <v>201</v>
      </c>
      <c r="Z309" s="92">
        <f>INDEX($AS$3:$AV$6,MATCH($W309,$AR$3:$AR$6,FALSE),MATCH($Y309,AS$7:$AV$7,FALSE))</f>
        <v>4</v>
      </c>
      <c r="AA309" s="92" t="s">
        <v>254</v>
      </c>
      <c r="AB309" s="92" t="s">
        <v>255</v>
      </c>
      <c r="AC309" s="92" t="s">
        <v>255</v>
      </c>
      <c r="AD309" s="113" t="s">
        <v>393</v>
      </c>
      <c r="AE309" s="113" t="s">
        <v>394</v>
      </c>
      <c r="AF309" s="113" t="s">
        <v>258</v>
      </c>
      <c r="AG3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309" s="109" t="s">
        <v>259</v>
      </c>
      <c r="AI309" s="113" t="s">
        <v>53</v>
      </c>
      <c r="AJ309" s="113" t="s">
        <v>6</v>
      </c>
      <c r="AK309" s="114" t="s">
        <v>46</v>
      </c>
      <c r="AL309" s="92">
        <f t="shared" si="10"/>
        <v>2</v>
      </c>
      <c r="AM3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09" s="118"/>
      <c r="AO309" s="115" t="str">
        <f t="shared" si="11"/>
        <v>SI</v>
      </c>
      <c r="AP30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309" s="92" t="e" vm="16">
        <f>_xlfn.XLOOKUP(año24[[#This Row],[VALORACION DEL RIESGO RESULTANTE CON CONTROLES (Riesgo residual) - INTERPRETACIÓN DEL RIESGO]], Nivel[Calsificación], Nivel[Imagen])</f>
        <v>#VALUE!</v>
      </c>
    </row>
    <row r="310" spans="2:43" ht="102" x14ac:dyDescent="0.2">
      <c r="B310" s="92">
        <v>301</v>
      </c>
      <c r="C310" s="92">
        <v>2024</v>
      </c>
      <c r="D310" s="92" t="s">
        <v>244</v>
      </c>
      <c r="E310" s="109" t="s">
        <v>183</v>
      </c>
      <c r="F310" s="109" t="s">
        <v>514</v>
      </c>
      <c r="G310" s="109" t="s">
        <v>427</v>
      </c>
      <c r="H310" s="92" t="s">
        <v>524</v>
      </c>
      <c r="I310" s="92" t="s">
        <v>67</v>
      </c>
      <c r="J310" s="92" t="e" vm="18">
        <f>_xlfn.XLOOKUP(año24[[#This Row],[PELIGRO -Tipo]], Tabla12[Calsificación], Tabla12[Imagen])</f>
        <v>#VALUE!</v>
      </c>
      <c r="K310" s="92" t="s">
        <v>100</v>
      </c>
      <c r="L310" s="92" t="s">
        <v>130</v>
      </c>
      <c r="M310" s="112" t="s">
        <v>249</v>
      </c>
      <c r="N310" s="112" t="s">
        <v>250</v>
      </c>
      <c r="O310" s="112">
        <v>2</v>
      </c>
      <c r="P310" s="112">
        <v>55</v>
      </c>
      <c r="Q310" s="112">
        <v>2</v>
      </c>
      <c r="R310" s="112">
        <v>12</v>
      </c>
      <c r="S310" s="92" t="s">
        <v>138</v>
      </c>
      <c r="T310" s="92" t="s">
        <v>273</v>
      </c>
      <c r="U310" s="92" t="s">
        <v>274</v>
      </c>
      <c r="V310" s="113" t="s">
        <v>275</v>
      </c>
      <c r="W310" s="113" t="s">
        <v>53</v>
      </c>
      <c r="X310" s="113" t="s">
        <v>6</v>
      </c>
      <c r="Y310" s="114" t="s">
        <v>40</v>
      </c>
      <c r="Z310" s="92">
        <f>INDEX($AS$3:$AV$6,MATCH($W310,$AR$3:$AR$6,FALSE),MATCH($Y310,AS$7:$AV$7,FALSE))</f>
        <v>6</v>
      </c>
      <c r="AA310" s="92" t="s">
        <v>254</v>
      </c>
      <c r="AB310" s="92" t="s">
        <v>255</v>
      </c>
      <c r="AC310" s="92" t="s">
        <v>255</v>
      </c>
      <c r="AD310" s="113" t="s">
        <v>255</v>
      </c>
      <c r="AE310" s="113" t="s">
        <v>276</v>
      </c>
      <c r="AF310" s="113" t="s">
        <v>258</v>
      </c>
      <c r="AG3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310" s="109" t="s">
        <v>259</v>
      </c>
      <c r="AI310" s="113" t="s">
        <v>53</v>
      </c>
      <c r="AJ310" s="113" t="s">
        <v>6</v>
      </c>
      <c r="AK310" s="114" t="s">
        <v>201</v>
      </c>
      <c r="AL310" s="92">
        <f t="shared" si="10"/>
        <v>4</v>
      </c>
      <c r="AM3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0" s="118"/>
      <c r="AO310" s="115" t="str">
        <f t="shared" si="11"/>
        <v>SI</v>
      </c>
      <c r="AP31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310" s="92" t="e" vm="14">
        <f>_xlfn.XLOOKUP(año24[[#This Row],[VALORACION DEL RIESGO RESULTANTE CON CONTROLES (Riesgo residual) - INTERPRETACIÓN DEL RIESGO]], Nivel[Calsificación], Nivel[Imagen])</f>
        <v>#VALUE!</v>
      </c>
    </row>
    <row r="311" spans="2:43" ht="102" x14ac:dyDescent="0.2">
      <c r="B311" s="92">
        <v>302</v>
      </c>
      <c r="C311" s="92">
        <v>2024</v>
      </c>
      <c r="D311" s="92" t="s">
        <v>244</v>
      </c>
      <c r="E311" s="109" t="s">
        <v>183</v>
      </c>
      <c r="F311" s="109" t="s">
        <v>514</v>
      </c>
      <c r="G311" s="109" t="s">
        <v>427</v>
      </c>
      <c r="H311" s="92" t="s">
        <v>272</v>
      </c>
      <c r="I311" s="92" t="s">
        <v>67</v>
      </c>
      <c r="J311" s="92" t="e" vm="18">
        <f>_xlfn.XLOOKUP(año24[[#This Row],[PELIGRO -Tipo]], Tabla12[Calsificación], Tabla12[Imagen])</f>
        <v>#VALUE!</v>
      </c>
      <c r="K311" s="92" t="s">
        <v>100</v>
      </c>
      <c r="L311" s="92" t="s">
        <v>130</v>
      </c>
      <c r="M311" s="112" t="s">
        <v>249</v>
      </c>
      <c r="N311" s="112" t="s">
        <v>250</v>
      </c>
      <c r="O311" s="112">
        <v>2</v>
      </c>
      <c r="P311" s="112">
        <v>55</v>
      </c>
      <c r="Q311" s="112">
        <v>2</v>
      </c>
      <c r="R311" s="112">
        <v>12</v>
      </c>
      <c r="S311" s="92" t="s">
        <v>138</v>
      </c>
      <c r="T311" s="92" t="s">
        <v>273</v>
      </c>
      <c r="U311" s="92" t="s">
        <v>274</v>
      </c>
      <c r="V311" s="113" t="s">
        <v>275</v>
      </c>
      <c r="W311" s="113" t="s">
        <v>53</v>
      </c>
      <c r="X311" s="113" t="s">
        <v>6</v>
      </c>
      <c r="Y311" s="114" t="s">
        <v>40</v>
      </c>
      <c r="Z311" s="92">
        <f>INDEX($AS$3:$AV$6,MATCH($W311,$AR$3:$AR$6,FALSE),MATCH($Y311,AS$7:$AV$7,FALSE))</f>
        <v>6</v>
      </c>
      <c r="AA311" s="92" t="s">
        <v>254</v>
      </c>
      <c r="AB311" s="92" t="s">
        <v>255</v>
      </c>
      <c r="AC311" s="92" t="s">
        <v>255</v>
      </c>
      <c r="AD311" s="113" t="s">
        <v>255</v>
      </c>
      <c r="AE311" s="113" t="s">
        <v>276</v>
      </c>
      <c r="AF311" s="113" t="s">
        <v>258</v>
      </c>
      <c r="AG3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311" s="109" t="s">
        <v>259</v>
      </c>
      <c r="AI311" s="113" t="s">
        <v>53</v>
      </c>
      <c r="AJ311" s="113" t="s">
        <v>6</v>
      </c>
      <c r="AK311" s="114" t="s">
        <v>201</v>
      </c>
      <c r="AL311" s="92">
        <f t="shared" si="10"/>
        <v>4</v>
      </c>
      <c r="AM3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1" s="118"/>
      <c r="AO311" s="115" t="str">
        <f t="shared" si="11"/>
        <v>SI</v>
      </c>
      <c r="AP31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311" s="92" t="e" vm="14">
        <f>_xlfn.XLOOKUP(año24[[#This Row],[VALORACION DEL RIESGO RESULTANTE CON CONTROLES (Riesgo residual) - INTERPRETACIÓN DEL RIESGO]], Nivel[Calsificación], Nivel[Imagen])</f>
        <v>#VALUE!</v>
      </c>
    </row>
    <row r="312" spans="2:43" ht="102" x14ac:dyDescent="0.2">
      <c r="B312" s="92">
        <v>303</v>
      </c>
      <c r="C312" s="92">
        <v>2024</v>
      </c>
      <c r="D312" s="92" t="s">
        <v>244</v>
      </c>
      <c r="E312" s="109" t="s">
        <v>183</v>
      </c>
      <c r="F312" s="109" t="s">
        <v>514</v>
      </c>
      <c r="G312" s="109" t="s">
        <v>427</v>
      </c>
      <c r="H312" s="92" t="s">
        <v>525</v>
      </c>
      <c r="I312" s="92" t="s">
        <v>67</v>
      </c>
      <c r="J312" s="92" t="e" vm="18">
        <f>_xlfn.XLOOKUP(año24[[#This Row],[PELIGRO -Tipo]], Tabla12[Calsificación], Tabla12[Imagen])</f>
        <v>#VALUE!</v>
      </c>
      <c r="K312" s="92" t="s">
        <v>100</v>
      </c>
      <c r="L312" s="92" t="s">
        <v>130</v>
      </c>
      <c r="M312" s="112" t="s">
        <v>249</v>
      </c>
      <c r="N312" s="112" t="s">
        <v>250</v>
      </c>
      <c r="O312" s="112">
        <v>2</v>
      </c>
      <c r="P312" s="112">
        <v>55</v>
      </c>
      <c r="Q312" s="112">
        <v>2</v>
      </c>
      <c r="R312" s="112">
        <v>12</v>
      </c>
      <c r="S312" s="92" t="s">
        <v>138</v>
      </c>
      <c r="T312" s="92" t="s">
        <v>273</v>
      </c>
      <c r="U312" s="92" t="s">
        <v>274</v>
      </c>
      <c r="V312" s="113" t="s">
        <v>275</v>
      </c>
      <c r="W312" s="113" t="s">
        <v>53</v>
      </c>
      <c r="X312" s="113" t="s">
        <v>6</v>
      </c>
      <c r="Y312" s="114" t="s">
        <v>40</v>
      </c>
      <c r="Z312" s="92">
        <f>INDEX($AS$3:$AV$6,MATCH($W312,$AR$3:$AR$6,FALSE),MATCH($Y312,AS$7:$AV$7,FALSE))</f>
        <v>6</v>
      </c>
      <c r="AA312" s="92" t="s">
        <v>254</v>
      </c>
      <c r="AB312" s="92" t="s">
        <v>255</v>
      </c>
      <c r="AC312" s="92" t="s">
        <v>255</v>
      </c>
      <c r="AD312" s="113" t="s">
        <v>255</v>
      </c>
      <c r="AE312" s="113" t="s">
        <v>276</v>
      </c>
      <c r="AF312" s="113" t="s">
        <v>258</v>
      </c>
      <c r="AG3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312" s="109" t="s">
        <v>259</v>
      </c>
      <c r="AI312" s="113" t="s">
        <v>53</v>
      </c>
      <c r="AJ312" s="113" t="s">
        <v>6</v>
      </c>
      <c r="AK312" s="114" t="s">
        <v>201</v>
      </c>
      <c r="AL312" s="92">
        <f t="shared" si="10"/>
        <v>4</v>
      </c>
      <c r="AM3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2" s="118"/>
      <c r="AO312" s="115" t="str">
        <f t="shared" si="11"/>
        <v>SI</v>
      </c>
      <c r="AP31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312" s="92" t="e" vm="14">
        <f>_xlfn.XLOOKUP(año24[[#This Row],[VALORACION DEL RIESGO RESULTANTE CON CONTROLES (Riesgo residual) - INTERPRETACIÓN DEL RIESGO]], Nivel[Calsificación], Nivel[Imagen])</f>
        <v>#VALUE!</v>
      </c>
    </row>
    <row r="313" spans="2:43" ht="102" x14ac:dyDescent="0.2">
      <c r="B313" s="92">
        <v>304</v>
      </c>
      <c r="C313" s="92">
        <v>2024</v>
      </c>
      <c r="D313" s="92" t="s">
        <v>244</v>
      </c>
      <c r="E313" s="109" t="s">
        <v>183</v>
      </c>
      <c r="F313" s="109" t="s">
        <v>514</v>
      </c>
      <c r="G313" s="109" t="s">
        <v>427</v>
      </c>
      <c r="H313" s="92" t="s">
        <v>526</v>
      </c>
      <c r="I313" s="92" t="s">
        <v>67</v>
      </c>
      <c r="J313" s="92" t="e" vm="18">
        <f>_xlfn.XLOOKUP(año24[[#This Row],[PELIGRO -Tipo]], Tabla12[Calsificación], Tabla12[Imagen])</f>
        <v>#VALUE!</v>
      </c>
      <c r="K313" s="92" t="s">
        <v>100</v>
      </c>
      <c r="L313" s="92" t="s">
        <v>130</v>
      </c>
      <c r="M313" s="112" t="s">
        <v>249</v>
      </c>
      <c r="N313" s="112" t="s">
        <v>250</v>
      </c>
      <c r="O313" s="112">
        <v>2</v>
      </c>
      <c r="P313" s="112">
        <v>55</v>
      </c>
      <c r="Q313" s="112">
        <v>2</v>
      </c>
      <c r="R313" s="112">
        <v>12</v>
      </c>
      <c r="S313" s="92" t="s">
        <v>138</v>
      </c>
      <c r="T313" s="92" t="s">
        <v>273</v>
      </c>
      <c r="U313" s="92" t="s">
        <v>274</v>
      </c>
      <c r="V313" s="113" t="s">
        <v>275</v>
      </c>
      <c r="W313" s="113" t="s">
        <v>53</v>
      </c>
      <c r="X313" s="113" t="s">
        <v>6</v>
      </c>
      <c r="Y313" s="114" t="s">
        <v>40</v>
      </c>
      <c r="Z313" s="92">
        <f>INDEX($AS$3:$AV$6,MATCH($W313,$AR$3:$AR$6,FALSE),MATCH($Y313,AS$7:$AV$7,FALSE))</f>
        <v>6</v>
      </c>
      <c r="AA313" s="92" t="s">
        <v>254</v>
      </c>
      <c r="AB313" s="92" t="s">
        <v>255</v>
      </c>
      <c r="AC313" s="92" t="s">
        <v>255</v>
      </c>
      <c r="AD313" s="113" t="s">
        <v>255</v>
      </c>
      <c r="AE313" s="113" t="s">
        <v>276</v>
      </c>
      <c r="AF313" s="113" t="s">
        <v>258</v>
      </c>
      <c r="AG3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313" s="109" t="s">
        <v>259</v>
      </c>
      <c r="AI313" s="113" t="s">
        <v>53</v>
      </c>
      <c r="AJ313" s="113" t="s">
        <v>6</v>
      </c>
      <c r="AK313" s="114" t="s">
        <v>201</v>
      </c>
      <c r="AL313" s="92">
        <f t="shared" si="10"/>
        <v>4</v>
      </c>
      <c r="AM3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3" s="118"/>
      <c r="AO313" s="115" t="str">
        <f t="shared" si="11"/>
        <v>SI</v>
      </c>
      <c r="AP31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313" s="92" t="e" vm="14">
        <f>_xlfn.XLOOKUP(año24[[#This Row],[VALORACION DEL RIESGO RESULTANTE CON CONTROLES (Riesgo residual) - INTERPRETACIÓN DEL RIESGO]], Nivel[Calsificación], Nivel[Imagen])</f>
        <v>#VALUE!</v>
      </c>
    </row>
    <row r="314" spans="2:43" ht="102" x14ac:dyDescent="0.2">
      <c r="B314" s="92">
        <v>305</v>
      </c>
      <c r="C314" s="92">
        <v>2024</v>
      </c>
      <c r="D314" s="92" t="s">
        <v>244</v>
      </c>
      <c r="E314" s="109" t="s">
        <v>183</v>
      </c>
      <c r="F314" s="109" t="s">
        <v>514</v>
      </c>
      <c r="G314" s="109" t="s">
        <v>427</v>
      </c>
      <c r="H314" s="92" t="s">
        <v>527</v>
      </c>
      <c r="I314" s="92" t="s">
        <v>69</v>
      </c>
      <c r="J314" s="92" t="e" vm="21">
        <f>_xlfn.XLOOKUP(año24[[#This Row],[PELIGRO -Tipo]], Tabla12[Calsificación], Tabla12[Imagen])</f>
        <v>#VALUE!</v>
      </c>
      <c r="K314" s="92" t="s">
        <v>78</v>
      </c>
      <c r="L314" s="92" t="s">
        <v>129</v>
      </c>
      <c r="M314" s="112" t="s">
        <v>249</v>
      </c>
      <c r="N314" s="112" t="s">
        <v>250</v>
      </c>
      <c r="O314" s="112">
        <v>2</v>
      </c>
      <c r="P314" s="112">
        <v>55</v>
      </c>
      <c r="Q314" s="112">
        <v>2</v>
      </c>
      <c r="R314" s="112">
        <v>12</v>
      </c>
      <c r="S314" s="92" t="s">
        <v>138</v>
      </c>
      <c r="T314" s="92"/>
      <c r="U314" s="92" t="s">
        <v>318</v>
      </c>
      <c r="V314" s="113" t="s">
        <v>319</v>
      </c>
      <c r="W314" s="113" t="s">
        <v>51</v>
      </c>
      <c r="X314" s="113" t="s">
        <v>6</v>
      </c>
      <c r="Y314" s="114" t="s">
        <v>201</v>
      </c>
      <c r="Z314" s="92">
        <f>INDEX($AS$3:$AV$6,MATCH($W314,$AR$3:$AR$6,FALSE),MATCH($Y314,AS$7:$AV$7,FALSE))</f>
        <v>8</v>
      </c>
      <c r="AA314" s="92" t="s">
        <v>254</v>
      </c>
      <c r="AB314" s="92" t="s">
        <v>255</v>
      </c>
      <c r="AC314" s="92" t="s">
        <v>255</v>
      </c>
      <c r="AD314" s="113" t="s">
        <v>255</v>
      </c>
      <c r="AE314" s="113" t="s">
        <v>320</v>
      </c>
      <c r="AF314" s="113" t="s">
        <v>258</v>
      </c>
      <c r="AG3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314" s="109" t="s">
        <v>259</v>
      </c>
      <c r="AI314" s="113" t="s">
        <v>53</v>
      </c>
      <c r="AJ314" s="113" t="s">
        <v>6</v>
      </c>
      <c r="AK314" s="114" t="s">
        <v>201</v>
      </c>
      <c r="AL314" s="92">
        <f t="shared" si="10"/>
        <v>4</v>
      </c>
      <c r="AM3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4" s="118"/>
      <c r="AO314" s="115" t="str">
        <f t="shared" si="11"/>
        <v>SI</v>
      </c>
      <c r="AP31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14" s="92" t="e" vm="14">
        <f>_xlfn.XLOOKUP(año24[[#This Row],[VALORACION DEL RIESGO RESULTANTE CON CONTROLES (Riesgo residual) - INTERPRETACIÓN DEL RIESGO]], Nivel[Calsificación], Nivel[Imagen])</f>
        <v>#VALUE!</v>
      </c>
    </row>
    <row r="315" spans="2:43" ht="102" x14ac:dyDescent="0.2">
      <c r="B315" s="92">
        <v>306</v>
      </c>
      <c r="C315" s="92">
        <v>2024</v>
      </c>
      <c r="D315" s="92" t="s">
        <v>244</v>
      </c>
      <c r="E315" s="109" t="s">
        <v>183</v>
      </c>
      <c r="F315" s="109" t="s">
        <v>514</v>
      </c>
      <c r="G315" s="109" t="s">
        <v>427</v>
      </c>
      <c r="H315" s="92" t="s">
        <v>528</v>
      </c>
      <c r="I315" s="92" t="s">
        <v>69</v>
      </c>
      <c r="J315" s="92" t="e" vm="21">
        <f>_xlfn.XLOOKUP(año24[[#This Row],[PELIGRO -Tipo]], Tabla12[Calsificación], Tabla12[Imagen])</f>
        <v>#VALUE!</v>
      </c>
      <c r="K315" s="92" t="s">
        <v>102</v>
      </c>
      <c r="L315" s="92" t="s">
        <v>129</v>
      </c>
      <c r="M315" s="112" t="s">
        <v>249</v>
      </c>
      <c r="N315" s="112" t="s">
        <v>250</v>
      </c>
      <c r="O315" s="112">
        <v>2</v>
      </c>
      <c r="P315" s="112">
        <v>55</v>
      </c>
      <c r="Q315" s="112">
        <v>2</v>
      </c>
      <c r="R315" s="112">
        <v>12</v>
      </c>
      <c r="S315" s="92" t="s">
        <v>138</v>
      </c>
      <c r="T315" s="92"/>
      <c r="U315" s="92" t="s">
        <v>318</v>
      </c>
      <c r="V315" s="113" t="s">
        <v>319</v>
      </c>
      <c r="W315" s="113" t="s">
        <v>51</v>
      </c>
      <c r="X315" s="113" t="s">
        <v>6</v>
      </c>
      <c r="Y315" s="114" t="s">
        <v>201</v>
      </c>
      <c r="Z315" s="92">
        <f>INDEX($AS$3:$AV$6,MATCH($W315,$AR$3:$AR$6,FALSE),MATCH($Y315,AS$7:$AV$7,FALSE))</f>
        <v>8</v>
      </c>
      <c r="AA315" s="92" t="s">
        <v>254</v>
      </c>
      <c r="AB315" s="92" t="s">
        <v>255</v>
      </c>
      <c r="AC315" s="92" t="s">
        <v>255</v>
      </c>
      <c r="AD315" s="113" t="s">
        <v>255</v>
      </c>
      <c r="AE315" s="113" t="s">
        <v>320</v>
      </c>
      <c r="AF315" s="113" t="s">
        <v>258</v>
      </c>
      <c r="AG3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315" s="109" t="s">
        <v>259</v>
      </c>
      <c r="AI315" s="113" t="s">
        <v>53</v>
      </c>
      <c r="AJ315" s="113" t="s">
        <v>6</v>
      </c>
      <c r="AK315" s="114" t="s">
        <v>201</v>
      </c>
      <c r="AL315" s="92">
        <f t="shared" si="10"/>
        <v>4</v>
      </c>
      <c r="AM3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5" s="118"/>
      <c r="AO315" s="115" t="str">
        <f t="shared" si="11"/>
        <v>SI</v>
      </c>
      <c r="AP31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15" s="92" t="e" vm="14">
        <f>_xlfn.XLOOKUP(año24[[#This Row],[VALORACION DEL RIESGO RESULTANTE CON CONTROLES (Riesgo residual) - INTERPRETACIÓN DEL RIESGO]], Nivel[Calsificación], Nivel[Imagen])</f>
        <v>#VALUE!</v>
      </c>
    </row>
    <row r="316" spans="2:43" ht="132.6" x14ac:dyDescent="0.2">
      <c r="B316" s="92">
        <v>307</v>
      </c>
      <c r="C316" s="92">
        <v>2024</v>
      </c>
      <c r="D316" s="92" t="s">
        <v>244</v>
      </c>
      <c r="E316" s="109" t="s">
        <v>183</v>
      </c>
      <c r="F316" s="109" t="s">
        <v>514</v>
      </c>
      <c r="G316" s="109" t="s">
        <v>427</v>
      </c>
      <c r="H316" s="92" t="s">
        <v>288</v>
      </c>
      <c r="I316" s="92" t="s">
        <v>70</v>
      </c>
      <c r="J316" s="92" t="e" vm="13">
        <f>_xlfn.XLOOKUP(año24[[#This Row],[PELIGRO -Tipo]], Tabla12[Calsificación], Tabla12[Imagen])</f>
        <v>#VALUE!</v>
      </c>
      <c r="K316" s="92" t="s">
        <v>103</v>
      </c>
      <c r="L316" s="92" t="s">
        <v>128</v>
      </c>
      <c r="M316" s="112" t="s">
        <v>249</v>
      </c>
      <c r="N316" s="112" t="s">
        <v>250</v>
      </c>
      <c r="O316" s="112">
        <v>2</v>
      </c>
      <c r="P316" s="112">
        <v>55</v>
      </c>
      <c r="Q316" s="112">
        <v>2</v>
      </c>
      <c r="R316" s="112">
        <v>12</v>
      </c>
      <c r="S316" s="92" t="s">
        <v>138</v>
      </c>
      <c r="T316" s="92" t="s">
        <v>289</v>
      </c>
      <c r="U316" s="92" t="s">
        <v>290</v>
      </c>
      <c r="V316" s="113" t="s">
        <v>291</v>
      </c>
      <c r="W316" s="113" t="s">
        <v>51</v>
      </c>
      <c r="X316" s="113" t="s">
        <v>6</v>
      </c>
      <c r="Y316" s="114" t="s">
        <v>201</v>
      </c>
      <c r="Z316" s="92">
        <f>INDEX($AS$3:$AV$6,MATCH($W316,$AR$3:$AR$6,FALSE),MATCH($Y316,AS$7:$AV$7,FALSE))</f>
        <v>8</v>
      </c>
      <c r="AA316" s="92" t="s">
        <v>254</v>
      </c>
      <c r="AB316" s="92" t="s">
        <v>255</v>
      </c>
      <c r="AC316" s="92" t="s">
        <v>255</v>
      </c>
      <c r="AD316" s="113" t="s">
        <v>255</v>
      </c>
      <c r="AE316" s="113" t="s">
        <v>292</v>
      </c>
      <c r="AF316" s="113" t="s">
        <v>258</v>
      </c>
      <c r="AG3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316" s="109" t="s">
        <v>259</v>
      </c>
      <c r="AI316" s="113" t="s">
        <v>51</v>
      </c>
      <c r="AJ316" s="113" t="s">
        <v>6</v>
      </c>
      <c r="AK316" s="114" t="s">
        <v>46</v>
      </c>
      <c r="AL316" s="92">
        <f t="shared" si="10"/>
        <v>4</v>
      </c>
      <c r="AM3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6" s="118"/>
      <c r="AO316" s="115" t="str">
        <f t="shared" si="11"/>
        <v>SI</v>
      </c>
      <c r="AP31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16" s="92" t="e" vm="14">
        <f>_xlfn.XLOOKUP(año24[[#This Row],[VALORACION DEL RIESGO RESULTANTE CON CONTROLES (Riesgo residual) - INTERPRETACIÓN DEL RIESGO]], Nivel[Calsificación], Nivel[Imagen])</f>
        <v>#VALUE!</v>
      </c>
    </row>
    <row r="317" spans="2:43" ht="142.80000000000001" x14ac:dyDescent="0.2">
      <c r="B317" s="92">
        <v>308</v>
      </c>
      <c r="C317" s="92">
        <v>2024</v>
      </c>
      <c r="D317" s="92" t="s">
        <v>244</v>
      </c>
      <c r="E317" s="109" t="s">
        <v>183</v>
      </c>
      <c r="F317" s="109" t="s">
        <v>514</v>
      </c>
      <c r="G317" s="109" t="s">
        <v>427</v>
      </c>
      <c r="H317" s="92" t="s">
        <v>529</v>
      </c>
      <c r="I317" s="92" t="s">
        <v>70</v>
      </c>
      <c r="J317" s="92" t="e" vm="13">
        <f>_xlfn.XLOOKUP(año24[[#This Row],[PELIGRO -Tipo]], Tabla12[Calsificación], Tabla12[Imagen])</f>
        <v>#VALUE!</v>
      </c>
      <c r="K317" s="92" t="s">
        <v>103</v>
      </c>
      <c r="L317" s="92" t="s">
        <v>128</v>
      </c>
      <c r="M317" s="112" t="s">
        <v>249</v>
      </c>
      <c r="N317" s="112" t="s">
        <v>250</v>
      </c>
      <c r="O317" s="112">
        <v>2</v>
      </c>
      <c r="P317" s="112">
        <v>55</v>
      </c>
      <c r="Q317" s="112">
        <v>2</v>
      </c>
      <c r="R317" s="112">
        <v>12</v>
      </c>
      <c r="S317" s="92" t="s">
        <v>138</v>
      </c>
      <c r="T317" s="92" t="s">
        <v>289</v>
      </c>
      <c r="U317" s="92" t="s">
        <v>290</v>
      </c>
      <c r="V317" s="113" t="s">
        <v>291</v>
      </c>
      <c r="W317" s="113" t="s">
        <v>51</v>
      </c>
      <c r="X317" s="113" t="s">
        <v>6</v>
      </c>
      <c r="Y317" s="114" t="s">
        <v>201</v>
      </c>
      <c r="Z317" s="92">
        <f>INDEX($AS$3:$AV$6,MATCH($W317,$AR$3:$AR$6,FALSE),MATCH($Y317,AS$7:$AV$7,FALSE))</f>
        <v>8</v>
      </c>
      <c r="AA317" s="92" t="s">
        <v>254</v>
      </c>
      <c r="AB317" s="92" t="s">
        <v>255</v>
      </c>
      <c r="AC317" s="92" t="s">
        <v>255</v>
      </c>
      <c r="AD317" s="113" t="s">
        <v>530</v>
      </c>
      <c r="AE317" s="113" t="s">
        <v>292</v>
      </c>
      <c r="AF317" s="113" t="s">
        <v>258</v>
      </c>
      <c r="AG3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Instalación de línea de quemadero (Tea)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317" s="109" t="s">
        <v>259</v>
      </c>
      <c r="AI317" s="113" t="s">
        <v>51</v>
      </c>
      <c r="AJ317" s="113" t="s">
        <v>6</v>
      </c>
      <c r="AK317" s="114" t="s">
        <v>46</v>
      </c>
      <c r="AL317" s="92">
        <f t="shared" si="10"/>
        <v>4</v>
      </c>
      <c r="AM3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7" s="118"/>
      <c r="AO317" s="115" t="str">
        <f t="shared" si="11"/>
        <v>SI</v>
      </c>
      <c r="AP31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17" s="92" t="e" vm="14">
        <f>_xlfn.XLOOKUP(año24[[#This Row],[VALORACION DEL RIESGO RESULTANTE CON CONTROLES (Riesgo residual) - INTERPRETACIÓN DEL RIESGO]], Nivel[Calsificación], Nivel[Imagen])</f>
        <v>#VALUE!</v>
      </c>
    </row>
    <row r="318" spans="2:43" ht="91.8" x14ac:dyDescent="0.2">
      <c r="B318" s="92">
        <v>309</v>
      </c>
      <c r="C318" s="92">
        <v>2024</v>
      </c>
      <c r="D318" s="92" t="s">
        <v>244</v>
      </c>
      <c r="E318" s="109" t="s">
        <v>183</v>
      </c>
      <c r="F318" s="109" t="s">
        <v>514</v>
      </c>
      <c r="G318" s="109" t="s">
        <v>427</v>
      </c>
      <c r="H318" s="92" t="s">
        <v>260</v>
      </c>
      <c r="I318" s="92" t="s">
        <v>71</v>
      </c>
      <c r="J318" s="92" t="e" vm="15">
        <f>_xlfn.XLOOKUP(año24[[#This Row],[PELIGRO -Tipo]], Tabla12[Calsificación], Tabla12[Imagen])</f>
        <v>#VALUE!</v>
      </c>
      <c r="K318" s="92" t="s">
        <v>118</v>
      </c>
      <c r="L318" s="92" t="s">
        <v>128</v>
      </c>
      <c r="M318" s="112" t="s">
        <v>249</v>
      </c>
      <c r="N318" s="112" t="s">
        <v>261</v>
      </c>
      <c r="O318" s="112">
        <v>2</v>
      </c>
      <c r="P318" s="112">
        <v>55</v>
      </c>
      <c r="Q318" s="112">
        <v>2</v>
      </c>
      <c r="R318" s="112">
        <v>12</v>
      </c>
      <c r="S318" s="92" t="s">
        <v>138</v>
      </c>
      <c r="T318" s="92" t="s">
        <v>255</v>
      </c>
      <c r="U318" s="92" t="s">
        <v>262</v>
      </c>
      <c r="V318" s="113" t="s">
        <v>263</v>
      </c>
      <c r="W318" s="113" t="s">
        <v>52</v>
      </c>
      <c r="X318" s="113" t="s">
        <v>6</v>
      </c>
      <c r="Y318" s="114" t="s">
        <v>201</v>
      </c>
      <c r="Z318" s="92">
        <f>INDEX($AS$3:$AV$6,MATCH($W318,$AR$3:$AR$6,FALSE),MATCH($Y318,AS$7:$AV$7,FALSE))</f>
        <v>6</v>
      </c>
      <c r="AA318" s="92" t="s">
        <v>254</v>
      </c>
      <c r="AB318" s="92" t="s">
        <v>255</v>
      </c>
      <c r="AC318" s="92" t="s">
        <v>255</v>
      </c>
      <c r="AD318" s="113" t="s">
        <v>264</v>
      </c>
      <c r="AE318" s="113" t="s">
        <v>265</v>
      </c>
      <c r="AF318" s="113" t="s">
        <v>258</v>
      </c>
      <c r="AG3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318" s="109" t="s">
        <v>259</v>
      </c>
      <c r="AI318" s="113" t="s">
        <v>52</v>
      </c>
      <c r="AJ318" s="113" t="s">
        <v>6</v>
      </c>
      <c r="AK318" s="114" t="s">
        <v>46</v>
      </c>
      <c r="AL318" s="92">
        <f t="shared" si="10"/>
        <v>3</v>
      </c>
      <c r="AM3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18" s="118"/>
      <c r="AO318" s="115" t="str">
        <f t="shared" si="11"/>
        <v>SI</v>
      </c>
      <c r="AP31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318" s="92" t="e" vm="16">
        <f>_xlfn.XLOOKUP(año24[[#This Row],[VALORACION DEL RIESGO RESULTANTE CON CONTROLES (Riesgo residual) - INTERPRETACIÓN DEL RIESGO]], Nivel[Calsificación], Nivel[Imagen])</f>
        <v>#VALUE!</v>
      </c>
    </row>
    <row r="319" spans="2:43" ht="244.8" x14ac:dyDescent="0.2">
      <c r="B319" s="92">
        <v>310</v>
      </c>
      <c r="C319" s="92">
        <v>2024</v>
      </c>
      <c r="D319" s="92" t="s">
        <v>244</v>
      </c>
      <c r="E319" s="109" t="s">
        <v>183</v>
      </c>
      <c r="F319" s="109" t="s">
        <v>514</v>
      </c>
      <c r="G319" s="109" t="s">
        <v>427</v>
      </c>
      <c r="H319" s="92" t="s">
        <v>531</v>
      </c>
      <c r="I319" s="92" t="s">
        <v>70</v>
      </c>
      <c r="J319" s="92" t="e" vm="13">
        <f>_xlfn.XLOOKUP(año24[[#This Row],[PELIGRO -Tipo]], Tabla12[Calsificación], Tabla12[Imagen])</f>
        <v>#VALUE!</v>
      </c>
      <c r="K319" s="92" t="s">
        <v>79</v>
      </c>
      <c r="L319" s="92" t="s">
        <v>128</v>
      </c>
      <c r="M319" s="112" t="s">
        <v>249</v>
      </c>
      <c r="N319" s="112" t="s">
        <v>250</v>
      </c>
      <c r="O319" s="112">
        <v>2</v>
      </c>
      <c r="P319" s="112">
        <v>55</v>
      </c>
      <c r="Q319" s="112">
        <v>2</v>
      </c>
      <c r="R319" s="112">
        <v>12</v>
      </c>
      <c r="S319" s="92" t="s">
        <v>138</v>
      </c>
      <c r="T319" s="92"/>
      <c r="U319" s="92" t="s">
        <v>339</v>
      </c>
      <c r="V319" s="113" t="s">
        <v>301</v>
      </c>
      <c r="W319" s="113" t="s">
        <v>52</v>
      </c>
      <c r="X319" s="113" t="s">
        <v>6</v>
      </c>
      <c r="Y319" s="114" t="s">
        <v>40</v>
      </c>
      <c r="Z319" s="92">
        <f>INDEX($AS$3:$AV$6,MATCH($W319,$AR$3:$AR$6,FALSE),MATCH($Y319,AS$7:$AV$7,FALSE))</f>
        <v>9</v>
      </c>
      <c r="AA319" s="92" t="s">
        <v>254</v>
      </c>
      <c r="AB319" s="92" t="s">
        <v>255</v>
      </c>
      <c r="AC319" s="92" t="s">
        <v>255</v>
      </c>
      <c r="AD319" s="113" t="s">
        <v>302</v>
      </c>
      <c r="AE319" s="113" t="s">
        <v>303</v>
      </c>
      <c r="AF319" s="113" t="s">
        <v>258</v>
      </c>
      <c r="AG3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19" s="109" t="s">
        <v>259</v>
      </c>
      <c r="AI319" s="113" t="s">
        <v>53</v>
      </c>
      <c r="AJ319" s="113" t="s">
        <v>6</v>
      </c>
      <c r="AK319" s="114" t="s">
        <v>201</v>
      </c>
      <c r="AL319" s="92">
        <f t="shared" si="10"/>
        <v>4</v>
      </c>
      <c r="AM3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19" s="118"/>
      <c r="AO319" s="115" t="str">
        <f t="shared" si="11"/>
        <v>SI</v>
      </c>
      <c r="AP31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19" s="92" t="e" vm="14">
        <f>_xlfn.XLOOKUP(año24[[#This Row],[VALORACION DEL RIESGO RESULTANTE CON CONTROLES (Riesgo residual) - INTERPRETACIÓN DEL RIESGO]], Nivel[Calsificación], Nivel[Imagen])</f>
        <v>#VALUE!</v>
      </c>
    </row>
    <row r="320" spans="2:43" ht="193.8" x14ac:dyDescent="0.2">
      <c r="B320" s="92">
        <v>311</v>
      </c>
      <c r="C320" s="92">
        <v>2024</v>
      </c>
      <c r="D320" s="92" t="s">
        <v>244</v>
      </c>
      <c r="E320" s="109" t="s">
        <v>183</v>
      </c>
      <c r="F320" s="109" t="s">
        <v>514</v>
      </c>
      <c r="G320" s="109" t="s">
        <v>427</v>
      </c>
      <c r="H320" s="92" t="s">
        <v>532</v>
      </c>
      <c r="I320" s="92" t="s">
        <v>66</v>
      </c>
      <c r="J320" s="92" t="e" vm="19">
        <f>_xlfn.XLOOKUP(año24[[#This Row],[PELIGRO -Tipo]], Tabla12[Calsificación], Tabla12[Imagen])</f>
        <v>#VALUE!</v>
      </c>
      <c r="K320" s="92" t="s">
        <v>91</v>
      </c>
      <c r="L320" s="92" t="s">
        <v>128</v>
      </c>
      <c r="M320" s="112" t="s">
        <v>249</v>
      </c>
      <c r="N320" s="112" t="s">
        <v>250</v>
      </c>
      <c r="O320" s="112">
        <v>2</v>
      </c>
      <c r="P320" s="112">
        <v>55</v>
      </c>
      <c r="Q320" s="112">
        <v>2</v>
      </c>
      <c r="R320" s="112">
        <v>12</v>
      </c>
      <c r="S320" s="92" t="s">
        <v>138</v>
      </c>
      <c r="T320" s="92" t="s">
        <v>346</v>
      </c>
      <c r="U320" s="92" t="s">
        <v>312</v>
      </c>
      <c r="V320" s="113" t="s">
        <v>533</v>
      </c>
      <c r="W320" s="113" t="s">
        <v>53</v>
      </c>
      <c r="X320" s="113" t="s">
        <v>6</v>
      </c>
      <c r="Y320" s="114" t="s">
        <v>40</v>
      </c>
      <c r="Z320" s="92">
        <f>INDEX($AS$3:$AV$6,MATCH($W320,$AR$3:$AR$6,FALSE),MATCH($Y320,AS$7:$AV$7,FALSE))</f>
        <v>6</v>
      </c>
      <c r="AA320" s="92" t="s">
        <v>254</v>
      </c>
      <c r="AB320" s="92" t="s">
        <v>255</v>
      </c>
      <c r="AC320" s="92" t="s">
        <v>255</v>
      </c>
      <c r="AD320" s="113" t="s">
        <v>346</v>
      </c>
      <c r="AE320" s="113" t="s">
        <v>534</v>
      </c>
      <c r="AF320" s="113" t="s">
        <v>258</v>
      </c>
      <c r="AG3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Rotación del personal
Plan de acción derivado de Estudios higiénicos de Vibración 
Inspección quincenal de torre y taladro
Chek list del cargador 
Examen Ocupacional con énfasis osteomuscular 
Mantenimiento preventivo  de montacargas con revisión periódica de amortiguación y suspensión
Capacitación en higiene postural 
Charla en estilos de vida saludable 
Capacitación en Riesgo a Vibraciones 
Controles de EPP; Ver matriz de EPP
</v>
      </c>
      <c r="AH320" s="109" t="s">
        <v>259</v>
      </c>
      <c r="AI320" s="113" t="s">
        <v>53</v>
      </c>
      <c r="AJ320" s="113" t="s">
        <v>6</v>
      </c>
      <c r="AK320" s="114" t="s">
        <v>201</v>
      </c>
      <c r="AL320" s="92">
        <f t="shared" si="10"/>
        <v>4</v>
      </c>
      <c r="AM3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0" s="118"/>
      <c r="AO320" s="115" t="str">
        <f t="shared" si="11"/>
        <v>SI</v>
      </c>
      <c r="AP32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0" s="92" t="e" vm="14">
        <f>_xlfn.XLOOKUP(año24[[#This Row],[VALORACION DEL RIESGO RESULTANTE CON CONTROLES (Riesgo residual) - INTERPRETACIÓN DEL RIESGO]], Nivel[Calsificación], Nivel[Imagen])</f>
        <v>#VALUE!</v>
      </c>
    </row>
    <row r="321" spans="2:43" ht="244.8" x14ac:dyDescent="0.2">
      <c r="B321" s="92">
        <v>312</v>
      </c>
      <c r="C321" s="92">
        <v>2024</v>
      </c>
      <c r="D321" s="92" t="s">
        <v>244</v>
      </c>
      <c r="E321" s="109" t="s">
        <v>183</v>
      </c>
      <c r="F321" s="109" t="s">
        <v>514</v>
      </c>
      <c r="G321" s="109" t="s">
        <v>427</v>
      </c>
      <c r="H321" s="92" t="s">
        <v>535</v>
      </c>
      <c r="I321" s="92" t="s">
        <v>70</v>
      </c>
      <c r="J321" s="92" t="e" vm="13">
        <f>_xlfn.XLOOKUP(año24[[#This Row],[PELIGRO -Tipo]], Tabla12[Calsificación], Tabla12[Imagen])</f>
        <v>#VALUE!</v>
      </c>
      <c r="K321" s="92" t="s">
        <v>79</v>
      </c>
      <c r="L321" s="92" t="s">
        <v>128</v>
      </c>
      <c r="M321" s="112" t="s">
        <v>249</v>
      </c>
      <c r="N321" s="112" t="s">
        <v>250</v>
      </c>
      <c r="O321" s="112">
        <v>2</v>
      </c>
      <c r="P321" s="112">
        <v>55</v>
      </c>
      <c r="Q321" s="112">
        <v>2</v>
      </c>
      <c r="R321" s="112">
        <v>12</v>
      </c>
      <c r="S321" s="92" t="s">
        <v>138</v>
      </c>
      <c r="T321" s="92" t="s">
        <v>310</v>
      </c>
      <c r="U321" s="92" t="s">
        <v>339</v>
      </c>
      <c r="V321" s="113" t="s">
        <v>301</v>
      </c>
      <c r="W321" s="113" t="s">
        <v>52</v>
      </c>
      <c r="X321" s="113" t="s">
        <v>6</v>
      </c>
      <c r="Y321" s="114" t="s">
        <v>40</v>
      </c>
      <c r="Z321" s="92">
        <f>INDEX($AS$3:$AV$6,MATCH($W321,$AR$3:$AR$6,FALSE),MATCH($Y321,AS$7:$AV$7,FALSE))</f>
        <v>9</v>
      </c>
      <c r="AA321" s="92" t="s">
        <v>254</v>
      </c>
      <c r="AB321" s="92" t="s">
        <v>255</v>
      </c>
      <c r="AC321" s="92" t="s">
        <v>255</v>
      </c>
      <c r="AD321" s="113" t="s">
        <v>302</v>
      </c>
      <c r="AE321" s="113" t="s">
        <v>303</v>
      </c>
      <c r="AF321" s="113" t="s">
        <v>258</v>
      </c>
      <c r="AG3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21" s="109" t="s">
        <v>259</v>
      </c>
      <c r="AI321" s="113" t="s">
        <v>53</v>
      </c>
      <c r="AJ321" s="113" t="s">
        <v>6</v>
      </c>
      <c r="AK321" s="114" t="s">
        <v>201</v>
      </c>
      <c r="AL321" s="92">
        <f t="shared" si="10"/>
        <v>4</v>
      </c>
      <c r="AM3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1" s="118"/>
      <c r="AO321" s="115" t="str">
        <f t="shared" si="11"/>
        <v>SI</v>
      </c>
      <c r="AP3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1" s="92" t="e" vm="14">
        <f>_xlfn.XLOOKUP(año24[[#This Row],[VALORACION DEL RIESGO RESULTANTE CON CONTROLES (Riesgo residual) - INTERPRETACIÓN DEL RIESGO]], Nivel[Calsificación], Nivel[Imagen])</f>
        <v>#VALUE!</v>
      </c>
    </row>
    <row r="322" spans="2:43" ht="244.8" x14ac:dyDescent="0.2">
      <c r="B322" s="92">
        <v>313</v>
      </c>
      <c r="C322" s="92">
        <v>2024</v>
      </c>
      <c r="D322" s="92" t="s">
        <v>244</v>
      </c>
      <c r="E322" s="109" t="s">
        <v>183</v>
      </c>
      <c r="F322" s="109" t="s">
        <v>514</v>
      </c>
      <c r="G322" s="109" t="s">
        <v>427</v>
      </c>
      <c r="H322" s="92" t="s">
        <v>536</v>
      </c>
      <c r="I322" s="92" t="s">
        <v>70</v>
      </c>
      <c r="J322" s="92" t="e" vm="13">
        <f>_xlfn.XLOOKUP(año24[[#This Row],[PELIGRO -Tipo]], Tabla12[Calsificación], Tabla12[Imagen])</f>
        <v>#VALUE!</v>
      </c>
      <c r="K322" s="92" t="s">
        <v>79</v>
      </c>
      <c r="L322" s="92" t="s">
        <v>128</v>
      </c>
      <c r="M322" s="112" t="s">
        <v>249</v>
      </c>
      <c r="N322" s="112" t="s">
        <v>250</v>
      </c>
      <c r="O322" s="112">
        <v>2</v>
      </c>
      <c r="P322" s="112">
        <v>55</v>
      </c>
      <c r="Q322" s="112">
        <v>2</v>
      </c>
      <c r="R322" s="112">
        <v>12</v>
      </c>
      <c r="S322" s="92" t="s">
        <v>138</v>
      </c>
      <c r="T322" s="92"/>
      <c r="U322" s="92" t="s">
        <v>339</v>
      </c>
      <c r="V322" s="113" t="s">
        <v>301</v>
      </c>
      <c r="W322" s="113" t="s">
        <v>52</v>
      </c>
      <c r="X322" s="113" t="s">
        <v>6</v>
      </c>
      <c r="Y322" s="114" t="s">
        <v>40</v>
      </c>
      <c r="Z322" s="92">
        <f>INDEX($AS$3:$AV$6,MATCH($W322,$AR$3:$AR$6,FALSE),MATCH($Y322,AS$7:$AV$7,FALSE))</f>
        <v>9</v>
      </c>
      <c r="AA322" s="92" t="s">
        <v>254</v>
      </c>
      <c r="AB322" s="92" t="s">
        <v>255</v>
      </c>
      <c r="AC322" s="92" t="s">
        <v>255</v>
      </c>
      <c r="AD322" s="113" t="s">
        <v>302</v>
      </c>
      <c r="AE322" s="113" t="s">
        <v>303</v>
      </c>
      <c r="AF322" s="113" t="s">
        <v>258</v>
      </c>
      <c r="AG3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22" s="109" t="s">
        <v>259</v>
      </c>
      <c r="AI322" s="113" t="s">
        <v>53</v>
      </c>
      <c r="AJ322" s="113" t="s">
        <v>6</v>
      </c>
      <c r="AK322" s="114" t="s">
        <v>201</v>
      </c>
      <c r="AL322" s="92">
        <f t="shared" si="10"/>
        <v>4</v>
      </c>
      <c r="AM3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2" s="118"/>
      <c r="AO322" s="115" t="str">
        <f t="shared" si="11"/>
        <v>SI</v>
      </c>
      <c r="AP3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2" s="92" t="e" vm="14">
        <f>_xlfn.XLOOKUP(año24[[#This Row],[VALORACION DEL RIESGO RESULTANTE CON CONTROLES (Riesgo residual) - INTERPRETACIÓN DEL RIESGO]], Nivel[Calsificación], Nivel[Imagen])</f>
        <v>#VALUE!</v>
      </c>
    </row>
    <row r="323" spans="2:43" ht="244.8" x14ac:dyDescent="0.2">
      <c r="B323" s="92">
        <v>314</v>
      </c>
      <c r="C323" s="92">
        <v>2024</v>
      </c>
      <c r="D323" s="92" t="s">
        <v>244</v>
      </c>
      <c r="E323" s="109" t="s">
        <v>183</v>
      </c>
      <c r="F323" s="109" t="s">
        <v>514</v>
      </c>
      <c r="G323" s="109" t="s">
        <v>427</v>
      </c>
      <c r="H323" s="92" t="s">
        <v>537</v>
      </c>
      <c r="I323" s="92" t="s">
        <v>70</v>
      </c>
      <c r="J323" s="92" t="e" vm="13">
        <f>_xlfn.XLOOKUP(año24[[#This Row],[PELIGRO -Tipo]], Tabla12[Calsificación], Tabla12[Imagen])</f>
        <v>#VALUE!</v>
      </c>
      <c r="K323" s="92" t="s">
        <v>79</v>
      </c>
      <c r="L323" s="92" t="s">
        <v>128</v>
      </c>
      <c r="M323" s="112" t="s">
        <v>249</v>
      </c>
      <c r="N323" s="112" t="s">
        <v>250</v>
      </c>
      <c r="O323" s="112">
        <v>2</v>
      </c>
      <c r="P323" s="112">
        <v>48</v>
      </c>
      <c r="Q323" s="112">
        <v>2</v>
      </c>
      <c r="R323" s="112">
        <v>12</v>
      </c>
      <c r="S323" s="92" t="s">
        <v>138</v>
      </c>
      <c r="T323" s="92" t="s">
        <v>312</v>
      </c>
      <c r="U323" s="92" t="s">
        <v>538</v>
      </c>
      <c r="V323" s="113" t="s">
        <v>301</v>
      </c>
      <c r="W323" s="113" t="s">
        <v>52</v>
      </c>
      <c r="X323" s="113" t="s">
        <v>6</v>
      </c>
      <c r="Y323" s="114" t="s">
        <v>40</v>
      </c>
      <c r="Z323" s="92">
        <f>INDEX($AS$3:$AV$6,MATCH($W323,$AR$3:$AR$6,FALSE),MATCH($Y323,AS$7:$AV$7,FALSE))</f>
        <v>9</v>
      </c>
      <c r="AA323" s="92" t="s">
        <v>254</v>
      </c>
      <c r="AB323" s="92" t="s">
        <v>255</v>
      </c>
      <c r="AC323" s="92" t="s">
        <v>255</v>
      </c>
      <c r="AD323" s="113" t="s">
        <v>302</v>
      </c>
      <c r="AE323" s="113" t="s">
        <v>303</v>
      </c>
      <c r="AF323" s="113" t="s">
        <v>258</v>
      </c>
      <c r="AG3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23" s="109" t="s">
        <v>259</v>
      </c>
      <c r="AI323" s="113" t="s">
        <v>53</v>
      </c>
      <c r="AJ323" s="113" t="s">
        <v>6</v>
      </c>
      <c r="AK323" s="114" t="s">
        <v>201</v>
      </c>
      <c r="AL323" s="92">
        <f t="shared" si="10"/>
        <v>4</v>
      </c>
      <c r="AM3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3" s="118"/>
      <c r="AO323" s="115" t="str">
        <f t="shared" si="11"/>
        <v>SI</v>
      </c>
      <c r="AP32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3" s="92" t="e" vm="14">
        <f>_xlfn.XLOOKUP(año24[[#This Row],[VALORACION DEL RIESGO RESULTANTE CON CONTROLES (Riesgo residual) - INTERPRETACIÓN DEL RIESGO]], Nivel[Calsificación], Nivel[Imagen])</f>
        <v>#VALUE!</v>
      </c>
    </row>
    <row r="324" spans="2:43" ht="81.599999999999994" x14ac:dyDescent="0.2">
      <c r="B324" s="92">
        <v>315</v>
      </c>
      <c r="C324" s="92">
        <v>2024</v>
      </c>
      <c r="D324" s="92" t="s">
        <v>244</v>
      </c>
      <c r="E324" s="109" t="s">
        <v>183</v>
      </c>
      <c r="F324" s="109" t="s">
        <v>514</v>
      </c>
      <c r="G324" s="109" t="s">
        <v>427</v>
      </c>
      <c r="H324" s="92" t="s">
        <v>539</v>
      </c>
      <c r="I324" s="92" t="s">
        <v>68</v>
      </c>
      <c r="J324" s="92" t="e" vm="17">
        <f>_xlfn.XLOOKUP(año24[[#This Row],[PELIGRO -Tipo]], Tabla12[Calsificación], Tabla12[Imagen])</f>
        <v>#VALUE!</v>
      </c>
      <c r="K324" s="92" t="s">
        <v>93</v>
      </c>
      <c r="L324" s="92" t="s">
        <v>129</v>
      </c>
      <c r="M324" s="112" t="s">
        <v>249</v>
      </c>
      <c r="N324" s="112" t="s">
        <v>250</v>
      </c>
      <c r="O324" s="112">
        <v>2</v>
      </c>
      <c r="P324" s="112">
        <v>55</v>
      </c>
      <c r="Q324" s="112">
        <v>2</v>
      </c>
      <c r="R324" s="112">
        <v>12</v>
      </c>
      <c r="S324" s="92" t="s">
        <v>138</v>
      </c>
      <c r="T324" s="92" t="s">
        <v>267</v>
      </c>
      <c r="U324" s="92" t="s">
        <v>268</v>
      </c>
      <c r="V324" s="113" t="s">
        <v>269</v>
      </c>
      <c r="W324" s="113" t="s">
        <v>53</v>
      </c>
      <c r="X324" s="113" t="s">
        <v>6</v>
      </c>
      <c r="Y324" s="114" t="s">
        <v>201</v>
      </c>
      <c r="Z324" s="92">
        <f>INDEX($AS$3:$AV$6,MATCH($W324,$AR$3:$AR$6,FALSE),MATCH($Y324,AS$7:$AV$7,FALSE))</f>
        <v>4</v>
      </c>
      <c r="AA324" s="92" t="s">
        <v>254</v>
      </c>
      <c r="AB324" s="92" t="s">
        <v>255</v>
      </c>
      <c r="AC324" s="92" t="s">
        <v>255</v>
      </c>
      <c r="AD324" s="113" t="s">
        <v>255</v>
      </c>
      <c r="AE324" s="113" t="s">
        <v>270</v>
      </c>
      <c r="AF324" s="113" t="s">
        <v>255</v>
      </c>
      <c r="AG3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24" s="109" t="s">
        <v>259</v>
      </c>
      <c r="AI324" s="113" t="s">
        <v>54</v>
      </c>
      <c r="AJ324" s="113" t="s">
        <v>6</v>
      </c>
      <c r="AK324" s="114" t="s">
        <v>201</v>
      </c>
      <c r="AL324" s="92">
        <f t="shared" si="10"/>
        <v>2</v>
      </c>
      <c r="AM3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24" s="118"/>
      <c r="AO324" s="115" t="str">
        <f t="shared" si="11"/>
        <v>SI</v>
      </c>
      <c r="AP32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24" s="92" t="e" vm="16">
        <f>_xlfn.XLOOKUP(año24[[#This Row],[VALORACION DEL RIESGO RESULTANTE CON CONTROLES (Riesgo residual) - INTERPRETACIÓN DEL RIESGO]], Nivel[Calsificación], Nivel[Imagen])</f>
        <v>#VALUE!</v>
      </c>
    </row>
    <row r="325" spans="2:43" ht="234.6" x14ac:dyDescent="0.2">
      <c r="B325" s="92">
        <v>316</v>
      </c>
      <c r="C325" s="92">
        <v>2024</v>
      </c>
      <c r="D325" s="92" t="s">
        <v>244</v>
      </c>
      <c r="E325" s="109" t="s">
        <v>183</v>
      </c>
      <c r="F325" s="109" t="s">
        <v>514</v>
      </c>
      <c r="G325" s="109" t="s">
        <v>427</v>
      </c>
      <c r="H325" s="92" t="s">
        <v>281</v>
      </c>
      <c r="I325" s="92" t="s">
        <v>65</v>
      </c>
      <c r="J325" s="92" t="e" vm="20">
        <f>_xlfn.XLOOKUP(año24[[#This Row],[PELIGRO -Tipo]], Tabla12[Calsificación], Tabla12[Imagen])</f>
        <v>#VALUE!</v>
      </c>
      <c r="K325" s="92" t="s">
        <v>113</v>
      </c>
      <c r="L325" s="92" t="s">
        <v>128</v>
      </c>
      <c r="M325" s="112" t="s">
        <v>249</v>
      </c>
      <c r="N325" s="112" t="s">
        <v>250</v>
      </c>
      <c r="O325" s="112">
        <v>2</v>
      </c>
      <c r="P325" s="112">
        <v>55</v>
      </c>
      <c r="Q325" s="112">
        <v>2</v>
      </c>
      <c r="R325" s="112">
        <v>12</v>
      </c>
      <c r="S325" s="92" t="s">
        <v>138</v>
      </c>
      <c r="T325" s="92" t="s">
        <v>255</v>
      </c>
      <c r="U325" s="92" t="s">
        <v>282</v>
      </c>
      <c r="V325" s="113" t="s">
        <v>283</v>
      </c>
      <c r="W325" s="113" t="s">
        <v>53</v>
      </c>
      <c r="X325" s="113" t="s">
        <v>6</v>
      </c>
      <c r="Y325" s="114" t="s">
        <v>40</v>
      </c>
      <c r="Z325" s="92">
        <f>INDEX($AS$3:$AV$6,MATCH($W325,$AR$3:$AR$6,FALSE),MATCH($Y325,AS$7:$AV$7,FALSE))</f>
        <v>6</v>
      </c>
      <c r="AA325" s="92" t="s">
        <v>254</v>
      </c>
      <c r="AB325" s="92" t="s">
        <v>255</v>
      </c>
      <c r="AC325" s="92" t="s">
        <v>255</v>
      </c>
      <c r="AD325" s="113" t="s">
        <v>255</v>
      </c>
      <c r="AE325" s="113" t="s">
        <v>284</v>
      </c>
      <c r="AF325" s="113" t="s">
        <v>258</v>
      </c>
      <c r="AG3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325" s="109" t="s">
        <v>259</v>
      </c>
      <c r="AI325" s="113" t="s">
        <v>53</v>
      </c>
      <c r="AJ325" s="113" t="s">
        <v>6</v>
      </c>
      <c r="AK325" s="114" t="s">
        <v>201</v>
      </c>
      <c r="AL325" s="92">
        <f t="shared" si="10"/>
        <v>4</v>
      </c>
      <c r="AM3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5" s="118"/>
      <c r="AO325" s="115" t="str">
        <f t="shared" si="11"/>
        <v>SI</v>
      </c>
      <c r="AP32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5" s="92" t="e" vm="14">
        <f>_xlfn.XLOOKUP(año24[[#This Row],[VALORACION DEL RIESGO RESULTANTE CON CONTROLES (Riesgo residual) - INTERPRETACIÓN DEL RIESGO]], Nivel[Calsificación], Nivel[Imagen])</f>
        <v>#VALUE!</v>
      </c>
    </row>
    <row r="326" spans="2:43" ht="91.8" x14ac:dyDescent="0.2">
      <c r="B326" s="92">
        <v>317</v>
      </c>
      <c r="C326" s="92">
        <v>2024</v>
      </c>
      <c r="D326" s="92" t="s">
        <v>244</v>
      </c>
      <c r="E326" s="109" t="s">
        <v>183</v>
      </c>
      <c r="F326" s="109" t="s">
        <v>514</v>
      </c>
      <c r="G326" s="109" t="s">
        <v>427</v>
      </c>
      <c r="H326" s="92" t="s">
        <v>285</v>
      </c>
      <c r="I326" s="92" t="s">
        <v>65</v>
      </c>
      <c r="J326" s="92" t="e" vm="20">
        <f>_xlfn.XLOOKUP(año24[[#This Row],[PELIGRO -Tipo]], Tabla12[Calsificación], Tabla12[Imagen])</f>
        <v>#VALUE!</v>
      </c>
      <c r="K326" s="92" t="s">
        <v>74</v>
      </c>
      <c r="L326" s="92" t="s">
        <v>129</v>
      </c>
      <c r="M326" s="112" t="s">
        <v>249</v>
      </c>
      <c r="N326" s="112" t="s">
        <v>250</v>
      </c>
      <c r="O326" s="112">
        <v>2</v>
      </c>
      <c r="P326" s="112">
        <v>55</v>
      </c>
      <c r="Q326" s="112">
        <v>2</v>
      </c>
      <c r="R326" s="112">
        <v>12</v>
      </c>
      <c r="S326" s="92" t="s">
        <v>138</v>
      </c>
      <c r="T326" s="92"/>
      <c r="U326" s="92"/>
      <c r="V326" s="113" t="s">
        <v>286</v>
      </c>
      <c r="W326" s="113" t="s">
        <v>53</v>
      </c>
      <c r="X326" s="113" t="s">
        <v>6</v>
      </c>
      <c r="Y326" s="114" t="s">
        <v>40</v>
      </c>
      <c r="Z326" s="92">
        <f>INDEX($AS$3:$AV$6,MATCH($W326,$AR$3:$AR$6,FALSE),MATCH($Y326,AS$7:$AV$7,FALSE))</f>
        <v>6</v>
      </c>
      <c r="AA326" s="92" t="s">
        <v>254</v>
      </c>
      <c r="AB326" s="92" t="s">
        <v>255</v>
      </c>
      <c r="AC326" s="92" t="s">
        <v>255</v>
      </c>
      <c r="AD326" s="113"/>
      <c r="AE326" s="113" t="s">
        <v>287</v>
      </c>
      <c r="AF326" s="113" t="s">
        <v>258</v>
      </c>
      <c r="AG3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326" s="109" t="s">
        <v>259</v>
      </c>
      <c r="AI326" s="113" t="s">
        <v>53</v>
      </c>
      <c r="AJ326" s="113" t="s">
        <v>6</v>
      </c>
      <c r="AK326" s="114" t="s">
        <v>201</v>
      </c>
      <c r="AL326" s="92">
        <f t="shared" si="10"/>
        <v>4</v>
      </c>
      <c r="AM3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6" s="118"/>
      <c r="AO326" s="115" t="str">
        <f t="shared" si="11"/>
        <v>SI</v>
      </c>
      <c r="AP32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26" s="92" t="e" vm="14">
        <f>_xlfn.XLOOKUP(año24[[#This Row],[VALORACION DEL RIESGO RESULTANTE CON CONTROLES (Riesgo residual) - INTERPRETACIÓN DEL RIESGO]], Nivel[Calsificación], Nivel[Imagen])</f>
        <v>#VALUE!</v>
      </c>
    </row>
    <row r="327" spans="2:43" ht="71.400000000000006" x14ac:dyDescent="0.2">
      <c r="B327" s="92">
        <v>318</v>
      </c>
      <c r="C327" s="92">
        <v>2024</v>
      </c>
      <c r="D327" s="92" t="s">
        <v>244</v>
      </c>
      <c r="E327" s="109" t="s">
        <v>183</v>
      </c>
      <c r="F327" s="109" t="s">
        <v>514</v>
      </c>
      <c r="G327" s="109" t="s">
        <v>427</v>
      </c>
      <c r="H327" s="92" t="s">
        <v>293</v>
      </c>
      <c r="I327" s="92" t="s">
        <v>70</v>
      </c>
      <c r="J327" s="92" t="e" vm="13">
        <f>_xlfn.XLOOKUP(año24[[#This Row],[PELIGRO -Tipo]], Tabla12[Calsificación], Tabla12[Imagen])</f>
        <v>#VALUE!</v>
      </c>
      <c r="K327" s="92" t="s">
        <v>117</v>
      </c>
      <c r="L327" s="92" t="s">
        <v>128</v>
      </c>
      <c r="M327" s="112" t="s">
        <v>249</v>
      </c>
      <c r="N327" s="112" t="s">
        <v>261</v>
      </c>
      <c r="O327" s="112">
        <v>2</v>
      </c>
      <c r="P327" s="112">
        <v>55</v>
      </c>
      <c r="Q327" s="112">
        <v>2</v>
      </c>
      <c r="R327" s="112">
        <v>12</v>
      </c>
      <c r="S327" s="92" t="s">
        <v>138</v>
      </c>
      <c r="T327" s="92"/>
      <c r="U327" s="92" t="s">
        <v>294</v>
      </c>
      <c r="V327" s="113" t="s">
        <v>295</v>
      </c>
      <c r="W327" s="113" t="s">
        <v>51</v>
      </c>
      <c r="X327" s="113" t="s">
        <v>6</v>
      </c>
      <c r="Y327" s="114" t="s">
        <v>201</v>
      </c>
      <c r="Z327" s="92">
        <f>INDEX($AS$3:$AV$6,MATCH($W327,$AR$3:$AR$6,FALSE),MATCH($Y327,AS$7:$AV$7,FALSE))</f>
        <v>8</v>
      </c>
      <c r="AA327" s="92" t="s">
        <v>254</v>
      </c>
      <c r="AB327" s="92" t="s">
        <v>255</v>
      </c>
      <c r="AC327" s="92" t="s">
        <v>255</v>
      </c>
      <c r="AD327" s="113" t="s">
        <v>255</v>
      </c>
      <c r="AE327" s="113" t="s">
        <v>296</v>
      </c>
      <c r="AF327" s="113" t="s">
        <v>255</v>
      </c>
      <c r="AG3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327" s="109" t="s">
        <v>259</v>
      </c>
      <c r="AI327" s="113" t="s">
        <v>53</v>
      </c>
      <c r="AJ327" s="113" t="s">
        <v>6</v>
      </c>
      <c r="AK327" s="114" t="s">
        <v>201</v>
      </c>
      <c r="AL327" s="92">
        <f t="shared" si="10"/>
        <v>4</v>
      </c>
      <c r="AM3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7" s="118"/>
      <c r="AO327" s="115" t="str">
        <f t="shared" si="11"/>
        <v>SI</v>
      </c>
      <c r="AP32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7" s="92" t="e" vm="14">
        <f>_xlfn.XLOOKUP(año24[[#This Row],[VALORACION DEL RIESGO RESULTANTE CON CONTROLES (Riesgo residual) - INTERPRETACIÓN DEL RIESGO]], Nivel[Calsificación], Nivel[Imagen])</f>
        <v>#VALUE!</v>
      </c>
    </row>
    <row r="328" spans="2:43" ht="132.6" x14ac:dyDescent="0.2">
      <c r="B328" s="92">
        <v>319</v>
      </c>
      <c r="C328" s="92">
        <v>2024</v>
      </c>
      <c r="D328" s="92" t="s">
        <v>244</v>
      </c>
      <c r="E328" s="109" t="s">
        <v>183</v>
      </c>
      <c r="F328" s="109" t="s">
        <v>540</v>
      </c>
      <c r="G328" s="109" t="s">
        <v>427</v>
      </c>
      <c r="H328" s="92" t="s">
        <v>484</v>
      </c>
      <c r="I328" s="92" t="s">
        <v>70</v>
      </c>
      <c r="J328" s="92" t="e" vm="13">
        <f>_xlfn.XLOOKUP(año24[[#This Row],[PELIGRO -Tipo]], Tabla12[Calsificación], Tabla12[Imagen])</f>
        <v>#VALUE!</v>
      </c>
      <c r="K328" s="92" t="s">
        <v>95</v>
      </c>
      <c r="L328" s="92" t="s">
        <v>128</v>
      </c>
      <c r="M328" s="112" t="s">
        <v>249</v>
      </c>
      <c r="N328" s="112" t="s">
        <v>250</v>
      </c>
      <c r="O328" s="112">
        <v>2</v>
      </c>
      <c r="P328" s="112">
        <v>1</v>
      </c>
      <c r="Q328" s="112">
        <v>2</v>
      </c>
      <c r="R328" s="112">
        <v>8</v>
      </c>
      <c r="S328" s="92" t="s">
        <v>138</v>
      </c>
      <c r="T328" s="92" t="s">
        <v>312</v>
      </c>
      <c r="U328" s="92" t="s">
        <v>255</v>
      </c>
      <c r="V328" s="113" t="s">
        <v>477</v>
      </c>
      <c r="W328" s="113" t="s">
        <v>53</v>
      </c>
      <c r="X328" s="113" t="s">
        <v>6</v>
      </c>
      <c r="Y328" s="114" t="s">
        <v>40</v>
      </c>
      <c r="Z328" s="92">
        <f>INDEX($AS$3:$AV$6,MATCH($W328,$AR$3:$AR$6,FALSE),MATCH($Y328,AS$7:$AV$7,FALSE))</f>
        <v>6</v>
      </c>
      <c r="AA328" s="92" t="s">
        <v>254</v>
      </c>
      <c r="AB328" s="92" t="s">
        <v>255</v>
      </c>
      <c r="AC328" s="92" t="s">
        <v>255</v>
      </c>
      <c r="AD328" s="113" t="s">
        <v>500</v>
      </c>
      <c r="AE328" s="113" t="s">
        <v>541</v>
      </c>
      <c r="AF328" s="113" t="s">
        <v>258</v>
      </c>
      <c r="AG3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Barandas  Controles administrativos; Programa de orden y aseo
Mantener controles:
Charlas preoperacionales 
Charlas de autocuidado 
Orden y aseo (mantener pisos limpios)
Reporte tarjetas CAT
Programa de mantenimiento 
Inspección locativa, de rejas y barandas en tanquesControles de EPP; Ver matriz de EPP
</v>
      </c>
      <c r="AH328" s="109" t="s">
        <v>259</v>
      </c>
      <c r="AI328" s="113" t="s">
        <v>53</v>
      </c>
      <c r="AJ328" s="113" t="s">
        <v>6</v>
      </c>
      <c r="AK328" s="114" t="s">
        <v>201</v>
      </c>
      <c r="AL328" s="92">
        <f t="shared" si="10"/>
        <v>4</v>
      </c>
      <c r="AM3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8" s="118"/>
      <c r="AO328" s="115" t="str">
        <f t="shared" si="11"/>
        <v>SI</v>
      </c>
      <c r="AP32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8" s="92" t="e" vm="14">
        <f>_xlfn.XLOOKUP(año24[[#This Row],[VALORACION DEL RIESGO RESULTANTE CON CONTROLES (Riesgo residual) - INTERPRETACIÓN DEL RIESGO]], Nivel[Calsificación], Nivel[Imagen])</f>
        <v>#VALUE!</v>
      </c>
    </row>
    <row r="329" spans="2:43" ht="122.4" x14ac:dyDescent="0.2">
      <c r="B329" s="92">
        <v>320</v>
      </c>
      <c r="C329" s="92">
        <v>2024</v>
      </c>
      <c r="D329" s="92" t="s">
        <v>244</v>
      </c>
      <c r="E329" s="109" t="s">
        <v>183</v>
      </c>
      <c r="F329" s="109" t="s">
        <v>540</v>
      </c>
      <c r="G329" s="109" t="s">
        <v>427</v>
      </c>
      <c r="H329" s="92" t="s">
        <v>486</v>
      </c>
      <c r="I329" s="92" t="s">
        <v>70</v>
      </c>
      <c r="J329" s="92" t="e" vm="13">
        <f>_xlfn.XLOOKUP(año24[[#This Row],[PELIGRO -Tipo]], Tabla12[Calsificación], Tabla12[Imagen])</f>
        <v>#VALUE!</v>
      </c>
      <c r="K329" s="92" t="s">
        <v>123</v>
      </c>
      <c r="L329" s="92" t="s">
        <v>128</v>
      </c>
      <c r="M329" s="112" t="s">
        <v>249</v>
      </c>
      <c r="N329" s="112" t="s">
        <v>250</v>
      </c>
      <c r="O329" s="112">
        <v>2</v>
      </c>
      <c r="P329" s="112">
        <v>1</v>
      </c>
      <c r="Q329" s="112">
        <v>2</v>
      </c>
      <c r="R329" s="112">
        <v>8</v>
      </c>
      <c r="S329" s="92" t="s">
        <v>138</v>
      </c>
      <c r="T329" s="92" t="s">
        <v>335</v>
      </c>
      <c r="U329" s="92" t="s">
        <v>282</v>
      </c>
      <c r="V329" s="113" t="s">
        <v>336</v>
      </c>
      <c r="W329" s="113" t="s">
        <v>51</v>
      </c>
      <c r="X329" s="113" t="s">
        <v>6</v>
      </c>
      <c r="Y329" s="114" t="s">
        <v>201</v>
      </c>
      <c r="Z329" s="92">
        <f>INDEX($AS$3:$AV$6,MATCH($W329,$AR$3:$AR$6,FALSE),MATCH($Y329,AS$7:$AV$7,FALSE))</f>
        <v>8</v>
      </c>
      <c r="AA329" s="92" t="s">
        <v>254</v>
      </c>
      <c r="AB329" s="92"/>
      <c r="AC329" s="92"/>
      <c r="AD329" s="113"/>
      <c r="AE329" s="113" t="s">
        <v>337</v>
      </c>
      <c r="AF329" s="113" t="s">
        <v>258</v>
      </c>
      <c r="AG3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329" s="109" t="s">
        <v>259</v>
      </c>
      <c r="AI329" s="113" t="s">
        <v>53</v>
      </c>
      <c r="AJ329" s="113" t="s">
        <v>6</v>
      </c>
      <c r="AK329" s="114" t="s">
        <v>201</v>
      </c>
      <c r="AL329" s="92">
        <f t="shared" si="10"/>
        <v>4</v>
      </c>
      <c r="AM3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29" s="118"/>
      <c r="AO329" s="115" t="str">
        <f t="shared" si="11"/>
        <v>SI</v>
      </c>
      <c r="AP32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29" s="92" t="e" vm="14">
        <f>_xlfn.XLOOKUP(año24[[#This Row],[VALORACION DEL RIESGO RESULTANTE CON CONTROLES (Riesgo residual) - INTERPRETACIÓN DEL RIESGO]], Nivel[Calsificación], Nivel[Imagen])</f>
        <v>#VALUE!</v>
      </c>
    </row>
    <row r="330" spans="2:43" ht="244.8" x14ac:dyDescent="0.2">
      <c r="B330" s="92">
        <v>321</v>
      </c>
      <c r="C330" s="92">
        <v>2024</v>
      </c>
      <c r="D330" s="92" t="s">
        <v>244</v>
      </c>
      <c r="E330" s="109" t="s">
        <v>183</v>
      </c>
      <c r="F330" s="109" t="s">
        <v>540</v>
      </c>
      <c r="G330" s="109" t="s">
        <v>427</v>
      </c>
      <c r="H330" s="92" t="s">
        <v>487</v>
      </c>
      <c r="I330" s="92" t="s">
        <v>70</v>
      </c>
      <c r="J330" s="92" t="e" vm="13">
        <f>_xlfn.XLOOKUP(año24[[#This Row],[PELIGRO -Tipo]], Tabla12[Calsificación], Tabla12[Imagen])</f>
        <v>#VALUE!</v>
      </c>
      <c r="K330" s="92" t="s">
        <v>79</v>
      </c>
      <c r="L330" s="92" t="s">
        <v>128</v>
      </c>
      <c r="M330" s="112" t="s">
        <v>249</v>
      </c>
      <c r="N330" s="112" t="s">
        <v>250</v>
      </c>
      <c r="O330" s="112">
        <v>2</v>
      </c>
      <c r="P330" s="112">
        <v>1</v>
      </c>
      <c r="Q330" s="112">
        <v>2</v>
      </c>
      <c r="R330" s="112">
        <v>8</v>
      </c>
      <c r="S330" s="92" t="s">
        <v>138</v>
      </c>
      <c r="T330" s="92" t="s">
        <v>310</v>
      </c>
      <c r="U330" s="92" t="s">
        <v>300</v>
      </c>
      <c r="V330" s="113" t="s">
        <v>301</v>
      </c>
      <c r="W330" s="113" t="s">
        <v>52</v>
      </c>
      <c r="X330" s="113" t="s">
        <v>6</v>
      </c>
      <c r="Y330" s="114" t="s">
        <v>40</v>
      </c>
      <c r="Z330" s="92">
        <f>INDEX($AS$3:$AV$6,MATCH($W330,$AR$3:$AR$6,FALSE),MATCH($Y330,AS$7:$AV$7,FALSE))</f>
        <v>9</v>
      </c>
      <c r="AA330" s="92" t="s">
        <v>254</v>
      </c>
      <c r="AB330" s="92" t="s">
        <v>255</v>
      </c>
      <c r="AC330" s="92" t="s">
        <v>255</v>
      </c>
      <c r="AD330" s="113" t="s">
        <v>302</v>
      </c>
      <c r="AE330" s="113" t="s">
        <v>303</v>
      </c>
      <c r="AF330" s="113" t="s">
        <v>258</v>
      </c>
      <c r="AG3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30" s="109" t="s">
        <v>259</v>
      </c>
      <c r="AI330" s="113" t="s">
        <v>53</v>
      </c>
      <c r="AJ330" s="113" t="s">
        <v>6</v>
      </c>
      <c r="AK330" s="114" t="s">
        <v>201</v>
      </c>
      <c r="AL330" s="92">
        <f t="shared" si="10"/>
        <v>4</v>
      </c>
      <c r="AM3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30" s="118"/>
      <c r="AO330" s="115" t="str">
        <f t="shared" si="11"/>
        <v>SI</v>
      </c>
      <c r="AP33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30" s="92" t="e" vm="14">
        <f>_xlfn.XLOOKUP(año24[[#This Row],[VALORACION DEL RIESGO RESULTANTE CON CONTROLES (Riesgo residual) - INTERPRETACIÓN DEL RIESGO]], Nivel[Calsificación], Nivel[Imagen])</f>
        <v>#VALUE!</v>
      </c>
    </row>
    <row r="331" spans="2:43" ht="244.8" x14ac:dyDescent="0.2">
      <c r="B331" s="92">
        <v>322</v>
      </c>
      <c r="C331" s="92">
        <v>2024</v>
      </c>
      <c r="D331" s="92" t="s">
        <v>244</v>
      </c>
      <c r="E331" s="109" t="s">
        <v>183</v>
      </c>
      <c r="F331" s="109" t="s">
        <v>540</v>
      </c>
      <c r="G331" s="109" t="s">
        <v>427</v>
      </c>
      <c r="H331" s="92" t="s">
        <v>542</v>
      </c>
      <c r="I331" s="92" t="s">
        <v>70</v>
      </c>
      <c r="J331" s="92" t="e" vm="13">
        <f>_xlfn.XLOOKUP(año24[[#This Row],[PELIGRO -Tipo]], Tabla12[Calsificación], Tabla12[Imagen])</f>
        <v>#VALUE!</v>
      </c>
      <c r="K331" s="92" t="s">
        <v>79</v>
      </c>
      <c r="L331" s="92" t="s">
        <v>128</v>
      </c>
      <c r="M331" s="112" t="s">
        <v>249</v>
      </c>
      <c r="N331" s="112" t="s">
        <v>250</v>
      </c>
      <c r="O331" s="112">
        <v>2</v>
      </c>
      <c r="P331" s="112">
        <v>2</v>
      </c>
      <c r="Q331" s="112">
        <v>2</v>
      </c>
      <c r="R331" s="112">
        <v>8</v>
      </c>
      <c r="S331" s="92" t="s">
        <v>138</v>
      </c>
      <c r="T331" s="92" t="s">
        <v>543</v>
      </c>
      <c r="U331" s="92" t="s">
        <v>300</v>
      </c>
      <c r="V331" s="113" t="s">
        <v>301</v>
      </c>
      <c r="W331" s="113" t="s">
        <v>52</v>
      </c>
      <c r="X331" s="113" t="s">
        <v>6</v>
      </c>
      <c r="Y331" s="114" t="s">
        <v>40</v>
      </c>
      <c r="Z331" s="92">
        <f>INDEX($AS$3:$AV$6,MATCH($W331,$AR$3:$AR$6,FALSE),MATCH($Y331,AS$7:$AV$7,FALSE))</f>
        <v>9</v>
      </c>
      <c r="AA331" s="92" t="s">
        <v>254</v>
      </c>
      <c r="AB331" s="92" t="s">
        <v>255</v>
      </c>
      <c r="AC331" s="92" t="s">
        <v>255</v>
      </c>
      <c r="AD331" s="113" t="s">
        <v>302</v>
      </c>
      <c r="AE331" s="113" t="s">
        <v>303</v>
      </c>
      <c r="AF331" s="113" t="s">
        <v>258</v>
      </c>
      <c r="AG3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31" s="109" t="s">
        <v>259</v>
      </c>
      <c r="AI331" s="113" t="s">
        <v>53</v>
      </c>
      <c r="AJ331" s="113" t="s">
        <v>6</v>
      </c>
      <c r="AK331" s="114" t="s">
        <v>201</v>
      </c>
      <c r="AL331" s="92">
        <f t="shared" si="10"/>
        <v>4</v>
      </c>
      <c r="AM3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31" s="118"/>
      <c r="AO331" s="115" t="str">
        <f t="shared" si="11"/>
        <v>SI</v>
      </c>
      <c r="AP33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31" s="92" t="e" vm="14">
        <f>_xlfn.XLOOKUP(año24[[#This Row],[VALORACION DEL RIESGO RESULTANTE CON CONTROLES (Riesgo residual) - INTERPRETACIÓN DEL RIESGO]], Nivel[Calsificación], Nivel[Imagen])</f>
        <v>#VALUE!</v>
      </c>
    </row>
    <row r="332" spans="2:43" ht="244.8" x14ac:dyDescent="0.2">
      <c r="B332" s="92">
        <v>323</v>
      </c>
      <c r="C332" s="92">
        <v>2024</v>
      </c>
      <c r="D332" s="92" t="s">
        <v>244</v>
      </c>
      <c r="E332" s="109" t="s">
        <v>183</v>
      </c>
      <c r="F332" s="109" t="s">
        <v>540</v>
      </c>
      <c r="G332" s="109" t="s">
        <v>427</v>
      </c>
      <c r="H332" s="92" t="s">
        <v>488</v>
      </c>
      <c r="I332" s="92" t="s">
        <v>70</v>
      </c>
      <c r="J332" s="92" t="e" vm="13">
        <f>_xlfn.XLOOKUP(año24[[#This Row],[PELIGRO -Tipo]], Tabla12[Calsificación], Tabla12[Imagen])</f>
        <v>#VALUE!</v>
      </c>
      <c r="K332" s="92" t="s">
        <v>79</v>
      </c>
      <c r="L332" s="92" t="s">
        <v>128</v>
      </c>
      <c r="M332" s="112" t="s">
        <v>249</v>
      </c>
      <c r="N332" s="112" t="s">
        <v>250</v>
      </c>
      <c r="O332" s="112">
        <v>2</v>
      </c>
      <c r="P332" s="112">
        <v>1</v>
      </c>
      <c r="Q332" s="112">
        <v>2</v>
      </c>
      <c r="R332" s="112">
        <v>8</v>
      </c>
      <c r="S332" s="92" t="s">
        <v>138</v>
      </c>
      <c r="T332" s="92" t="s">
        <v>366</v>
      </c>
      <c r="U332" s="92" t="s">
        <v>339</v>
      </c>
      <c r="V332" s="113" t="s">
        <v>301</v>
      </c>
      <c r="W332" s="113" t="s">
        <v>52</v>
      </c>
      <c r="X332" s="113" t="s">
        <v>6</v>
      </c>
      <c r="Y332" s="114" t="s">
        <v>40</v>
      </c>
      <c r="Z332" s="92">
        <f>INDEX($AS$3:$AV$6,MATCH($W332,$AR$3:$AR$6,FALSE),MATCH($Y332,AS$7:$AV$7,FALSE))</f>
        <v>9</v>
      </c>
      <c r="AA332" s="92" t="s">
        <v>254</v>
      </c>
      <c r="AB332" s="92" t="s">
        <v>255</v>
      </c>
      <c r="AC332" s="92" t="s">
        <v>255</v>
      </c>
      <c r="AD332" s="113" t="s">
        <v>302</v>
      </c>
      <c r="AE332" s="113" t="s">
        <v>303</v>
      </c>
      <c r="AF332" s="113" t="s">
        <v>258</v>
      </c>
      <c r="AG3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32" s="109" t="s">
        <v>259</v>
      </c>
      <c r="AI332" s="113" t="s">
        <v>53</v>
      </c>
      <c r="AJ332" s="113" t="s">
        <v>6</v>
      </c>
      <c r="AK332" s="114" t="s">
        <v>201</v>
      </c>
      <c r="AL332" s="92">
        <f t="shared" si="10"/>
        <v>4</v>
      </c>
      <c r="AM3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32" s="118" t="s">
        <v>544</v>
      </c>
      <c r="AO332" s="115" t="str">
        <f t="shared" si="11"/>
        <v>SI</v>
      </c>
      <c r="AP33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32" s="92" t="e" vm="14">
        <f>_xlfn.XLOOKUP(año24[[#This Row],[VALORACION DEL RIESGO RESULTANTE CON CONTROLES (Riesgo residual) - INTERPRETACIÓN DEL RIESGO]], Nivel[Calsificación], Nivel[Imagen])</f>
        <v>#VALUE!</v>
      </c>
    </row>
    <row r="333" spans="2:43" ht="142.80000000000001" x14ac:dyDescent="0.2">
      <c r="B333" s="92">
        <v>324</v>
      </c>
      <c r="C333" s="92">
        <v>2024</v>
      </c>
      <c r="D333" s="92" t="s">
        <v>244</v>
      </c>
      <c r="E333" s="109" t="s">
        <v>183</v>
      </c>
      <c r="F333" s="109" t="s">
        <v>540</v>
      </c>
      <c r="G333" s="109" t="s">
        <v>427</v>
      </c>
      <c r="H333" s="92" t="s">
        <v>490</v>
      </c>
      <c r="I333" s="92" t="s">
        <v>70</v>
      </c>
      <c r="J333" s="92" t="e" vm="13">
        <f>_xlfn.XLOOKUP(año24[[#This Row],[PELIGRO -Tipo]], Tabla12[Calsificación], Tabla12[Imagen])</f>
        <v>#VALUE!</v>
      </c>
      <c r="K333" s="92" t="s">
        <v>95</v>
      </c>
      <c r="L333" s="92" t="s">
        <v>128</v>
      </c>
      <c r="M333" s="112" t="s">
        <v>249</v>
      </c>
      <c r="N333" s="112" t="s">
        <v>250</v>
      </c>
      <c r="O333" s="112">
        <v>2</v>
      </c>
      <c r="P333" s="112">
        <v>1</v>
      </c>
      <c r="Q333" s="112">
        <v>2</v>
      </c>
      <c r="R333" s="112">
        <v>8</v>
      </c>
      <c r="S333" s="92" t="s">
        <v>138</v>
      </c>
      <c r="T333" s="92" t="s">
        <v>312</v>
      </c>
      <c r="U333" s="92" t="s">
        <v>255</v>
      </c>
      <c r="V333" s="113" t="s">
        <v>477</v>
      </c>
      <c r="W333" s="113" t="s">
        <v>53</v>
      </c>
      <c r="X333" s="113" t="s">
        <v>6</v>
      </c>
      <c r="Y333" s="114" t="s">
        <v>40</v>
      </c>
      <c r="Z333" s="92">
        <f>INDEX($AS$3:$AV$6,MATCH($W333,$AR$3:$AR$6,FALSE),MATCH($Y333,AS$7:$AV$7,FALSE))</f>
        <v>6</v>
      </c>
      <c r="AA333" s="92" t="s">
        <v>254</v>
      </c>
      <c r="AB333" s="92" t="s">
        <v>255</v>
      </c>
      <c r="AC333" s="92" t="s">
        <v>255</v>
      </c>
      <c r="AD333" s="113" t="s">
        <v>255</v>
      </c>
      <c r="AE333" s="113" t="s">
        <v>545</v>
      </c>
      <c r="AF333" s="113" t="s">
        <v>258</v>
      </c>
      <c r="AG3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Programa de orden y aseo
Mantener controles:
Charlas preoperacionales 
Charlas de autocuidado 
Orden y aseo (mantener pisos libres de obstáculos)
Reporte tarjetas CAT
Programa de mantenimiento 
Inspección locativaControles de EPP; Ver matriz de EPP
</v>
      </c>
      <c r="AH333" s="109" t="s">
        <v>259</v>
      </c>
      <c r="AI333" s="113" t="s">
        <v>53</v>
      </c>
      <c r="AJ333" s="113" t="s">
        <v>6</v>
      </c>
      <c r="AK333" s="114" t="s">
        <v>201</v>
      </c>
      <c r="AL333" s="92">
        <f t="shared" si="10"/>
        <v>4</v>
      </c>
      <c r="AM3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33" s="118"/>
      <c r="AO333" s="115" t="str">
        <f t="shared" si="11"/>
        <v>SI</v>
      </c>
      <c r="AP33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33" s="92" t="e" vm="14">
        <f>_xlfn.XLOOKUP(año24[[#This Row],[VALORACION DEL RIESGO RESULTANTE CON CONTROLES (Riesgo residual) - INTERPRETACIÓN DEL RIESGO]], Nivel[Calsificación], Nivel[Imagen])</f>
        <v>#VALUE!</v>
      </c>
    </row>
    <row r="334" spans="2:43" ht="81.599999999999994" x14ac:dyDescent="0.2">
      <c r="B334" s="92">
        <v>325</v>
      </c>
      <c r="C334" s="92">
        <v>2024</v>
      </c>
      <c r="D334" s="92" t="s">
        <v>244</v>
      </c>
      <c r="E334" s="109" t="s">
        <v>183</v>
      </c>
      <c r="F334" s="109" t="s">
        <v>540</v>
      </c>
      <c r="G334" s="109" t="s">
        <v>427</v>
      </c>
      <c r="H334" s="92" t="s">
        <v>408</v>
      </c>
      <c r="I334" s="92" t="s">
        <v>68</v>
      </c>
      <c r="J334" s="92" t="e" vm="17">
        <f>_xlfn.XLOOKUP(año24[[#This Row],[PELIGRO -Tipo]], Tabla12[Calsificación], Tabla12[Imagen])</f>
        <v>#VALUE!</v>
      </c>
      <c r="K334" s="92" t="s">
        <v>77</v>
      </c>
      <c r="L334" s="92" t="s">
        <v>129</v>
      </c>
      <c r="M334" s="112" t="s">
        <v>249</v>
      </c>
      <c r="N334" s="112" t="s">
        <v>250</v>
      </c>
      <c r="O334" s="112">
        <v>2</v>
      </c>
      <c r="P334" s="112">
        <v>1</v>
      </c>
      <c r="Q334" s="112">
        <v>2</v>
      </c>
      <c r="R334" s="112">
        <v>8</v>
      </c>
      <c r="S334" s="92" t="s">
        <v>138</v>
      </c>
      <c r="T334" s="92" t="s">
        <v>267</v>
      </c>
      <c r="U334" s="92" t="s">
        <v>268</v>
      </c>
      <c r="V334" s="113" t="s">
        <v>269</v>
      </c>
      <c r="W334" s="113" t="s">
        <v>53</v>
      </c>
      <c r="X334" s="113" t="s">
        <v>6</v>
      </c>
      <c r="Y334" s="114" t="s">
        <v>201</v>
      </c>
      <c r="Z334" s="92">
        <f>INDEX($AS$3:$AV$6,MATCH($W334,$AR$3:$AR$6,FALSE),MATCH($Y334,AS$7:$AV$7,FALSE))</f>
        <v>4</v>
      </c>
      <c r="AA334" s="92" t="s">
        <v>254</v>
      </c>
      <c r="AB334" s="92" t="s">
        <v>255</v>
      </c>
      <c r="AC334" s="92" t="s">
        <v>255</v>
      </c>
      <c r="AD334" s="113" t="s">
        <v>255</v>
      </c>
      <c r="AE334" s="113" t="s">
        <v>270</v>
      </c>
      <c r="AF334" s="113" t="s">
        <v>255</v>
      </c>
      <c r="AG3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34" s="109" t="s">
        <v>259</v>
      </c>
      <c r="AI334" s="113" t="s">
        <v>54</v>
      </c>
      <c r="AJ334" s="113" t="s">
        <v>6</v>
      </c>
      <c r="AK334" s="114" t="s">
        <v>201</v>
      </c>
      <c r="AL334" s="92">
        <f t="shared" ref="AL334:AL397" si="12">INDEX($AS$3:$AV$6,MATCH($AI334,$AR$3:$AR$6,FALSE),MATCH($AK334,$AS$7:$AV$7,FALSE))</f>
        <v>2</v>
      </c>
      <c r="AM3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34" s="118"/>
      <c r="AO334" s="115" t="str">
        <f t="shared" ref="AO334:AO397" si="13">IF(AL334&lt;=4,"SI",IF(AL334&gt;=5,"NO"))</f>
        <v>SI</v>
      </c>
      <c r="AP33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34" s="92" t="e" vm="16">
        <f>_xlfn.XLOOKUP(año24[[#This Row],[VALORACION DEL RIESGO RESULTANTE CON CONTROLES (Riesgo residual) - INTERPRETACIÓN DEL RIESGO]], Nivel[Calsificación], Nivel[Imagen])</f>
        <v>#VALUE!</v>
      </c>
    </row>
    <row r="335" spans="2:43" ht="81.599999999999994" x14ac:dyDescent="0.2">
      <c r="B335" s="92">
        <v>326</v>
      </c>
      <c r="C335" s="92">
        <v>2024</v>
      </c>
      <c r="D335" s="92" t="s">
        <v>244</v>
      </c>
      <c r="E335" s="109" t="s">
        <v>183</v>
      </c>
      <c r="F335" s="109" t="s">
        <v>540</v>
      </c>
      <c r="G335" s="109" t="s">
        <v>427</v>
      </c>
      <c r="H335" s="92" t="s">
        <v>271</v>
      </c>
      <c r="I335" s="92" t="s">
        <v>68</v>
      </c>
      <c r="J335" s="92" t="e" vm="17">
        <f>_xlfn.XLOOKUP(año24[[#This Row],[PELIGRO -Tipo]], Tabla12[Calsificación], Tabla12[Imagen])</f>
        <v>#VALUE!</v>
      </c>
      <c r="K335" s="92" t="s">
        <v>93</v>
      </c>
      <c r="L335" s="92" t="s">
        <v>129</v>
      </c>
      <c r="M335" s="112" t="s">
        <v>249</v>
      </c>
      <c r="N335" s="112" t="s">
        <v>250</v>
      </c>
      <c r="O335" s="112">
        <v>2</v>
      </c>
      <c r="P335" s="112">
        <v>1</v>
      </c>
      <c r="Q335" s="112">
        <v>2</v>
      </c>
      <c r="R335" s="112">
        <v>8</v>
      </c>
      <c r="S335" s="92" t="s">
        <v>138</v>
      </c>
      <c r="T335" s="92" t="s">
        <v>267</v>
      </c>
      <c r="U335" s="92" t="s">
        <v>268</v>
      </c>
      <c r="V335" s="113" t="s">
        <v>269</v>
      </c>
      <c r="W335" s="113" t="s">
        <v>53</v>
      </c>
      <c r="X335" s="113" t="s">
        <v>6</v>
      </c>
      <c r="Y335" s="114" t="s">
        <v>201</v>
      </c>
      <c r="Z335" s="92">
        <f>INDEX($AS$3:$AV$6,MATCH($W335,$AR$3:$AR$6,FALSE),MATCH($Y335,AS$7:$AV$7,FALSE))</f>
        <v>4</v>
      </c>
      <c r="AA335" s="92" t="s">
        <v>254</v>
      </c>
      <c r="AB335" s="92" t="s">
        <v>255</v>
      </c>
      <c r="AC335" s="92" t="s">
        <v>255</v>
      </c>
      <c r="AD335" s="113" t="s">
        <v>255</v>
      </c>
      <c r="AE335" s="113" t="s">
        <v>270</v>
      </c>
      <c r="AF335" s="113" t="s">
        <v>255</v>
      </c>
      <c r="AG3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35" s="109" t="s">
        <v>259</v>
      </c>
      <c r="AI335" s="113" t="s">
        <v>54</v>
      </c>
      <c r="AJ335" s="113" t="s">
        <v>6</v>
      </c>
      <c r="AK335" s="114" t="s">
        <v>201</v>
      </c>
      <c r="AL335" s="92">
        <f t="shared" si="12"/>
        <v>2</v>
      </c>
      <c r="AM3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35" s="118"/>
      <c r="AO335" s="115" t="str">
        <f t="shared" si="13"/>
        <v>SI</v>
      </c>
      <c r="AP33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35" s="92" t="e" vm="16">
        <f>_xlfn.XLOOKUP(año24[[#This Row],[VALORACION DEL RIESGO RESULTANTE CON CONTROLES (Riesgo residual) - INTERPRETACIÓN DEL RIESGO]], Nivel[Calsificación], Nivel[Imagen])</f>
        <v>#VALUE!</v>
      </c>
    </row>
    <row r="336" spans="2:43" ht="81.599999999999994" x14ac:dyDescent="0.2">
      <c r="B336" s="92">
        <v>327</v>
      </c>
      <c r="C336" s="92">
        <v>2024</v>
      </c>
      <c r="D336" s="92" t="s">
        <v>244</v>
      </c>
      <c r="E336" s="109" t="s">
        <v>183</v>
      </c>
      <c r="F336" s="109" t="s">
        <v>540</v>
      </c>
      <c r="G336" s="109" t="s">
        <v>427</v>
      </c>
      <c r="H336" s="92" t="s">
        <v>266</v>
      </c>
      <c r="I336" s="92" t="s">
        <v>68</v>
      </c>
      <c r="J336" s="92" t="e" vm="17">
        <f>_xlfn.XLOOKUP(año24[[#This Row],[PELIGRO -Tipo]], Tabla12[Calsificación], Tabla12[Imagen])</f>
        <v>#VALUE!</v>
      </c>
      <c r="K336" s="92" t="s">
        <v>101</v>
      </c>
      <c r="L336" s="92" t="s">
        <v>129</v>
      </c>
      <c r="M336" s="112" t="s">
        <v>249</v>
      </c>
      <c r="N336" s="112" t="s">
        <v>250</v>
      </c>
      <c r="O336" s="112">
        <v>2</v>
      </c>
      <c r="P336" s="112">
        <v>1</v>
      </c>
      <c r="Q336" s="112">
        <v>2</v>
      </c>
      <c r="R336" s="112">
        <v>2</v>
      </c>
      <c r="S336" s="92" t="s">
        <v>138</v>
      </c>
      <c r="T336" s="92" t="s">
        <v>267</v>
      </c>
      <c r="U336" s="92" t="s">
        <v>268</v>
      </c>
      <c r="V336" s="113" t="s">
        <v>269</v>
      </c>
      <c r="W336" s="113" t="s">
        <v>53</v>
      </c>
      <c r="X336" s="113" t="s">
        <v>6</v>
      </c>
      <c r="Y336" s="114" t="s">
        <v>201</v>
      </c>
      <c r="Z336" s="92">
        <f>INDEX($AS$3:$AV$6,MATCH($W336,$AR$3:$AR$6,FALSE),MATCH($Y336,AS$7:$AV$7,FALSE))</f>
        <v>4</v>
      </c>
      <c r="AA336" s="92" t="s">
        <v>254</v>
      </c>
      <c r="AB336" s="92" t="s">
        <v>255</v>
      </c>
      <c r="AC336" s="92" t="s">
        <v>255</v>
      </c>
      <c r="AD336" s="113" t="s">
        <v>255</v>
      </c>
      <c r="AE336" s="113" t="s">
        <v>270</v>
      </c>
      <c r="AF336" s="113" t="s">
        <v>255</v>
      </c>
      <c r="AG3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36" s="109" t="s">
        <v>259</v>
      </c>
      <c r="AI336" s="113" t="s">
        <v>54</v>
      </c>
      <c r="AJ336" s="113" t="s">
        <v>6</v>
      </c>
      <c r="AK336" s="114" t="s">
        <v>201</v>
      </c>
      <c r="AL336" s="92">
        <f t="shared" si="12"/>
        <v>2</v>
      </c>
      <c r="AM3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36" s="118"/>
      <c r="AO336" s="115" t="str">
        <f t="shared" si="13"/>
        <v>SI</v>
      </c>
      <c r="AP33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36" s="92" t="e" vm="16">
        <f>_xlfn.XLOOKUP(año24[[#This Row],[VALORACION DEL RIESGO RESULTANTE CON CONTROLES (Riesgo residual) - INTERPRETACIÓN DEL RIESGO]], Nivel[Calsificación], Nivel[Imagen])</f>
        <v>#VALUE!</v>
      </c>
    </row>
    <row r="337" spans="2:43" ht="81.599999999999994" x14ac:dyDescent="0.2">
      <c r="B337" s="92">
        <v>328</v>
      </c>
      <c r="C337" s="92">
        <v>2024</v>
      </c>
      <c r="D337" s="92" t="s">
        <v>244</v>
      </c>
      <c r="E337" s="109" t="s">
        <v>183</v>
      </c>
      <c r="F337" s="109" t="s">
        <v>540</v>
      </c>
      <c r="G337" s="109" t="s">
        <v>427</v>
      </c>
      <c r="H337" s="92" t="s">
        <v>277</v>
      </c>
      <c r="I337" s="92" t="s">
        <v>68</v>
      </c>
      <c r="J337" s="92" t="e" vm="17">
        <f>_xlfn.XLOOKUP(año24[[#This Row],[PELIGRO -Tipo]], Tabla12[Calsificación], Tabla12[Imagen])</f>
        <v>#VALUE!</v>
      </c>
      <c r="K337" s="92" t="s">
        <v>85</v>
      </c>
      <c r="L337" s="92" t="s">
        <v>129</v>
      </c>
      <c r="M337" s="112" t="s">
        <v>249</v>
      </c>
      <c r="N337" s="112" t="s">
        <v>250</v>
      </c>
      <c r="O337" s="112">
        <v>2</v>
      </c>
      <c r="P337" s="112">
        <v>1</v>
      </c>
      <c r="Q337" s="112">
        <v>2</v>
      </c>
      <c r="R337" s="112">
        <v>2</v>
      </c>
      <c r="S337" s="92" t="s">
        <v>138</v>
      </c>
      <c r="T337" s="92" t="s">
        <v>267</v>
      </c>
      <c r="U337" s="92" t="s">
        <v>268</v>
      </c>
      <c r="V337" s="113" t="s">
        <v>269</v>
      </c>
      <c r="W337" s="113" t="s">
        <v>53</v>
      </c>
      <c r="X337" s="113" t="s">
        <v>6</v>
      </c>
      <c r="Y337" s="114" t="s">
        <v>201</v>
      </c>
      <c r="Z337" s="92">
        <f>INDEX($AS$3:$AV$6,MATCH($W337,$AR$3:$AR$6,FALSE),MATCH($Y337,AS$7:$AV$7,FALSE))</f>
        <v>4</v>
      </c>
      <c r="AA337" s="92" t="s">
        <v>254</v>
      </c>
      <c r="AB337" s="92" t="s">
        <v>255</v>
      </c>
      <c r="AC337" s="92" t="s">
        <v>255</v>
      </c>
      <c r="AD337" s="113" t="s">
        <v>255</v>
      </c>
      <c r="AE337" s="113" t="s">
        <v>270</v>
      </c>
      <c r="AF337" s="113" t="s">
        <v>255</v>
      </c>
      <c r="AG3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37" s="109" t="s">
        <v>259</v>
      </c>
      <c r="AI337" s="113" t="s">
        <v>54</v>
      </c>
      <c r="AJ337" s="113" t="s">
        <v>6</v>
      </c>
      <c r="AK337" s="114" t="s">
        <v>201</v>
      </c>
      <c r="AL337" s="92">
        <f t="shared" si="12"/>
        <v>2</v>
      </c>
      <c r="AM3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37" s="118"/>
      <c r="AO337" s="115" t="str">
        <f t="shared" si="13"/>
        <v>SI</v>
      </c>
      <c r="AP33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37" s="92" t="e" vm="16">
        <f>_xlfn.XLOOKUP(año24[[#This Row],[VALORACION DEL RIESGO RESULTANTE CON CONTROLES (Riesgo residual) - INTERPRETACIÓN DEL RIESGO]], Nivel[Calsificación], Nivel[Imagen])</f>
        <v>#VALUE!</v>
      </c>
    </row>
    <row r="338" spans="2:43" ht="81.599999999999994" x14ac:dyDescent="0.2">
      <c r="B338" s="92">
        <v>329</v>
      </c>
      <c r="C338" s="92">
        <v>2024</v>
      </c>
      <c r="D338" s="92" t="s">
        <v>244</v>
      </c>
      <c r="E338" s="109" t="s">
        <v>183</v>
      </c>
      <c r="F338" s="109" t="s">
        <v>540</v>
      </c>
      <c r="G338" s="109" t="s">
        <v>427</v>
      </c>
      <c r="H338" s="92" t="s">
        <v>491</v>
      </c>
      <c r="I338" s="92" t="s">
        <v>66</v>
      </c>
      <c r="J338" s="92" t="e" vm="19">
        <f>_xlfn.XLOOKUP(año24[[#This Row],[PELIGRO -Tipo]], Tabla12[Calsificación], Tabla12[Imagen])</f>
        <v>#VALUE!</v>
      </c>
      <c r="K338" s="92" t="s">
        <v>75</v>
      </c>
      <c r="L338" s="92" t="s">
        <v>129</v>
      </c>
      <c r="M338" s="112" t="s">
        <v>249</v>
      </c>
      <c r="N338" s="112" t="s">
        <v>250</v>
      </c>
      <c r="O338" s="112">
        <v>2</v>
      </c>
      <c r="P338" s="112">
        <v>1</v>
      </c>
      <c r="Q338" s="112">
        <v>2</v>
      </c>
      <c r="R338" s="112">
        <v>2</v>
      </c>
      <c r="S338" s="92" t="s">
        <v>138</v>
      </c>
      <c r="T338" s="92" t="s">
        <v>343</v>
      </c>
      <c r="U338" s="92" t="s">
        <v>344</v>
      </c>
      <c r="V338" s="113" t="s">
        <v>345</v>
      </c>
      <c r="W338" s="113" t="s">
        <v>52</v>
      </c>
      <c r="X338" s="113" t="s">
        <v>6</v>
      </c>
      <c r="Y338" s="114" t="s">
        <v>201</v>
      </c>
      <c r="Z338" s="92">
        <f>INDEX($AS$3:$AV$6,MATCH($W338,$AR$3:$AR$6,FALSE),MATCH($Y338,AS$7:$AV$7,FALSE))</f>
        <v>6</v>
      </c>
      <c r="AA338" s="92" t="s">
        <v>254</v>
      </c>
      <c r="AB338" s="92"/>
      <c r="AC338" s="92"/>
      <c r="AD338" s="113" t="s">
        <v>346</v>
      </c>
      <c r="AE338" s="113" t="s">
        <v>347</v>
      </c>
      <c r="AF338" s="113" t="s">
        <v>258</v>
      </c>
      <c r="AG3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338" s="109" t="s">
        <v>259</v>
      </c>
      <c r="AI338" s="113" t="s">
        <v>53</v>
      </c>
      <c r="AJ338" s="113" t="s">
        <v>6</v>
      </c>
      <c r="AK338" s="114" t="s">
        <v>201</v>
      </c>
      <c r="AL338" s="92">
        <f t="shared" si="12"/>
        <v>4</v>
      </c>
      <c r="AM3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38" s="118"/>
      <c r="AO338" s="115" t="str">
        <f t="shared" si="13"/>
        <v>SI</v>
      </c>
      <c r="AP33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38" s="92" t="e" vm="14">
        <f>_xlfn.XLOOKUP(año24[[#This Row],[VALORACION DEL RIESGO RESULTANTE CON CONTROLES (Riesgo residual) - INTERPRETACIÓN DEL RIESGO]], Nivel[Calsificación], Nivel[Imagen])</f>
        <v>#VALUE!</v>
      </c>
    </row>
    <row r="339" spans="2:43" ht="132.6" x14ac:dyDescent="0.2">
      <c r="B339" s="92">
        <v>330</v>
      </c>
      <c r="C339" s="92">
        <v>2024</v>
      </c>
      <c r="D339" s="92" t="s">
        <v>244</v>
      </c>
      <c r="E339" s="109" t="s">
        <v>183</v>
      </c>
      <c r="F339" s="109" t="s">
        <v>540</v>
      </c>
      <c r="G339" s="109" t="s">
        <v>427</v>
      </c>
      <c r="H339" s="92" t="s">
        <v>278</v>
      </c>
      <c r="I339" s="92" t="s">
        <v>66</v>
      </c>
      <c r="J339" s="92" t="e" vm="19">
        <f>_xlfn.XLOOKUP(año24[[#This Row],[PELIGRO -Tipo]], Tabla12[Calsificación], Tabla12[Imagen])</f>
        <v>#VALUE!</v>
      </c>
      <c r="K339" s="92" t="s">
        <v>121</v>
      </c>
      <c r="L339" s="92" t="s">
        <v>129</v>
      </c>
      <c r="M339" s="112" t="s">
        <v>249</v>
      </c>
      <c r="N339" s="112" t="s">
        <v>250</v>
      </c>
      <c r="O339" s="112">
        <v>2</v>
      </c>
      <c r="P339" s="112">
        <v>1</v>
      </c>
      <c r="Q339" s="112">
        <v>2</v>
      </c>
      <c r="R339" s="112">
        <v>4</v>
      </c>
      <c r="S339" s="92" t="s">
        <v>138</v>
      </c>
      <c r="T339" s="92" t="s">
        <v>255</v>
      </c>
      <c r="U339" s="92" t="s">
        <v>255</v>
      </c>
      <c r="V339" s="113" t="s">
        <v>279</v>
      </c>
      <c r="W339" s="113" t="s">
        <v>53</v>
      </c>
      <c r="X339" s="113" t="s">
        <v>6</v>
      </c>
      <c r="Y339" s="114" t="s">
        <v>40</v>
      </c>
      <c r="Z339" s="92">
        <f>INDEX($AS$3:$AV$6,MATCH($W339,$AR$3:$AR$6,FALSE),MATCH($Y339,AS$7:$AV$7,FALSE))</f>
        <v>6</v>
      </c>
      <c r="AA339" s="92" t="s">
        <v>254</v>
      </c>
      <c r="AB339" s="92" t="s">
        <v>255</v>
      </c>
      <c r="AC339" s="92" t="s">
        <v>255</v>
      </c>
      <c r="AD339" s="113" t="s">
        <v>255</v>
      </c>
      <c r="AE339" s="113" t="s">
        <v>280</v>
      </c>
      <c r="AF339" s="113" t="s">
        <v>258</v>
      </c>
      <c r="AG3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339" s="109" t="s">
        <v>259</v>
      </c>
      <c r="AI339" s="113" t="s">
        <v>53</v>
      </c>
      <c r="AJ339" s="113" t="s">
        <v>6</v>
      </c>
      <c r="AK339" s="114" t="s">
        <v>201</v>
      </c>
      <c r="AL339" s="92">
        <f t="shared" si="12"/>
        <v>4</v>
      </c>
      <c r="AM3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39" s="118"/>
      <c r="AO339" s="115" t="str">
        <f t="shared" si="13"/>
        <v>SI</v>
      </c>
      <c r="AP33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39" s="92" t="e" vm="14">
        <f>_xlfn.XLOOKUP(año24[[#This Row],[VALORACION DEL RIESGO RESULTANTE CON CONTROLES (Riesgo residual) - INTERPRETACIÓN DEL RIESGO]], Nivel[Calsificación], Nivel[Imagen])</f>
        <v>#VALUE!</v>
      </c>
    </row>
    <row r="340" spans="2:43" ht="102" x14ac:dyDescent="0.2">
      <c r="B340" s="92">
        <v>331</v>
      </c>
      <c r="C340" s="92">
        <v>2024</v>
      </c>
      <c r="D340" s="92" t="s">
        <v>244</v>
      </c>
      <c r="E340" s="109" t="s">
        <v>183</v>
      </c>
      <c r="F340" s="109" t="s">
        <v>540</v>
      </c>
      <c r="G340" s="109" t="s">
        <v>427</v>
      </c>
      <c r="H340" s="92" t="s">
        <v>492</v>
      </c>
      <c r="I340" s="92" t="s">
        <v>67</v>
      </c>
      <c r="J340" s="92" t="e" vm="18">
        <f>_xlfn.XLOOKUP(año24[[#This Row],[PELIGRO -Tipo]], Tabla12[Calsificación], Tabla12[Imagen])</f>
        <v>#VALUE!</v>
      </c>
      <c r="K340" s="92" t="s">
        <v>100</v>
      </c>
      <c r="L340" s="92" t="s">
        <v>130</v>
      </c>
      <c r="M340" s="112" t="s">
        <v>249</v>
      </c>
      <c r="N340" s="112" t="s">
        <v>250</v>
      </c>
      <c r="O340" s="112">
        <v>2</v>
      </c>
      <c r="P340" s="112">
        <v>1</v>
      </c>
      <c r="Q340" s="112">
        <v>2</v>
      </c>
      <c r="R340" s="112">
        <v>8</v>
      </c>
      <c r="S340" s="92" t="s">
        <v>138</v>
      </c>
      <c r="T340" s="92" t="s">
        <v>273</v>
      </c>
      <c r="U340" s="92" t="s">
        <v>274</v>
      </c>
      <c r="V340" s="113" t="s">
        <v>275</v>
      </c>
      <c r="W340" s="113" t="s">
        <v>53</v>
      </c>
      <c r="X340" s="113" t="s">
        <v>6</v>
      </c>
      <c r="Y340" s="114" t="s">
        <v>40</v>
      </c>
      <c r="Z340" s="92">
        <f>INDEX($AS$3:$AV$6,MATCH($W340,$AR$3:$AR$6,FALSE),MATCH($Y340,AS$7:$AV$7,FALSE))</f>
        <v>6</v>
      </c>
      <c r="AA340" s="92" t="s">
        <v>254</v>
      </c>
      <c r="AB340" s="92" t="s">
        <v>255</v>
      </c>
      <c r="AC340" s="92" t="s">
        <v>255</v>
      </c>
      <c r="AD340" s="113" t="s">
        <v>255</v>
      </c>
      <c r="AE340" s="113" t="s">
        <v>276</v>
      </c>
      <c r="AF340" s="113" t="s">
        <v>258</v>
      </c>
      <c r="AG3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340" s="109" t="s">
        <v>259</v>
      </c>
      <c r="AI340" s="113" t="s">
        <v>53</v>
      </c>
      <c r="AJ340" s="113" t="s">
        <v>6</v>
      </c>
      <c r="AK340" s="114" t="s">
        <v>201</v>
      </c>
      <c r="AL340" s="92">
        <f t="shared" si="12"/>
        <v>4</v>
      </c>
      <c r="AM3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0" s="118"/>
      <c r="AO340" s="115" t="str">
        <f t="shared" si="13"/>
        <v>SI</v>
      </c>
      <c r="AP34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340" s="92" t="e" vm="14">
        <f>_xlfn.XLOOKUP(año24[[#This Row],[VALORACION DEL RIESGO RESULTANTE CON CONTROLES (Riesgo residual) - INTERPRETACIÓN DEL RIESGO]], Nivel[Calsificación], Nivel[Imagen])</f>
        <v>#VALUE!</v>
      </c>
    </row>
    <row r="341" spans="2:43" ht="102" x14ac:dyDescent="0.2">
      <c r="B341" s="92">
        <v>332</v>
      </c>
      <c r="C341" s="92">
        <v>2024</v>
      </c>
      <c r="D341" s="92" t="s">
        <v>244</v>
      </c>
      <c r="E341" s="109" t="s">
        <v>183</v>
      </c>
      <c r="F341" s="109" t="s">
        <v>540</v>
      </c>
      <c r="G341" s="109" t="s">
        <v>427</v>
      </c>
      <c r="H341" s="92" t="s">
        <v>272</v>
      </c>
      <c r="I341" s="92" t="s">
        <v>67</v>
      </c>
      <c r="J341" s="92" t="e" vm="18">
        <f>_xlfn.XLOOKUP(año24[[#This Row],[PELIGRO -Tipo]], Tabla12[Calsificación], Tabla12[Imagen])</f>
        <v>#VALUE!</v>
      </c>
      <c r="K341" s="92" t="s">
        <v>100</v>
      </c>
      <c r="L341" s="92" t="s">
        <v>130</v>
      </c>
      <c r="M341" s="112" t="s">
        <v>249</v>
      </c>
      <c r="N341" s="112" t="s">
        <v>250</v>
      </c>
      <c r="O341" s="112">
        <v>2</v>
      </c>
      <c r="P341" s="112">
        <v>1</v>
      </c>
      <c r="Q341" s="112">
        <v>2</v>
      </c>
      <c r="R341" s="112">
        <v>8</v>
      </c>
      <c r="S341" s="92" t="s">
        <v>138</v>
      </c>
      <c r="T341" s="92" t="s">
        <v>273</v>
      </c>
      <c r="U341" s="92" t="s">
        <v>274</v>
      </c>
      <c r="V341" s="113" t="s">
        <v>275</v>
      </c>
      <c r="W341" s="113" t="s">
        <v>53</v>
      </c>
      <c r="X341" s="113" t="s">
        <v>6</v>
      </c>
      <c r="Y341" s="114" t="s">
        <v>40</v>
      </c>
      <c r="Z341" s="92">
        <f>INDEX($AS$3:$AV$6,MATCH($W341,$AR$3:$AR$6,FALSE),MATCH($Y341,AS$7:$AV$7,FALSE))</f>
        <v>6</v>
      </c>
      <c r="AA341" s="92" t="s">
        <v>254</v>
      </c>
      <c r="AB341" s="92" t="s">
        <v>255</v>
      </c>
      <c r="AC341" s="92" t="s">
        <v>255</v>
      </c>
      <c r="AD341" s="113" t="s">
        <v>255</v>
      </c>
      <c r="AE341" s="113" t="s">
        <v>276</v>
      </c>
      <c r="AF341" s="113" t="s">
        <v>258</v>
      </c>
      <c r="AG3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341" s="109" t="s">
        <v>259</v>
      </c>
      <c r="AI341" s="113" t="s">
        <v>53</v>
      </c>
      <c r="AJ341" s="113" t="s">
        <v>6</v>
      </c>
      <c r="AK341" s="114" t="s">
        <v>201</v>
      </c>
      <c r="AL341" s="92">
        <f t="shared" si="12"/>
        <v>4</v>
      </c>
      <c r="AM3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1" s="118"/>
      <c r="AO341" s="115" t="str">
        <f t="shared" si="13"/>
        <v>SI</v>
      </c>
      <c r="AP34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341" s="92" t="e" vm="14">
        <f>_xlfn.XLOOKUP(año24[[#This Row],[VALORACION DEL RIESGO RESULTANTE CON CONTROLES (Riesgo residual) - INTERPRETACIÓN DEL RIESGO]], Nivel[Calsificación], Nivel[Imagen])</f>
        <v>#VALUE!</v>
      </c>
    </row>
    <row r="342" spans="2:43" ht="102" x14ac:dyDescent="0.2">
      <c r="B342" s="92">
        <v>333</v>
      </c>
      <c r="C342" s="92">
        <v>2024</v>
      </c>
      <c r="D342" s="92" t="s">
        <v>244</v>
      </c>
      <c r="E342" s="109" t="s">
        <v>183</v>
      </c>
      <c r="F342" s="109" t="s">
        <v>540</v>
      </c>
      <c r="G342" s="109" t="s">
        <v>427</v>
      </c>
      <c r="H342" s="92" t="s">
        <v>493</v>
      </c>
      <c r="I342" s="92" t="s">
        <v>69</v>
      </c>
      <c r="J342" s="92" t="e" vm="21">
        <f>_xlfn.XLOOKUP(año24[[#This Row],[PELIGRO -Tipo]], Tabla12[Calsificación], Tabla12[Imagen])</f>
        <v>#VALUE!</v>
      </c>
      <c r="K342" s="92" t="s">
        <v>78</v>
      </c>
      <c r="L342" s="92" t="s">
        <v>129</v>
      </c>
      <c r="M342" s="112" t="s">
        <v>249</v>
      </c>
      <c r="N342" s="112" t="s">
        <v>250</v>
      </c>
      <c r="O342" s="112">
        <v>2</v>
      </c>
      <c r="P342" s="112">
        <v>1</v>
      </c>
      <c r="Q342" s="112">
        <v>2</v>
      </c>
      <c r="R342" s="112">
        <v>8</v>
      </c>
      <c r="S342" s="92" t="s">
        <v>138</v>
      </c>
      <c r="T342" s="92"/>
      <c r="U342" s="92" t="s">
        <v>318</v>
      </c>
      <c r="V342" s="113" t="s">
        <v>319</v>
      </c>
      <c r="W342" s="113" t="s">
        <v>52</v>
      </c>
      <c r="X342" s="113" t="s">
        <v>6</v>
      </c>
      <c r="Y342" s="114" t="s">
        <v>201</v>
      </c>
      <c r="Z342" s="92">
        <f>INDEX($AS$3:$AV$6,MATCH($W342,$AR$3:$AR$6,FALSE),MATCH($Y342,AS$7:$AV$7,FALSE))</f>
        <v>6</v>
      </c>
      <c r="AA342" s="92" t="s">
        <v>254</v>
      </c>
      <c r="AB342" s="92" t="s">
        <v>255</v>
      </c>
      <c r="AC342" s="92" t="s">
        <v>255</v>
      </c>
      <c r="AD342" s="113" t="s">
        <v>255</v>
      </c>
      <c r="AE342" s="113" t="s">
        <v>320</v>
      </c>
      <c r="AF342" s="113" t="s">
        <v>258</v>
      </c>
      <c r="AG3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342" s="109" t="s">
        <v>259</v>
      </c>
      <c r="AI342" s="113" t="s">
        <v>52</v>
      </c>
      <c r="AJ342" s="113" t="s">
        <v>6</v>
      </c>
      <c r="AK342" s="114" t="s">
        <v>46</v>
      </c>
      <c r="AL342" s="92">
        <f t="shared" si="12"/>
        <v>3</v>
      </c>
      <c r="AM3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42" s="118"/>
      <c r="AO342" s="115" t="str">
        <f t="shared" si="13"/>
        <v>SI</v>
      </c>
      <c r="AP34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42" s="92" t="e" vm="16">
        <f>_xlfn.XLOOKUP(año24[[#This Row],[VALORACION DEL RIESGO RESULTANTE CON CONTROLES (Riesgo residual) - INTERPRETACIÓN DEL RIESGO]], Nivel[Calsificación], Nivel[Imagen])</f>
        <v>#VALUE!</v>
      </c>
    </row>
    <row r="343" spans="2:43" ht="234.6" x14ac:dyDescent="0.2">
      <c r="B343" s="92">
        <v>334</v>
      </c>
      <c r="C343" s="92">
        <v>2024</v>
      </c>
      <c r="D343" s="92" t="s">
        <v>244</v>
      </c>
      <c r="E343" s="109" t="s">
        <v>183</v>
      </c>
      <c r="F343" s="109" t="s">
        <v>540</v>
      </c>
      <c r="G343" s="109" t="s">
        <v>427</v>
      </c>
      <c r="H343" s="92" t="s">
        <v>281</v>
      </c>
      <c r="I343" s="92" t="s">
        <v>65</v>
      </c>
      <c r="J343" s="92" t="e" vm="20">
        <f>_xlfn.XLOOKUP(año24[[#This Row],[PELIGRO -Tipo]], Tabla12[Calsificación], Tabla12[Imagen])</f>
        <v>#VALUE!</v>
      </c>
      <c r="K343" s="92" t="s">
        <v>113</v>
      </c>
      <c r="L343" s="92" t="s">
        <v>128</v>
      </c>
      <c r="M343" s="112" t="s">
        <v>249</v>
      </c>
      <c r="N343" s="112" t="s">
        <v>250</v>
      </c>
      <c r="O343" s="112">
        <v>2</v>
      </c>
      <c r="P343" s="112">
        <v>1</v>
      </c>
      <c r="Q343" s="112">
        <v>2</v>
      </c>
      <c r="R343" s="112">
        <v>6</v>
      </c>
      <c r="S343" s="92" t="s">
        <v>138</v>
      </c>
      <c r="T343" s="92" t="s">
        <v>255</v>
      </c>
      <c r="U343" s="92" t="s">
        <v>282</v>
      </c>
      <c r="V343" s="113" t="s">
        <v>283</v>
      </c>
      <c r="W343" s="113" t="s">
        <v>53</v>
      </c>
      <c r="X343" s="113" t="s">
        <v>6</v>
      </c>
      <c r="Y343" s="114" t="s">
        <v>40</v>
      </c>
      <c r="Z343" s="92">
        <f>INDEX($AS$3:$AV$6,MATCH($W343,$AR$3:$AR$6,FALSE),MATCH($Y343,AS$7:$AV$7,FALSE))</f>
        <v>6</v>
      </c>
      <c r="AA343" s="92" t="s">
        <v>254</v>
      </c>
      <c r="AB343" s="92" t="s">
        <v>255</v>
      </c>
      <c r="AC343" s="92" t="s">
        <v>255</v>
      </c>
      <c r="AD343" s="113" t="s">
        <v>255</v>
      </c>
      <c r="AE343" s="113" t="s">
        <v>284</v>
      </c>
      <c r="AF343" s="113" t="s">
        <v>258</v>
      </c>
      <c r="AG3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343" s="109" t="s">
        <v>259</v>
      </c>
      <c r="AI343" s="113" t="s">
        <v>53</v>
      </c>
      <c r="AJ343" s="113" t="s">
        <v>6</v>
      </c>
      <c r="AK343" s="114" t="s">
        <v>201</v>
      </c>
      <c r="AL343" s="92">
        <f t="shared" si="12"/>
        <v>4</v>
      </c>
      <c r="AM3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3" s="118"/>
      <c r="AO343" s="115" t="str">
        <f t="shared" si="13"/>
        <v>SI</v>
      </c>
      <c r="AP34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43" s="92" t="e" vm="14">
        <f>_xlfn.XLOOKUP(año24[[#This Row],[VALORACION DEL RIESGO RESULTANTE CON CONTROLES (Riesgo residual) - INTERPRETACIÓN DEL RIESGO]], Nivel[Calsificación], Nivel[Imagen])</f>
        <v>#VALUE!</v>
      </c>
    </row>
    <row r="344" spans="2:43" ht="91.8" x14ac:dyDescent="0.2">
      <c r="B344" s="92">
        <v>335</v>
      </c>
      <c r="C344" s="92">
        <v>2024</v>
      </c>
      <c r="D344" s="92" t="s">
        <v>244</v>
      </c>
      <c r="E344" s="109" t="s">
        <v>183</v>
      </c>
      <c r="F344" s="109" t="s">
        <v>540</v>
      </c>
      <c r="G344" s="109" t="s">
        <v>427</v>
      </c>
      <c r="H344" s="92" t="s">
        <v>285</v>
      </c>
      <c r="I344" s="92" t="s">
        <v>65</v>
      </c>
      <c r="J344" s="92" t="e" vm="20">
        <f>_xlfn.XLOOKUP(año24[[#This Row],[PELIGRO -Tipo]], Tabla12[Calsificación], Tabla12[Imagen])</f>
        <v>#VALUE!</v>
      </c>
      <c r="K344" s="92" t="s">
        <v>74</v>
      </c>
      <c r="L344" s="92" t="s">
        <v>129</v>
      </c>
      <c r="M344" s="112" t="s">
        <v>249</v>
      </c>
      <c r="N344" s="112" t="s">
        <v>250</v>
      </c>
      <c r="O344" s="112">
        <v>2</v>
      </c>
      <c r="P344" s="112">
        <v>1</v>
      </c>
      <c r="Q344" s="112">
        <v>2</v>
      </c>
      <c r="R344" s="112">
        <v>8</v>
      </c>
      <c r="S344" s="92" t="s">
        <v>138</v>
      </c>
      <c r="T344" s="92"/>
      <c r="U344" s="92"/>
      <c r="V344" s="113" t="s">
        <v>286</v>
      </c>
      <c r="W344" s="113" t="s">
        <v>53</v>
      </c>
      <c r="X344" s="113" t="s">
        <v>6</v>
      </c>
      <c r="Y344" s="114" t="s">
        <v>40</v>
      </c>
      <c r="Z344" s="92">
        <f>INDEX($AS$3:$AV$6,MATCH($W344,$AR$3:$AR$6,FALSE),MATCH($Y344,AS$7:$AV$7,FALSE))</f>
        <v>6</v>
      </c>
      <c r="AA344" s="92" t="s">
        <v>254</v>
      </c>
      <c r="AB344" s="92" t="s">
        <v>255</v>
      </c>
      <c r="AC344" s="92" t="s">
        <v>255</v>
      </c>
      <c r="AD344" s="113"/>
      <c r="AE344" s="113" t="s">
        <v>287</v>
      </c>
      <c r="AF344" s="113" t="s">
        <v>258</v>
      </c>
      <c r="AG3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344" s="109" t="s">
        <v>259</v>
      </c>
      <c r="AI344" s="113" t="s">
        <v>53</v>
      </c>
      <c r="AJ344" s="113" t="s">
        <v>6</v>
      </c>
      <c r="AK344" s="114" t="s">
        <v>201</v>
      </c>
      <c r="AL344" s="92">
        <f t="shared" si="12"/>
        <v>4</v>
      </c>
      <c r="AM3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4" s="118"/>
      <c r="AO344" s="115" t="str">
        <f t="shared" si="13"/>
        <v>SI</v>
      </c>
      <c r="AP34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44" s="92" t="e" vm="14">
        <f>_xlfn.XLOOKUP(año24[[#This Row],[VALORACION DEL RIESGO RESULTANTE CON CONTROLES (Riesgo residual) - INTERPRETACIÓN DEL RIESGO]], Nivel[Calsificación], Nivel[Imagen])</f>
        <v>#VALUE!</v>
      </c>
    </row>
    <row r="345" spans="2:43" ht="244.8" x14ac:dyDescent="0.2">
      <c r="B345" s="92">
        <v>336</v>
      </c>
      <c r="C345" s="92">
        <v>2024</v>
      </c>
      <c r="D345" s="92" t="s">
        <v>244</v>
      </c>
      <c r="E345" s="109" t="s">
        <v>183</v>
      </c>
      <c r="F345" s="109" t="s">
        <v>540</v>
      </c>
      <c r="G345" s="109" t="s">
        <v>427</v>
      </c>
      <c r="H345" s="92" t="s">
        <v>378</v>
      </c>
      <c r="I345" s="92" t="s">
        <v>70</v>
      </c>
      <c r="J345" s="92" t="e" vm="13">
        <f>_xlfn.XLOOKUP(año24[[#This Row],[PELIGRO -Tipo]], Tabla12[Calsificación], Tabla12[Imagen])</f>
        <v>#VALUE!</v>
      </c>
      <c r="K345" s="92" t="s">
        <v>79</v>
      </c>
      <c r="L345" s="92" t="s">
        <v>128</v>
      </c>
      <c r="M345" s="112" t="s">
        <v>249</v>
      </c>
      <c r="N345" s="112" t="s">
        <v>250</v>
      </c>
      <c r="O345" s="112">
        <v>2</v>
      </c>
      <c r="P345" s="112">
        <v>1</v>
      </c>
      <c r="Q345" s="112">
        <v>2</v>
      </c>
      <c r="R345" s="112">
        <v>8</v>
      </c>
      <c r="S345" s="92" t="s">
        <v>138</v>
      </c>
      <c r="T345" s="92" t="s">
        <v>350</v>
      </c>
      <c r="U345" s="92" t="s">
        <v>379</v>
      </c>
      <c r="V345" s="113" t="s">
        <v>301</v>
      </c>
      <c r="W345" s="113" t="s">
        <v>52</v>
      </c>
      <c r="X345" s="113" t="s">
        <v>6</v>
      </c>
      <c r="Y345" s="114" t="s">
        <v>40</v>
      </c>
      <c r="Z345" s="92">
        <f>INDEX($AS$3:$AV$6,MATCH($W345,$AR$3:$AR$6,FALSE),MATCH($Y345,AS$7:$AV$7,FALSE))</f>
        <v>9</v>
      </c>
      <c r="AA345" s="92" t="s">
        <v>254</v>
      </c>
      <c r="AB345" s="92" t="s">
        <v>255</v>
      </c>
      <c r="AC345" s="92" t="s">
        <v>255</v>
      </c>
      <c r="AD345" s="113" t="s">
        <v>302</v>
      </c>
      <c r="AE345" s="113" t="s">
        <v>303</v>
      </c>
      <c r="AF345" s="113" t="s">
        <v>258</v>
      </c>
      <c r="AG3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45" s="109" t="s">
        <v>259</v>
      </c>
      <c r="AI345" s="113" t="s">
        <v>53</v>
      </c>
      <c r="AJ345" s="113" t="s">
        <v>6</v>
      </c>
      <c r="AK345" s="114" t="s">
        <v>201</v>
      </c>
      <c r="AL345" s="92">
        <f t="shared" si="12"/>
        <v>4</v>
      </c>
      <c r="AM3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5" s="118"/>
      <c r="AO345" s="115" t="str">
        <f t="shared" si="13"/>
        <v>SI</v>
      </c>
      <c r="AP34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45" s="92" t="e" vm="14">
        <f>_xlfn.XLOOKUP(año24[[#This Row],[VALORACION DEL RIESGO RESULTANTE CON CONTROLES (Riesgo residual) - INTERPRETACIÓN DEL RIESGO]], Nivel[Calsificación], Nivel[Imagen])</f>
        <v>#VALUE!</v>
      </c>
    </row>
    <row r="346" spans="2:43" ht="132.6" x14ac:dyDescent="0.2">
      <c r="B346" s="92">
        <v>337</v>
      </c>
      <c r="C346" s="92">
        <v>2024</v>
      </c>
      <c r="D346" s="92" t="s">
        <v>244</v>
      </c>
      <c r="E346" s="109" t="s">
        <v>183</v>
      </c>
      <c r="F346" s="109" t="s">
        <v>546</v>
      </c>
      <c r="G346" s="109" t="s">
        <v>427</v>
      </c>
      <c r="H346" s="92" t="s">
        <v>547</v>
      </c>
      <c r="I346" s="92" t="s">
        <v>70</v>
      </c>
      <c r="J346" s="92" t="e" vm="13">
        <f>_xlfn.XLOOKUP(año24[[#This Row],[PELIGRO -Tipo]], Tabla12[Calsificación], Tabla12[Imagen])</f>
        <v>#VALUE!</v>
      </c>
      <c r="K346" s="92" t="s">
        <v>95</v>
      </c>
      <c r="L346" s="92" t="s">
        <v>128</v>
      </c>
      <c r="M346" s="112" t="s">
        <v>249</v>
      </c>
      <c r="N346" s="112" t="s">
        <v>250</v>
      </c>
      <c r="O346" s="112">
        <v>2</v>
      </c>
      <c r="P346" s="112">
        <v>25</v>
      </c>
      <c r="Q346" s="112">
        <v>2</v>
      </c>
      <c r="R346" s="112">
        <v>8</v>
      </c>
      <c r="S346" s="92" t="s">
        <v>138</v>
      </c>
      <c r="T346" s="92" t="s">
        <v>543</v>
      </c>
      <c r="U346" s="92" t="s">
        <v>255</v>
      </c>
      <c r="V346" s="113" t="s">
        <v>477</v>
      </c>
      <c r="W346" s="113" t="s">
        <v>52</v>
      </c>
      <c r="X346" s="113" t="s">
        <v>6</v>
      </c>
      <c r="Y346" s="114" t="s">
        <v>40</v>
      </c>
      <c r="Z346" s="92">
        <f>INDEX($AS$3:$AV$6,MATCH($W346,$AR$3:$AR$6,FALSE),MATCH($Y346,AS$7:$AV$7,FALSE))</f>
        <v>9</v>
      </c>
      <c r="AA346" s="92" t="s">
        <v>254</v>
      </c>
      <c r="AB346" s="92" t="s">
        <v>255</v>
      </c>
      <c r="AC346" s="92" t="s">
        <v>255</v>
      </c>
      <c r="AD346" s="113" t="s">
        <v>500</v>
      </c>
      <c r="AE346" s="113" t="s">
        <v>541</v>
      </c>
      <c r="AF346" s="113" t="s">
        <v>258</v>
      </c>
      <c r="AG3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Barandas  Controles administrativos; Programa de orden y aseo
Mantener controles:
Charlas preoperacionales 
Charlas de autocuidado 
Orden y aseo (mantener pisos limpios)
Reporte tarjetas CAT
Programa de mantenimiento 
Inspección locativa, de rejas y barandas en tanquesControles de EPP; Ver matriz de EPP
</v>
      </c>
      <c r="AH346" s="109" t="s">
        <v>259</v>
      </c>
      <c r="AI346" s="113" t="s">
        <v>53</v>
      </c>
      <c r="AJ346" s="113" t="s">
        <v>6</v>
      </c>
      <c r="AK346" s="114" t="s">
        <v>201</v>
      </c>
      <c r="AL346" s="92">
        <f t="shared" si="12"/>
        <v>4</v>
      </c>
      <c r="AM3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6" s="118"/>
      <c r="AO346" s="115" t="str">
        <f t="shared" si="13"/>
        <v>SI</v>
      </c>
      <c r="AP34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46" s="92" t="e" vm="14">
        <f>_xlfn.XLOOKUP(año24[[#This Row],[VALORACION DEL RIESGO RESULTANTE CON CONTROLES (Riesgo residual) - INTERPRETACIÓN DEL RIESGO]], Nivel[Calsificación], Nivel[Imagen])</f>
        <v>#VALUE!</v>
      </c>
    </row>
    <row r="347" spans="2:43" ht="122.4" x14ac:dyDescent="0.2">
      <c r="B347" s="92">
        <v>338</v>
      </c>
      <c r="C347" s="92">
        <v>2024</v>
      </c>
      <c r="D347" s="92" t="s">
        <v>244</v>
      </c>
      <c r="E347" s="109" t="s">
        <v>183</v>
      </c>
      <c r="F347" s="109" t="s">
        <v>546</v>
      </c>
      <c r="G347" s="109" t="s">
        <v>427</v>
      </c>
      <c r="H347" s="92" t="s">
        <v>548</v>
      </c>
      <c r="I347" s="92" t="s">
        <v>70</v>
      </c>
      <c r="J347" s="92" t="e" vm="13">
        <f>_xlfn.XLOOKUP(año24[[#This Row],[PELIGRO -Tipo]], Tabla12[Calsificación], Tabla12[Imagen])</f>
        <v>#VALUE!</v>
      </c>
      <c r="K347" s="92" t="s">
        <v>123</v>
      </c>
      <c r="L347" s="92" t="s">
        <v>128</v>
      </c>
      <c r="M347" s="112" t="s">
        <v>249</v>
      </c>
      <c r="N347" s="112" t="s">
        <v>250</v>
      </c>
      <c r="O347" s="112">
        <v>2</v>
      </c>
      <c r="P347" s="112">
        <v>22</v>
      </c>
      <c r="Q347" s="112">
        <v>2</v>
      </c>
      <c r="R347" s="112">
        <v>8</v>
      </c>
      <c r="S347" s="92" t="s">
        <v>138</v>
      </c>
      <c r="T347" s="92" t="s">
        <v>335</v>
      </c>
      <c r="U347" s="92" t="s">
        <v>282</v>
      </c>
      <c r="V347" s="113" t="s">
        <v>336</v>
      </c>
      <c r="W347" s="113" t="s">
        <v>51</v>
      </c>
      <c r="X347" s="113" t="s">
        <v>6</v>
      </c>
      <c r="Y347" s="114" t="s">
        <v>201</v>
      </c>
      <c r="Z347" s="92">
        <f>INDEX($AS$3:$AV$6,MATCH($W347,$AR$3:$AR$6,FALSE),MATCH($Y347,AS$7:$AV$7,FALSE))</f>
        <v>8</v>
      </c>
      <c r="AA347" s="92" t="s">
        <v>254</v>
      </c>
      <c r="AB347" s="92"/>
      <c r="AC347" s="92"/>
      <c r="AD347" s="113"/>
      <c r="AE347" s="113" t="s">
        <v>337</v>
      </c>
      <c r="AF347" s="113" t="s">
        <v>258</v>
      </c>
      <c r="AG3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347" s="109" t="s">
        <v>259</v>
      </c>
      <c r="AI347" s="113" t="s">
        <v>53</v>
      </c>
      <c r="AJ347" s="113" t="s">
        <v>6</v>
      </c>
      <c r="AK347" s="114" t="s">
        <v>201</v>
      </c>
      <c r="AL347" s="92">
        <f t="shared" si="12"/>
        <v>4</v>
      </c>
      <c r="AM3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7" s="118"/>
      <c r="AO347" s="115" t="str">
        <f t="shared" si="13"/>
        <v>SI</v>
      </c>
      <c r="AP34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47" s="92" t="e" vm="14">
        <f>_xlfn.XLOOKUP(año24[[#This Row],[VALORACION DEL RIESGO RESULTANTE CON CONTROLES (Riesgo residual) - INTERPRETACIÓN DEL RIESGO]], Nivel[Calsificación], Nivel[Imagen])</f>
        <v>#VALUE!</v>
      </c>
    </row>
    <row r="348" spans="2:43" ht="122.4" x14ac:dyDescent="0.2">
      <c r="B348" s="92">
        <v>339</v>
      </c>
      <c r="C348" s="92">
        <v>2024</v>
      </c>
      <c r="D348" s="92" t="s">
        <v>244</v>
      </c>
      <c r="E348" s="109" t="s">
        <v>183</v>
      </c>
      <c r="F348" s="109" t="s">
        <v>546</v>
      </c>
      <c r="G348" s="109" t="s">
        <v>427</v>
      </c>
      <c r="H348" s="92" t="s">
        <v>549</v>
      </c>
      <c r="I348" s="92" t="s">
        <v>70</v>
      </c>
      <c r="J348" s="92" t="e" vm="13">
        <f>_xlfn.XLOOKUP(año24[[#This Row],[PELIGRO -Tipo]], Tabla12[Calsificación], Tabla12[Imagen])</f>
        <v>#VALUE!</v>
      </c>
      <c r="K348" s="92" t="s">
        <v>123</v>
      </c>
      <c r="L348" s="92" t="s">
        <v>128</v>
      </c>
      <c r="M348" s="112" t="s">
        <v>249</v>
      </c>
      <c r="N348" s="112" t="s">
        <v>250</v>
      </c>
      <c r="O348" s="112">
        <v>2</v>
      </c>
      <c r="P348" s="112">
        <v>22</v>
      </c>
      <c r="Q348" s="112">
        <v>2</v>
      </c>
      <c r="R348" s="112">
        <v>8</v>
      </c>
      <c r="S348" s="92" t="s">
        <v>138</v>
      </c>
      <c r="T348" s="92" t="s">
        <v>335</v>
      </c>
      <c r="U348" s="92" t="s">
        <v>282</v>
      </c>
      <c r="V348" s="113" t="s">
        <v>336</v>
      </c>
      <c r="W348" s="113" t="s">
        <v>51</v>
      </c>
      <c r="X348" s="113" t="s">
        <v>6</v>
      </c>
      <c r="Y348" s="114" t="s">
        <v>201</v>
      </c>
      <c r="Z348" s="92">
        <f>INDEX($AS$3:$AV$6,MATCH($W348,$AR$3:$AR$6,FALSE),MATCH($Y348,AS$7:$AV$7,FALSE))</f>
        <v>8</v>
      </c>
      <c r="AA348" s="92" t="s">
        <v>254</v>
      </c>
      <c r="AB348" s="92"/>
      <c r="AC348" s="92"/>
      <c r="AD348" s="113"/>
      <c r="AE348" s="113" t="s">
        <v>337</v>
      </c>
      <c r="AF348" s="113" t="s">
        <v>258</v>
      </c>
      <c r="AG3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348" s="109" t="s">
        <v>259</v>
      </c>
      <c r="AI348" s="113" t="s">
        <v>53</v>
      </c>
      <c r="AJ348" s="113" t="s">
        <v>6</v>
      </c>
      <c r="AK348" s="114" t="s">
        <v>201</v>
      </c>
      <c r="AL348" s="92">
        <f t="shared" si="12"/>
        <v>4</v>
      </c>
      <c r="AM3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8" s="118"/>
      <c r="AO348" s="115" t="str">
        <f t="shared" si="13"/>
        <v>SI</v>
      </c>
      <c r="AP34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48" s="92" t="e" vm="14">
        <f>_xlfn.XLOOKUP(año24[[#This Row],[VALORACION DEL RIESGO RESULTANTE CON CONTROLES (Riesgo residual) - INTERPRETACIÓN DEL RIESGO]], Nivel[Calsificación], Nivel[Imagen])</f>
        <v>#VALUE!</v>
      </c>
    </row>
    <row r="349" spans="2:43" ht="244.8" x14ac:dyDescent="0.2">
      <c r="B349" s="92">
        <v>340</v>
      </c>
      <c r="C349" s="92">
        <v>2024</v>
      </c>
      <c r="D349" s="92" t="s">
        <v>244</v>
      </c>
      <c r="E349" s="109" t="s">
        <v>183</v>
      </c>
      <c r="F349" s="109" t="s">
        <v>546</v>
      </c>
      <c r="G349" s="109" t="s">
        <v>427</v>
      </c>
      <c r="H349" s="92" t="s">
        <v>550</v>
      </c>
      <c r="I349" s="92" t="s">
        <v>70</v>
      </c>
      <c r="J349" s="92" t="e" vm="13">
        <f>_xlfn.XLOOKUP(año24[[#This Row],[PELIGRO -Tipo]], Tabla12[Calsificación], Tabla12[Imagen])</f>
        <v>#VALUE!</v>
      </c>
      <c r="K349" s="92" t="s">
        <v>79</v>
      </c>
      <c r="L349" s="92" t="s">
        <v>128</v>
      </c>
      <c r="M349" s="112" t="s">
        <v>249</v>
      </c>
      <c r="N349" s="112" t="s">
        <v>250</v>
      </c>
      <c r="O349" s="112">
        <v>2</v>
      </c>
      <c r="P349" s="112">
        <v>25</v>
      </c>
      <c r="Q349" s="112">
        <v>2</v>
      </c>
      <c r="R349" s="112">
        <v>8</v>
      </c>
      <c r="S349" s="92" t="s">
        <v>138</v>
      </c>
      <c r="T349" s="92" t="s">
        <v>350</v>
      </c>
      <c r="U349" s="92" t="s">
        <v>300</v>
      </c>
      <c r="V349" s="113" t="s">
        <v>301</v>
      </c>
      <c r="W349" s="113" t="s">
        <v>52</v>
      </c>
      <c r="X349" s="113" t="s">
        <v>6</v>
      </c>
      <c r="Y349" s="114" t="s">
        <v>40</v>
      </c>
      <c r="Z349" s="92">
        <f>INDEX($AS$3:$AV$6,MATCH($W349,$AR$3:$AR$6,FALSE),MATCH($Y349,AS$7:$AV$7,FALSE))</f>
        <v>9</v>
      </c>
      <c r="AA349" s="92" t="s">
        <v>254</v>
      </c>
      <c r="AB349" s="92" t="s">
        <v>255</v>
      </c>
      <c r="AC349" s="92" t="s">
        <v>255</v>
      </c>
      <c r="AD349" s="113" t="s">
        <v>302</v>
      </c>
      <c r="AE349" s="113" t="s">
        <v>303</v>
      </c>
      <c r="AF349" s="113" t="s">
        <v>258</v>
      </c>
      <c r="AG3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49" s="109" t="s">
        <v>259</v>
      </c>
      <c r="AI349" s="113" t="s">
        <v>53</v>
      </c>
      <c r="AJ349" s="113" t="s">
        <v>6</v>
      </c>
      <c r="AK349" s="114" t="s">
        <v>201</v>
      </c>
      <c r="AL349" s="92">
        <f t="shared" si="12"/>
        <v>4</v>
      </c>
      <c r="AM3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49" s="118"/>
      <c r="AO349" s="115" t="str">
        <f t="shared" si="13"/>
        <v>SI</v>
      </c>
      <c r="AP34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49" s="92" t="e" vm="14">
        <f>_xlfn.XLOOKUP(año24[[#This Row],[VALORACION DEL RIESGO RESULTANTE CON CONTROLES (Riesgo residual) - INTERPRETACIÓN DEL RIESGO]], Nivel[Calsificación], Nivel[Imagen])</f>
        <v>#VALUE!</v>
      </c>
    </row>
    <row r="350" spans="2:43" ht="244.8" x14ac:dyDescent="0.2">
      <c r="B350" s="92">
        <v>341</v>
      </c>
      <c r="C350" s="92">
        <v>2024</v>
      </c>
      <c r="D350" s="92" t="s">
        <v>244</v>
      </c>
      <c r="E350" s="109" t="s">
        <v>183</v>
      </c>
      <c r="F350" s="109" t="s">
        <v>546</v>
      </c>
      <c r="G350" s="109" t="s">
        <v>427</v>
      </c>
      <c r="H350" s="92" t="s">
        <v>551</v>
      </c>
      <c r="I350" s="92" t="s">
        <v>70</v>
      </c>
      <c r="J350" s="92" t="e" vm="13">
        <f>_xlfn.XLOOKUP(año24[[#This Row],[PELIGRO -Tipo]], Tabla12[Calsificación], Tabla12[Imagen])</f>
        <v>#VALUE!</v>
      </c>
      <c r="K350" s="92" t="s">
        <v>79</v>
      </c>
      <c r="L350" s="92" t="s">
        <v>128</v>
      </c>
      <c r="M350" s="112" t="s">
        <v>249</v>
      </c>
      <c r="N350" s="112" t="s">
        <v>250</v>
      </c>
      <c r="O350" s="112">
        <v>2</v>
      </c>
      <c r="P350" s="112">
        <v>25</v>
      </c>
      <c r="Q350" s="112">
        <v>2</v>
      </c>
      <c r="R350" s="112">
        <v>8</v>
      </c>
      <c r="S350" s="92" t="s">
        <v>138</v>
      </c>
      <c r="T350" s="92" t="s">
        <v>543</v>
      </c>
      <c r="U350" s="92" t="s">
        <v>300</v>
      </c>
      <c r="V350" s="113" t="s">
        <v>301</v>
      </c>
      <c r="W350" s="113" t="s">
        <v>52</v>
      </c>
      <c r="X350" s="113" t="s">
        <v>6</v>
      </c>
      <c r="Y350" s="114" t="s">
        <v>40</v>
      </c>
      <c r="Z350" s="92">
        <f>INDEX($AS$3:$AV$6,MATCH($W350,$AR$3:$AR$6,FALSE),MATCH($Y350,AS$7:$AV$7,FALSE))</f>
        <v>9</v>
      </c>
      <c r="AA350" s="92" t="s">
        <v>254</v>
      </c>
      <c r="AB350" s="92" t="s">
        <v>255</v>
      </c>
      <c r="AC350" s="92" t="s">
        <v>255</v>
      </c>
      <c r="AD350" s="113" t="s">
        <v>302</v>
      </c>
      <c r="AE350" s="113" t="s">
        <v>303</v>
      </c>
      <c r="AF350" s="113" t="s">
        <v>258</v>
      </c>
      <c r="AG3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0" s="109" t="s">
        <v>259</v>
      </c>
      <c r="AI350" s="113" t="s">
        <v>53</v>
      </c>
      <c r="AJ350" s="113" t="s">
        <v>6</v>
      </c>
      <c r="AK350" s="114" t="s">
        <v>201</v>
      </c>
      <c r="AL350" s="92">
        <f t="shared" si="12"/>
        <v>4</v>
      </c>
      <c r="AM3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0" s="118"/>
      <c r="AO350" s="115" t="str">
        <f t="shared" si="13"/>
        <v>SI</v>
      </c>
      <c r="AP35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0" s="92" t="e" vm="14">
        <f>_xlfn.XLOOKUP(año24[[#This Row],[VALORACION DEL RIESGO RESULTANTE CON CONTROLES (Riesgo residual) - INTERPRETACIÓN DEL RIESGO]], Nivel[Calsificación], Nivel[Imagen])</f>
        <v>#VALUE!</v>
      </c>
    </row>
    <row r="351" spans="2:43" ht="244.8" x14ac:dyDescent="0.2">
      <c r="B351" s="92">
        <v>342</v>
      </c>
      <c r="C351" s="92">
        <v>2024</v>
      </c>
      <c r="D351" s="92" t="s">
        <v>244</v>
      </c>
      <c r="E351" s="109" t="s">
        <v>183</v>
      </c>
      <c r="F351" s="109" t="s">
        <v>546</v>
      </c>
      <c r="G351" s="109" t="s">
        <v>427</v>
      </c>
      <c r="H351" s="92" t="s">
        <v>552</v>
      </c>
      <c r="I351" s="92" t="s">
        <v>70</v>
      </c>
      <c r="J351" s="92" t="e" vm="13">
        <f>_xlfn.XLOOKUP(año24[[#This Row],[PELIGRO -Tipo]], Tabla12[Calsificación], Tabla12[Imagen])</f>
        <v>#VALUE!</v>
      </c>
      <c r="K351" s="92" t="s">
        <v>79</v>
      </c>
      <c r="L351" s="92" t="s">
        <v>128</v>
      </c>
      <c r="M351" s="112" t="s">
        <v>249</v>
      </c>
      <c r="N351" s="112" t="s">
        <v>250</v>
      </c>
      <c r="O351" s="112">
        <v>2</v>
      </c>
      <c r="P351" s="112">
        <v>25</v>
      </c>
      <c r="Q351" s="112">
        <v>2</v>
      </c>
      <c r="R351" s="112">
        <v>8</v>
      </c>
      <c r="S351" s="92" t="s">
        <v>138</v>
      </c>
      <c r="T351" s="92" t="s">
        <v>350</v>
      </c>
      <c r="U351" s="92" t="s">
        <v>300</v>
      </c>
      <c r="V351" s="113" t="s">
        <v>301</v>
      </c>
      <c r="W351" s="113" t="s">
        <v>52</v>
      </c>
      <c r="X351" s="113" t="s">
        <v>6</v>
      </c>
      <c r="Y351" s="114" t="s">
        <v>40</v>
      </c>
      <c r="Z351" s="92">
        <f>INDEX($AS$3:$AV$6,MATCH($W351,$AR$3:$AR$6,FALSE),MATCH($Y351,AS$7:$AV$7,FALSE))</f>
        <v>9</v>
      </c>
      <c r="AA351" s="92" t="s">
        <v>254</v>
      </c>
      <c r="AB351" s="92" t="s">
        <v>255</v>
      </c>
      <c r="AC351" s="92" t="s">
        <v>255</v>
      </c>
      <c r="AD351" s="113" t="s">
        <v>302</v>
      </c>
      <c r="AE351" s="113" t="s">
        <v>303</v>
      </c>
      <c r="AF351" s="113" t="s">
        <v>258</v>
      </c>
      <c r="AG3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1" s="109" t="s">
        <v>259</v>
      </c>
      <c r="AI351" s="113" t="s">
        <v>53</v>
      </c>
      <c r="AJ351" s="113" t="s">
        <v>6</v>
      </c>
      <c r="AK351" s="114" t="s">
        <v>201</v>
      </c>
      <c r="AL351" s="92">
        <f t="shared" si="12"/>
        <v>4</v>
      </c>
      <c r="AM3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1" s="118"/>
      <c r="AO351" s="115" t="str">
        <f t="shared" si="13"/>
        <v>SI</v>
      </c>
      <c r="AP35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1" s="92" t="e" vm="14">
        <f>_xlfn.XLOOKUP(año24[[#This Row],[VALORACION DEL RIESGO RESULTANTE CON CONTROLES (Riesgo residual) - INTERPRETACIÓN DEL RIESGO]], Nivel[Calsificación], Nivel[Imagen])</f>
        <v>#VALUE!</v>
      </c>
    </row>
    <row r="352" spans="2:43" ht="244.8" x14ac:dyDescent="0.2">
      <c r="B352" s="92">
        <v>343</v>
      </c>
      <c r="C352" s="92">
        <v>2024</v>
      </c>
      <c r="D352" s="92" t="s">
        <v>244</v>
      </c>
      <c r="E352" s="109" t="s">
        <v>183</v>
      </c>
      <c r="F352" s="109" t="s">
        <v>546</v>
      </c>
      <c r="G352" s="109" t="s">
        <v>427</v>
      </c>
      <c r="H352" s="92" t="s">
        <v>553</v>
      </c>
      <c r="I352" s="92" t="s">
        <v>70</v>
      </c>
      <c r="J352" s="92" t="e" vm="13">
        <f>_xlfn.XLOOKUP(año24[[#This Row],[PELIGRO -Tipo]], Tabla12[Calsificación], Tabla12[Imagen])</f>
        <v>#VALUE!</v>
      </c>
      <c r="K352" s="92" t="s">
        <v>79</v>
      </c>
      <c r="L352" s="92" t="s">
        <v>128</v>
      </c>
      <c r="M352" s="112" t="s">
        <v>249</v>
      </c>
      <c r="N352" s="112" t="s">
        <v>250</v>
      </c>
      <c r="O352" s="112">
        <v>2</v>
      </c>
      <c r="P352" s="112">
        <v>25</v>
      </c>
      <c r="Q352" s="112">
        <v>2</v>
      </c>
      <c r="R352" s="112">
        <v>8</v>
      </c>
      <c r="S352" s="92" t="s">
        <v>138</v>
      </c>
      <c r="T352" s="92"/>
      <c r="U352" s="92" t="s">
        <v>339</v>
      </c>
      <c r="V352" s="113" t="s">
        <v>301</v>
      </c>
      <c r="W352" s="113" t="s">
        <v>52</v>
      </c>
      <c r="X352" s="113" t="s">
        <v>6</v>
      </c>
      <c r="Y352" s="114" t="s">
        <v>40</v>
      </c>
      <c r="Z352" s="92">
        <f>INDEX($AS$3:$AV$6,MATCH($W352,$AR$3:$AR$6,FALSE),MATCH($Y352,AS$7:$AV$7,FALSE))</f>
        <v>9</v>
      </c>
      <c r="AA352" s="92" t="s">
        <v>254</v>
      </c>
      <c r="AB352" s="92" t="s">
        <v>255</v>
      </c>
      <c r="AC352" s="92" t="s">
        <v>255</v>
      </c>
      <c r="AD352" s="113" t="s">
        <v>302</v>
      </c>
      <c r="AE352" s="113" t="s">
        <v>303</v>
      </c>
      <c r="AF352" s="113" t="s">
        <v>258</v>
      </c>
      <c r="AG3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2" s="109" t="s">
        <v>259</v>
      </c>
      <c r="AI352" s="113" t="s">
        <v>53</v>
      </c>
      <c r="AJ352" s="113" t="s">
        <v>6</v>
      </c>
      <c r="AK352" s="114" t="s">
        <v>201</v>
      </c>
      <c r="AL352" s="92">
        <f t="shared" si="12"/>
        <v>4</v>
      </c>
      <c r="AM3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2" s="118"/>
      <c r="AO352" s="115" t="str">
        <f t="shared" si="13"/>
        <v>SI</v>
      </c>
      <c r="AP35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2" s="92" t="e" vm="14">
        <f>_xlfn.XLOOKUP(año24[[#This Row],[VALORACION DEL RIESGO RESULTANTE CON CONTROLES (Riesgo residual) - INTERPRETACIÓN DEL RIESGO]], Nivel[Calsificación], Nivel[Imagen])</f>
        <v>#VALUE!</v>
      </c>
    </row>
    <row r="353" spans="2:43" ht="244.8" x14ac:dyDescent="0.2">
      <c r="B353" s="92">
        <v>344</v>
      </c>
      <c r="C353" s="92">
        <v>2024</v>
      </c>
      <c r="D353" s="92" t="s">
        <v>244</v>
      </c>
      <c r="E353" s="109" t="s">
        <v>183</v>
      </c>
      <c r="F353" s="109" t="s">
        <v>546</v>
      </c>
      <c r="G353" s="109" t="s">
        <v>427</v>
      </c>
      <c r="H353" s="92" t="s">
        <v>554</v>
      </c>
      <c r="I353" s="92" t="s">
        <v>70</v>
      </c>
      <c r="J353" s="92" t="e" vm="13">
        <f>_xlfn.XLOOKUP(año24[[#This Row],[PELIGRO -Tipo]], Tabla12[Calsificación], Tabla12[Imagen])</f>
        <v>#VALUE!</v>
      </c>
      <c r="K353" s="92" t="s">
        <v>79</v>
      </c>
      <c r="L353" s="92" t="s">
        <v>128</v>
      </c>
      <c r="M353" s="112" t="s">
        <v>249</v>
      </c>
      <c r="N353" s="112" t="s">
        <v>250</v>
      </c>
      <c r="O353" s="112">
        <v>2</v>
      </c>
      <c r="P353" s="112">
        <v>25</v>
      </c>
      <c r="Q353" s="112">
        <v>2</v>
      </c>
      <c r="R353" s="112">
        <v>8</v>
      </c>
      <c r="S353" s="92" t="s">
        <v>138</v>
      </c>
      <c r="T353" s="92" t="s">
        <v>350</v>
      </c>
      <c r="U353" s="92" t="s">
        <v>300</v>
      </c>
      <c r="V353" s="113" t="s">
        <v>301</v>
      </c>
      <c r="W353" s="113" t="s">
        <v>52</v>
      </c>
      <c r="X353" s="113" t="s">
        <v>6</v>
      </c>
      <c r="Y353" s="114" t="s">
        <v>40</v>
      </c>
      <c r="Z353" s="92">
        <f>INDEX($AS$3:$AV$6,MATCH($W353,$AR$3:$AR$6,FALSE),MATCH($Y353,AS$7:$AV$7,FALSE))</f>
        <v>9</v>
      </c>
      <c r="AA353" s="92" t="s">
        <v>254</v>
      </c>
      <c r="AB353" s="92" t="s">
        <v>255</v>
      </c>
      <c r="AC353" s="92" t="s">
        <v>255</v>
      </c>
      <c r="AD353" s="113" t="s">
        <v>302</v>
      </c>
      <c r="AE353" s="113" t="s">
        <v>303</v>
      </c>
      <c r="AF353" s="113" t="s">
        <v>258</v>
      </c>
      <c r="AG3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3" s="109" t="s">
        <v>259</v>
      </c>
      <c r="AI353" s="113" t="s">
        <v>53</v>
      </c>
      <c r="AJ353" s="113" t="s">
        <v>6</v>
      </c>
      <c r="AK353" s="114" t="s">
        <v>201</v>
      </c>
      <c r="AL353" s="92">
        <f t="shared" si="12"/>
        <v>4</v>
      </c>
      <c r="AM3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3" s="118"/>
      <c r="AO353" s="115" t="str">
        <f t="shared" si="13"/>
        <v>SI</v>
      </c>
      <c r="AP35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3" s="92" t="e" vm="14">
        <f>_xlfn.XLOOKUP(año24[[#This Row],[VALORACION DEL RIESGO RESULTANTE CON CONTROLES (Riesgo residual) - INTERPRETACIÓN DEL RIESGO]], Nivel[Calsificación], Nivel[Imagen])</f>
        <v>#VALUE!</v>
      </c>
    </row>
    <row r="354" spans="2:43" ht="244.8" x14ac:dyDescent="0.2">
      <c r="B354" s="92">
        <v>345</v>
      </c>
      <c r="C354" s="92">
        <v>2024</v>
      </c>
      <c r="D354" s="92" t="s">
        <v>244</v>
      </c>
      <c r="E354" s="109" t="s">
        <v>183</v>
      </c>
      <c r="F354" s="109" t="s">
        <v>546</v>
      </c>
      <c r="G354" s="109" t="s">
        <v>427</v>
      </c>
      <c r="H354" s="92" t="s">
        <v>555</v>
      </c>
      <c r="I354" s="92" t="s">
        <v>70</v>
      </c>
      <c r="J354" s="92" t="e" vm="13">
        <f>_xlfn.XLOOKUP(año24[[#This Row],[PELIGRO -Tipo]], Tabla12[Calsificación], Tabla12[Imagen])</f>
        <v>#VALUE!</v>
      </c>
      <c r="K354" s="92" t="s">
        <v>79</v>
      </c>
      <c r="L354" s="92" t="s">
        <v>128</v>
      </c>
      <c r="M354" s="112" t="s">
        <v>249</v>
      </c>
      <c r="N354" s="112" t="s">
        <v>250</v>
      </c>
      <c r="O354" s="112">
        <v>2</v>
      </c>
      <c r="P354" s="112">
        <v>25</v>
      </c>
      <c r="Q354" s="112">
        <v>2</v>
      </c>
      <c r="R354" s="112">
        <v>8</v>
      </c>
      <c r="S354" s="92" t="s">
        <v>138</v>
      </c>
      <c r="T354" s="92" t="s">
        <v>350</v>
      </c>
      <c r="U354" s="92" t="s">
        <v>300</v>
      </c>
      <c r="V354" s="113" t="s">
        <v>301</v>
      </c>
      <c r="W354" s="113" t="s">
        <v>52</v>
      </c>
      <c r="X354" s="113" t="s">
        <v>6</v>
      </c>
      <c r="Y354" s="114" t="s">
        <v>40</v>
      </c>
      <c r="Z354" s="92">
        <f>INDEX($AS$3:$AV$6,MATCH($W354,$AR$3:$AR$6,FALSE),MATCH($Y354,AS$7:$AV$7,FALSE))</f>
        <v>9</v>
      </c>
      <c r="AA354" s="92" t="s">
        <v>254</v>
      </c>
      <c r="AB354" s="92" t="s">
        <v>255</v>
      </c>
      <c r="AC354" s="92" t="s">
        <v>255</v>
      </c>
      <c r="AD354" s="113" t="s">
        <v>302</v>
      </c>
      <c r="AE354" s="113" t="s">
        <v>303</v>
      </c>
      <c r="AF354" s="113" t="s">
        <v>258</v>
      </c>
      <c r="AG3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4" s="109" t="s">
        <v>259</v>
      </c>
      <c r="AI354" s="113" t="s">
        <v>53</v>
      </c>
      <c r="AJ354" s="113" t="s">
        <v>6</v>
      </c>
      <c r="AK354" s="114" t="s">
        <v>201</v>
      </c>
      <c r="AL354" s="92">
        <f t="shared" si="12"/>
        <v>4</v>
      </c>
      <c r="AM3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4" s="118"/>
      <c r="AO354" s="115" t="str">
        <f t="shared" si="13"/>
        <v>SI</v>
      </c>
      <c r="AP35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4" s="92" t="e" vm="14">
        <f>_xlfn.XLOOKUP(año24[[#This Row],[VALORACION DEL RIESGO RESULTANTE CON CONTROLES (Riesgo residual) - INTERPRETACIÓN DEL RIESGO]], Nivel[Calsificación], Nivel[Imagen])</f>
        <v>#VALUE!</v>
      </c>
    </row>
    <row r="355" spans="2:43" ht="244.8" x14ac:dyDescent="0.2">
      <c r="B355" s="92">
        <v>346</v>
      </c>
      <c r="C355" s="92">
        <v>2024</v>
      </c>
      <c r="D355" s="92" t="s">
        <v>244</v>
      </c>
      <c r="E355" s="109" t="s">
        <v>183</v>
      </c>
      <c r="F355" s="109" t="s">
        <v>546</v>
      </c>
      <c r="G355" s="109" t="s">
        <v>427</v>
      </c>
      <c r="H355" s="92" t="s">
        <v>556</v>
      </c>
      <c r="I355" s="92" t="s">
        <v>70</v>
      </c>
      <c r="J355" s="92" t="e" vm="13">
        <f>_xlfn.XLOOKUP(año24[[#This Row],[PELIGRO -Tipo]], Tabla12[Calsificación], Tabla12[Imagen])</f>
        <v>#VALUE!</v>
      </c>
      <c r="K355" s="92" t="s">
        <v>79</v>
      </c>
      <c r="L355" s="92" t="s">
        <v>128</v>
      </c>
      <c r="M355" s="112" t="s">
        <v>249</v>
      </c>
      <c r="N355" s="112" t="s">
        <v>250</v>
      </c>
      <c r="O355" s="112">
        <v>2</v>
      </c>
      <c r="P355" s="112">
        <v>25</v>
      </c>
      <c r="Q355" s="112">
        <v>2</v>
      </c>
      <c r="R355" s="112">
        <v>8</v>
      </c>
      <c r="S355" s="92" t="s">
        <v>138</v>
      </c>
      <c r="T355" s="92" t="s">
        <v>366</v>
      </c>
      <c r="U355" s="92" t="s">
        <v>339</v>
      </c>
      <c r="V355" s="113" t="s">
        <v>301</v>
      </c>
      <c r="W355" s="113" t="s">
        <v>52</v>
      </c>
      <c r="X355" s="113" t="s">
        <v>6</v>
      </c>
      <c r="Y355" s="114" t="s">
        <v>40</v>
      </c>
      <c r="Z355" s="92">
        <f>INDEX($AS$3:$AV$6,MATCH($W355,$AR$3:$AR$6,FALSE),MATCH($Y355,AS$7:$AV$7,FALSE))</f>
        <v>9</v>
      </c>
      <c r="AA355" s="92" t="s">
        <v>254</v>
      </c>
      <c r="AB355" s="92" t="s">
        <v>255</v>
      </c>
      <c r="AC355" s="92" t="s">
        <v>255</v>
      </c>
      <c r="AD355" s="113" t="s">
        <v>302</v>
      </c>
      <c r="AE355" s="113" t="s">
        <v>303</v>
      </c>
      <c r="AF355" s="113" t="s">
        <v>258</v>
      </c>
      <c r="AG3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5" s="109" t="s">
        <v>259</v>
      </c>
      <c r="AI355" s="113" t="s">
        <v>53</v>
      </c>
      <c r="AJ355" s="113" t="s">
        <v>6</v>
      </c>
      <c r="AK355" s="114" t="s">
        <v>201</v>
      </c>
      <c r="AL355" s="92">
        <f t="shared" si="12"/>
        <v>4</v>
      </c>
      <c r="AM3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5" s="118"/>
      <c r="AO355" s="115" t="str">
        <f t="shared" si="13"/>
        <v>SI</v>
      </c>
      <c r="AP35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5" s="92" t="e" vm="14">
        <f>_xlfn.XLOOKUP(año24[[#This Row],[VALORACION DEL RIESGO RESULTANTE CON CONTROLES (Riesgo residual) - INTERPRETACIÓN DEL RIESGO]], Nivel[Calsificación], Nivel[Imagen])</f>
        <v>#VALUE!</v>
      </c>
    </row>
    <row r="356" spans="2:43" ht="244.8" x14ac:dyDescent="0.2">
      <c r="B356" s="92">
        <v>347</v>
      </c>
      <c r="C356" s="92">
        <v>2024</v>
      </c>
      <c r="D356" s="92" t="s">
        <v>244</v>
      </c>
      <c r="E356" s="109" t="s">
        <v>183</v>
      </c>
      <c r="F356" s="109" t="s">
        <v>546</v>
      </c>
      <c r="G356" s="109" t="s">
        <v>427</v>
      </c>
      <c r="H356" s="92" t="s">
        <v>557</v>
      </c>
      <c r="I356" s="92" t="s">
        <v>70</v>
      </c>
      <c r="J356" s="92" t="e" vm="13">
        <f>_xlfn.XLOOKUP(año24[[#This Row],[PELIGRO -Tipo]], Tabla12[Calsificación], Tabla12[Imagen])</f>
        <v>#VALUE!</v>
      </c>
      <c r="K356" s="92" t="s">
        <v>79</v>
      </c>
      <c r="L356" s="92" t="s">
        <v>128</v>
      </c>
      <c r="M356" s="112" t="s">
        <v>249</v>
      </c>
      <c r="N356" s="112" t="s">
        <v>250</v>
      </c>
      <c r="O356" s="112">
        <v>2</v>
      </c>
      <c r="P356" s="112">
        <v>25</v>
      </c>
      <c r="Q356" s="112">
        <v>2</v>
      </c>
      <c r="R356" s="112">
        <v>8</v>
      </c>
      <c r="S356" s="92" t="s">
        <v>138</v>
      </c>
      <c r="T356" s="92" t="s">
        <v>366</v>
      </c>
      <c r="U356" s="92" t="s">
        <v>300</v>
      </c>
      <c r="V356" s="113" t="s">
        <v>301</v>
      </c>
      <c r="W356" s="113" t="s">
        <v>52</v>
      </c>
      <c r="X356" s="113" t="s">
        <v>6</v>
      </c>
      <c r="Y356" s="114" t="s">
        <v>40</v>
      </c>
      <c r="Z356" s="92">
        <f>INDEX($AS$3:$AV$6,MATCH($W356,$AR$3:$AR$6,FALSE),MATCH($Y356,AS$7:$AV$7,FALSE))</f>
        <v>9</v>
      </c>
      <c r="AA356" s="92" t="s">
        <v>254</v>
      </c>
      <c r="AB356" s="92" t="s">
        <v>255</v>
      </c>
      <c r="AC356" s="92" t="s">
        <v>255</v>
      </c>
      <c r="AD356" s="113" t="s">
        <v>302</v>
      </c>
      <c r="AE356" s="113" t="s">
        <v>303</v>
      </c>
      <c r="AF356" s="113" t="s">
        <v>258</v>
      </c>
      <c r="AG3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6" s="109" t="s">
        <v>259</v>
      </c>
      <c r="AI356" s="113" t="s">
        <v>53</v>
      </c>
      <c r="AJ356" s="113" t="s">
        <v>6</v>
      </c>
      <c r="AK356" s="114" t="s">
        <v>201</v>
      </c>
      <c r="AL356" s="92">
        <f t="shared" si="12"/>
        <v>4</v>
      </c>
      <c r="AM3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6" s="118"/>
      <c r="AO356" s="115" t="str">
        <f t="shared" si="13"/>
        <v>SI</v>
      </c>
      <c r="AP35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6" s="92" t="e" vm="14">
        <f>_xlfn.XLOOKUP(año24[[#This Row],[VALORACION DEL RIESGO RESULTANTE CON CONTROLES (Riesgo residual) - INTERPRETACIÓN DEL RIESGO]], Nivel[Calsificación], Nivel[Imagen])</f>
        <v>#VALUE!</v>
      </c>
    </row>
    <row r="357" spans="2:43" ht="244.8" x14ac:dyDescent="0.2">
      <c r="B357" s="92">
        <v>348</v>
      </c>
      <c r="C357" s="92">
        <v>2024</v>
      </c>
      <c r="D357" s="92" t="s">
        <v>244</v>
      </c>
      <c r="E357" s="109" t="s">
        <v>183</v>
      </c>
      <c r="F357" s="109" t="s">
        <v>546</v>
      </c>
      <c r="G357" s="109" t="s">
        <v>427</v>
      </c>
      <c r="H357" s="92" t="s">
        <v>558</v>
      </c>
      <c r="I357" s="92" t="s">
        <v>70</v>
      </c>
      <c r="J357" s="92" t="e" vm="13">
        <f>_xlfn.XLOOKUP(año24[[#This Row],[PELIGRO -Tipo]], Tabla12[Calsificación], Tabla12[Imagen])</f>
        <v>#VALUE!</v>
      </c>
      <c r="K357" s="92" t="s">
        <v>79</v>
      </c>
      <c r="L357" s="92" t="s">
        <v>128</v>
      </c>
      <c r="M357" s="112" t="s">
        <v>249</v>
      </c>
      <c r="N357" s="112" t="s">
        <v>250</v>
      </c>
      <c r="O357" s="112">
        <v>2</v>
      </c>
      <c r="P357" s="112">
        <v>25</v>
      </c>
      <c r="Q357" s="112">
        <v>2</v>
      </c>
      <c r="R357" s="112">
        <v>8</v>
      </c>
      <c r="S357" s="92" t="s">
        <v>138</v>
      </c>
      <c r="T357" s="92"/>
      <c r="U357" s="92" t="s">
        <v>339</v>
      </c>
      <c r="V357" s="113" t="s">
        <v>301</v>
      </c>
      <c r="W357" s="113" t="s">
        <v>52</v>
      </c>
      <c r="X357" s="113" t="s">
        <v>6</v>
      </c>
      <c r="Y357" s="114" t="s">
        <v>40</v>
      </c>
      <c r="Z357" s="92">
        <f>INDEX($AS$3:$AV$6,MATCH($W357,$AR$3:$AR$6,FALSE),MATCH($Y357,AS$7:$AV$7,FALSE))</f>
        <v>9</v>
      </c>
      <c r="AA357" s="92" t="s">
        <v>254</v>
      </c>
      <c r="AB357" s="92" t="s">
        <v>255</v>
      </c>
      <c r="AC357" s="92" t="s">
        <v>255</v>
      </c>
      <c r="AD357" s="113" t="s">
        <v>302</v>
      </c>
      <c r="AE357" s="113" t="s">
        <v>303</v>
      </c>
      <c r="AF357" s="113" t="s">
        <v>258</v>
      </c>
      <c r="AG3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7" s="109" t="s">
        <v>259</v>
      </c>
      <c r="AI357" s="113" t="s">
        <v>53</v>
      </c>
      <c r="AJ357" s="113" t="s">
        <v>6</v>
      </c>
      <c r="AK357" s="114" t="s">
        <v>201</v>
      </c>
      <c r="AL357" s="92">
        <f t="shared" si="12"/>
        <v>4</v>
      </c>
      <c r="AM3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7" s="118"/>
      <c r="AO357" s="115" t="str">
        <f t="shared" si="13"/>
        <v>SI</v>
      </c>
      <c r="AP35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7" s="92" t="e" vm="14">
        <f>_xlfn.XLOOKUP(año24[[#This Row],[VALORACION DEL RIESGO RESULTANTE CON CONTROLES (Riesgo residual) - INTERPRETACIÓN DEL RIESGO]], Nivel[Calsificación], Nivel[Imagen])</f>
        <v>#VALUE!</v>
      </c>
    </row>
    <row r="358" spans="2:43" ht="244.8" x14ac:dyDescent="0.2">
      <c r="B358" s="92">
        <v>349</v>
      </c>
      <c r="C358" s="92">
        <v>2024</v>
      </c>
      <c r="D358" s="92" t="s">
        <v>244</v>
      </c>
      <c r="E358" s="109" t="s">
        <v>183</v>
      </c>
      <c r="F358" s="109" t="s">
        <v>546</v>
      </c>
      <c r="G358" s="109" t="s">
        <v>427</v>
      </c>
      <c r="H358" s="92" t="s">
        <v>559</v>
      </c>
      <c r="I358" s="92" t="s">
        <v>70</v>
      </c>
      <c r="J358" s="92" t="e" vm="13">
        <f>_xlfn.XLOOKUP(año24[[#This Row],[PELIGRO -Tipo]], Tabla12[Calsificación], Tabla12[Imagen])</f>
        <v>#VALUE!</v>
      </c>
      <c r="K358" s="92" t="s">
        <v>79</v>
      </c>
      <c r="L358" s="92" t="s">
        <v>128</v>
      </c>
      <c r="M358" s="112" t="s">
        <v>249</v>
      </c>
      <c r="N358" s="112" t="s">
        <v>250</v>
      </c>
      <c r="O358" s="112">
        <v>2</v>
      </c>
      <c r="P358" s="112">
        <v>25</v>
      </c>
      <c r="Q358" s="112">
        <v>2</v>
      </c>
      <c r="R358" s="112">
        <v>8</v>
      </c>
      <c r="S358" s="92" t="s">
        <v>138</v>
      </c>
      <c r="T358" s="92" t="s">
        <v>310</v>
      </c>
      <c r="U358" s="92" t="s">
        <v>339</v>
      </c>
      <c r="V358" s="113" t="s">
        <v>301</v>
      </c>
      <c r="W358" s="113" t="s">
        <v>52</v>
      </c>
      <c r="X358" s="113" t="s">
        <v>6</v>
      </c>
      <c r="Y358" s="114" t="s">
        <v>40</v>
      </c>
      <c r="Z358" s="92">
        <f>INDEX($AS$3:$AV$6,MATCH($W358,$AR$3:$AR$6,FALSE),MATCH($Y358,AS$7:$AV$7,FALSE))</f>
        <v>9</v>
      </c>
      <c r="AA358" s="92" t="s">
        <v>254</v>
      </c>
      <c r="AB358" s="92" t="s">
        <v>255</v>
      </c>
      <c r="AC358" s="92" t="s">
        <v>255</v>
      </c>
      <c r="AD358" s="113" t="s">
        <v>302</v>
      </c>
      <c r="AE358" s="113" t="s">
        <v>303</v>
      </c>
      <c r="AF358" s="113" t="s">
        <v>258</v>
      </c>
      <c r="AG3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58" s="109" t="s">
        <v>259</v>
      </c>
      <c r="AI358" s="113" t="s">
        <v>53</v>
      </c>
      <c r="AJ358" s="113" t="s">
        <v>6</v>
      </c>
      <c r="AK358" s="114" t="s">
        <v>201</v>
      </c>
      <c r="AL358" s="92">
        <f t="shared" si="12"/>
        <v>4</v>
      </c>
      <c r="AM3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58" s="118"/>
      <c r="AO358" s="115" t="str">
        <f t="shared" si="13"/>
        <v>SI</v>
      </c>
      <c r="AP35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58" s="92" t="e" vm="14">
        <f>_xlfn.XLOOKUP(año24[[#This Row],[VALORACION DEL RIESGO RESULTANTE CON CONTROLES (Riesgo residual) - INTERPRETACIÓN DEL RIESGO]], Nivel[Calsificación], Nivel[Imagen])</f>
        <v>#VALUE!</v>
      </c>
    </row>
    <row r="359" spans="2:43" ht="132.6" x14ac:dyDescent="0.2">
      <c r="B359" s="92">
        <v>350</v>
      </c>
      <c r="C359" s="92">
        <v>2024</v>
      </c>
      <c r="D359" s="92" t="s">
        <v>244</v>
      </c>
      <c r="E359" s="109" t="s">
        <v>183</v>
      </c>
      <c r="F359" s="109" t="s">
        <v>546</v>
      </c>
      <c r="G359" s="109" t="s">
        <v>427</v>
      </c>
      <c r="H359" s="92" t="s">
        <v>560</v>
      </c>
      <c r="I359" s="92" t="s">
        <v>70</v>
      </c>
      <c r="J359" s="92" t="e" vm="13">
        <f>_xlfn.XLOOKUP(año24[[#This Row],[PELIGRO -Tipo]], Tabla12[Calsificación], Tabla12[Imagen])</f>
        <v>#VALUE!</v>
      </c>
      <c r="K359" s="92" t="s">
        <v>95</v>
      </c>
      <c r="L359" s="92" t="s">
        <v>128</v>
      </c>
      <c r="M359" s="112" t="s">
        <v>249</v>
      </c>
      <c r="N359" s="112" t="s">
        <v>250</v>
      </c>
      <c r="O359" s="112">
        <v>2</v>
      </c>
      <c r="P359" s="112">
        <v>25</v>
      </c>
      <c r="Q359" s="112">
        <v>2</v>
      </c>
      <c r="R359" s="112">
        <v>8</v>
      </c>
      <c r="S359" s="92" t="s">
        <v>138</v>
      </c>
      <c r="T359" s="92" t="s">
        <v>310</v>
      </c>
      <c r="U359" s="92" t="s">
        <v>255</v>
      </c>
      <c r="V359" s="113" t="s">
        <v>463</v>
      </c>
      <c r="W359" s="113" t="s">
        <v>52</v>
      </c>
      <c r="X359" s="113" t="s">
        <v>6</v>
      </c>
      <c r="Y359" s="114" t="s">
        <v>201</v>
      </c>
      <c r="Z359" s="92">
        <f>INDEX($AS$3:$AV$6,MATCH($W359,$AR$3:$AR$6,FALSE),MATCH($Y359,AS$7:$AV$7,FALSE))</f>
        <v>6</v>
      </c>
      <c r="AA359" s="92" t="s">
        <v>254</v>
      </c>
      <c r="AB359" s="92" t="s">
        <v>255</v>
      </c>
      <c r="AC359" s="92" t="s">
        <v>255</v>
      </c>
      <c r="AD359" s="113" t="s">
        <v>500</v>
      </c>
      <c r="AE359" s="113" t="s">
        <v>541</v>
      </c>
      <c r="AF359" s="113" t="s">
        <v>258</v>
      </c>
      <c r="AG3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Barandas  Controles administrativos; Programa de orden y aseo
Mantener controles:
Charlas preoperacionales 
Charlas de autocuidado 
Orden y aseo (mantener pisos limpios)
Reporte tarjetas CAT
Programa de mantenimiento 
Inspección locativa, de rejas y barandas en tanquesControles de EPP; Ver matriz de EPP
</v>
      </c>
      <c r="AH359" s="109" t="s">
        <v>259</v>
      </c>
      <c r="AI359" s="113" t="s">
        <v>52</v>
      </c>
      <c r="AJ359" s="113" t="s">
        <v>6</v>
      </c>
      <c r="AK359" s="114" t="s">
        <v>46</v>
      </c>
      <c r="AL359" s="92">
        <f t="shared" si="12"/>
        <v>3</v>
      </c>
      <c r="AM3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59" s="118"/>
      <c r="AO359" s="115" t="str">
        <f t="shared" si="13"/>
        <v>SI</v>
      </c>
      <c r="AP35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359" s="92" t="e" vm="16">
        <f>_xlfn.XLOOKUP(año24[[#This Row],[VALORACION DEL RIESGO RESULTANTE CON CONTROLES (Riesgo residual) - INTERPRETACIÓN DEL RIESGO]], Nivel[Calsificación], Nivel[Imagen])</f>
        <v>#VALUE!</v>
      </c>
    </row>
    <row r="360" spans="2:43" ht="112.2" x14ac:dyDescent="0.2">
      <c r="B360" s="92">
        <v>351</v>
      </c>
      <c r="C360" s="92">
        <v>2024</v>
      </c>
      <c r="D360" s="92" t="s">
        <v>244</v>
      </c>
      <c r="E360" s="109" t="s">
        <v>183</v>
      </c>
      <c r="F360" s="109" t="s">
        <v>546</v>
      </c>
      <c r="G360" s="109" t="s">
        <v>427</v>
      </c>
      <c r="H360" s="92" t="s">
        <v>248</v>
      </c>
      <c r="I360" s="92" t="s">
        <v>70</v>
      </c>
      <c r="J360" s="92" t="e" vm="13">
        <f>_xlfn.XLOOKUP(año24[[#This Row],[PELIGRO -Tipo]], Tabla12[Calsificación], Tabla12[Imagen])</f>
        <v>#VALUE!</v>
      </c>
      <c r="K360" s="92" t="s">
        <v>110</v>
      </c>
      <c r="L360" s="92" t="s">
        <v>128</v>
      </c>
      <c r="M360" s="112" t="s">
        <v>249</v>
      </c>
      <c r="N360" s="112" t="s">
        <v>250</v>
      </c>
      <c r="O360" s="112">
        <v>2</v>
      </c>
      <c r="P360" s="112">
        <v>25</v>
      </c>
      <c r="Q360" s="112">
        <v>2</v>
      </c>
      <c r="R360" s="112">
        <v>8</v>
      </c>
      <c r="S360" s="92" t="s">
        <v>138</v>
      </c>
      <c r="T360" s="92" t="s">
        <v>251</v>
      </c>
      <c r="U360" s="92" t="s">
        <v>252</v>
      </c>
      <c r="V360" s="113" t="s">
        <v>253</v>
      </c>
      <c r="W360" s="113" t="s">
        <v>52</v>
      </c>
      <c r="X360" s="113" t="s">
        <v>6</v>
      </c>
      <c r="Y360" s="114" t="s">
        <v>40</v>
      </c>
      <c r="Z360" s="92">
        <f>INDEX($AS$3:$AV$6,MATCH($W360,$AR$3:$AR$6,FALSE),MATCH($Y360,AS$7:$AV$7,FALSE))</f>
        <v>9</v>
      </c>
      <c r="AA360" s="92" t="s">
        <v>254</v>
      </c>
      <c r="AB360" s="92" t="s">
        <v>255</v>
      </c>
      <c r="AC360" s="92" t="s">
        <v>255</v>
      </c>
      <c r="AD360" s="113" t="s">
        <v>256</v>
      </c>
      <c r="AE360" s="113" t="s">
        <v>257</v>
      </c>
      <c r="AF360" s="113" t="s">
        <v>258</v>
      </c>
      <c r="AG3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360" s="109" t="s">
        <v>259</v>
      </c>
      <c r="AI360" s="113" t="s">
        <v>53</v>
      </c>
      <c r="AJ360" s="113" t="s">
        <v>6</v>
      </c>
      <c r="AK360" s="114" t="s">
        <v>201</v>
      </c>
      <c r="AL360" s="92">
        <f t="shared" si="12"/>
        <v>4</v>
      </c>
      <c r="AM3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60" s="118"/>
      <c r="AO360" s="115" t="str">
        <f t="shared" si="13"/>
        <v>SI</v>
      </c>
      <c r="AP36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60" s="92" t="e" vm="14">
        <f>_xlfn.XLOOKUP(año24[[#This Row],[VALORACION DEL RIESGO RESULTANTE CON CONTROLES (Riesgo residual) - INTERPRETACIÓN DEL RIESGO]], Nivel[Calsificación], Nivel[Imagen])</f>
        <v>#VALUE!</v>
      </c>
    </row>
    <row r="361" spans="2:43" ht="81.599999999999994" x14ac:dyDescent="0.2">
      <c r="B361" s="92">
        <v>352</v>
      </c>
      <c r="C361" s="92">
        <v>2024</v>
      </c>
      <c r="D361" s="92" t="s">
        <v>244</v>
      </c>
      <c r="E361" s="109" t="s">
        <v>183</v>
      </c>
      <c r="F361" s="109" t="s">
        <v>546</v>
      </c>
      <c r="G361" s="109" t="s">
        <v>427</v>
      </c>
      <c r="H361" s="92" t="s">
        <v>561</v>
      </c>
      <c r="I361" s="92" t="s">
        <v>66</v>
      </c>
      <c r="J361" s="92" t="e" vm="19">
        <f>_xlfn.XLOOKUP(año24[[#This Row],[PELIGRO -Tipo]], Tabla12[Calsificación], Tabla12[Imagen])</f>
        <v>#VALUE!</v>
      </c>
      <c r="K361" s="92" t="s">
        <v>75</v>
      </c>
      <c r="L361" s="92" t="s">
        <v>129</v>
      </c>
      <c r="M361" s="112" t="s">
        <v>249</v>
      </c>
      <c r="N361" s="112" t="s">
        <v>250</v>
      </c>
      <c r="O361" s="112">
        <v>2</v>
      </c>
      <c r="P361" s="112">
        <v>25</v>
      </c>
      <c r="Q361" s="112">
        <v>2</v>
      </c>
      <c r="R361" s="112">
        <v>6</v>
      </c>
      <c r="S361" s="92" t="s">
        <v>138</v>
      </c>
      <c r="T361" s="92" t="s">
        <v>343</v>
      </c>
      <c r="U361" s="92" t="s">
        <v>344</v>
      </c>
      <c r="V361" s="113" t="s">
        <v>345</v>
      </c>
      <c r="W361" s="113" t="s">
        <v>52</v>
      </c>
      <c r="X361" s="113" t="s">
        <v>6</v>
      </c>
      <c r="Y361" s="114" t="s">
        <v>201</v>
      </c>
      <c r="Z361" s="92">
        <f>INDEX($AS$3:$AV$6,MATCH($W361,$AR$3:$AR$6,FALSE),MATCH($Y361,AS$7:$AV$7,FALSE))</f>
        <v>6</v>
      </c>
      <c r="AA361" s="92" t="s">
        <v>254</v>
      </c>
      <c r="AB361" s="92"/>
      <c r="AC361" s="92"/>
      <c r="AD361" s="113" t="s">
        <v>346</v>
      </c>
      <c r="AE361" s="113" t="s">
        <v>347</v>
      </c>
      <c r="AF361" s="113" t="s">
        <v>258</v>
      </c>
      <c r="AG3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361" s="109" t="s">
        <v>259</v>
      </c>
      <c r="AI361" s="113" t="s">
        <v>53</v>
      </c>
      <c r="AJ361" s="113" t="s">
        <v>6</v>
      </c>
      <c r="AK361" s="114" t="s">
        <v>201</v>
      </c>
      <c r="AL361" s="92">
        <f t="shared" si="12"/>
        <v>4</v>
      </c>
      <c r="AM3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61" s="118"/>
      <c r="AO361" s="115" t="str">
        <f t="shared" si="13"/>
        <v>SI</v>
      </c>
      <c r="AP36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61" s="92" t="e" vm="14">
        <f>_xlfn.XLOOKUP(año24[[#This Row],[VALORACION DEL RIESGO RESULTANTE CON CONTROLES (Riesgo residual) - INTERPRETACIÓN DEL RIESGO]], Nivel[Calsificación], Nivel[Imagen])</f>
        <v>#VALUE!</v>
      </c>
    </row>
    <row r="362" spans="2:43" ht="81.599999999999994" x14ac:dyDescent="0.2">
      <c r="B362" s="92">
        <v>353</v>
      </c>
      <c r="C362" s="92">
        <v>2024</v>
      </c>
      <c r="D362" s="92" t="s">
        <v>244</v>
      </c>
      <c r="E362" s="109" t="s">
        <v>183</v>
      </c>
      <c r="F362" s="109" t="s">
        <v>546</v>
      </c>
      <c r="G362" s="109" t="s">
        <v>427</v>
      </c>
      <c r="H362" s="92" t="s">
        <v>408</v>
      </c>
      <c r="I362" s="92" t="s">
        <v>68</v>
      </c>
      <c r="J362" s="92" t="e" vm="17">
        <f>_xlfn.XLOOKUP(año24[[#This Row],[PELIGRO -Tipo]], Tabla12[Calsificación], Tabla12[Imagen])</f>
        <v>#VALUE!</v>
      </c>
      <c r="K362" s="92" t="s">
        <v>77</v>
      </c>
      <c r="L362" s="92" t="s">
        <v>129</v>
      </c>
      <c r="M362" s="112" t="s">
        <v>249</v>
      </c>
      <c r="N362" s="112" t="s">
        <v>250</v>
      </c>
      <c r="O362" s="112">
        <v>2</v>
      </c>
      <c r="P362" s="112">
        <v>25</v>
      </c>
      <c r="Q362" s="112">
        <v>2</v>
      </c>
      <c r="R362" s="112">
        <v>8</v>
      </c>
      <c r="S362" s="92" t="s">
        <v>138</v>
      </c>
      <c r="T362" s="92" t="s">
        <v>267</v>
      </c>
      <c r="U362" s="92" t="s">
        <v>268</v>
      </c>
      <c r="V362" s="113" t="s">
        <v>269</v>
      </c>
      <c r="W362" s="113" t="s">
        <v>53</v>
      </c>
      <c r="X362" s="113" t="s">
        <v>6</v>
      </c>
      <c r="Y362" s="114" t="s">
        <v>201</v>
      </c>
      <c r="Z362" s="92">
        <f>INDEX($AS$3:$AV$6,MATCH($W362,$AR$3:$AR$6,FALSE),MATCH($Y362,AS$7:$AV$7,FALSE))</f>
        <v>4</v>
      </c>
      <c r="AA362" s="92" t="s">
        <v>254</v>
      </c>
      <c r="AB362" s="92" t="s">
        <v>255</v>
      </c>
      <c r="AC362" s="92" t="s">
        <v>255</v>
      </c>
      <c r="AD362" s="113" t="s">
        <v>255</v>
      </c>
      <c r="AE362" s="113" t="s">
        <v>270</v>
      </c>
      <c r="AF362" s="113" t="s">
        <v>255</v>
      </c>
      <c r="AG3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62" s="109" t="s">
        <v>259</v>
      </c>
      <c r="AI362" s="113" t="s">
        <v>54</v>
      </c>
      <c r="AJ362" s="113" t="s">
        <v>6</v>
      </c>
      <c r="AK362" s="114" t="s">
        <v>201</v>
      </c>
      <c r="AL362" s="92">
        <f t="shared" si="12"/>
        <v>2</v>
      </c>
      <c r="AM3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62" s="118"/>
      <c r="AO362" s="115" t="str">
        <f t="shared" si="13"/>
        <v>SI</v>
      </c>
      <c r="AP36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62" s="92" t="e" vm="16">
        <f>_xlfn.XLOOKUP(año24[[#This Row],[VALORACION DEL RIESGO RESULTANTE CON CONTROLES (Riesgo residual) - INTERPRETACIÓN DEL RIESGO]], Nivel[Calsificación], Nivel[Imagen])</f>
        <v>#VALUE!</v>
      </c>
    </row>
    <row r="363" spans="2:43" ht="81.599999999999994" x14ac:dyDescent="0.2">
      <c r="B363" s="92">
        <v>354</v>
      </c>
      <c r="C363" s="92">
        <v>2024</v>
      </c>
      <c r="D363" s="92" t="s">
        <v>244</v>
      </c>
      <c r="E363" s="109" t="s">
        <v>183</v>
      </c>
      <c r="F363" s="109" t="s">
        <v>546</v>
      </c>
      <c r="G363" s="109" t="s">
        <v>427</v>
      </c>
      <c r="H363" s="92" t="s">
        <v>271</v>
      </c>
      <c r="I363" s="92" t="s">
        <v>68</v>
      </c>
      <c r="J363" s="92" t="e" vm="17">
        <f>_xlfn.XLOOKUP(año24[[#This Row],[PELIGRO -Tipo]], Tabla12[Calsificación], Tabla12[Imagen])</f>
        <v>#VALUE!</v>
      </c>
      <c r="K363" s="92" t="s">
        <v>93</v>
      </c>
      <c r="L363" s="92" t="s">
        <v>129</v>
      </c>
      <c r="M363" s="112" t="s">
        <v>249</v>
      </c>
      <c r="N363" s="112" t="s">
        <v>250</v>
      </c>
      <c r="O363" s="112">
        <v>2</v>
      </c>
      <c r="P363" s="112">
        <v>25</v>
      </c>
      <c r="Q363" s="112">
        <v>2</v>
      </c>
      <c r="R363" s="112">
        <v>8</v>
      </c>
      <c r="S363" s="92" t="s">
        <v>138</v>
      </c>
      <c r="T363" s="92" t="s">
        <v>267</v>
      </c>
      <c r="U363" s="92" t="s">
        <v>268</v>
      </c>
      <c r="V363" s="113" t="s">
        <v>269</v>
      </c>
      <c r="W363" s="113" t="s">
        <v>53</v>
      </c>
      <c r="X363" s="113" t="s">
        <v>6</v>
      </c>
      <c r="Y363" s="114" t="s">
        <v>201</v>
      </c>
      <c r="Z363" s="92">
        <f>INDEX($AS$3:$AV$6,MATCH($W363,$AR$3:$AR$6,FALSE),MATCH($Y363,AS$7:$AV$7,FALSE))</f>
        <v>4</v>
      </c>
      <c r="AA363" s="92" t="s">
        <v>254</v>
      </c>
      <c r="AB363" s="92" t="s">
        <v>255</v>
      </c>
      <c r="AC363" s="92" t="s">
        <v>255</v>
      </c>
      <c r="AD363" s="113" t="s">
        <v>255</v>
      </c>
      <c r="AE363" s="113" t="s">
        <v>270</v>
      </c>
      <c r="AF363" s="113" t="s">
        <v>255</v>
      </c>
      <c r="AG3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63" s="109" t="s">
        <v>259</v>
      </c>
      <c r="AI363" s="113" t="s">
        <v>54</v>
      </c>
      <c r="AJ363" s="113" t="s">
        <v>6</v>
      </c>
      <c r="AK363" s="114" t="s">
        <v>201</v>
      </c>
      <c r="AL363" s="92">
        <f t="shared" si="12"/>
        <v>2</v>
      </c>
      <c r="AM3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63" s="118"/>
      <c r="AO363" s="115" t="str">
        <f t="shared" si="13"/>
        <v>SI</v>
      </c>
      <c r="AP36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63" s="92" t="e" vm="16">
        <f>_xlfn.XLOOKUP(año24[[#This Row],[VALORACION DEL RIESGO RESULTANTE CON CONTROLES (Riesgo residual) - INTERPRETACIÓN DEL RIESGO]], Nivel[Calsificación], Nivel[Imagen])</f>
        <v>#VALUE!</v>
      </c>
    </row>
    <row r="364" spans="2:43" ht="81.599999999999994" x14ac:dyDescent="0.2">
      <c r="B364" s="92">
        <v>355</v>
      </c>
      <c r="C364" s="92">
        <v>2024</v>
      </c>
      <c r="D364" s="92" t="s">
        <v>244</v>
      </c>
      <c r="E364" s="109" t="s">
        <v>183</v>
      </c>
      <c r="F364" s="109" t="s">
        <v>546</v>
      </c>
      <c r="G364" s="109" t="s">
        <v>427</v>
      </c>
      <c r="H364" s="92" t="s">
        <v>266</v>
      </c>
      <c r="I364" s="92" t="s">
        <v>68</v>
      </c>
      <c r="J364" s="92" t="e" vm="17">
        <f>_xlfn.XLOOKUP(año24[[#This Row],[PELIGRO -Tipo]], Tabla12[Calsificación], Tabla12[Imagen])</f>
        <v>#VALUE!</v>
      </c>
      <c r="K364" s="92" t="s">
        <v>101</v>
      </c>
      <c r="L364" s="92" t="s">
        <v>129</v>
      </c>
      <c r="M364" s="112" t="s">
        <v>249</v>
      </c>
      <c r="N364" s="112" t="s">
        <v>250</v>
      </c>
      <c r="O364" s="112">
        <v>2</v>
      </c>
      <c r="P364" s="112">
        <v>25</v>
      </c>
      <c r="Q364" s="112">
        <v>2</v>
      </c>
      <c r="R364" s="112">
        <v>8</v>
      </c>
      <c r="S364" s="92" t="s">
        <v>138</v>
      </c>
      <c r="T364" s="92" t="s">
        <v>267</v>
      </c>
      <c r="U364" s="92" t="s">
        <v>268</v>
      </c>
      <c r="V364" s="113" t="s">
        <v>269</v>
      </c>
      <c r="W364" s="113" t="s">
        <v>53</v>
      </c>
      <c r="X364" s="113" t="s">
        <v>6</v>
      </c>
      <c r="Y364" s="114" t="s">
        <v>201</v>
      </c>
      <c r="Z364" s="92">
        <f>INDEX($AS$3:$AV$6,MATCH($W364,$AR$3:$AR$6,FALSE),MATCH($Y364,AS$7:$AV$7,FALSE))</f>
        <v>4</v>
      </c>
      <c r="AA364" s="92" t="s">
        <v>254</v>
      </c>
      <c r="AB364" s="92" t="s">
        <v>255</v>
      </c>
      <c r="AC364" s="92" t="s">
        <v>255</v>
      </c>
      <c r="AD364" s="113" t="s">
        <v>255</v>
      </c>
      <c r="AE364" s="113" t="s">
        <v>270</v>
      </c>
      <c r="AF364" s="113" t="s">
        <v>255</v>
      </c>
      <c r="AG3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64" s="109" t="s">
        <v>259</v>
      </c>
      <c r="AI364" s="113" t="s">
        <v>54</v>
      </c>
      <c r="AJ364" s="113" t="s">
        <v>6</v>
      </c>
      <c r="AK364" s="114" t="s">
        <v>201</v>
      </c>
      <c r="AL364" s="92">
        <f t="shared" si="12"/>
        <v>2</v>
      </c>
      <c r="AM3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64" s="118"/>
      <c r="AO364" s="115" t="str">
        <f t="shared" si="13"/>
        <v>SI</v>
      </c>
      <c r="AP36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64" s="92" t="e" vm="16">
        <f>_xlfn.XLOOKUP(año24[[#This Row],[VALORACION DEL RIESGO RESULTANTE CON CONTROLES (Riesgo residual) - INTERPRETACIÓN DEL RIESGO]], Nivel[Calsificación], Nivel[Imagen])</f>
        <v>#VALUE!</v>
      </c>
    </row>
    <row r="365" spans="2:43" ht="81.599999999999994" x14ac:dyDescent="0.2">
      <c r="B365" s="92">
        <v>356</v>
      </c>
      <c r="C365" s="92">
        <v>2024</v>
      </c>
      <c r="D365" s="92" t="s">
        <v>244</v>
      </c>
      <c r="E365" s="109" t="s">
        <v>183</v>
      </c>
      <c r="F365" s="109" t="s">
        <v>546</v>
      </c>
      <c r="G365" s="109" t="s">
        <v>427</v>
      </c>
      <c r="H365" s="92" t="s">
        <v>277</v>
      </c>
      <c r="I365" s="92" t="s">
        <v>68</v>
      </c>
      <c r="J365" s="92" t="e" vm="17">
        <f>_xlfn.XLOOKUP(año24[[#This Row],[PELIGRO -Tipo]], Tabla12[Calsificación], Tabla12[Imagen])</f>
        <v>#VALUE!</v>
      </c>
      <c r="K365" s="92" t="s">
        <v>85</v>
      </c>
      <c r="L365" s="92" t="s">
        <v>129</v>
      </c>
      <c r="M365" s="112" t="s">
        <v>249</v>
      </c>
      <c r="N365" s="112" t="s">
        <v>250</v>
      </c>
      <c r="O365" s="112">
        <v>2</v>
      </c>
      <c r="P365" s="112">
        <v>25</v>
      </c>
      <c r="Q365" s="112">
        <v>2</v>
      </c>
      <c r="R365" s="112">
        <v>8</v>
      </c>
      <c r="S365" s="92" t="s">
        <v>138</v>
      </c>
      <c r="T365" s="92" t="s">
        <v>267</v>
      </c>
      <c r="U365" s="92" t="s">
        <v>268</v>
      </c>
      <c r="V365" s="113" t="s">
        <v>269</v>
      </c>
      <c r="W365" s="113" t="s">
        <v>53</v>
      </c>
      <c r="X365" s="113" t="s">
        <v>6</v>
      </c>
      <c r="Y365" s="114" t="s">
        <v>201</v>
      </c>
      <c r="Z365" s="92">
        <f>INDEX($AS$3:$AV$6,MATCH($W365,$AR$3:$AR$6,FALSE),MATCH($Y365,AS$7:$AV$7,FALSE))</f>
        <v>4</v>
      </c>
      <c r="AA365" s="92" t="s">
        <v>254</v>
      </c>
      <c r="AB365" s="92" t="s">
        <v>255</v>
      </c>
      <c r="AC365" s="92" t="s">
        <v>255</v>
      </c>
      <c r="AD365" s="113" t="s">
        <v>255</v>
      </c>
      <c r="AE365" s="113" t="s">
        <v>270</v>
      </c>
      <c r="AF365" s="113" t="s">
        <v>255</v>
      </c>
      <c r="AG3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65" s="109" t="s">
        <v>259</v>
      </c>
      <c r="AI365" s="113" t="s">
        <v>54</v>
      </c>
      <c r="AJ365" s="113" t="s">
        <v>6</v>
      </c>
      <c r="AK365" s="114" t="s">
        <v>201</v>
      </c>
      <c r="AL365" s="92">
        <f t="shared" si="12"/>
        <v>2</v>
      </c>
      <c r="AM3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65" s="118"/>
      <c r="AO365" s="115" t="str">
        <f t="shared" si="13"/>
        <v>SI</v>
      </c>
      <c r="AP36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65" s="92" t="e" vm="16">
        <f>_xlfn.XLOOKUP(año24[[#This Row],[VALORACION DEL RIESGO RESULTANTE CON CONTROLES (Riesgo residual) - INTERPRETACIÓN DEL RIESGO]], Nivel[Calsificación], Nivel[Imagen])</f>
        <v>#VALUE!</v>
      </c>
    </row>
    <row r="366" spans="2:43" ht="91.8" x14ac:dyDescent="0.2">
      <c r="B366" s="92">
        <v>357</v>
      </c>
      <c r="C366" s="92">
        <v>2024</v>
      </c>
      <c r="D366" s="92" t="s">
        <v>244</v>
      </c>
      <c r="E366" s="109" t="s">
        <v>183</v>
      </c>
      <c r="F366" s="109" t="s">
        <v>546</v>
      </c>
      <c r="G366" s="109" t="s">
        <v>427</v>
      </c>
      <c r="H366" s="92" t="s">
        <v>260</v>
      </c>
      <c r="I366" s="92" t="s">
        <v>71</v>
      </c>
      <c r="J366" s="92" t="e" vm="15">
        <f>_xlfn.XLOOKUP(año24[[#This Row],[PELIGRO -Tipo]], Tabla12[Calsificación], Tabla12[Imagen])</f>
        <v>#VALUE!</v>
      </c>
      <c r="K366" s="92" t="s">
        <v>118</v>
      </c>
      <c r="L366" s="92" t="s">
        <v>128</v>
      </c>
      <c r="M366" s="112" t="s">
        <v>249</v>
      </c>
      <c r="N366" s="112" t="s">
        <v>261</v>
      </c>
      <c r="O366" s="112">
        <v>2</v>
      </c>
      <c r="P366" s="112">
        <v>25</v>
      </c>
      <c r="Q366" s="112">
        <v>2</v>
      </c>
      <c r="R366" s="112">
        <v>1</v>
      </c>
      <c r="S366" s="92" t="s">
        <v>138</v>
      </c>
      <c r="T366" s="92" t="s">
        <v>255</v>
      </c>
      <c r="U366" s="92" t="s">
        <v>262</v>
      </c>
      <c r="V366" s="113" t="s">
        <v>263</v>
      </c>
      <c r="W366" s="113" t="s">
        <v>52</v>
      </c>
      <c r="X366" s="113" t="s">
        <v>6</v>
      </c>
      <c r="Y366" s="114" t="s">
        <v>201</v>
      </c>
      <c r="Z366" s="92">
        <f>INDEX($AS$3:$AV$6,MATCH($W366,$AR$3:$AR$6,FALSE),MATCH($Y366,AS$7:$AV$7,FALSE))</f>
        <v>6</v>
      </c>
      <c r="AA366" s="92" t="s">
        <v>254</v>
      </c>
      <c r="AB366" s="92" t="s">
        <v>255</v>
      </c>
      <c r="AC366" s="92" t="s">
        <v>255</v>
      </c>
      <c r="AD366" s="113" t="s">
        <v>264</v>
      </c>
      <c r="AE366" s="113" t="s">
        <v>265</v>
      </c>
      <c r="AF366" s="113" t="s">
        <v>258</v>
      </c>
      <c r="AG3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366" s="109" t="s">
        <v>259</v>
      </c>
      <c r="AI366" s="113" t="s">
        <v>52</v>
      </c>
      <c r="AJ366" s="113" t="s">
        <v>6</v>
      </c>
      <c r="AK366" s="114" t="s">
        <v>46</v>
      </c>
      <c r="AL366" s="92">
        <f t="shared" si="12"/>
        <v>3</v>
      </c>
      <c r="AM3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66" s="118"/>
      <c r="AO366" s="115" t="str">
        <f t="shared" si="13"/>
        <v>SI</v>
      </c>
      <c r="AP36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366" s="92" t="e" vm="16">
        <f>_xlfn.XLOOKUP(año24[[#This Row],[VALORACION DEL RIESGO RESULTANTE CON CONTROLES (Riesgo residual) - INTERPRETACIÓN DEL RIESGO]], Nivel[Calsificación], Nivel[Imagen])</f>
        <v>#VALUE!</v>
      </c>
    </row>
    <row r="367" spans="2:43" ht="132.6" x14ac:dyDescent="0.2">
      <c r="B367" s="92">
        <v>358</v>
      </c>
      <c r="C367" s="92">
        <v>2024</v>
      </c>
      <c r="D367" s="92" t="s">
        <v>244</v>
      </c>
      <c r="E367" s="109" t="s">
        <v>183</v>
      </c>
      <c r="F367" s="109" t="s">
        <v>546</v>
      </c>
      <c r="G367" s="109" t="s">
        <v>427</v>
      </c>
      <c r="H367" s="92" t="s">
        <v>278</v>
      </c>
      <c r="I367" s="92" t="s">
        <v>66</v>
      </c>
      <c r="J367" s="92" t="e" vm="19">
        <f>_xlfn.XLOOKUP(año24[[#This Row],[PELIGRO -Tipo]], Tabla12[Calsificación], Tabla12[Imagen])</f>
        <v>#VALUE!</v>
      </c>
      <c r="K367" s="92" t="s">
        <v>121</v>
      </c>
      <c r="L367" s="92" t="s">
        <v>129</v>
      </c>
      <c r="M367" s="112" t="s">
        <v>249</v>
      </c>
      <c r="N367" s="112" t="s">
        <v>250</v>
      </c>
      <c r="O367" s="112">
        <v>2</v>
      </c>
      <c r="P367" s="112">
        <v>25</v>
      </c>
      <c r="Q367" s="112">
        <v>2</v>
      </c>
      <c r="R367" s="112">
        <v>4</v>
      </c>
      <c r="S367" s="92" t="s">
        <v>138</v>
      </c>
      <c r="T367" s="92" t="s">
        <v>255</v>
      </c>
      <c r="U367" s="92" t="s">
        <v>255</v>
      </c>
      <c r="V367" s="113" t="s">
        <v>279</v>
      </c>
      <c r="W367" s="113" t="s">
        <v>53</v>
      </c>
      <c r="X367" s="113" t="s">
        <v>6</v>
      </c>
      <c r="Y367" s="114" t="s">
        <v>40</v>
      </c>
      <c r="Z367" s="92">
        <f>INDEX($AS$3:$AV$6,MATCH($W367,$AR$3:$AR$6,FALSE),MATCH($Y367,AS$7:$AV$7,FALSE))</f>
        <v>6</v>
      </c>
      <c r="AA367" s="92" t="s">
        <v>254</v>
      </c>
      <c r="AB367" s="92" t="s">
        <v>255</v>
      </c>
      <c r="AC367" s="92" t="s">
        <v>255</v>
      </c>
      <c r="AD367" s="113" t="s">
        <v>255</v>
      </c>
      <c r="AE367" s="113" t="s">
        <v>280</v>
      </c>
      <c r="AF367" s="113" t="s">
        <v>258</v>
      </c>
      <c r="AG3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367" s="109" t="s">
        <v>259</v>
      </c>
      <c r="AI367" s="113" t="s">
        <v>53</v>
      </c>
      <c r="AJ367" s="113" t="s">
        <v>6</v>
      </c>
      <c r="AK367" s="114" t="s">
        <v>201</v>
      </c>
      <c r="AL367" s="92">
        <f t="shared" si="12"/>
        <v>4</v>
      </c>
      <c r="AM3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67" s="118"/>
      <c r="AO367" s="115" t="str">
        <f t="shared" si="13"/>
        <v>SI</v>
      </c>
      <c r="AP36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67" s="92" t="e" vm="14">
        <f>_xlfn.XLOOKUP(año24[[#This Row],[VALORACION DEL RIESGO RESULTANTE CON CONTROLES (Riesgo residual) - INTERPRETACIÓN DEL RIESGO]], Nivel[Calsificación], Nivel[Imagen])</f>
        <v>#VALUE!</v>
      </c>
    </row>
    <row r="368" spans="2:43" ht="132.6" x14ac:dyDescent="0.2">
      <c r="B368" s="92">
        <v>359</v>
      </c>
      <c r="C368" s="92">
        <v>2024</v>
      </c>
      <c r="D368" s="92" t="s">
        <v>244</v>
      </c>
      <c r="E368" s="109" t="s">
        <v>183</v>
      </c>
      <c r="F368" s="109" t="s">
        <v>546</v>
      </c>
      <c r="G368" s="109" t="s">
        <v>427</v>
      </c>
      <c r="H368" s="92" t="s">
        <v>389</v>
      </c>
      <c r="I368" s="92" t="s">
        <v>66</v>
      </c>
      <c r="J368" s="92" t="e" vm="19">
        <f>_xlfn.XLOOKUP(año24[[#This Row],[PELIGRO -Tipo]], Tabla12[Calsificación], Tabla12[Imagen])</f>
        <v>#VALUE!</v>
      </c>
      <c r="K368" s="92" t="s">
        <v>83</v>
      </c>
      <c r="L368" s="92" t="s">
        <v>130</v>
      </c>
      <c r="M368" s="112" t="s">
        <v>249</v>
      </c>
      <c r="N368" s="112" t="s">
        <v>250</v>
      </c>
      <c r="O368" s="112">
        <v>2</v>
      </c>
      <c r="P368" s="112">
        <v>25</v>
      </c>
      <c r="Q368" s="112">
        <v>2</v>
      </c>
      <c r="R368" s="112">
        <v>8</v>
      </c>
      <c r="S368" s="92" t="s">
        <v>138</v>
      </c>
      <c r="T368" s="92" t="s">
        <v>390</v>
      </c>
      <c r="U368" s="92" t="s">
        <v>391</v>
      </c>
      <c r="V368" s="113" t="s">
        <v>392</v>
      </c>
      <c r="W368" s="113" t="s">
        <v>53</v>
      </c>
      <c r="X368" s="113" t="s">
        <v>6</v>
      </c>
      <c r="Y368" s="114" t="s">
        <v>201</v>
      </c>
      <c r="Z368" s="92">
        <f>INDEX($AS$3:$AV$6,MATCH($W368,$AR$3:$AR$6,FALSE),MATCH($Y368,AS$7:$AV$7,FALSE))</f>
        <v>4</v>
      </c>
      <c r="AA368" s="92" t="s">
        <v>254</v>
      </c>
      <c r="AB368" s="92" t="s">
        <v>255</v>
      </c>
      <c r="AC368" s="92" t="s">
        <v>255</v>
      </c>
      <c r="AD368" s="113" t="s">
        <v>393</v>
      </c>
      <c r="AE368" s="113" t="s">
        <v>394</v>
      </c>
      <c r="AF368" s="113" t="s">
        <v>258</v>
      </c>
      <c r="AG3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368" s="109" t="s">
        <v>259</v>
      </c>
      <c r="AI368" s="113" t="s">
        <v>53</v>
      </c>
      <c r="AJ368" s="113" t="s">
        <v>6</v>
      </c>
      <c r="AK368" s="114" t="s">
        <v>46</v>
      </c>
      <c r="AL368" s="92">
        <f t="shared" si="12"/>
        <v>2</v>
      </c>
      <c r="AM3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68" s="118"/>
      <c r="AO368" s="115" t="str">
        <f t="shared" si="13"/>
        <v>SI</v>
      </c>
      <c r="AP36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368" s="92" t="e" vm="16">
        <f>_xlfn.XLOOKUP(año24[[#This Row],[VALORACION DEL RIESGO RESULTANTE CON CONTROLES (Riesgo residual) - INTERPRETACIÓN DEL RIESGO]], Nivel[Calsificación], Nivel[Imagen])</f>
        <v>#VALUE!</v>
      </c>
    </row>
    <row r="369" spans="2:43" ht="102" x14ac:dyDescent="0.2">
      <c r="B369" s="92">
        <v>360</v>
      </c>
      <c r="C369" s="92">
        <v>2024</v>
      </c>
      <c r="D369" s="92" t="s">
        <v>244</v>
      </c>
      <c r="E369" s="109" t="s">
        <v>183</v>
      </c>
      <c r="F369" s="109" t="s">
        <v>546</v>
      </c>
      <c r="G369" s="109" t="s">
        <v>427</v>
      </c>
      <c r="H369" s="92" t="s">
        <v>562</v>
      </c>
      <c r="I369" s="92" t="s">
        <v>69</v>
      </c>
      <c r="J369" s="92" t="e" vm="21">
        <f>_xlfn.XLOOKUP(año24[[#This Row],[PELIGRO -Tipo]], Tabla12[Calsificación], Tabla12[Imagen])</f>
        <v>#VALUE!</v>
      </c>
      <c r="K369" s="92" t="s">
        <v>102</v>
      </c>
      <c r="L369" s="92" t="s">
        <v>129</v>
      </c>
      <c r="M369" s="112" t="s">
        <v>249</v>
      </c>
      <c r="N369" s="112" t="s">
        <v>250</v>
      </c>
      <c r="O369" s="112">
        <v>2</v>
      </c>
      <c r="P369" s="112">
        <v>25</v>
      </c>
      <c r="Q369" s="112">
        <v>2</v>
      </c>
      <c r="R369" s="112">
        <v>8</v>
      </c>
      <c r="S369" s="92" t="s">
        <v>138</v>
      </c>
      <c r="T369" s="92"/>
      <c r="U369" s="92" t="s">
        <v>318</v>
      </c>
      <c r="V369" s="113" t="s">
        <v>319</v>
      </c>
      <c r="W369" s="113" t="s">
        <v>53</v>
      </c>
      <c r="X369" s="113" t="s">
        <v>6</v>
      </c>
      <c r="Y369" s="114" t="s">
        <v>40</v>
      </c>
      <c r="Z369" s="92">
        <f>INDEX($AS$3:$AV$6,MATCH($W369,$AR$3:$AR$6,FALSE),MATCH($Y369,AS$7:$AV$7,FALSE))</f>
        <v>6</v>
      </c>
      <c r="AA369" s="92" t="s">
        <v>254</v>
      </c>
      <c r="AB369" s="92" t="s">
        <v>255</v>
      </c>
      <c r="AC369" s="92" t="s">
        <v>255</v>
      </c>
      <c r="AD369" s="113" t="s">
        <v>255</v>
      </c>
      <c r="AE369" s="113" t="s">
        <v>320</v>
      </c>
      <c r="AF369" s="113" t="s">
        <v>258</v>
      </c>
      <c r="AG3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369" s="109" t="s">
        <v>259</v>
      </c>
      <c r="AI369" s="113" t="s">
        <v>53</v>
      </c>
      <c r="AJ369" s="113" t="s">
        <v>6</v>
      </c>
      <c r="AK369" s="114" t="s">
        <v>46</v>
      </c>
      <c r="AL369" s="92">
        <f t="shared" si="12"/>
        <v>2</v>
      </c>
      <c r="AM3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69" s="118"/>
      <c r="AO369" s="115" t="str">
        <f t="shared" si="13"/>
        <v>SI</v>
      </c>
      <c r="AP36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69" s="92" t="e" vm="16">
        <f>_xlfn.XLOOKUP(año24[[#This Row],[VALORACION DEL RIESGO RESULTANTE CON CONTROLES (Riesgo residual) - INTERPRETACIÓN DEL RIESGO]], Nivel[Calsificación], Nivel[Imagen])</f>
        <v>#VALUE!</v>
      </c>
    </row>
    <row r="370" spans="2:43" ht="234.6" x14ac:dyDescent="0.2">
      <c r="B370" s="92">
        <v>361</v>
      </c>
      <c r="C370" s="92">
        <v>2024</v>
      </c>
      <c r="D370" s="92" t="s">
        <v>244</v>
      </c>
      <c r="E370" s="109" t="s">
        <v>183</v>
      </c>
      <c r="F370" s="109" t="s">
        <v>546</v>
      </c>
      <c r="G370" s="109" t="s">
        <v>427</v>
      </c>
      <c r="H370" s="92" t="s">
        <v>281</v>
      </c>
      <c r="I370" s="92" t="s">
        <v>65</v>
      </c>
      <c r="J370" s="92" t="e" vm="20">
        <f>_xlfn.XLOOKUP(año24[[#This Row],[PELIGRO -Tipo]], Tabla12[Calsificación], Tabla12[Imagen])</f>
        <v>#VALUE!</v>
      </c>
      <c r="K370" s="92" t="s">
        <v>113</v>
      </c>
      <c r="L370" s="92" t="s">
        <v>128</v>
      </c>
      <c r="M370" s="112" t="s">
        <v>249</v>
      </c>
      <c r="N370" s="112" t="s">
        <v>250</v>
      </c>
      <c r="O370" s="112">
        <v>2</v>
      </c>
      <c r="P370" s="112">
        <v>25</v>
      </c>
      <c r="Q370" s="112">
        <v>2</v>
      </c>
      <c r="R370" s="112">
        <v>8</v>
      </c>
      <c r="S370" s="92" t="s">
        <v>138</v>
      </c>
      <c r="T370" s="92" t="s">
        <v>255</v>
      </c>
      <c r="U370" s="92" t="s">
        <v>282</v>
      </c>
      <c r="V370" s="113" t="s">
        <v>283</v>
      </c>
      <c r="W370" s="113" t="s">
        <v>53</v>
      </c>
      <c r="X370" s="113" t="s">
        <v>6</v>
      </c>
      <c r="Y370" s="114" t="s">
        <v>40</v>
      </c>
      <c r="Z370" s="92">
        <f>INDEX($AS$3:$AV$6,MATCH($W370,$AR$3:$AR$6,FALSE),MATCH($Y370,AS$7:$AV$7,FALSE))</f>
        <v>6</v>
      </c>
      <c r="AA370" s="92" t="s">
        <v>254</v>
      </c>
      <c r="AB370" s="92" t="s">
        <v>255</v>
      </c>
      <c r="AC370" s="92" t="s">
        <v>255</v>
      </c>
      <c r="AD370" s="113" t="s">
        <v>255</v>
      </c>
      <c r="AE370" s="113" t="s">
        <v>284</v>
      </c>
      <c r="AF370" s="113" t="s">
        <v>258</v>
      </c>
      <c r="AG3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370" s="109" t="s">
        <v>259</v>
      </c>
      <c r="AI370" s="113" t="s">
        <v>53</v>
      </c>
      <c r="AJ370" s="113" t="s">
        <v>6</v>
      </c>
      <c r="AK370" s="114" t="s">
        <v>201</v>
      </c>
      <c r="AL370" s="92">
        <f t="shared" si="12"/>
        <v>4</v>
      </c>
      <c r="AM3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0" s="118"/>
      <c r="AO370" s="115" t="str">
        <f t="shared" si="13"/>
        <v>SI</v>
      </c>
      <c r="AP37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0" s="92" t="e" vm="14">
        <f>_xlfn.XLOOKUP(año24[[#This Row],[VALORACION DEL RIESGO RESULTANTE CON CONTROLES (Riesgo residual) - INTERPRETACIÓN DEL RIESGO]], Nivel[Calsificación], Nivel[Imagen])</f>
        <v>#VALUE!</v>
      </c>
    </row>
    <row r="371" spans="2:43" ht="91.8" x14ac:dyDescent="0.2">
      <c r="B371" s="92">
        <v>362</v>
      </c>
      <c r="C371" s="92">
        <v>2024</v>
      </c>
      <c r="D371" s="92" t="s">
        <v>244</v>
      </c>
      <c r="E371" s="109" t="s">
        <v>183</v>
      </c>
      <c r="F371" s="109" t="s">
        <v>546</v>
      </c>
      <c r="G371" s="109" t="s">
        <v>427</v>
      </c>
      <c r="H371" s="92" t="s">
        <v>285</v>
      </c>
      <c r="I371" s="92" t="s">
        <v>65</v>
      </c>
      <c r="J371" s="92" t="e" vm="20">
        <f>_xlfn.XLOOKUP(año24[[#This Row],[PELIGRO -Tipo]], Tabla12[Calsificación], Tabla12[Imagen])</f>
        <v>#VALUE!</v>
      </c>
      <c r="K371" s="92" t="s">
        <v>74</v>
      </c>
      <c r="L371" s="92" t="s">
        <v>129</v>
      </c>
      <c r="M371" s="112" t="s">
        <v>249</v>
      </c>
      <c r="N371" s="112" t="s">
        <v>250</v>
      </c>
      <c r="O371" s="112">
        <v>2</v>
      </c>
      <c r="P371" s="112">
        <v>25</v>
      </c>
      <c r="Q371" s="112">
        <v>2</v>
      </c>
      <c r="R371" s="112">
        <v>8</v>
      </c>
      <c r="S371" s="92" t="s">
        <v>138</v>
      </c>
      <c r="T371" s="92"/>
      <c r="U371" s="92"/>
      <c r="V371" s="113" t="s">
        <v>286</v>
      </c>
      <c r="W371" s="113" t="s">
        <v>53</v>
      </c>
      <c r="X371" s="113" t="s">
        <v>6</v>
      </c>
      <c r="Y371" s="114" t="s">
        <v>40</v>
      </c>
      <c r="Z371" s="92">
        <f>INDEX($AS$3:$AV$6,MATCH($W371,$AR$3:$AR$6,FALSE),MATCH($Y371,AS$7:$AV$7,FALSE))</f>
        <v>6</v>
      </c>
      <c r="AA371" s="92" t="s">
        <v>254</v>
      </c>
      <c r="AB371" s="92" t="s">
        <v>255</v>
      </c>
      <c r="AC371" s="92" t="s">
        <v>255</v>
      </c>
      <c r="AD371" s="113"/>
      <c r="AE371" s="113" t="s">
        <v>287</v>
      </c>
      <c r="AF371" s="113" t="s">
        <v>258</v>
      </c>
      <c r="AG3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371" s="109" t="s">
        <v>259</v>
      </c>
      <c r="AI371" s="113" t="s">
        <v>53</v>
      </c>
      <c r="AJ371" s="113" t="s">
        <v>6</v>
      </c>
      <c r="AK371" s="114" t="s">
        <v>201</v>
      </c>
      <c r="AL371" s="92">
        <f t="shared" si="12"/>
        <v>4</v>
      </c>
      <c r="AM3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1" s="118"/>
      <c r="AO371" s="115" t="str">
        <f t="shared" si="13"/>
        <v>SI</v>
      </c>
      <c r="AP37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71" s="92" t="e" vm="14">
        <f>_xlfn.XLOOKUP(año24[[#This Row],[VALORACION DEL RIESGO RESULTANTE CON CONTROLES (Riesgo residual) - INTERPRETACIÓN DEL RIESGO]], Nivel[Calsificación], Nivel[Imagen])</f>
        <v>#VALUE!</v>
      </c>
    </row>
    <row r="372" spans="2:43" ht="71.400000000000006" x14ac:dyDescent="0.2">
      <c r="B372" s="92">
        <v>363</v>
      </c>
      <c r="C372" s="92">
        <v>2024</v>
      </c>
      <c r="D372" s="92" t="s">
        <v>244</v>
      </c>
      <c r="E372" s="109" t="s">
        <v>183</v>
      </c>
      <c r="F372" s="109" t="s">
        <v>546</v>
      </c>
      <c r="G372" s="109" t="s">
        <v>427</v>
      </c>
      <c r="H372" s="92" t="s">
        <v>293</v>
      </c>
      <c r="I372" s="92" t="s">
        <v>70</v>
      </c>
      <c r="J372" s="92" t="e" vm="13">
        <f>_xlfn.XLOOKUP(año24[[#This Row],[PELIGRO -Tipo]], Tabla12[Calsificación], Tabla12[Imagen])</f>
        <v>#VALUE!</v>
      </c>
      <c r="K372" s="92" t="s">
        <v>117</v>
      </c>
      <c r="L372" s="92" t="s">
        <v>128</v>
      </c>
      <c r="M372" s="112" t="s">
        <v>249</v>
      </c>
      <c r="N372" s="112" t="s">
        <v>261</v>
      </c>
      <c r="O372" s="112">
        <v>2</v>
      </c>
      <c r="P372" s="112">
        <v>25</v>
      </c>
      <c r="Q372" s="112">
        <v>2</v>
      </c>
      <c r="R372" s="112">
        <v>8</v>
      </c>
      <c r="S372" s="92" t="s">
        <v>138</v>
      </c>
      <c r="T372" s="92"/>
      <c r="U372" s="92" t="s">
        <v>294</v>
      </c>
      <c r="V372" s="113" t="s">
        <v>295</v>
      </c>
      <c r="W372" s="113" t="s">
        <v>51</v>
      </c>
      <c r="X372" s="113" t="s">
        <v>6</v>
      </c>
      <c r="Y372" s="114" t="s">
        <v>201</v>
      </c>
      <c r="Z372" s="92">
        <f>INDEX($AS$3:$AV$6,MATCH($W372,$AR$3:$AR$6,FALSE),MATCH($Y372,AS$7:$AV$7,FALSE))</f>
        <v>8</v>
      </c>
      <c r="AA372" s="92" t="s">
        <v>254</v>
      </c>
      <c r="AB372" s="92" t="s">
        <v>255</v>
      </c>
      <c r="AC372" s="92" t="s">
        <v>255</v>
      </c>
      <c r="AD372" s="113" t="s">
        <v>255</v>
      </c>
      <c r="AE372" s="113" t="s">
        <v>296</v>
      </c>
      <c r="AF372" s="113" t="s">
        <v>255</v>
      </c>
      <c r="AG3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372" s="109" t="s">
        <v>259</v>
      </c>
      <c r="AI372" s="113" t="s">
        <v>53</v>
      </c>
      <c r="AJ372" s="113" t="s">
        <v>6</v>
      </c>
      <c r="AK372" s="114" t="s">
        <v>201</v>
      </c>
      <c r="AL372" s="92">
        <f t="shared" si="12"/>
        <v>4</v>
      </c>
      <c r="AM3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2" s="118"/>
      <c r="AO372" s="115" t="str">
        <f t="shared" si="13"/>
        <v>SI</v>
      </c>
      <c r="AP37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2" s="92" t="e" vm="14">
        <f>_xlfn.XLOOKUP(año24[[#This Row],[VALORACION DEL RIESGO RESULTANTE CON CONTROLES (Riesgo residual) - INTERPRETACIÓN DEL RIESGO]], Nivel[Calsificación], Nivel[Imagen])</f>
        <v>#VALUE!</v>
      </c>
    </row>
    <row r="373" spans="2:43" ht="132.6" x14ac:dyDescent="0.2">
      <c r="B373" s="92">
        <v>364</v>
      </c>
      <c r="C373" s="92">
        <v>2024</v>
      </c>
      <c r="D373" s="92" t="s">
        <v>244</v>
      </c>
      <c r="E373" s="109" t="s">
        <v>183</v>
      </c>
      <c r="F373" s="109" t="s">
        <v>563</v>
      </c>
      <c r="G373" s="109" t="s">
        <v>427</v>
      </c>
      <c r="H373" s="92" t="s">
        <v>547</v>
      </c>
      <c r="I373" s="92" t="s">
        <v>70</v>
      </c>
      <c r="J373" s="92" t="e" vm="13">
        <f>_xlfn.XLOOKUP(año24[[#This Row],[PELIGRO -Tipo]], Tabla12[Calsificación], Tabla12[Imagen])</f>
        <v>#VALUE!</v>
      </c>
      <c r="K373" s="92" t="s">
        <v>95</v>
      </c>
      <c r="L373" s="92" t="s">
        <v>128</v>
      </c>
      <c r="M373" s="112" t="s">
        <v>249</v>
      </c>
      <c r="N373" s="112" t="s">
        <v>250</v>
      </c>
      <c r="O373" s="112">
        <v>2</v>
      </c>
      <c r="P373" s="112">
        <v>25</v>
      </c>
      <c r="Q373" s="112">
        <v>2</v>
      </c>
      <c r="R373" s="112">
        <v>8</v>
      </c>
      <c r="S373" s="92" t="s">
        <v>138</v>
      </c>
      <c r="T373" s="92" t="s">
        <v>543</v>
      </c>
      <c r="U373" s="92" t="s">
        <v>255</v>
      </c>
      <c r="V373" s="113" t="s">
        <v>477</v>
      </c>
      <c r="W373" s="113" t="s">
        <v>52</v>
      </c>
      <c r="X373" s="113" t="s">
        <v>6</v>
      </c>
      <c r="Y373" s="114" t="s">
        <v>40</v>
      </c>
      <c r="Z373" s="92">
        <f>INDEX($AS$3:$AV$6,MATCH($W373,$AR$3:$AR$6,FALSE),MATCH($Y373,AS$7:$AV$7,FALSE))</f>
        <v>9</v>
      </c>
      <c r="AA373" s="92" t="s">
        <v>254</v>
      </c>
      <c r="AB373" s="92" t="s">
        <v>255</v>
      </c>
      <c r="AC373" s="92" t="s">
        <v>255</v>
      </c>
      <c r="AD373" s="113" t="s">
        <v>500</v>
      </c>
      <c r="AE373" s="113" t="s">
        <v>541</v>
      </c>
      <c r="AF373" s="113" t="s">
        <v>258</v>
      </c>
      <c r="AG3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Barandas  Controles administrativos; Programa de orden y aseo
Mantener controles:
Charlas preoperacionales 
Charlas de autocuidado 
Orden y aseo (mantener pisos limpios)
Reporte tarjetas CAT
Programa de mantenimiento 
Inspección locativa, de rejas y barandas en tanquesControles de EPP; Ver matriz de EPP
</v>
      </c>
      <c r="AH373" s="109" t="s">
        <v>259</v>
      </c>
      <c r="AI373" s="113" t="s">
        <v>53</v>
      </c>
      <c r="AJ373" s="113" t="s">
        <v>6</v>
      </c>
      <c r="AK373" s="114" t="s">
        <v>201</v>
      </c>
      <c r="AL373" s="92">
        <f t="shared" si="12"/>
        <v>4</v>
      </c>
      <c r="AM3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3" s="118"/>
      <c r="AO373" s="115" t="str">
        <f t="shared" si="13"/>
        <v>SI</v>
      </c>
      <c r="AP37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3" s="92" t="e" vm="14">
        <f>_xlfn.XLOOKUP(año24[[#This Row],[VALORACION DEL RIESGO RESULTANTE CON CONTROLES (Riesgo residual) - INTERPRETACIÓN DEL RIESGO]], Nivel[Calsificación], Nivel[Imagen])</f>
        <v>#VALUE!</v>
      </c>
    </row>
    <row r="374" spans="2:43" ht="122.4" x14ac:dyDescent="0.2">
      <c r="B374" s="92">
        <v>365</v>
      </c>
      <c r="C374" s="92">
        <v>2024</v>
      </c>
      <c r="D374" s="92" t="s">
        <v>244</v>
      </c>
      <c r="E374" s="109" t="s">
        <v>183</v>
      </c>
      <c r="F374" s="109" t="s">
        <v>563</v>
      </c>
      <c r="G374" s="109" t="s">
        <v>427</v>
      </c>
      <c r="H374" s="92" t="s">
        <v>548</v>
      </c>
      <c r="I374" s="92" t="s">
        <v>70</v>
      </c>
      <c r="J374" s="92" t="e" vm="13">
        <f>_xlfn.XLOOKUP(año24[[#This Row],[PELIGRO -Tipo]], Tabla12[Calsificación], Tabla12[Imagen])</f>
        <v>#VALUE!</v>
      </c>
      <c r="K374" s="92" t="s">
        <v>123</v>
      </c>
      <c r="L374" s="92" t="s">
        <v>128</v>
      </c>
      <c r="M374" s="112" t="s">
        <v>249</v>
      </c>
      <c r="N374" s="112" t="s">
        <v>250</v>
      </c>
      <c r="O374" s="112">
        <v>2</v>
      </c>
      <c r="P374" s="112">
        <v>22</v>
      </c>
      <c r="Q374" s="112">
        <v>2</v>
      </c>
      <c r="R374" s="112">
        <v>8</v>
      </c>
      <c r="S374" s="92" t="s">
        <v>138</v>
      </c>
      <c r="T374" s="92" t="s">
        <v>335</v>
      </c>
      <c r="U374" s="92" t="s">
        <v>282</v>
      </c>
      <c r="V374" s="113" t="s">
        <v>336</v>
      </c>
      <c r="W374" s="113" t="s">
        <v>51</v>
      </c>
      <c r="X374" s="113" t="s">
        <v>6</v>
      </c>
      <c r="Y374" s="114" t="s">
        <v>201</v>
      </c>
      <c r="Z374" s="92">
        <f>INDEX($AS$3:$AV$6,MATCH($W374,$AR$3:$AR$6,FALSE),MATCH($Y374,AS$7:$AV$7,FALSE))</f>
        <v>8</v>
      </c>
      <c r="AA374" s="92" t="s">
        <v>254</v>
      </c>
      <c r="AB374" s="92"/>
      <c r="AC374" s="92"/>
      <c r="AD374" s="113"/>
      <c r="AE374" s="113" t="s">
        <v>337</v>
      </c>
      <c r="AF374" s="113" t="s">
        <v>258</v>
      </c>
      <c r="AG3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374" s="109" t="s">
        <v>259</v>
      </c>
      <c r="AI374" s="113" t="s">
        <v>53</v>
      </c>
      <c r="AJ374" s="113" t="s">
        <v>6</v>
      </c>
      <c r="AK374" s="114" t="s">
        <v>201</v>
      </c>
      <c r="AL374" s="92">
        <f t="shared" si="12"/>
        <v>4</v>
      </c>
      <c r="AM3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4" s="118"/>
      <c r="AO374" s="115" t="str">
        <f t="shared" si="13"/>
        <v>SI</v>
      </c>
      <c r="AP37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4" s="92" t="e" vm="14">
        <f>_xlfn.XLOOKUP(año24[[#This Row],[VALORACION DEL RIESGO RESULTANTE CON CONTROLES (Riesgo residual) - INTERPRETACIÓN DEL RIESGO]], Nivel[Calsificación], Nivel[Imagen])</f>
        <v>#VALUE!</v>
      </c>
    </row>
    <row r="375" spans="2:43" ht="122.4" x14ac:dyDescent="0.2">
      <c r="B375" s="92">
        <v>366</v>
      </c>
      <c r="C375" s="92">
        <v>2024</v>
      </c>
      <c r="D375" s="92" t="s">
        <v>244</v>
      </c>
      <c r="E375" s="109" t="s">
        <v>183</v>
      </c>
      <c r="F375" s="109" t="s">
        <v>563</v>
      </c>
      <c r="G375" s="109" t="s">
        <v>427</v>
      </c>
      <c r="H375" s="92" t="s">
        <v>549</v>
      </c>
      <c r="I375" s="92" t="s">
        <v>70</v>
      </c>
      <c r="J375" s="92" t="e" vm="13">
        <f>_xlfn.XLOOKUP(año24[[#This Row],[PELIGRO -Tipo]], Tabla12[Calsificación], Tabla12[Imagen])</f>
        <v>#VALUE!</v>
      </c>
      <c r="K375" s="92" t="s">
        <v>123</v>
      </c>
      <c r="L375" s="92" t="s">
        <v>128</v>
      </c>
      <c r="M375" s="112" t="s">
        <v>249</v>
      </c>
      <c r="N375" s="112" t="s">
        <v>250</v>
      </c>
      <c r="O375" s="112">
        <v>2</v>
      </c>
      <c r="P375" s="112">
        <v>22</v>
      </c>
      <c r="Q375" s="112">
        <v>2</v>
      </c>
      <c r="R375" s="112">
        <v>8</v>
      </c>
      <c r="S375" s="92" t="s">
        <v>138</v>
      </c>
      <c r="T375" s="92" t="s">
        <v>335</v>
      </c>
      <c r="U375" s="92" t="s">
        <v>282</v>
      </c>
      <c r="V375" s="113" t="s">
        <v>336</v>
      </c>
      <c r="W375" s="113" t="s">
        <v>51</v>
      </c>
      <c r="X375" s="113" t="s">
        <v>6</v>
      </c>
      <c r="Y375" s="114" t="s">
        <v>201</v>
      </c>
      <c r="Z375" s="92">
        <f>INDEX($AS$3:$AV$6,MATCH($W375,$AR$3:$AR$6,FALSE),MATCH($Y375,AS$7:$AV$7,FALSE))</f>
        <v>8</v>
      </c>
      <c r="AA375" s="92" t="s">
        <v>254</v>
      </c>
      <c r="AB375" s="92"/>
      <c r="AC375" s="92"/>
      <c r="AD375" s="113"/>
      <c r="AE375" s="113" t="s">
        <v>337</v>
      </c>
      <c r="AF375" s="113" t="s">
        <v>258</v>
      </c>
      <c r="AG3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375" s="109" t="s">
        <v>259</v>
      </c>
      <c r="AI375" s="113" t="s">
        <v>53</v>
      </c>
      <c r="AJ375" s="113" t="s">
        <v>6</v>
      </c>
      <c r="AK375" s="114" t="s">
        <v>201</v>
      </c>
      <c r="AL375" s="92">
        <f t="shared" si="12"/>
        <v>4</v>
      </c>
      <c r="AM3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5" s="118"/>
      <c r="AO375" s="115" t="str">
        <f t="shared" si="13"/>
        <v>SI</v>
      </c>
      <c r="AP3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5" s="92" t="e" vm="14">
        <f>_xlfn.XLOOKUP(año24[[#This Row],[VALORACION DEL RIESGO RESULTANTE CON CONTROLES (Riesgo residual) - INTERPRETACIÓN DEL RIESGO]], Nivel[Calsificación], Nivel[Imagen])</f>
        <v>#VALUE!</v>
      </c>
    </row>
    <row r="376" spans="2:43" ht="244.8" x14ac:dyDescent="0.2">
      <c r="B376" s="92">
        <v>367</v>
      </c>
      <c r="C376" s="92">
        <v>2024</v>
      </c>
      <c r="D376" s="92" t="s">
        <v>244</v>
      </c>
      <c r="E376" s="109" t="s">
        <v>183</v>
      </c>
      <c r="F376" s="109" t="s">
        <v>563</v>
      </c>
      <c r="G376" s="109" t="s">
        <v>427</v>
      </c>
      <c r="H376" s="92" t="s">
        <v>550</v>
      </c>
      <c r="I376" s="92" t="s">
        <v>70</v>
      </c>
      <c r="J376" s="92" t="e" vm="13">
        <f>_xlfn.XLOOKUP(año24[[#This Row],[PELIGRO -Tipo]], Tabla12[Calsificación], Tabla12[Imagen])</f>
        <v>#VALUE!</v>
      </c>
      <c r="K376" s="92" t="s">
        <v>79</v>
      </c>
      <c r="L376" s="92" t="s">
        <v>128</v>
      </c>
      <c r="M376" s="112" t="s">
        <v>249</v>
      </c>
      <c r="N376" s="112" t="s">
        <v>250</v>
      </c>
      <c r="O376" s="112">
        <v>2</v>
      </c>
      <c r="P376" s="112">
        <v>25</v>
      </c>
      <c r="Q376" s="112">
        <v>2</v>
      </c>
      <c r="R376" s="112">
        <v>8</v>
      </c>
      <c r="S376" s="92" t="s">
        <v>138</v>
      </c>
      <c r="T376" s="92" t="s">
        <v>350</v>
      </c>
      <c r="U376" s="92" t="s">
        <v>300</v>
      </c>
      <c r="V376" s="113" t="s">
        <v>301</v>
      </c>
      <c r="W376" s="113" t="s">
        <v>52</v>
      </c>
      <c r="X376" s="113" t="s">
        <v>6</v>
      </c>
      <c r="Y376" s="114" t="s">
        <v>40</v>
      </c>
      <c r="Z376" s="92">
        <f>INDEX($AS$3:$AV$6,MATCH($W376,$AR$3:$AR$6,FALSE),MATCH($Y376,AS$7:$AV$7,FALSE))</f>
        <v>9</v>
      </c>
      <c r="AA376" s="92" t="s">
        <v>254</v>
      </c>
      <c r="AB376" s="92" t="s">
        <v>255</v>
      </c>
      <c r="AC376" s="92" t="s">
        <v>255</v>
      </c>
      <c r="AD376" s="113" t="s">
        <v>302</v>
      </c>
      <c r="AE376" s="113" t="s">
        <v>303</v>
      </c>
      <c r="AF376" s="113" t="s">
        <v>258</v>
      </c>
      <c r="AG3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76" s="109" t="s">
        <v>259</v>
      </c>
      <c r="AI376" s="113" t="s">
        <v>53</v>
      </c>
      <c r="AJ376" s="113" t="s">
        <v>6</v>
      </c>
      <c r="AK376" s="114" t="s">
        <v>201</v>
      </c>
      <c r="AL376" s="92">
        <f t="shared" si="12"/>
        <v>4</v>
      </c>
      <c r="AM3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6" s="118"/>
      <c r="AO376" s="115" t="str">
        <f t="shared" si="13"/>
        <v>SI</v>
      </c>
      <c r="AP3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6" s="92" t="e" vm="14">
        <f>_xlfn.XLOOKUP(año24[[#This Row],[VALORACION DEL RIESGO RESULTANTE CON CONTROLES (Riesgo residual) - INTERPRETACIÓN DEL RIESGO]], Nivel[Calsificación], Nivel[Imagen])</f>
        <v>#VALUE!</v>
      </c>
    </row>
    <row r="377" spans="2:43" ht="244.8" x14ac:dyDescent="0.2">
      <c r="B377" s="92">
        <v>368</v>
      </c>
      <c r="C377" s="92">
        <v>2024</v>
      </c>
      <c r="D377" s="92" t="s">
        <v>244</v>
      </c>
      <c r="E377" s="109" t="s">
        <v>183</v>
      </c>
      <c r="F377" s="109" t="s">
        <v>563</v>
      </c>
      <c r="G377" s="109" t="s">
        <v>427</v>
      </c>
      <c r="H377" s="92" t="s">
        <v>551</v>
      </c>
      <c r="I377" s="92" t="s">
        <v>70</v>
      </c>
      <c r="J377" s="92" t="e" vm="13">
        <f>_xlfn.XLOOKUP(año24[[#This Row],[PELIGRO -Tipo]], Tabla12[Calsificación], Tabla12[Imagen])</f>
        <v>#VALUE!</v>
      </c>
      <c r="K377" s="92" t="s">
        <v>79</v>
      </c>
      <c r="L377" s="92" t="s">
        <v>128</v>
      </c>
      <c r="M377" s="112" t="s">
        <v>249</v>
      </c>
      <c r="N377" s="112" t="s">
        <v>250</v>
      </c>
      <c r="O377" s="112">
        <v>2</v>
      </c>
      <c r="P377" s="112">
        <v>25</v>
      </c>
      <c r="Q377" s="112">
        <v>2</v>
      </c>
      <c r="R377" s="112">
        <v>8</v>
      </c>
      <c r="S377" s="92" t="s">
        <v>138</v>
      </c>
      <c r="T377" s="92" t="s">
        <v>543</v>
      </c>
      <c r="U377" s="92" t="s">
        <v>300</v>
      </c>
      <c r="V377" s="113" t="s">
        <v>301</v>
      </c>
      <c r="W377" s="113" t="s">
        <v>52</v>
      </c>
      <c r="X377" s="113" t="s">
        <v>6</v>
      </c>
      <c r="Y377" s="114" t="s">
        <v>40</v>
      </c>
      <c r="Z377" s="92">
        <f>INDEX($AS$3:$AV$6,MATCH($W377,$AR$3:$AR$6,FALSE),MATCH($Y377,AS$7:$AV$7,FALSE))</f>
        <v>9</v>
      </c>
      <c r="AA377" s="92" t="s">
        <v>254</v>
      </c>
      <c r="AB377" s="92" t="s">
        <v>255</v>
      </c>
      <c r="AC377" s="92" t="s">
        <v>255</v>
      </c>
      <c r="AD377" s="113" t="s">
        <v>302</v>
      </c>
      <c r="AE377" s="113" t="s">
        <v>303</v>
      </c>
      <c r="AF377" s="113" t="s">
        <v>258</v>
      </c>
      <c r="AG3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77" s="109" t="s">
        <v>259</v>
      </c>
      <c r="AI377" s="113" t="s">
        <v>53</v>
      </c>
      <c r="AJ377" s="113" t="s">
        <v>6</v>
      </c>
      <c r="AK377" s="114" t="s">
        <v>201</v>
      </c>
      <c r="AL377" s="92">
        <f t="shared" si="12"/>
        <v>4</v>
      </c>
      <c r="AM3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7" s="118"/>
      <c r="AO377" s="115" t="str">
        <f t="shared" si="13"/>
        <v>SI</v>
      </c>
      <c r="AP3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7" s="92" t="e" vm="14">
        <f>_xlfn.XLOOKUP(año24[[#This Row],[VALORACION DEL RIESGO RESULTANTE CON CONTROLES (Riesgo residual) - INTERPRETACIÓN DEL RIESGO]], Nivel[Calsificación], Nivel[Imagen])</f>
        <v>#VALUE!</v>
      </c>
    </row>
    <row r="378" spans="2:43" ht="244.8" x14ac:dyDescent="0.2">
      <c r="B378" s="92">
        <v>369</v>
      </c>
      <c r="C378" s="92">
        <v>2024</v>
      </c>
      <c r="D378" s="92" t="s">
        <v>244</v>
      </c>
      <c r="E378" s="109" t="s">
        <v>183</v>
      </c>
      <c r="F378" s="109" t="s">
        <v>563</v>
      </c>
      <c r="G378" s="109" t="s">
        <v>427</v>
      </c>
      <c r="H378" s="92" t="s">
        <v>552</v>
      </c>
      <c r="I378" s="92" t="s">
        <v>70</v>
      </c>
      <c r="J378" s="92" t="e" vm="13">
        <f>_xlfn.XLOOKUP(año24[[#This Row],[PELIGRO -Tipo]], Tabla12[Calsificación], Tabla12[Imagen])</f>
        <v>#VALUE!</v>
      </c>
      <c r="K378" s="92" t="s">
        <v>79</v>
      </c>
      <c r="L378" s="92" t="s">
        <v>128</v>
      </c>
      <c r="M378" s="112" t="s">
        <v>249</v>
      </c>
      <c r="N378" s="112" t="s">
        <v>250</v>
      </c>
      <c r="O378" s="112">
        <v>2</v>
      </c>
      <c r="P378" s="112">
        <v>25</v>
      </c>
      <c r="Q378" s="112">
        <v>2</v>
      </c>
      <c r="R378" s="112">
        <v>8</v>
      </c>
      <c r="S378" s="92" t="s">
        <v>138</v>
      </c>
      <c r="T378" s="92" t="s">
        <v>350</v>
      </c>
      <c r="U378" s="92" t="s">
        <v>300</v>
      </c>
      <c r="V378" s="113" t="s">
        <v>301</v>
      </c>
      <c r="W378" s="113" t="s">
        <v>52</v>
      </c>
      <c r="X378" s="113" t="s">
        <v>6</v>
      </c>
      <c r="Y378" s="114" t="s">
        <v>40</v>
      </c>
      <c r="Z378" s="92">
        <f>INDEX($AS$3:$AV$6,MATCH($W378,$AR$3:$AR$6,FALSE),MATCH($Y378,AS$7:$AV$7,FALSE))</f>
        <v>9</v>
      </c>
      <c r="AA378" s="92" t="s">
        <v>254</v>
      </c>
      <c r="AB378" s="92" t="s">
        <v>255</v>
      </c>
      <c r="AC378" s="92" t="s">
        <v>255</v>
      </c>
      <c r="AD378" s="113" t="s">
        <v>302</v>
      </c>
      <c r="AE378" s="113" t="s">
        <v>303</v>
      </c>
      <c r="AF378" s="113" t="s">
        <v>258</v>
      </c>
      <c r="AG3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78" s="109" t="s">
        <v>259</v>
      </c>
      <c r="AI378" s="113" t="s">
        <v>53</v>
      </c>
      <c r="AJ378" s="113" t="s">
        <v>6</v>
      </c>
      <c r="AK378" s="114" t="s">
        <v>201</v>
      </c>
      <c r="AL378" s="92">
        <f t="shared" si="12"/>
        <v>4</v>
      </c>
      <c r="AM3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8" s="118"/>
      <c r="AO378" s="115" t="str">
        <f t="shared" si="13"/>
        <v>SI</v>
      </c>
      <c r="AP37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8" s="92" t="e" vm="14">
        <f>_xlfn.XLOOKUP(año24[[#This Row],[VALORACION DEL RIESGO RESULTANTE CON CONTROLES (Riesgo residual) - INTERPRETACIÓN DEL RIESGO]], Nivel[Calsificación], Nivel[Imagen])</f>
        <v>#VALUE!</v>
      </c>
    </row>
    <row r="379" spans="2:43" ht="244.8" x14ac:dyDescent="0.2">
      <c r="B379" s="92">
        <v>370</v>
      </c>
      <c r="C379" s="92">
        <v>2024</v>
      </c>
      <c r="D379" s="92" t="s">
        <v>244</v>
      </c>
      <c r="E379" s="109" t="s">
        <v>183</v>
      </c>
      <c r="F379" s="109" t="s">
        <v>563</v>
      </c>
      <c r="G379" s="109" t="s">
        <v>427</v>
      </c>
      <c r="H379" s="92" t="s">
        <v>553</v>
      </c>
      <c r="I379" s="92" t="s">
        <v>70</v>
      </c>
      <c r="J379" s="92" t="e" vm="13">
        <f>_xlfn.XLOOKUP(año24[[#This Row],[PELIGRO -Tipo]], Tabla12[Calsificación], Tabla12[Imagen])</f>
        <v>#VALUE!</v>
      </c>
      <c r="K379" s="92" t="s">
        <v>79</v>
      </c>
      <c r="L379" s="92" t="s">
        <v>128</v>
      </c>
      <c r="M379" s="112" t="s">
        <v>249</v>
      </c>
      <c r="N379" s="112" t="s">
        <v>250</v>
      </c>
      <c r="O379" s="112">
        <v>2</v>
      </c>
      <c r="P379" s="112">
        <v>25</v>
      </c>
      <c r="Q379" s="112">
        <v>2</v>
      </c>
      <c r="R379" s="112">
        <v>8</v>
      </c>
      <c r="S379" s="92" t="s">
        <v>138</v>
      </c>
      <c r="T379" s="92"/>
      <c r="U379" s="92" t="s">
        <v>339</v>
      </c>
      <c r="V379" s="113" t="s">
        <v>301</v>
      </c>
      <c r="W379" s="113" t="s">
        <v>52</v>
      </c>
      <c r="X379" s="113" t="s">
        <v>6</v>
      </c>
      <c r="Y379" s="114" t="s">
        <v>40</v>
      </c>
      <c r="Z379" s="92">
        <f>INDEX($AS$3:$AV$6,MATCH($W379,$AR$3:$AR$6,FALSE),MATCH($Y379,AS$7:$AV$7,FALSE))</f>
        <v>9</v>
      </c>
      <c r="AA379" s="92" t="s">
        <v>254</v>
      </c>
      <c r="AB379" s="92" t="s">
        <v>255</v>
      </c>
      <c r="AC379" s="92" t="s">
        <v>255</v>
      </c>
      <c r="AD379" s="113" t="s">
        <v>302</v>
      </c>
      <c r="AE379" s="113" t="s">
        <v>303</v>
      </c>
      <c r="AF379" s="113" t="s">
        <v>258</v>
      </c>
      <c r="AG3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79" s="109" t="s">
        <v>259</v>
      </c>
      <c r="AI379" s="113" t="s">
        <v>53</v>
      </c>
      <c r="AJ379" s="113" t="s">
        <v>6</v>
      </c>
      <c r="AK379" s="114" t="s">
        <v>201</v>
      </c>
      <c r="AL379" s="92">
        <f t="shared" si="12"/>
        <v>4</v>
      </c>
      <c r="AM3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79" s="118"/>
      <c r="AO379" s="115" t="str">
        <f t="shared" si="13"/>
        <v>SI</v>
      </c>
      <c r="AP37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79" s="92" t="e" vm="14">
        <f>_xlfn.XLOOKUP(año24[[#This Row],[VALORACION DEL RIESGO RESULTANTE CON CONTROLES (Riesgo residual) - INTERPRETACIÓN DEL RIESGO]], Nivel[Calsificación], Nivel[Imagen])</f>
        <v>#VALUE!</v>
      </c>
    </row>
    <row r="380" spans="2:43" ht="244.8" x14ac:dyDescent="0.2">
      <c r="B380" s="92">
        <v>371</v>
      </c>
      <c r="C380" s="92">
        <v>2024</v>
      </c>
      <c r="D380" s="92" t="s">
        <v>244</v>
      </c>
      <c r="E380" s="109" t="s">
        <v>183</v>
      </c>
      <c r="F380" s="109" t="s">
        <v>563</v>
      </c>
      <c r="G380" s="109" t="s">
        <v>427</v>
      </c>
      <c r="H380" s="92" t="s">
        <v>554</v>
      </c>
      <c r="I380" s="92" t="s">
        <v>70</v>
      </c>
      <c r="J380" s="92" t="e" vm="13">
        <f>_xlfn.XLOOKUP(año24[[#This Row],[PELIGRO -Tipo]], Tabla12[Calsificación], Tabla12[Imagen])</f>
        <v>#VALUE!</v>
      </c>
      <c r="K380" s="92" t="s">
        <v>79</v>
      </c>
      <c r="L380" s="92" t="s">
        <v>128</v>
      </c>
      <c r="M380" s="112" t="s">
        <v>249</v>
      </c>
      <c r="N380" s="112" t="s">
        <v>250</v>
      </c>
      <c r="O380" s="112">
        <v>2</v>
      </c>
      <c r="P380" s="112">
        <v>25</v>
      </c>
      <c r="Q380" s="112">
        <v>2</v>
      </c>
      <c r="R380" s="112">
        <v>8</v>
      </c>
      <c r="S380" s="92" t="s">
        <v>138</v>
      </c>
      <c r="T380" s="92" t="s">
        <v>350</v>
      </c>
      <c r="U380" s="92" t="s">
        <v>300</v>
      </c>
      <c r="V380" s="113" t="s">
        <v>301</v>
      </c>
      <c r="W380" s="113" t="s">
        <v>52</v>
      </c>
      <c r="X380" s="113" t="s">
        <v>6</v>
      </c>
      <c r="Y380" s="114" t="s">
        <v>40</v>
      </c>
      <c r="Z380" s="92">
        <f>INDEX($AS$3:$AV$6,MATCH($W380,$AR$3:$AR$6,FALSE),MATCH($Y380,AS$7:$AV$7,FALSE))</f>
        <v>9</v>
      </c>
      <c r="AA380" s="92" t="s">
        <v>254</v>
      </c>
      <c r="AB380" s="92" t="s">
        <v>255</v>
      </c>
      <c r="AC380" s="92" t="s">
        <v>255</v>
      </c>
      <c r="AD380" s="113" t="s">
        <v>302</v>
      </c>
      <c r="AE380" s="113" t="s">
        <v>303</v>
      </c>
      <c r="AF380" s="113" t="s">
        <v>258</v>
      </c>
      <c r="AG3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80" s="109" t="s">
        <v>259</v>
      </c>
      <c r="AI380" s="113" t="s">
        <v>53</v>
      </c>
      <c r="AJ380" s="113" t="s">
        <v>6</v>
      </c>
      <c r="AK380" s="114" t="s">
        <v>201</v>
      </c>
      <c r="AL380" s="92">
        <f t="shared" si="12"/>
        <v>4</v>
      </c>
      <c r="AM3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0" s="118"/>
      <c r="AO380" s="115" t="str">
        <f t="shared" si="13"/>
        <v>SI</v>
      </c>
      <c r="AP38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80" s="92" t="e" vm="14">
        <f>_xlfn.XLOOKUP(año24[[#This Row],[VALORACION DEL RIESGO RESULTANTE CON CONTROLES (Riesgo residual) - INTERPRETACIÓN DEL RIESGO]], Nivel[Calsificación], Nivel[Imagen])</f>
        <v>#VALUE!</v>
      </c>
    </row>
    <row r="381" spans="2:43" ht="244.8" x14ac:dyDescent="0.2">
      <c r="B381" s="92">
        <v>372</v>
      </c>
      <c r="C381" s="92">
        <v>2024</v>
      </c>
      <c r="D381" s="92" t="s">
        <v>244</v>
      </c>
      <c r="E381" s="109" t="s">
        <v>183</v>
      </c>
      <c r="F381" s="109" t="s">
        <v>563</v>
      </c>
      <c r="G381" s="109" t="s">
        <v>427</v>
      </c>
      <c r="H381" s="92" t="s">
        <v>555</v>
      </c>
      <c r="I381" s="92" t="s">
        <v>70</v>
      </c>
      <c r="J381" s="92" t="e" vm="13">
        <f>_xlfn.XLOOKUP(año24[[#This Row],[PELIGRO -Tipo]], Tabla12[Calsificación], Tabla12[Imagen])</f>
        <v>#VALUE!</v>
      </c>
      <c r="K381" s="92" t="s">
        <v>79</v>
      </c>
      <c r="L381" s="92" t="s">
        <v>128</v>
      </c>
      <c r="M381" s="112" t="s">
        <v>249</v>
      </c>
      <c r="N381" s="112" t="s">
        <v>250</v>
      </c>
      <c r="O381" s="112">
        <v>2</v>
      </c>
      <c r="P381" s="112">
        <v>25</v>
      </c>
      <c r="Q381" s="112">
        <v>2</v>
      </c>
      <c r="R381" s="112">
        <v>8</v>
      </c>
      <c r="S381" s="92" t="s">
        <v>138</v>
      </c>
      <c r="T381" s="92" t="s">
        <v>350</v>
      </c>
      <c r="U381" s="92" t="s">
        <v>300</v>
      </c>
      <c r="V381" s="113" t="s">
        <v>301</v>
      </c>
      <c r="W381" s="113" t="s">
        <v>52</v>
      </c>
      <c r="X381" s="113" t="s">
        <v>6</v>
      </c>
      <c r="Y381" s="114" t="s">
        <v>40</v>
      </c>
      <c r="Z381" s="92">
        <f>INDEX($AS$3:$AV$6,MATCH($W381,$AR$3:$AR$6,FALSE),MATCH($Y381,AS$7:$AV$7,FALSE))</f>
        <v>9</v>
      </c>
      <c r="AA381" s="92" t="s">
        <v>254</v>
      </c>
      <c r="AB381" s="92" t="s">
        <v>255</v>
      </c>
      <c r="AC381" s="92" t="s">
        <v>255</v>
      </c>
      <c r="AD381" s="113" t="s">
        <v>302</v>
      </c>
      <c r="AE381" s="113" t="s">
        <v>303</v>
      </c>
      <c r="AF381" s="113" t="s">
        <v>258</v>
      </c>
      <c r="AG3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81" s="109" t="s">
        <v>259</v>
      </c>
      <c r="AI381" s="113" t="s">
        <v>53</v>
      </c>
      <c r="AJ381" s="113" t="s">
        <v>6</v>
      </c>
      <c r="AK381" s="114" t="s">
        <v>201</v>
      </c>
      <c r="AL381" s="92">
        <f t="shared" si="12"/>
        <v>4</v>
      </c>
      <c r="AM3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1" s="118"/>
      <c r="AO381" s="115" t="str">
        <f t="shared" si="13"/>
        <v>SI</v>
      </c>
      <c r="AP38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81" s="92" t="e" vm="14">
        <f>_xlfn.XLOOKUP(año24[[#This Row],[VALORACION DEL RIESGO RESULTANTE CON CONTROLES (Riesgo residual) - INTERPRETACIÓN DEL RIESGO]], Nivel[Calsificación], Nivel[Imagen])</f>
        <v>#VALUE!</v>
      </c>
    </row>
    <row r="382" spans="2:43" ht="244.8" x14ac:dyDescent="0.2">
      <c r="B382" s="92">
        <v>373</v>
      </c>
      <c r="C382" s="92">
        <v>2024</v>
      </c>
      <c r="D382" s="92" t="s">
        <v>244</v>
      </c>
      <c r="E382" s="109" t="s">
        <v>183</v>
      </c>
      <c r="F382" s="109" t="s">
        <v>563</v>
      </c>
      <c r="G382" s="109" t="s">
        <v>427</v>
      </c>
      <c r="H382" s="92" t="s">
        <v>556</v>
      </c>
      <c r="I382" s="92" t="s">
        <v>70</v>
      </c>
      <c r="J382" s="92" t="e" vm="13">
        <f>_xlfn.XLOOKUP(año24[[#This Row],[PELIGRO -Tipo]], Tabla12[Calsificación], Tabla12[Imagen])</f>
        <v>#VALUE!</v>
      </c>
      <c r="K382" s="92" t="s">
        <v>79</v>
      </c>
      <c r="L382" s="92" t="s">
        <v>128</v>
      </c>
      <c r="M382" s="112" t="s">
        <v>249</v>
      </c>
      <c r="N382" s="112" t="s">
        <v>250</v>
      </c>
      <c r="O382" s="112">
        <v>2</v>
      </c>
      <c r="P382" s="112">
        <v>25</v>
      </c>
      <c r="Q382" s="112">
        <v>2</v>
      </c>
      <c r="R382" s="112">
        <v>8</v>
      </c>
      <c r="S382" s="92" t="s">
        <v>138</v>
      </c>
      <c r="T382" s="92" t="s">
        <v>366</v>
      </c>
      <c r="U382" s="92" t="s">
        <v>339</v>
      </c>
      <c r="V382" s="113" t="s">
        <v>301</v>
      </c>
      <c r="W382" s="113" t="s">
        <v>52</v>
      </c>
      <c r="X382" s="113" t="s">
        <v>6</v>
      </c>
      <c r="Y382" s="114" t="s">
        <v>40</v>
      </c>
      <c r="Z382" s="92">
        <f>INDEX($AS$3:$AV$6,MATCH($W382,$AR$3:$AR$6,FALSE),MATCH($Y382,AS$7:$AV$7,FALSE))</f>
        <v>9</v>
      </c>
      <c r="AA382" s="92" t="s">
        <v>254</v>
      </c>
      <c r="AB382" s="92" t="s">
        <v>255</v>
      </c>
      <c r="AC382" s="92" t="s">
        <v>255</v>
      </c>
      <c r="AD382" s="113" t="s">
        <v>302</v>
      </c>
      <c r="AE382" s="113" t="s">
        <v>303</v>
      </c>
      <c r="AF382" s="113" t="s">
        <v>258</v>
      </c>
      <c r="AG3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82" s="109" t="s">
        <v>259</v>
      </c>
      <c r="AI382" s="113" t="s">
        <v>53</v>
      </c>
      <c r="AJ382" s="113" t="s">
        <v>6</v>
      </c>
      <c r="AK382" s="114" t="s">
        <v>201</v>
      </c>
      <c r="AL382" s="92">
        <f t="shared" si="12"/>
        <v>4</v>
      </c>
      <c r="AM3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2" s="118"/>
      <c r="AO382" s="115" t="str">
        <f t="shared" si="13"/>
        <v>SI</v>
      </c>
      <c r="AP38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82" s="92" t="e" vm="14">
        <f>_xlfn.XLOOKUP(año24[[#This Row],[VALORACION DEL RIESGO RESULTANTE CON CONTROLES (Riesgo residual) - INTERPRETACIÓN DEL RIESGO]], Nivel[Calsificación], Nivel[Imagen])</f>
        <v>#VALUE!</v>
      </c>
    </row>
    <row r="383" spans="2:43" ht="244.8" x14ac:dyDescent="0.2">
      <c r="B383" s="92">
        <v>374</v>
      </c>
      <c r="C383" s="92">
        <v>2024</v>
      </c>
      <c r="D383" s="92" t="s">
        <v>244</v>
      </c>
      <c r="E383" s="109" t="s">
        <v>183</v>
      </c>
      <c r="F383" s="109" t="s">
        <v>563</v>
      </c>
      <c r="G383" s="109" t="s">
        <v>427</v>
      </c>
      <c r="H383" s="92" t="s">
        <v>557</v>
      </c>
      <c r="I383" s="92" t="s">
        <v>70</v>
      </c>
      <c r="J383" s="92" t="e" vm="13">
        <f>_xlfn.XLOOKUP(año24[[#This Row],[PELIGRO -Tipo]], Tabla12[Calsificación], Tabla12[Imagen])</f>
        <v>#VALUE!</v>
      </c>
      <c r="K383" s="92" t="s">
        <v>79</v>
      </c>
      <c r="L383" s="92" t="s">
        <v>128</v>
      </c>
      <c r="M383" s="112" t="s">
        <v>249</v>
      </c>
      <c r="N383" s="112" t="s">
        <v>250</v>
      </c>
      <c r="O383" s="112">
        <v>2</v>
      </c>
      <c r="P383" s="112">
        <v>25</v>
      </c>
      <c r="Q383" s="112">
        <v>2</v>
      </c>
      <c r="R383" s="112">
        <v>8</v>
      </c>
      <c r="S383" s="92" t="s">
        <v>138</v>
      </c>
      <c r="T383" s="92" t="s">
        <v>366</v>
      </c>
      <c r="U383" s="92" t="s">
        <v>300</v>
      </c>
      <c r="V383" s="113" t="s">
        <v>301</v>
      </c>
      <c r="W383" s="113" t="s">
        <v>52</v>
      </c>
      <c r="X383" s="113" t="s">
        <v>6</v>
      </c>
      <c r="Y383" s="114" t="s">
        <v>40</v>
      </c>
      <c r="Z383" s="92">
        <f>INDEX($AS$3:$AV$6,MATCH($W383,$AR$3:$AR$6,FALSE),MATCH($Y383,AS$7:$AV$7,FALSE))</f>
        <v>9</v>
      </c>
      <c r="AA383" s="92" t="s">
        <v>254</v>
      </c>
      <c r="AB383" s="92" t="s">
        <v>255</v>
      </c>
      <c r="AC383" s="92" t="s">
        <v>255</v>
      </c>
      <c r="AD383" s="113" t="s">
        <v>302</v>
      </c>
      <c r="AE383" s="113" t="s">
        <v>303</v>
      </c>
      <c r="AF383" s="113" t="s">
        <v>258</v>
      </c>
      <c r="AG3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83" s="109" t="s">
        <v>259</v>
      </c>
      <c r="AI383" s="113" t="s">
        <v>53</v>
      </c>
      <c r="AJ383" s="113" t="s">
        <v>6</v>
      </c>
      <c r="AK383" s="114" t="s">
        <v>201</v>
      </c>
      <c r="AL383" s="92">
        <f t="shared" si="12"/>
        <v>4</v>
      </c>
      <c r="AM3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3" s="118"/>
      <c r="AO383" s="115" t="str">
        <f t="shared" si="13"/>
        <v>SI</v>
      </c>
      <c r="AP38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83" s="92" t="e" vm="14">
        <f>_xlfn.XLOOKUP(año24[[#This Row],[VALORACION DEL RIESGO RESULTANTE CON CONTROLES (Riesgo residual) - INTERPRETACIÓN DEL RIESGO]], Nivel[Calsificación], Nivel[Imagen])</f>
        <v>#VALUE!</v>
      </c>
    </row>
    <row r="384" spans="2:43" ht="244.8" x14ac:dyDescent="0.2">
      <c r="B384" s="92">
        <v>375</v>
      </c>
      <c r="C384" s="92">
        <v>2024</v>
      </c>
      <c r="D384" s="92" t="s">
        <v>244</v>
      </c>
      <c r="E384" s="109" t="s">
        <v>183</v>
      </c>
      <c r="F384" s="109" t="s">
        <v>563</v>
      </c>
      <c r="G384" s="109" t="s">
        <v>427</v>
      </c>
      <c r="H384" s="92" t="s">
        <v>558</v>
      </c>
      <c r="I384" s="92" t="s">
        <v>70</v>
      </c>
      <c r="J384" s="92" t="e" vm="13">
        <f>_xlfn.XLOOKUP(año24[[#This Row],[PELIGRO -Tipo]], Tabla12[Calsificación], Tabla12[Imagen])</f>
        <v>#VALUE!</v>
      </c>
      <c r="K384" s="92" t="s">
        <v>79</v>
      </c>
      <c r="L384" s="92" t="s">
        <v>128</v>
      </c>
      <c r="M384" s="112" t="s">
        <v>249</v>
      </c>
      <c r="N384" s="112" t="s">
        <v>250</v>
      </c>
      <c r="O384" s="112">
        <v>2</v>
      </c>
      <c r="P384" s="112">
        <v>25</v>
      </c>
      <c r="Q384" s="112">
        <v>2</v>
      </c>
      <c r="R384" s="112">
        <v>8</v>
      </c>
      <c r="S384" s="92" t="s">
        <v>138</v>
      </c>
      <c r="T384" s="92"/>
      <c r="U384" s="92" t="s">
        <v>339</v>
      </c>
      <c r="V384" s="113" t="s">
        <v>301</v>
      </c>
      <c r="W384" s="113" t="s">
        <v>52</v>
      </c>
      <c r="X384" s="113" t="s">
        <v>6</v>
      </c>
      <c r="Y384" s="114" t="s">
        <v>40</v>
      </c>
      <c r="Z384" s="92">
        <f>INDEX($AS$3:$AV$6,MATCH($W384,$AR$3:$AR$6,FALSE),MATCH($Y384,AS$7:$AV$7,FALSE))</f>
        <v>9</v>
      </c>
      <c r="AA384" s="92" t="s">
        <v>254</v>
      </c>
      <c r="AB384" s="92" t="s">
        <v>255</v>
      </c>
      <c r="AC384" s="92" t="s">
        <v>255</v>
      </c>
      <c r="AD384" s="113" t="s">
        <v>302</v>
      </c>
      <c r="AE384" s="113" t="s">
        <v>303</v>
      </c>
      <c r="AF384" s="113" t="s">
        <v>258</v>
      </c>
      <c r="AG3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84" s="109" t="s">
        <v>259</v>
      </c>
      <c r="AI384" s="113" t="s">
        <v>53</v>
      </c>
      <c r="AJ384" s="113" t="s">
        <v>6</v>
      </c>
      <c r="AK384" s="114" t="s">
        <v>201</v>
      </c>
      <c r="AL384" s="92">
        <f t="shared" si="12"/>
        <v>4</v>
      </c>
      <c r="AM3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4" s="118"/>
      <c r="AO384" s="115" t="str">
        <f t="shared" si="13"/>
        <v>SI</v>
      </c>
      <c r="AP38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84" s="92" t="e" vm="14">
        <f>_xlfn.XLOOKUP(año24[[#This Row],[VALORACION DEL RIESGO RESULTANTE CON CONTROLES (Riesgo residual) - INTERPRETACIÓN DEL RIESGO]], Nivel[Calsificación], Nivel[Imagen])</f>
        <v>#VALUE!</v>
      </c>
    </row>
    <row r="385" spans="2:43" ht="244.8" x14ac:dyDescent="0.2">
      <c r="B385" s="92">
        <v>376</v>
      </c>
      <c r="C385" s="92">
        <v>2024</v>
      </c>
      <c r="D385" s="92" t="s">
        <v>244</v>
      </c>
      <c r="E385" s="109" t="s">
        <v>183</v>
      </c>
      <c r="F385" s="109" t="s">
        <v>563</v>
      </c>
      <c r="G385" s="109" t="s">
        <v>427</v>
      </c>
      <c r="H385" s="92" t="s">
        <v>559</v>
      </c>
      <c r="I385" s="92" t="s">
        <v>70</v>
      </c>
      <c r="J385" s="92" t="e" vm="13">
        <f>_xlfn.XLOOKUP(año24[[#This Row],[PELIGRO -Tipo]], Tabla12[Calsificación], Tabla12[Imagen])</f>
        <v>#VALUE!</v>
      </c>
      <c r="K385" s="92" t="s">
        <v>79</v>
      </c>
      <c r="L385" s="92" t="s">
        <v>128</v>
      </c>
      <c r="M385" s="112" t="s">
        <v>249</v>
      </c>
      <c r="N385" s="112" t="s">
        <v>250</v>
      </c>
      <c r="O385" s="112">
        <v>2</v>
      </c>
      <c r="P385" s="112">
        <v>25</v>
      </c>
      <c r="Q385" s="112">
        <v>2</v>
      </c>
      <c r="R385" s="112">
        <v>8</v>
      </c>
      <c r="S385" s="92" t="s">
        <v>138</v>
      </c>
      <c r="T385" s="92" t="s">
        <v>310</v>
      </c>
      <c r="U385" s="92" t="s">
        <v>339</v>
      </c>
      <c r="V385" s="113" t="s">
        <v>301</v>
      </c>
      <c r="W385" s="113" t="s">
        <v>52</v>
      </c>
      <c r="X385" s="113" t="s">
        <v>6</v>
      </c>
      <c r="Y385" s="114" t="s">
        <v>40</v>
      </c>
      <c r="Z385" s="92">
        <f>INDEX($AS$3:$AV$6,MATCH($W385,$AR$3:$AR$6,FALSE),MATCH($Y385,AS$7:$AV$7,FALSE))</f>
        <v>9</v>
      </c>
      <c r="AA385" s="92" t="s">
        <v>254</v>
      </c>
      <c r="AB385" s="92" t="s">
        <v>255</v>
      </c>
      <c r="AC385" s="92" t="s">
        <v>255</v>
      </c>
      <c r="AD385" s="113" t="s">
        <v>302</v>
      </c>
      <c r="AE385" s="113" t="s">
        <v>303</v>
      </c>
      <c r="AF385" s="113" t="s">
        <v>258</v>
      </c>
      <c r="AG3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385" s="109" t="s">
        <v>259</v>
      </c>
      <c r="AI385" s="113" t="s">
        <v>53</v>
      </c>
      <c r="AJ385" s="113" t="s">
        <v>6</v>
      </c>
      <c r="AK385" s="114" t="s">
        <v>201</v>
      </c>
      <c r="AL385" s="92">
        <f t="shared" si="12"/>
        <v>4</v>
      </c>
      <c r="AM3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5" s="118"/>
      <c r="AO385" s="115" t="str">
        <f t="shared" si="13"/>
        <v>SI</v>
      </c>
      <c r="AP38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85" s="92" t="e" vm="14">
        <f>_xlfn.XLOOKUP(año24[[#This Row],[VALORACION DEL RIESGO RESULTANTE CON CONTROLES (Riesgo residual) - INTERPRETACIÓN DEL RIESGO]], Nivel[Calsificación], Nivel[Imagen])</f>
        <v>#VALUE!</v>
      </c>
    </row>
    <row r="386" spans="2:43" ht="132.6" x14ac:dyDescent="0.2">
      <c r="B386" s="92">
        <v>377</v>
      </c>
      <c r="C386" s="92">
        <v>2024</v>
      </c>
      <c r="D386" s="92" t="s">
        <v>244</v>
      </c>
      <c r="E386" s="109" t="s">
        <v>183</v>
      </c>
      <c r="F386" s="109" t="s">
        <v>563</v>
      </c>
      <c r="G386" s="109" t="s">
        <v>427</v>
      </c>
      <c r="H386" s="92" t="s">
        <v>560</v>
      </c>
      <c r="I386" s="92" t="s">
        <v>70</v>
      </c>
      <c r="J386" s="92" t="e" vm="13">
        <f>_xlfn.XLOOKUP(año24[[#This Row],[PELIGRO -Tipo]], Tabla12[Calsificación], Tabla12[Imagen])</f>
        <v>#VALUE!</v>
      </c>
      <c r="K386" s="92" t="s">
        <v>95</v>
      </c>
      <c r="L386" s="92" t="s">
        <v>128</v>
      </c>
      <c r="M386" s="112" t="s">
        <v>249</v>
      </c>
      <c r="N386" s="112" t="s">
        <v>250</v>
      </c>
      <c r="O386" s="112">
        <v>2</v>
      </c>
      <c r="P386" s="112">
        <v>25</v>
      </c>
      <c r="Q386" s="112">
        <v>2</v>
      </c>
      <c r="R386" s="112">
        <v>8</v>
      </c>
      <c r="S386" s="92" t="s">
        <v>138</v>
      </c>
      <c r="T386" s="92" t="s">
        <v>310</v>
      </c>
      <c r="U386" s="92" t="s">
        <v>255</v>
      </c>
      <c r="V386" s="113" t="s">
        <v>463</v>
      </c>
      <c r="W386" s="113" t="s">
        <v>52</v>
      </c>
      <c r="X386" s="113" t="s">
        <v>6</v>
      </c>
      <c r="Y386" s="114" t="s">
        <v>201</v>
      </c>
      <c r="Z386" s="92">
        <f>INDEX($AS$3:$AV$6,MATCH($W386,$AR$3:$AR$6,FALSE),MATCH($Y386,AS$7:$AV$7,FALSE))</f>
        <v>6</v>
      </c>
      <c r="AA386" s="92" t="s">
        <v>254</v>
      </c>
      <c r="AB386" s="92" t="s">
        <v>255</v>
      </c>
      <c r="AC386" s="92" t="s">
        <v>255</v>
      </c>
      <c r="AD386" s="113" t="s">
        <v>500</v>
      </c>
      <c r="AE386" s="113" t="s">
        <v>541</v>
      </c>
      <c r="AF386" s="113" t="s">
        <v>258</v>
      </c>
      <c r="AG3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Barandas  Controles administrativos; Programa de orden y aseo
Mantener controles:
Charlas preoperacionales 
Charlas de autocuidado 
Orden y aseo (mantener pisos limpios)
Reporte tarjetas CAT
Programa de mantenimiento 
Inspección locativa, de rejas y barandas en tanquesControles de EPP; Ver matriz de EPP
</v>
      </c>
      <c r="AH386" s="109" t="s">
        <v>259</v>
      </c>
      <c r="AI386" s="113" t="s">
        <v>52</v>
      </c>
      <c r="AJ386" s="113" t="s">
        <v>6</v>
      </c>
      <c r="AK386" s="114" t="s">
        <v>46</v>
      </c>
      <c r="AL386" s="92">
        <f t="shared" si="12"/>
        <v>3</v>
      </c>
      <c r="AM3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86" s="118"/>
      <c r="AO386" s="115" t="str">
        <f t="shared" si="13"/>
        <v>SI</v>
      </c>
      <c r="AP38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386" s="92" t="e" vm="16">
        <f>_xlfn.XLOOKUP(año24[[#This Row],[VALORACION DEL RIESGO RESULTANTE CON CONTROLES (Riesgo residual) - INTERPRETACIÓN DEL RIESGO]], Nivel[Calsificación], Nivel[Imagen])</f>
        <v>#VALUE!</v>
      </c>
    </row>
    <row r="387" spans="2:43" ht="112.2" x14ac:dyDescent="0.2">
      <c r="B387" s="92">
        <v>378</v>
      </c>
      <c r="C387" s="92">
        <v>2024</v>
      </c>
      <c r="D387" s="92" t="s">
        <v>244</v>
      </c>
      <c r="E387" s="109" t="s">
        <v>183</v>
      </c>
      <c r="F387" s="109" t="s">
        <v>563</v>
      </c>
      <c r="G387" s="109" t="s">
        <v>427</v>
      </c>
      <c r="H387" s="92" t="s">
        <v>248</v>
      </c>
      <c r="I387" s="92" t="s">
        <v>70</v>
      </c>
      <c r="J387" s="92" t="e" vm="13">
        <f>_xlfn.XLOOKUP(año24[[#This Row],[PELIGRO -Tipo]], Tabla12[Calsificación], Tabla12[Imagen])</f>
        <v>#VALUE!</v>
      </c>
      <c r="K387" s="92" t="s">
        <v>110</v>
      </c>
      <c r="L387" s="92" t="s">
        <v>128</v>
      </c>
      <c r="M387" s="112" t="s">
        <v>249</v>
      </c>
      <c r="N387" s="112" t="s">
        <v>250</v>
      </c>
      <c r="O387" s="112">
        <v>2</v>
      </c>
      <c r="P387" s="112">
        <v>25</v>
      </c>
      <c r="Q387" s="112">
        <v>2</v>
      </c>
      <c r="R387" s="112">
        <v>8</v>
      </c>
      <c r="S387" s="92" t="s">
        <v>138</v>
      </c>
      <c r="T387" s="92" t="s">
        <v>251</v>
      </c>
      <c r="U387" s="92" t="s">
        <v>252</v>
      </c>
      <c r="V387" s="113" t="s">
        <v>253</v>
      </c>
      <c r="W387" s="113" t="s">
        <v>52</v>
      </c>
      <c r="X387" s="113" t="s">
        <v>6</v>
      </c>
      <c r="Y387" s="114" t="s">
        <v>40</v>
      </c>
      <c r="Z387" s="92">
        <f>INDEX($AS$3:$AV$6,MATCH($W387,$AR$3:$AR$6,FALSE),MATCH($Y387,AS$7:$AV$7,FALSE))</f>
        <v>9</v>
      </c>
      <c r="AA387" s="92" t="s">
        <v>254</v>
      </c>
      <c r="AB387" s="92" t="s">
        <v>255</v>
      </c>
      <c r="AC387" s="92" t="s">
        <v>255</v>
      </c>
      <c r="AD387" s="113" t="s">
        <v>256</v>
      </c>
      <c r="AE387" s="113" t="s">
        <v>257</v>
      </c>
      <c r="AF387" s="113" t="s">
        <v>258</v>
      </c>
      <c r="AG3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387" s="109" t="s">
        <v>259</v>
      </c>
      <c r="AI387" s="113" t="s">
        <v>53</v>
      </c>
      <c r="AJ387" s="113" t="s">
        <v>6</v>
      </c>
      <c r="AK387" s="114" t="s">
        <v>201</v>
      </c>
      <c r="AL387" s="92">
        <f t="shared" si="12"/>
        <v>4</v>
      </c>
      <c r="AM3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7" s="118"/>
      <c r="AO387" s="115" t="str">
        <f t="shared" si="13"/>
        <v>SI</v>
      </c>
      <c r="AP38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87" s="92" t="e" vm="14">
        <f>_xlfn.XLOOKUP(año24[[#This Row],[VALORACION DEL RIESGO RESULTANTE CON CONTROLES (Riesgo residual) - INTERPRETACIÓN DEL RIESGO]], Nivel[Calsificación], Nivel[Imagen])</f>
        <v>#VALUE!</v>
      </c>
    </row>
    <row r="388" spans="2:43" ht="81.599999999999994" x14ac:dyDescent="0.2">
      <c r="B388" s="92">
        <v>379</v>
      </c>
      <c r="C388" s="92">
        <v>2024</v>
      </c>
      <c r="D388" s="92" t="s">
        <v>244</v>
      </c>
      <c r="E388" s="109" t="s">
        <v>183</v>
      </c>
      <c r="F388" s="109" t="s">
        <v>563</v>
      </c>
      <c r="G388" s="109" t="s">
        <v>427</v>
      </c>
      <c r="H388" s="92" t="s">
        <v>561</v>
      </c>
      <c r="I388" s="92" t="s">
        <v>66</v>
      </c>
      <c r="J388" s="92" t="e" vm="19">
        <f>_xlfn.XLOOKUP(año24[[#This Row],[PELIGRO -Tipo]], Tabla12[Calsificación], Tabla12[Imagen])</f>
        <v>#VALUE!</v>
      </c>
      <c r="K388" s="92" t="s">
        <v>75</v>
      </c>
      <c r="L388" s="92" t="s">
        <v>129</v>
      </c>
      <c r="M388" s="112" t="s">
        <v>249</v>
      </c>
      <c r="N388" s="112" t="s">
        <v>250</v>
      </c>
      <c r="O388" s="112">
        <v>2</v>
      </c>
      <c r="P388" s="112">
        <v>25</v>
      </c>
      <c r="Q388" s="112">
        <v>2</v>
      </c>
      <c r="R388" s="112">
        <v>6</v>
      </c>
      <c r="S388" s="92" t="s">
        <v>138</v>
      </c>
      <c r="T388" s="92" t="s">
        <v>343</v>
      </c>
      <c r="U388" s="92" t="s">
        <v>344</v>
      </c>
      <c r="V388" s="113" t="s">
        <v>345</v>
      </c>
      <c r="W388" s="113" t="s">
        <v>52</v>
      </c>
      <c r="X388" s="113" t="s">
        <v>6</v>
      </c>
      <c r="Y388" s="114" t="s">
        <v>201</v>
      </c>
      <c r="Z388" s="92">
        <f>INDEX($AS$3:$AV$6,MATCH($W388,$AR$3:$AR$6,FALSE),MATCH($Y388,AS$7:$AV$7,FALSE))</f>
        <v>6</v>
      </c>
      <c r="AA388" s="92" t="s">
        <v>254</v>
      </c>
      <c r="AB388" s="92"/>
      <c r="AC388" s="92"/>
      <c r="AD388" s="113" t="s">
        <v>346</v>
      </c>
      <c r="AE388" s="113" t="s">
        <v>347</v>
      </c>
      <c r="AF388" s="113" t="s">
        <v>258</v>
      </c>
      <c r="AG3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388" s="109" t="s">
        <v>259</v>
      </c>
      <c r="AI388" s="113" t="s">
        <v>53</v>
      </c>
      <c r="AJ388" s="113" t="s">
        <v>6</v>
      </c>
      <c r="AK388" s="114" t="s">
        <v>201</v>
      </c>
      <c r="AL388" s="92">
        <f t="shared" si="12"/>
        <v>4</v>
      </c>
      <c r="AM3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88" s="118"/>
      <c r="AO388" s="115" t="str">
        <f t="shared" si="13"/>
        <v>SI</v>
      </c>
      <c r="AP38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88" s="92" t="e" vm="14">
        <f>_xlfn.XLOOKUP(año24[[#This Row],[VALORACION DEL RIESGO RESULTANTE CON CONTROLES (Riesgo residual) - INTERPRETACIÓN DEL RIESGO]], Nivel[Calsificación], Nivel[Imagen])</f>
        <v>#VALUE!</v>
      </c>
    </row>
    <row r="389" spans="2:43" ht="81.599999999999994" x14ac:dyDescent="0.2">
      <c r="B389" s="92">
        <v>380</v>
      </c>
      <c r="C389" s="92">
        <v>2024</v>
      </c>
      <c r="D389" s="92" t="s">
        <v>244</v>
      </c>
      <c r="E389" s="109" t="s">
        <v>183</v>
      </c>
      <c r="F389" s="109" t="s">
        <v>563</v>
      </c>
      <c r="G389" s="109" t="s">
        <v>427</v>
      </c>
      <c r="H389" s="92" t="s">
        <v>408</v>
      </c>
      <c r="I389" s="92" t="s">
        <v>68</v>
      </c>
      <c r="J389" s="92" t="e" vm="17">
        <f>_xlfn.XLOOKUP(año24[[#This Row],[PELIGRO -Tipo]], Tabla12[Calsificación], Tabla12[Imagen])</f>
        <v>#VALUE!</v>
      </c>
      <c r="K389" s="92" t="s">
        <v>77</v>
      </c>
      <c r="L389" s="92" t="s">
        <v>129</v>
      </c>
      <c r="M389" s="112" t="s">
        <v>249</v>
      </c>
      <c r="N389" s="112" t="s">
        <v>250</v>
      </c>
      <c r="O389" s="112">
        <v>2</v>
      </c>
      <c r="P389" s="112">
        <v>25</v>
      </c>
      <c r="Q389" s="112">
        <v>2</v>
      </c>
      <c r="R389" s="112">
        <v>8</v>
      </c>
      <c r="S389" s="92" t="s">
        <v>138</v>
      </c>
      <c r="T389" s="92" t="s">
        <v>267</v>
      </c>
      <c r="U389" s="92" t="s">
        <v>268</v>
      </c>
      <c r="V389" s="113" t="s">
        <v>269</v>
      </c>
      <c r="W389" s="113" t="s">
        <v>53</v>
      </c>
      <c r="X389" s="113" t="s">
        <v>6</v>
      </c>
      <c r="Y389" s="114" t="s">
        <v>201</v>
      </c>
      <c r="Z389" s="92">
        <f>INDEX($AS$3:$AV$6,MATCH($W389,$AR$3:$AR$6,FALSE),MATCH($Y389,AS$7:$AV$7,FALSE))</f>
        <v>4</v>
      </c>
      <c r="AA389" s="92" t="s">
        <v>254</v>
      </c>
      <c r="AB389" s="92" t="s">
        <v>255</v>
      </c>
      <c r="AC389" s="92" t="s">
        <v>255</v>
      </c>
      <c r="AD389" s="113" t="s">
        <v>255</v>
      </c>
      <c r="AE389" s="113" t="s">
        <v>270</v>
      </c>
      <c r="AF389" s="113" t="s">
        <v>255</v>
      </c>
      <c r="AG3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89" s="109" t="s">
        <v>259</v>
      </c>
      <c r="AI389" s="113" t="s">
        <v>54</v>
      </c>
      <c r="AJ389" s="113" t="s">
        <v>6</v>
      </c>
      <c r="AK389" s="114" t="s">
        <v>201</v>
      </c>
      <c r="AL389" s="92">
        <f t="shared" si="12"/>
        <v>2</v>
      </c>
      <c r="AM3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89" s="118"/>
      <c r="AO389" s="115" t="str">
        <f t="shared" si="13"/>
        <v>SI</v>
      </c>
      <c r="AP38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89" s="92" t="e" vm="16">
        <f>_xlfn.XLOOKUP(año24[[#This Row],[VALORACION DEL RIESGO RESULTANTE CON CONTROLES (Riesgo residual) - INTERPRETACIÓN DEL RIESGO]], Nivel[Calsificación], Nivel[Imagen])</f>
        <v>#VALUE!</v>
      </c>
    </row>
    <row r="390" spans="2:43" ht="81.599999999999994" x14ac:dyDescent="0.2">
      <c r="B390" s="92">
        <v>381</v>
      </c>
      <c r="C390" s="92">
        <v>2024</v>
      </c>
      <c r="D390" s="92" t="s">
        <v>244</v>
      </c>
      <c r="E390" s="109" t="s">
        <v>183</v>
      </c>
      <c r="F390" s="109" t="s">
        <v>563</v>
      </c>
      <c r="G390" s="109" t="s">
        <v>427</v>
      </c>
      <c r="H390" s="92" t="s">
        <v>271</v>
      </c>
      <c r="I390" s="92" t="s">
        <v>68</v>
      </c>
      <c r="J390" s="92" t="e" vm="17">
        <f>_xlfn.XLOOKUP(año24[[#This Row],[PELIGRO -Tipo]], Tabla12[Calsificación], Tabla12[Imagen])</f>
        <v>#VALUE!</v>
      </c>
      <c r="K390" s="92" t="s">
        <v>93</v>
      </c>
      <c r="L390" s="92" t="s">
        <v>129</v>
      </c>
      <c r="M390" s="112" t="s">
        <v>249</v>
      </c>
      <c r="N390" s="112" t="s">
        <v>250</v>
      </c>
      <c r="O390" s="112">
        <v>2</v>
      </c>
      <c r="P390" s="112">
        <v>25</v>
      </c>
      <c r="Q390" s="112">
        <v>2</v>
      </c>
      <c r="R390" s="112">
        <v>8</v>
      </c>
      <c r="S390" s="92" t="s">
        <v>138</v>
      </c>
      <c r="T390" s="92" t="s">
        <v>267</v>
      </c>
      <c r="U390" s="92" t="s">
        <v>268</v>
      </c>
      <c r="V390" s="113" t="s">
        <v>269</v>
      </c>
      <c r="W390" s="113" t="s">
        <v>53</v>
      </c>
      <c r="X390" s="113" t="s">
        <v>6</v>
      </c>
      <c r="Y390" s="114" t="s">
        <v>201</v>
      </c>
      <c r="Z390" s="92">
        <f>INDEX($AS$3:$AV$6,MATCH($W390,$AR$3:$AR$6,FALSE),MATCH($Y390,AS$7:$AV$7,FALSE))</f>
        <v>4</v>
      </c>
      <c r="AA390" s="92" t="s">
        <v>254</v>
      </c>
      <c r="AB390" s="92" t="s">
        <v>255</v>
      </c>
      <c r="AC390" s="92" t="s">
        <v>255</v>
      </c>
      <c r="AD390" s="113" t="s">
        <v>255</v>
      </c>
      <c r="AE390" s="113" t="s">
        <v>270</v>
      </c>
      <c r="AF390" s="113" t="s">
        <v>255</v>
      </c>
      <c r="AG3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90" s="109" t="s">
        <v>259</v>
      </c>
      <c r="AI390" s="113" t="s">
        <v>54</v>
      </c>
      <c r="AJ390" s="113" t="s">
        <v>6</v>
      </c>
      <c r="AK390" s="114" t="s">
        <v>201</v>
      </c>
      <c r="AL390" s="92">
        <f t="shared" si="12"/>
        <v>2</v>
      </c>
      <c r="AM3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90" s="118"/>
      <c r="AO390" s="115" t="str">
        <f t="shared" si="13"/>
        <v>SI</v>
      </c>
      <c r="AP39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90" s="92" t="e" vm="16">
        <f>_xlfn.XLOOKUP(año24[[#This Row],[VALORACION DEL RIESGO RESULTANTE CON CONTROLES (Riesgo residual) - INTERPRETACIÓN DEL RIESGO]], Nivel[Calsificación], Nivel[Imagen])</f>
        <v>#VALUE!</v>
      </c>
    </row>
    <row r="391" spans="2:43" ht="81.599999999999994" x14ac:dyDescent="0.2">
      <c r="B391" s="92">
        <v>382</v>
      </c>
      <c r="C391" s="92">
        <v>2024</v>
      </c>
      <c r="D391" s="92" t="s">
        <v>244</v>
      </c>
      <c r="E391" s="109" t="s">
        <v>183</v>
      </c>
      <c r="F391" s="109" t="s">
        <v>563</v>
      </c>
      <c r="G391" s="109" t="s">
        <v>427</v>
      </c>
      <c r="H391" s="92" t="s">
        <v>266</v>
      </c>
      <c r="I391" s="92" t="s">
        <v>68</v>
      </c>
      <c r="J391" s="92" t="e" vm="17">
        <f>_xlfn.XLOOKUP(año24[[#This Row],[PELIGRO -Tipo]], Tabla12[Calsificación], Tabla12[Imagen])</f>
        <v>#VALUE!</v>
      </c>
      <c r="K391" s="92" t="s">
        <v>101</v>
      </c>
      <c r="L391" s="92" t="s">
        <v>129</v>
      </c>
      <c r="M391" s="112" t="s">
        <v>249</v>
      </c>
      <c r="N391" s="112" t="s">
        <v>250</v>
      </c>
      <c r="O391" s="112">
        <v>2</v>
      </c>
      <c r="P391" s="112">
        <v>25</v>
      </c>
      <c r="Q391" s="112">
        <v>2</v>
      </c>
      <c r="R391" s="112">
        <v>8</v>
      </c>
      <c r="S391" s="92" t="s">
        <v>138</v>
      </c>
      <c r="T391" s="92" t="s">
        <v>267</v>
      </c>
      <c r="U391" s="92" t="s">
        <v>268</v>
      </c>
      <c r="V391" s="113" t="s">
        <v>269</v>
      </c>
      <c r="W391" s="113" t="s">
        <v>53</v>
      </c>
      <c r="X391" s="113" t="s">
        <v>6</v>
      </c>
      <c r="Y391" s="114" t="s">
        <v>201</v>
      </c>
      <c r="Z391" s="92">
        <f>INDEX($AS$3:$AV$6,MATCH($W391,$AR$3:$AR$6,FALSE),MATCH($Y391,AS$7:$AV$7,FALSE))</f>
        <v>4</v>
      </c>
      <c r="AA391" s="92" t="s">
        <v>254</v>
      </c>
      <c r="AB391" s="92" t="s">
        <v>255</v>
      </c>
      <c r="AC391" s="92" t="s">
        <v>255</v>
      </c>
      <c r="AD391" s="113" t="s">
        <v>255</v>
      </c>
      <c r="AE391" s="113" t="s">
        <v>270</v>
      </c>
      <c r="AF391" s="113" t="s">
        <v>255</v>
      </c>
      <c r="AG3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91" s="109" t="s">
        <v>259</v>
      </c>
      <c r="AI391" s="113" t="s">
        <v>54</v>
      </c>
      <c r="AJ391" s="113" t="s">
        <v>6</v>
      </c>
      <c r="AK391" s="114" t="s">
        <v>201</v>
      </c>
      <c r="AL391" s="92">
        <f t="shared" si="12"/>
        <v>2</v>
      </c>
      <c r="AM3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91" s="118"/>
      <c r="AO391" s="115" t="str">
        <f t="shared" si="13"/>
        <v>SI</v>
      </c>
      <c r="AP39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91" s="92" t="e" vm="16">
        <f>_xlfn.XLOOKUP(año24[[#This Row],[VALORACION DEL RIESGO RESULTANTE CON CONTROLES (Riesgo residual) - INTERPRETACIÓN DEL RIESGO]], Nivel[Calsificación], Nivel[Imagen])</f>
        <v>#VALUE!</v>
      </c>
    </row>
    <row r="392" spans="2:43" ht="81.599999999999994" x14ac:dyDescent="0.2">
      <c r="B392" s="92">
        <v>383</v>
      </c>
      <c r="C392" s="92">
        <v>2024</v>
      </c>
      <c r="D392" s="92" t="s">
        <v>244</v>
      </c>
      <c r="E392" s="109" t="s">
        <v>183</v>
      </c>
      <c r="F392" s="109" t="s">
        <v>563</v>
      </c>
      <c r="G392" s="109" t="s">
        <v>427</v>
      </c>
      <c r="H392" s="92" t="s">
        <v>277</v>
      </c>
      <c r="I392" s="92" t="s">
        <v>68</v>
      </c>
      <c r="J392" s="92" t="e" vm="17">
        <f>_xlfn.XLOOKUP(año24[[#This Row],[PELIGRO -Tipo]], Tabla12[Calsificación], Tabla12[Imagen])</f>
        <v>#VALUE!</v>
      </c>
      <c r="K392" s="92" t="s">
        <v>85</v>
      </c>
      <c r="L392" s="92" t="s">
        <v>129</v>
      </c>
      <c r="M392" s="112" t="s">
        <v>249</v>
      </c>
      <c r="N392" s="112" t="s">
        <v>250</v>
      </c>
      <c r="O392" s="112">
        <v>2</v>
      </c>
      <c r="P392" s="112">
        <v>25</v>
      </c>
      <c r="Q392" s="112">
        <v>2</v>
      </c>
      <c r="R392" s="112">
        <v>8</v>
      </c>
      <c r="S392" s="92" t="s">
        <v>138</v>
      </c>
      <c r="T392" s="92" t="s">
        <v>267</v>
      </c>
      <c r="U392" s="92" t="s">
        <v>268</v>
      </c>
      <c r="V392" s="113" t="s">
        <v>269</v>
      </c>
      <c r="W392" s="113" t="s">
        <v>53</v>
      </c>
      <c r="X392" s="113" t="s">
        <v>6</v>
      </c>
      <c r="Y392" s="114" t="s">
        <v>201</v>
      </c>
      <c r="Z392" s="92">
        <f>INDEX($AS$3:$AV$6,MATCH($W392,$AR$3:$AR$6,FALSE),MATCH($Y392,AS$7:$AV$7,FALSE))</f>
        <v>4</v>
      </c>
      <c r="AA392" s="92" t="s">
        <v>254</v>
      </c>
      <c r="AB392" s="92" t="s">
        <v>255</v>
      </c>
      <c r="AC392" s="92" t="s">
        <v>255</v>
      </c>
      <c r="AD392" s="113" t="s">
        <v>255</v>
      </c>
      <c r="AE392" s="113" t="s">
        <v>270</v>
      </c>
      <c r="AF392" s="113" t="s">
        <v>255</v>
      </c>
      <c r="AG3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392" s="109" t="s">
        <v>259</v>
      </c>
      <c r="AI392" s="113" t="s">
        <v>54</v>
      </c>
      <c r="AJ392" s="113" t="s">
        <v>6</v>
      </c>
      <c r="AK392" s="114" t="s">
        <v>201</v>
      </c>
      <c r="AL392" s="92">
        <f t="shared" si="12"/>
        <v>2</v>
      </c>
      <c r="AM3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92" s="118"/>
      <c r="AO392" s="115" t="str">
        <f t="shared" si="13"/>
        <v>SI</v>
      </c>
      <c r="AP39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92" s="92" t="e" vm="16">
        <f>_xlfn.XLOOKUP(año24[[#This Row],[VALORACION DEL RIESGO RESULTANTE CON CONTROLES (Riesgo residual) - INTERPRETACIÓN DEL RIESGO]], Nivel[Calsificación], Nivel[Imagen])</f>
        <v>#VALUE!</v>
      </c>
    </row>
    <row r="393" spans="2:43" ht="91.8" x14ac:dyDescent="0.2">
      <c r="B393" s="92">
        <v>384</v>
      </c>
      <c r="C393" s="92">
        <v>2024</v>
      </c>
      <c r="D393" s="92" t="s">
        <v>244</v>
      </c>
      <c r="E393" s="109" t="s">
        <v>183</v>
      </c>
      <c r="F393" s="109" t="s">
        <v>563</v>
      </c>
      <c r="G393" s="109" t="s">
        <v>427</v>
      </c>
      <c r="H393" s="92" t="s">
        <v>260</v>
      </c>
      <c r="I393" s="92" t="s">
        <v>71</v>
      </c>
      <c r="J393" s="92" t="e" vm="15">
        <f>_xlfn.XLOOKUP(año24[[#This Row],[PELIGRO -Tipo]], Tabla12[Calsificación], Tabla12[Imagen])</f>
        <v>#VALUE!</v>
      </c>
      <c r="K393" s="92" t="s">
        <v>118</v>
      </c>
      <c r="L393" s="92" t="s">
        <v>128</v>
      </c>
      <c r="M393" s="112" t="s">
        <v>249</v>
      </c>
      <c r="N393" s="112" t="s">
        <v>261</v>
      </c>
      <c r="O393" s="112">
        <v>2</v>
      </c>
      <c r="P393" s="112">
        <v>25</v>
      </c>
      <c r="Q393" s="112">
        <v>2</v>
      </c>
      <c r="R393" s="112">
        <v>1</v>
      </c>
      <c r="S393" s="92" t="s">
        <v>138</v>
      </c>
      <c r="T393" s="92" t="s">
        <v>255</v>
      </c>
      <c r="U393" s="92" t="s">
        <v>262</v>
      </c>
      <c r="V393" s="113" t="s">
        <v>263</v>
      </c>
      <c r="W393" s="113" t="s">
        <v>52</v>
      </c>
      <c r="X393" s="113" t="s">
        <v>6</v>
      </c>
      <c r="Y393" s="114" t="s">
        <v>201</v>
      </c>
      <c r="Z393" s="92">
        <f>INDEX($AS$3:$AV$6,MATCH($W393,$AR$3:$AR$6,FALSE),MATCH($Y393,AS$7:$AV$7,FALSE))</f>
        <v>6</v>
      </c>
      <c r="AA393" s="92" t="s">
        <v>254</v>
      </c>
      <c r="AB393" s="92" t="s">
        <v>255</v>
      </c>
      <c r="AC393" s="92" t="s">
        <v>255</v>
      </c>
      <c r="AD393" s="113" t="s">
        <v>264</v>
      </c>
      <c r="AE393" s="113" t="s">
        <v>265</v>
      </c>
      <c r="AF393" s="113" t="s">
        <v>258</v>
      </c>
      <c r="AG3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393" s="109" t="s">
        <v>259</v>
      </c>
      <c r="AI393" s="113" t="s">
        <v>52</v>
      </c>
      <c r="AJ393" s="113" t="s">
        <v>6</v>
      </c>
      <c r="AK393" s="114" t="s">
        <v>46</v>
      </c>
      <c r="AL393" s="92">
        <f t="shared" si="12"/>
        <v>3</v>
      </c>
      <c r="AM3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93" s="118"/>
      <c r="AO393" s="115" t="str">
        <f t="shared" si="13"/>
        <v>SI</v>
      </c>
      <c r="AP39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393" s="92" t="e" vm="16">
        <f>_xlfn.XLOOKUP(año24[[#This Row],[VALORACION DEL RIESGO RESULTANTE CON CONTROLES (Riesgo residual) - INTERPRETACIÓN DEL RIESGO]], Nivel[Calsificación], Nivel[Imagen])</f>
        <v>#VALUE!</v>
      </c>
    </row>
    <row r="394" spans="2:43" ht="132.6" x14ac:dyDescent="0.2">
      <c r="B394" s="92">
        <v>385</v>
      </c>
      <c r="C394" s="92">
        <v>2024</v>
      </c>
      <c r="D394" s="92" t="s">
        <v>244</v>
      </c>
      <c r="E394" s="109" t="s">
        <v>183</v>
      </c>
      <c r="F394" s="109" t="s">
        <v>563</v>
      </c>
      <c r="G394" s="109" t="s">
        <v>427</v>
      </c>
      <c r="H394" s="92" t="s">
        <v>278</v>
      </c>
      <c r="I394" s="92" t="s">
        <v>66</v>
      </c>
      <c r="J394" s="92" t="e" vm="19">
        <f>_xlfn.XLOOKUP(año24[[#This Row],[PELIGRO -Tipo]], Tabla12[Calsificación], Tabla12[Imagen])</f>
        <v>#VALUE!</v>
      </c>
      <c r="K394" s="92" t="s">
        <v>121</v>
      </c>
      <c r="L394" s="92" t="s">
        <v>129</v>
      </c>
      <c r="M394" s="112" t="s">
        <v>249</v>
      </c>
      <c r="N394" s="112" t="s">
        <v>250</v>
      </c>
      <c r="O394" s="112">
        <v>2</v>
      </c>
      <c r="P394" s="112">
        <v>25</v>
      </c>
      <c r="Q394" s="112">
        <v>2</v>
      </c>
      <c r="R394" s="112">
        <v>4</v>
      </c>
      <c r="S394" s="92" t="s">
        <v>138</v>
      </c>
      <c r="T394" s="92" t="s">
        <v>255</v>
      </c>
      <c r="U394" s="92" t="s">
        <v>255</v>
      </c>
      <c r="V394" s="113" t="s">
        <v>279</v>
      </c>
      <c r="W394" s="113" t="s">
        <v>53</v>
      </c>
      <c r="X394" s="113" t="s">
        <v>6</v>
      </c>
      <c r="Y394" s="114" t="s">
        <v>40</v>
      </c>
      <c r="Z394" s="92">
        <f>INDEX($AS$3:$AV$6,MATCH($W394,$AR$3:$AR$6,FALSE),MATCH($Y394,AS$7:$AV$7,FALSE))</f>
        <v>6</v>
      </c>
      <c r="AA394" s="92" t="s">
        <v>254</v>
      </c>
      <c r="AB394" s="92" t="s">
        <v>255</v>
      </c>
      <c r="AC394" s="92" t="s">
        <v>255</v>
      </c>
      <c r="AD394" s="113" t="s">
        <v>255</v>
      </c>
      <c r="AE394" s="113" t="s">
        <v>280</v>
      </c>
      <c r="AF394" s="113" t="s">
        <v>258</v>
      </c>
      <c r="AG3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394" s="109" t="s">
        <v>259</v>
      </c>
      <c r="AI394" s="113" t="s">
        <v>53</v>
      </c>
      <c r="AJ394" s="113" t="s">
        <v>6</v>
      </c>
      <c r="AK394" s="114" t="s">
        <v>201</v>
      </c>
      <c r="AL394" s="92">
        <f t="shared" si="12"/>
        <v>4</v>
      </c>
      <c r="AM3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94" s="118"/>
      <c r="AO394" s="115" t="str">
        <f t="shared" si="13"/>
        <v>SI</v>
      </c>
      <c r="AP39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94" s="92" t="e" vm="14">
        <f>_xlfn.XLOOKUP(año24[[#This Row],[VALORACION DEL RIESGO RESULTANTE CON CONTROLES (Riesgo residual) - INTERPRETACIÓN DEL RIESGO]], Nivel[Calsificación], Nivel[Imagen])</f>
        <v>#VALUE!</v>
      </c>
    </row>
    <row r="395" spans="2:43" ht="132.6" x14ac:dyDescent="0.2">
      <c r="B395" s="92">
        <v>386</v>
      </c>
      <c r="C395" s="92">
        <v>2024</v>
      </c>
      <c r="D395" s="92" t="s">
        <v>244</v>
      </c>
      <c r="E395" s="109" t="s">
        <v>183</v>
      </c>
      <c r="F395" s="109" t="s">
        <v>563</v>
      </c>
      <c r="G395" s="109" t="s">
        <v>427</v>
      </c>
      <c r="H395" s="92" t="s">
        <v>389</v>
      </c>
      <c r="I395" s="92" t="s">
        <v>66</v>
      </c>
      <c r="J395" s="92" t="e" vm="19">
        <f>_xlfn.XLOOKUP(año24[[#This Row],[PELIGRO -Tipo]], Tabla12[Calsificación], Tabla12[Imagen])</f>
        <v>#VALUE!</v>
      </c>
      <c r="K395" s="92" t="s">
        <v>83</v>
      </c>
      <c r="L395" s="92" t="s">
        <v>130</v>
      </c>
      <c r="M395" s="112" t="s">
        <v>249</v>
      </c>
      <c r="N395" s="112" t="s">
        <v>250</v>
      </c>
      <c r="O395" s="112">
        <v>2</v>
      </c>
      <c r="P395" s="112">
        <v>25</v>
      </c>
      <c r="Q395" s="112">
        <v>2</v>
      </c>
      <c r="R395" s="112">
        <v>8</v>
      </c>
      <c r="S395" s="92" t="s">
        <v>138</v>
      </c>
      <c r="T395" s="92" t="s">
        <v>390</v>
      </c>
      <c r="U395" s="92" t="s">
        <v>391</v>
      </c>
      <c r="V395" s="113" t="s">
        <v>392</v>
      </c>
      <c r="W395" s="113" t="s">
        <v>53</v>
      </c>
      <c r="X395" s="113" t="s">
        <v>6</v>
      </c>
      <c r="Y395" s="114" t="s">
        <v>201</v>
      </c>
      <c r="Z395" s="92">
        <f>INDEX($AS$3:$AV$6,MATCH($W395,$AR$3:$AR$6,FALSE),MATCH($Y395,AS$7:$AV$7,FALSE))</f>
        <v>4</v>
      </c>
      <c r="AA395" s="92" t="s">
        <v>254</v>
      </c>
      <c r="AB395" s="92" t="s">
        <v>255</v>
      </c>
      <c r="AC395" s="92" t="s">
        <v>255</v>
      </c>
      <c r="AD395" s="113" t="s">
        <v>393</v>
      </c>
      <c r="AE395" s="113" t="s">
        <v>394</v>
      </c>
      <c r="AF395" s="113" t="s">
        <v>258</v>
      </c>
      <c r="AG3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395" s="109" t="s">
        <v>259</v>
      </c>
      <c r="AI395" s="113" t="s">
        <v>53</v>
      </c>
      <c r="AJ395" s="113" t="s">
        <v>6</v>
      </c>
      <c r="AK395" s="114" t="s">
        <v>46</v>
      </c>
      <c r="AL395" s="92">
        <f t="shared" si="12"/>
        <v>2</v>
      </c>
      <c r="AM3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95" s="118"/>
      <c r="AO395" s="115" t="str">
        <f t="shared" si="13"/>
        <v>SI</v>
      </c>
      <c r="AP39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395" s="92" t="e" vm="16">
        <f>_xlfn.XLOOKUP(año24[[#This Row],[VALORACION DEL RIESGO RESULTANTE CON CONTROLES (Riesgo residual) - INTERPRETACIÓN DEL RIESGO]], Nivel[Calsificación], Nivel[Imagen])</f>
        <v>#VALUE!</v>
      </c>
    </row>
    <row r="396" spans="2:43" ht="102" x14ac:dyDescent="0.2">
      <c r="B396" s="92">
        <v>387</v>
      </c>
      <c r="C396" s="92">
        <v>2024</v>
      </c>
      <c r="D396" s="92" t="s">
        <v>244</v>
      </c>
      <c r="E396" s="109" t="s">
        <v>183</v>
      </c>
      <c r="F396" s="109" t="s">
        <v>563</v>
      </c>
      <c r="G396" s="109" t="s">
        <v>427</v>
      </c>
      <c r="H396" s="92" t="s">
        <v>562</v>
      </c>
      <c r="I396" s="92" t="s">
        <v>69</v>
      </c>
      <c r="J396" s="92" t="e" vm="21">
        <f>_xlfn.XLOOKUP(año24[[#This Row],[PELIGRO -Tipo]], Tabla12[Calsificación], Tabla12[Imagen])</f>
        <v>#VALUE!</v>
      </c>
      <c r="K396" s="92" t="s">
        <v>102</v>
      </c>
      <c r="L396" s="92" t="s">
        <v>129</v>
      </c>
      <c r="M396" s="112" t="s">
        <v>249</v>
      </c>
      <c r="N396" s="112" t="s">
        <v>250</v>
      </c>
      <c r="O396" s="112">
        <v>2</v>
      </c>
      <c r="P396" s="112">
        <v>25</v>
      </c>
      <c r="Q396" s="112">
        <v>2</v>
      </c>
      <c r="R396" s="112">
        <v>8</v>
      </c>
      <c r="S396" s="92" t="s">
        <v>138</v>
      </c>
      <c r="T396" s="92"/>
      <c r="U396" s="92" t="s">
        <v>318</v>
      </c>
      <c r="V396" s="113" t="s">
        <v>319</v>
      </c>
      <c r="W396" s="113" t="s">
        <v>53</v>
      </c>
      <c r="X396" s="113" t="s">
        <v>6</v>
      </c>
      <c r="Y396" s="114" t="s">
        <v>40</v>
      </c>
      <c r="Z396" s="92">
        <f>INDEX($AS$3:$AV$6,MATCH($W396,$AR$3:$AR$6,FALSE),MATCH($Y396,AS$7:$AV$7,FALSE))</f>
        <v>6</v>
      </c>
      <c r="AA396" s="92" t="s">
        <v>254</v>
      </c>
      <c r="AB396" s="92" t="s">
        <v>255</v>
      </c>
      <c r="AC396" s="92" t="s">
        <v>255</v>
      </c>
      <c r="AD396" s="113" t="s">
        <v>255</v>
      </c>
      <c r="AE396" s="113" t="s">
        <v>320</v>
      </c>
      <c r="AF396" s="113" t="s">
        <v>258</v>
      </c>
      <c r="AG3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396" s="109" t="s">
        <v>259</v>
      </c>
      <c r="AI396" s="113" t="s">
        <v>53</v>
      </c>
      <c r="AJ396" s="113" t="s">
        <v>6</v>
      </c>
      <c r="AK396" s="114" t="s">
        <v>46</v>
      </c>
      <c r="AL396" s="92">
        <f t="shared" si="12"/>
        <v>2</v>
      </c>
      <c r="AM3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396" s="118"/>
      <c r="AO396" s="115" t="str">
        <f t="shared" si="13"/>
        <v>SI</v>
      </c>
      <c r="AP39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396" s="92" t="e" vm="16">
        <f>_xlfn.XLOOKUP(año24[[#This Row],[VALORACION DEL RIESGO RESULTANTE CON CONTROLES (Riesgo residual) - INTERPRETACIÓN DEL RIESGO]], Nivel[Calsificación], Nivel[Imagen])</f>
        <v>#VALUE!</v>
      </c>
    </row>
    <row r="397" spans="2:43" ht="234.6" x14ac:dyDescent="0.2">
      <c r="B397" s="92">
        <v>388</v>
      </c>
      <c r="C397" s="92">
        <v>2024</v>
      </c>
      <c r="D397" s="92" t="s">
        <v>244</v>
      </c>
      <c r="E397" s="109" t="s">
        <v>183</v>
      </c>
      <c r="F397" s="109" t="s">
        <v>563</v>
      </c>
      <c r="G397" s="109" t="s">
        <v>427</v>
      </c>
      <c r="H397" s="92" t="s">
        <v>281</v>
      </c>
      <c r="I397" s="92" t="s">
        <v>65</v>
      </c>
      <c r="J397" s="92" t="e" vm="20">
        <f>_xlfn.XLOOKUP(año24[[#This Row],[PELIGRO -Tipo]], Tabla12[Calsificación], Tabla12[Imagen])</f>
        <v>#VALUE!</v>
      </c>
      <c r="K397" s="92" t="s">
        <v>113</v>
      </c>
      <c r="L397" s="92" t="s">
        <v>128</v>
      </c>
      <c r="M397" s="112" t="s">
        <v>249</v>
      </c>
      <c r="N397" s="112" t="s">
        <v>250</v>
      </c>
      <c r="O397" s="112">
        <v>2</v>
      </c>
      <c r="P397" s="112">
        <v>25</v>
      </c>
      <c r="Q397" s="112">
        <v>2</v>
      </c>
      <c r="R397" s="112">
        <v>8</v>
      </c>
      <c r="S397" s="92" t="s">
        <v>138</v>
      </c>
      <c r="T397" s="92" t="s">
        <v>255</v>
      </c>
      <c r="U397" s="92" t="s">
        <v>282</v>
      </c>
      <c r="V397" s="113" t="s">
        <v>283</v>
      </c>
      <c r="W397" s="113" t="s">
        <v>53</v>
      </c>
      <c r="X397" s="113" t="s">
        <v>6</v>
      </c>
      <c r="Y397" s="114" t="s">
        <v>40</v>
      </c>
      <c r="Z397" s="92">
        <f>INDEX($AS$3:$AV$6,MATCH($W397,$AR$3:$AR$6,FALSE),MATCH($Y397,AS$7:$AV$7,FALSE))</f>
        <v>6</v>
      </c>
      <c r="AA397" s="92" t="s">
        <v>254</v>
      </c>
      <c r="AB397" s="92" t="s">
        <v>255</v>
      </c>
      <c r="AC397" s="92" t="s">
        <v>255</v>
      </c>
      <c r="AD397" s="113" t="s">
        <v>255</v>
      </c>
      <c r="AE397" s="113" t="s">
        <v>284</v>
      </c>
      <c r="AF397" s="113" t="s">
        <v>258</v>
      </c>
      <c r="AG3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397" s="109" t="s">
        <v>259</v>
      </c>
      <c r="AI397" s="113" t="s">
        <v>53</v>
      </c>
      <c r="AJ397" s="113" t="s">
        <v>6</v>
      </c>
      <c r="AK397" s="114" t="s">
        <v>201</v>
      </c>
      <c r="AL397" s="92">
        <f t="shared" si="12"/>
        <v>4</v>
      </c>
      <c r="AM3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97" s="118"/>
      <c r="AO397" s="115" t="str">
        <f t="shared" si="13"/>
        <v>SI</v>
      </c>
      <c r="AP39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97" s="92" t="e" vm="14">
        <f>_xlfn.XLOOKUP(año24[[#This Row],[VALORACION DEL RIESGO RESULTANTE CON CONTROLES (Riesgo residual) - INTERPRETACIÓN DEL RIESGO]], Nivel[Calsificación], Nivel[Imagen])</f>
        <v>#VALUE!</v>
      </c>
    </row>
    <row r="398" spans="2:43" ht="91.8" x14ac:dyDescent="0.2">
      <c r="B398" s="92">
        <v>389</v>
      </c>
      <c r="C398" s="92">
        <v>2024</v>
      </c>
      <c r="D398" s="92" t="s">
        <v>244</v>
      </c>
      <c r="E398" s="109" t="s">
        <v>183</v>
      </c>
      <c r="F398" s="109" t="s">
        <v>563</v>
      </c>
      <c r="G398" s="109" t="s">
        <v>427</v>
      </c>
      <c r="H398" s="92" t="s">
        <v>285</v>
      </c>
      <c r="I398" s="92" t="s">
        <v>65</v>
      </c>
      <c r="J398" s="92" t="e" vm="20">
        <f>_xlfn.XLOOKUP(año24[[#This Row],[PELIGRO -Tipo]], Tabla12[Calsificación], Tabla12[Imagen])</f>
        <v>#VALUE!</v>
      </c>
      <c r="K398" s="92" t="s">
        <v>74</v>
      </c>
      <c r="L398" s="92" t="s">
        <v>129</v>
      </c>
      <c r="M398" s="112" t="s">
        <v>249</v>
      </c>
      <c r="N398" s="112" t="s">
        <v>250</v>
      </c>
      <c r="O398" s="112">
        <v>2</v>
      </c>
      <c r="P398" s="112">
        <v>25</v>
      </c>
      <c r="Q398" s="112">
        <v>2</v>
      </c>
      <c r="R398" s="112">
        <v>8</v>
      </c>
      <c r="S398" s="92" t="s">
        <v>138</v>
      </c>
      <c r="T398" s="92"/>
      <c r="U398" s="92"/>
      <c r="V398" s="113" t="s">
        <v>286</v>
      </c>
      <c r="W398" s="113" t="s">
        <v>53</v>
      </c>
      <c r="X398" s="113" t="s">
        <v>6</v>
      </c>
      <c r="Y398" s="114" t="s">
        <v>40</v>
      </c>
      <c r="Z398" s="92">
        <f>INDEX($AS$3:$AV$6,MATCH($W398,$AR$3:$AR$6,FALSE),MATCH($Y398,AS$7:$AV$7,FALSE))</f>
        <v>6</v>
      </c>
      <c r="AA398" s="92" t="s">
        <v>254</v>
      </c>
      <c r="AB398" s="92" t="s">
        <v>255</v>
      </c>
      <c r="AC398" s="92" t="s">
        <v>255</v>
      </c>
      <c r="AD398" s="113"/>
      <c r="AE398" s="113" t="s">
        <v>287</v>
      </c>
      <c r="AF398" s="113" t="s">
        <v>258</v>
      </c>
      <c r="AG3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398" s="109" t="s">
        <v>259</v>
      </c>
      <c r="AI398" s="113" t="s">
        <v>53</v>
      </c>
      <c r="AJ398" s="113" t="s">
        <v>6</v>
      </c>
      <c r="AK398" s="114" t="s">
        <v>201</v>
      </c>
      <c r="AL398" s="92">
        <f t="shared" ref="AL398:AL461" si="14">INDEX($AS$3:$AV$6,MATCH($AI398,$AR$3:$AR$6,FALSE),MATCH($AK398,$AS$7:$AV$7,FALSE))</f>
        <v>4</v>
      </c>
      <c r="AM3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98" s="118"/>
      <c r="AO398" s="115" t="str">
        <f t="shared" ref="AO398:AO461" si="15">IF(AL398&lt;=4,"SI",IF(AL398&gt;=5,"NO"))</f>
        <v>SI</v>
      </c>
      <c r="AP39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398" s="92" t="e" vm="14">
        <f>_xlfn.XLOOKUP(año24[[#This Row],[VALORACION DEL RIESGO RESULTANTE CON CONTROLES (Riesgo residual) - INTERPRETACIÓN DEL RIESGO]], Nivel[Calsificación], Nivel[Imagen])</f>
        <v>#VALUE!</v>
      </c>
    </row>
    <row r="399" spans="2:43" ht="71.400000000000006" x14ac:dyDescent="0.2">
      <c r="B399" s="92">
        <v>390</v>
      </c>
      <c r="C399" s="92">
        <v>2024</v>
      </c>
      <c r="D399" s="92" t="s">
        <v>244</v>
      </c>
      <c r="E399" s="109" t="s">
        <v>183</v>
      </c>
      <c r="F399" s="109" t="s">
        <v>563</v>
      </c>
      <c r="G399" s="109" t="s">
        <v>427</v>
      </c>
      <c r="H399" s="92" t="s">
        <v>293</v>
      </c>
      <c r="I399" s="92" t="s">
        <v>70</v>
      </c>
      <c r="J399" s="92" t="e" vm="13">
        <f>_xlfn.XLOOKUP(año24[[#This Row],[PELIGRO -Tipo]], Tabla12[Calsificación], Tabla12[Imagen])</f>
        <v>#VALUE!</v>
      </c>
      <c r="K399" s="92" t="s">
        <v>117</v>
      </c>
      <c r="L399" s="92" t="s">
        <v>128</v>
      </c>
      <c r="M399" s="112" t="s">
        <v>249</v>
      </c>
      <c r="N399" s="112" t="s">
        <v>261</v>
      </c>
      <c r="O399" s="112">
        <v>2</v>
      </c>
      <c r="P399" s="112">
        <v>25</v>
      </c>
      <c r="Q399" s="112">
        <v>2</v>
      </c>
      <c r="R399" s="112">
        <v>8</v>
      </c>
      <c r="S399" s="92" t="s">
        <v>138</v>
      </c>
      <c r="T399" s="92"/>
      <c r="U399" s="92" t="s">
        <v>294</v>
      </c>
      <c r="V399" s="113" t="s">
        <v>295</v>
      </c>
      <c r="W399" s="113" t="s">
        <v>51</v>
      </c>
      <c r="X399" s="113" t="s">
        <v>6</v>
      </c>
      <c r="Y399" s="114" t="s">
        <v>201</v>
      </c>
      <c r="Z399" s="92">
        <f>INDEX($AS$3:$AV$6,MATCH($W399,$AR$3:$AR$6,FALSE),MATCH($Y399,AS$7:$AV$7,FALSE))</f>
        <v>8</v>
      </c>
      <c r="AA399" s="92" t="s">
        <v>254</v>
      </c>
      <c r="AB399" s="92" t="s">
        <v>255</v>
      </c>
      <c r="AC399" s="92" t="s">
        <v>255</v>
      </c>
      <c r="AD399" s="113" t="s">
        <v>255</v>
      </c>
      <c r="AE399" s="113" t="s">
        <v>296</v>
      </c>
      <c r="AF399" s="113" t="s">
        <v>255</v>
      </c>
      <c r="AG3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399" s="109" t="s">
        <v>259</v>
      </c>
      <c r="AI399" s="113" t="s">
        <v>53</v>
      </c>
      <c r="AJ399" s="113" t="s">
        <v>6</v>
      </c>
      <c r="AK399" s="114" t="s">
        <v>201</v>
      </c>
      <c r="AL399" s="92">
        <f t="shared" si="14"/>
        <v>4</v>
      </c>
      <c r="AM3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399" s="118"/>
      <c r="AO399" s="115" t="str">
        <f t="shared" si="15"/>
        <v>SI</v>
      </c>
      <c r="AP39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399" s="92" t="e" vm="14">
        <f>_xlfn.XLOOKUP(año24[[#This Row],[VALORACION DEL RIESGO RESULTANTE CON CONTROLES (Riesgo residual) - INTERPRETACIÓN DEL RIESGO]], Nivel[Calsificación], Nivel[Imagen])</f>
        <v>#VALUE!</v>
      </c>
    </row>
    <row r="400" spans="2:43" ht="122.4" x14ac:dyDescent="0.2">
      <c r="B400" s="92">
        <v>391</v>
      </c>
      <c r="C400" s="92">
        <v>2024</v>
      </c>
      <c r="D400" s="92" t="s">
        <v>244</v>
      </c>
      <c r="E400" s="109" t="s">
        <v>183</v>
      </c>
      <c r="F400" s="109" t="s">
        <v>564</v>
      </c>
      <c r="G400" s="109" t="s">
        <v>427</v>
      </c>
      <c r="H400" s="92" t="s">
        <v>565</v>
      </c>
      <c r="I400" s="92" t="s">
        <v>70</v>
      </c>
      <c r="J400" s="92" t="e" vm="13">
        <f>_xlfn.XLOOKUP(año24[[#This Row],[PELIGRO -Tipo]], Tabla12[Calsificación], Tabla12[Imagen])</f>
        <v>#VALUE!</v>
      </c>
      <c r="K400" s="92" t="s">
        <v>123</v>
      </c>
      <c r="L400" s="92" t="s">
        <v>128</v>
      </c>
      <c r="M400" s="112" t="s">
        <v>249</v>
      </c>
      <c r="N400" s="112" t="s">
        <v>250</v>
      </c>
      <c r="O400" s="112">
        <v>2</v>
      </c>
      <c r="P400" s="112">
        <v>18</v>
      </c>
      <c r="Q400" s="112">
        <v>2</v>
      </c>
      <c r="R400" s="112">
        <v>8</v>
      </c>
      <c r="S400" s="92" t="s">
        <v>138</v>
      </c>
      <c r="T400" s="92" t="s">
        <v>335</v>
      </c>
      <c r="U400" s="92" t="s">
        <v>282</v>
      </c>
      <c r="V400" s="113" t="s">
        <v>336</v>
      </c>
      <c r="W400" s="113" t="s">
        <v>51</v>
      </c>
      <c r="X400" s="113" t="s">
        <v>6</v>
      </c>
      <c r="Y400" s="114" t="s">
        <v>201</v>
      </c>
      <c r="Z400" s="92">
        <f>INDEX($AS$3:$AV$6,MATCH($W400,$AR$3:$AR$6,FALSE),MATCH($Y400,AS$7:$AV$7,FALSE))</f>
        <v>8</v>
      </c>
      <c r="AA400" s="92" t="s">
        <v>254</v>
      </c>
      <c r="AB400" s="92"/>
      <c r="AC400" s="92"/>
      <c r="AD400" s="113"/>
      <c r="AE400" s="113" t="s">
        <v>337</v>
      </c>
      <c r="AF400" s="113" t="s">
        <v>258</v>
      </c>
      <c r="AG4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400" s="109" t="s">
        <v>259</v>
      </c>
      <c r="AI400" s="113" t="s">
        <v>53</v>
      </c>
      <c r="AJ400" s="113" t="s">
        <v>6</v>
      </c>
      <c r="AK400" s="114" t="s">
        <v>201</v>
      </c>
      <c r="AL400" s="92">
        <f t="shared" si="14"/>
        <v>4</v>
      </c>
      <c r="AM4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00" s="118"/>
      <c r="AO400" s="115" t="str">
        <f t="shared" si="15"/>
        <v>SI</v>
      </c>
      <c r="AP40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00" s="92" t="e" vm="14">
        <f>_xlfn.XLOOKUP(año24[[#This Row],[VALORACION DEL RIESGO RESULTANTE CON CONTROLES (Riesgo residual) - INTERPRETACIÓN DEL RIESGO]], Nivel[Calsificación], Nivel[Imagen])</f>
        <v>#VALUE!</v>
      </c>
    </row>
    <row r="401" spans="2:43" ht="102" x14ac:dyDescent="0.2">
      <c r="B401" s="92">
        <v>392</v>
      </c>
      <c r="C401" s="92">
        <v>2024</v>
      </c>
      <c r="D401" s="92" t="s">
        <v>244</v>
      </c>
      <c r="E401" s="109" t="s">
        <v>183</v>
      </c>
      <c r="F401" s="109" t="s">
        <v>564</v>
      </c>
      <c r="G401" s="109" t="s">
        <v>427</v>
      </c>
      <c r="H401" s="92" t="s">
        <v>566</v>
      </c>
      <c r="I401" s="92" t="s">
        <v>70</v>
      </c>
      <c r="J401" s="92" t="e" vm="13">
        <f>_xlfn.XLOOKUP(año24[[#This Row],[PELIGRO -Tipo]], Tabla12[Calsificación], Tabla12[Imagen])</f>
        <v>#VALUE!</v>
      </c>
      <c r="K401" s="92" t="s">
        <v>95</v>
      </c>
      <c r="L401" s="92" t="s">
        <v>128</v>
      </c>
      <c r="M401" s="112" t="s">
        <v>249</v>
      </c>
      <c r="N401" s="112" t="s">
        <v>250</v>
      </c>
      <c r="O401" s="112">
        <v>2</v>
      </c>
      <c r="P401" s="112">
        <v>18</v>
      </c>
      <c r="Q401" s="112">
        <v>2</v>
      </c>
      <c r="R401" s="112">
        <v>6</v>
      </c>
      <c r="S401" s="92" t="s">
        <v>138</v>
      </c>
      <c r="T401" s="92" t="s">
        <v>329</v>
      </c>
      <c r="U401" s="92" t="s">
        <v>282</v>
      </c>
      <c r="V401" s="113" t="s">
        <v>477</v>
      </c>
      <c r="W401" s="113" t="s">
        <v>53</v>
      </c>
      <c r="X401" s="113" t="s">
        <v>6</v>
      </c>
      <c r="Y401" s="114" t="s">
        <v>40</v>
      </c>
      <c r="Z401" s="92">
        <f>INDEX($AS$3:$AV$6,MATCH($W401,$AR$3:$AR$6,FALSE),MATCH($Y401,AS$7:$AV$7,FALSE))</f>
        <v>6</v>
      </c>
      <c r="AA401" s="92" t="s">
        <v>254</v>
      </c>
      <c r="AB401" s="92" t="s">
        <v>255</v>
      </c>
      <c r="AC401" s="92" t="s">
        <v>255</v>
      </c>
      <c r="AD401" s="113" t="s">
        <v>255</v>
      </c>
      <c r="AE401" s="113" t="s">
        <v>331</v>
      </c>
      <c r="AF401" s="113" t="s">
        <v>258</v>
      </c>
      <c r="AG4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
* Programa de Gestión caídas a Nivel
* Anexo HSEQ para contratistasControles de EPP; Ver matriz de EPP
</v>
      </c>
      <c r="AH401" s="109" t="s">
        <v>259</v>
      </c>
      <c r="AI401" s="113" t="s">
        <v>53</v>
      </c>
      <c r="AJ401" s="113" t="s">
        <v>6</v>
      </c>
      <c r="AK401" s="114" t="s">
        <v>201</v>
      </c>
      <c r="AL401" s="92">
        <f t="shared" si="14"/>
        <v>4</v>
      </c>
      <c r="AM4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01" s="118"/>
      <c r="AO401" s="115" t="str">
        <f t="shared" si="15"/>
        <v>SI</v>
      </c>
      <c r="AP40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01" s="92" t="e" vm="14">
        <f>_xlfn.XLOOKUP(año24[[#This Row],[VALORACION DEL RIESGO RESULTANTE CON CONTROLES (Riesgo residual) - INTERPRETACIÓN DEL RIESGO]], Nivel[Calsificación], Nivel[Imagen])</f>
        <v>#VALUE!</v>
      </c>
    </row>
    <row r="402" spans="2:43" ht="244.8" x14ac:dyDescent="0.2">
      <c r="B402" s="92">
        <v>393</v>
      </c>
      <c r="C402" s="92">
        <v>2024</v>
      </c>
      <c r="D402" s="92" t="s">
        <v>244</v>
      </c>
      <c r="E402" s="109" t="s">
        <v>183</v>
      </c>
      <c r="F402" s="109" t="s">
        <v>564</v>
      </c>
      <c r="G402" s="109" t="s">
        <v>427</v>
      </c>
      <c r="H402" s="92" t="s">
        <v>567</v>
      </c>
      <c r="I402" s="92" t="s">
        <v>70</v>
      </c>
      <c r="J402" s="92" t="e" vm="13">
        <f>_xlfn.XLOOKUP(año24[[#This Row],[PELIGRO -Tipo]], Tabla12[Calsificación], Tabla12[Imagen])</f>
        <v>#VALUE!</v>
      </c>
      <c r="K402" s="92" t="s">
        <v>79</v>
      </c>
      <c r="L402" s="92" t="s">
        <v>128</v>
      </c>
      <c r="M402" s="112" t="s">
        <v>249</v>
      </c>
      <c r="N402" s="112" t="s">
        <v>250</v>
      </c>
      <c r="O402" s="112">
        <v>2</v>
      </c>
      <c r="P402" s="112">
        <v>18</v>
      </c>
      <c r="Q402" s="112">
        <v>2</v>
      </c>
      <c r="R402" s="112">
        <v>8</v>
      </c>
      <c r="S402" s="92" t="s">
        <v>138</v>
      </c>
      <c r="T402" s="92" t="s">
        <v>350</v>
      </c>
      <c r="U402" s="92" t="s">
        <v>300</v>
      </c>
      <c r="V402" s="113" t="s">
        <v>301</v>
      </c>
      <c r="W402" s="113" t="s">
        <v>52</v>
      </c>
      <c r="X402" s="113" t="s">
        <v>6</v>
      </c>
      <c r="Y402" s="114" t="s">
        <v>40</v>
      </c>
      <c r="Z402" s="92">
        <f>INDEX($AS$3:$AV$6,MATCH($W402,$AR$3:$AR$6,FALSE),MATCH($Y402,AS$7:$AV$7,FALSE))</f>
        <v>9</v>
      </c>
      <c r="AA402" s="92" t="s">
        <v>254</v>
      </c>
      <c r="AB402" s="92" t="s">
        <v>255</v>
      </c>
      <c r="AC402" s="92" t="s">
        <v>255</v>
      </c>
      <c r="AD402" s="113" t="s">
        <v>302</v>
      </c>
      <c r="AE402" s="113" t="s">
        <v>303</v>
      </c>
      <c r="AF402" s="113" t="s">
        <v>258</v>
      </c>
      <c r="AG4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02" s="109" t="s">
        <v>259</v>
      </c>
      <c r="AI402" s="113" t="s">
        <v>53</v>
      </c>
      <c r="AJ402" s="113" t="s">
        <v>6</v>
      </c>
      <c r="AK402" s="114" t="s">
        <v>201</v>
      </c>
      <c r="AL402" s="92">
        <f t="shared" si="14"/>
        <v>4</v>
      </c>
      <c r="AM4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02" s="118" t="s">
        <v>568</v>
      </c>
      <c r="AO402" s="115" t="str">
        <f t="shared" si="15"/>
        <v>SI</v>
      </c>
      <c r="AP40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02" s="92" t="e" vm="14">
        <f>_xlfn.XLOOKUP(año24[[#This Row],[VALORACION DEL RIESGO RESULTANTE CON CONTROLES (Riesgo residual) - INTERPRETACIÓN DEL RIESGO]], Nivel[Calsificación], Nivel[Imagen])</f>
        <v>#VALUE!</v>
      </c>
    </row>
    <row r="403" spans="2:43" ht="244.8" x14ac:dyDescent="0.2">
      <c r="B403" s="92">
        <v>394</v>
      </c>
      <c r="C403" s="92">
        <v>2024</v>
      </c>
      <c r="D403" s="92" t="s">
        <v>244</v>
      </c>
      <c r="E403" s="109" t="s">
        <v>183</v>
      </c>
      <c r="F403" s="109" t="s">
        <v>564</v>
      </c>
      <c r="G403" s="109" t="s">
        <v>427</v>
      </c>
      <c r="H403" s="92" t="s">
        <v>569</v>
      </c>
      <c r="I403" s="92" t="s">
        <v>70</v>
      </c>
      <c r="J403" s="92" t="e" vm="13">
        <f>_xlfn.XLOOKUP(año24[[#This Row],[PELIGRO -Tipo]], Tabla12[Calsificación], Tabla12[Imagen])</f>
        <v>#VALUE!</v>
      </c>
      <c r="K403" s="92" t="s">
        <v>79</v>
      </c>
      <c r="L403" s="92" t="s">
        <v>128</v>
      </c>
      <c r="M403" s="112" t="s">
        <v>249</v>
      </c>
      <c r="N403" s="112" t="s">
        <v>250</v>
      </c>
      <c r="O403" s="112">
        <v>2</v>
      </c>
      <c r="P403" s="112">
        <v>18</v>
      </c>
      <c r="Q403" s="112">
        <v>2</v>
      </c>
      <c r="R403" s="112">
        <v>8</v>
      </c>
      <c r="S403" s="92" t="s">
        <v>138</v>
      </c>
      <c r="T403" s="92" t="s">
        <v>543</v>
      </c>
      <c r="U403" s="92" t="s">
        <v>339</v>
      </c>
      <c r="V403" s="113" t="s">
        <v>301</v>
      </c>
      <c r="W403" s="113" t="s">
        <v>52</v>
      </c>
      <c r="X403" s="113" t="s">
        <v>6</v>
      </c>
      <c r="Y403" s="114" t="s">
        <v>40</v>
      </c>
      <c r="Z403" s="92">
        <f>INDEX($AS$3:$AV$6,MATCH($W403,$AR$3:$AR$6,FALSE),MATCH($Y403,AS$7:$AV$7,FALSE))</f>
        <v>9</v>
      </c>
      <c r="AA403" s="92" t="s">
        <v>254</v>
      </c>
      <c r="AB403" s="92" t="s">
        <v>255</v>
      </c>
      <c r="AC403" s="92" t="s">
        <v>255</v>
      </c>
      <c r="AD403" s="113" t="s">
        <v>302</v>
      </c>
      <c r="AE403" s="113" t="s">
        <v>303</v>
      </c>
      <c r="AF403" s="113" t="s">
        <v>258</v>
      </c>
      <c r="AG4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03" s="109" t="s">
        <v>259</v>
      </c>
      <c r="AI403" s="113" t="s">
        <v>53</v>
      </c>
      <c r="AJ403" s="113" t="s">
        <v>6</v>
      </c>
      <c r="AK403" s="114" t="s">
        <v>201</v>
      </c>
      <c r="AL403" s="92">
        <f t="shared" si="14"/>
        <v>4</v>
      </c>
      <c r="AM4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03" s="118"/>
      <c r="AO403" s="115" t="str">
        <f t="shared" si="15"/>
        <v>SI</v>
      </c>
      <c r="AP40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03" s="92" t="e" vm="14">
        <f>_xlfn.XLOOKUP(año24[[#This Row],[VALORACION DEL RIESGO RESULTANTE CON CONTROLES (Riesgo residual) - INTERPRETACIÓN DEL RIESGO]], Nivel[Calsificación], Nivel[Imagen])</f>
        <v>#VALUE!</v>
      </c>
    </row>
    <row r="404" spans="2:43" ht="244.8" x14ac:dyDescent="0.2">
      <c r="B404" s="92">
        <v>395</v>
      </c>
      <c r="C404" s="92">
        <v>2024</v>
      </c>
      <c r="D404" s="92" t="s">
        <v>244</v>
      </c>
      <c r="E404" s="109" t="s">
        <v>183</v>
      </c>
      <c r="F404" s="109" t="s">
        <v>564</v>
      </c>
      <c r="G404" s="109" t="s">
        <v>427</v>
      </c>
      <c r="H404" s="92" t="s">
        <v>570</v>
      </c>
      <c r="I404" s="92" t="s">
        <v>70</v>
      </c>
      <c r="J404" s="92" t="e" vm="13">
        <f>_xlfn.XLOOKUP(año24[[#This Row],[PELIGRO -Tipo]], Tabla12[Calsificación], Tabla12[Imagen])</f>
        <v>#VALUE!</v>
      </c>
      <c r="K404" s="92" t="s">
        <v>79</v>
      </c>
      <c r="L404" s="92" t="s">
        <v>128</v>
      </c>
      <c r="M404" s="112" t="s">
        <v>249</v>
      </c>
      <c r="N404" s="112" t="s">
        <v>250</v>
      </c>
      <c r="O404" s="112">
        <v>2</v>
      </c>
      <c r="P404" s="112">
        <v>18</v>
      </c>
      <c r="Q404" s="112">
        <v>2</v>
      </c>
      <c r="R404" s="112">
        <v>8</v>
      </c>
      <c r="S404" s="92" t="s">
        <v>138</v>
      </c>
      <c r="T404" s="92" t="s">
        <v>366</v>
      </c>
      <c r="U404" s="92" t="s">
        <v>339</v>
      </c>
      <c r="V404" s="113" t="s">
        <v>301</v>
      </c>
      <c r="W404" s="113" t="s">
        <v>52</v>
      </c>
      <c r="X404" s="113" t="s">
        <v>6</v>
      </c>
      <c r="Y404" s="114" t="s">
        <v>40</v>
      </c>
      <c r="Z404" s="92">
        <f>INDEX($AS$3:$AV$6,MATCH($W404,$AR$3:$AR$6,FALSE),MATCH($Y404,AS$7:$AV$7,FALSE))</f>
        <v>9</v>
      </c>
      <c r="AA404" s="92" t="s">
        <v>254</v>
      </c>
      <c r="AB404" s="92" t="s">
        <v>255</v>
      </c>
      <c r="AC404" s="92" t="s">
        <v>255</v>
      </c>
      <c r="AD404" s="113" t="s">
        <v>302</v>
      </c>
      <c r="AE404" s="113" t="s">
        <v>303</v>
      </c>
      <c r="AF404" s="113" t="s">
        <v>258</v>
      </c>
      <c r="AG4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04" s="109" t="s">
        <v>259</v>
      </c>
      <c r="AI404" s="113" t="s">
        <v>53</v>
      </c>
      <c r="AJ404" s="113" t="s">
        <v>6</v>
      </c>
      <c r="AK404" s="114" t="s">
        <v>201</v>
      </c>
      <c r="AL404" s="92">
        <f t="shared" si="14"/>
        <v>4</v>
      </c>
      <c r="AM4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04" s="118"/>
      <c r="AO404" s="115" t="str">
        <f t="shared" si="15"/>
        <v>SI</v>
      </c>
      <c r="AP40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04" s="92" t="e" vm="14">
        <f>_xlfn.XLOOKUP(año24[[#This Row],[VALORACION DEL RIESGO RESULTANTE CON CONTROLES (Riesgo residual) - INTERPRETACIÓN DEL RIESGO]], Nivel[Calsificación], Nivel[Imagen])</f>
        <v>#VALUE!</v>
      </c>
    </row>
    <row r="405" spans="2:43" ht="81.599999999999994" x14ac:dyDescent="0.2">
      <c r="B405" s="92">
        <v>396</v>
      </c>
      <c r="C405" s="92">
        <v>2024</v>
      </c>
      <c r="D405" s="92" t="s">
        <v>244</v>
      </c>
      <c r="E405" s="109" t="s">
        <v>183</v>
      </c>
      <c r="F405" s="109" t="s">
        <v>564</v>
      </c>
      <c r="G405" s="109" t="s">
        <v>427</v>
      </c>
      <c r="H405" s="92" t="s">
        <v>408</v>
      </c>
      <c r="I405" s="92" t="s">
        <v>68</v>
      </c>
      <c r="J405" s="92" t="e" vm="17">
        <f>_xlfn.XLOOKUP(año24[[#This Row],[PELIGRO -Tipo]], Tabla12[Calsificación], Tabla12[Imagen])</f>
        <v>#VALUE!</v>
      </c>
      <c r="K405" s="92" t="s">
        <v>77</v>
      </c>
      <c r="L405" s="92" t="s">
        <v>129</v>
      </c>
      <c r="M405" s="112" t="s">
        <v>249</v>
      </c>
      <c r="N405" s="112" t="s">
        <v>250</v>
      </c>
      <c r="O405" s="112">
        <v>2</v>
      </c>
      <c r="P405" s="112">
        <v>18</v>
      </c>
      <c r="Q405" s="112">
        <v>2</v>
      </c>
      <c r="R405" s="112">
        <v>8</v>
      </c>
      <c r="S405" s="92" t="s">
        <v>138</v>
      </c>
      <c r="T405" s="92" t="s">
        <v>267</v>
      </c>
      <c r="U405" s="92" t="s">
        <v>268</v>
      </c>
      <c r="V405" s="113" t="s">
        <v>269</v>
      </c>
      <c r="W405" s="113" t="s">
        <v>53</v>
      </c>
      <c r="X405" s="113" t="s">
        <v>6</v>
      </c>
      <c r="Y405" s="114" t="s">
        <v>201</v>
      </c>
      <c r="Z405" s="92">
        <f>INDEX($AS$3:$AV$6,MATCH($W405,$AR$3:$AR$6,FALSE),MATCH($Y405,AS$7:$AV$7,FALSE))</f>
        <v>4</v>
      </c>
      <c r="AA405" s="92" t="s">
        <v>254</v>
      </c>
      <c r="AB405" s="92" t="s">
        <v>255</v>
      </c>
      <c r="AC405" s="92" t="s">
        <v>255</v>
      </c>
      <c r="AD405" s="113" t="s">
        <v>255</v>
      </c>
      <c r="AE405" s="113" t="s">
        <v>270</v>
      </c>
      <c r="AF405" s="113" t="s">
        <v>255</v>
      </c>
      <c r="AG4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05" s="109" t="s">
        <v>259</v>
      </c>
      <c r="AI405" s="113" t="s">
        <v>54</v>
      </c>
      <c r="AJ405" s="113" t="s">
        <v>6</v>
      </c>
      <c r="AK405" s="114" t="s">
        <v>201</v>
      </c>
      <c r="AL405" s="92">
        <f t="shared" si="14"/>
        <v>2</v>
      </c>
      <c r="AM4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05" s="118"/>
      <c r="AO405" s="115" t="str">
        <f t="shared" si="15"/>
        <v>SI</v>
      </c>
      <c r="AP40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05" s="92" t="e" vm="16">
        <f>_xlfn.XLOOKUP(año24[[#This Row],[VALORACION DEL RIESGO RESULTANTE CON CONTROLES (Riesgo residual) - INTERPRETACIÓN DEL RIESGO]], Nivel[Calsificación], Nivel[Imagen])</f>
        <v>#VALUE!</v>
      </c>
    </row>
    <row r="406" spans="2:43" ht="81.599999999999994" x14ac:dyDescent="0.2">
      <c r="B406" s="92">
        <v>397</v>
      </c>
      <c r="C406" s="92">
        <v>2024</v>
      </c>
      <c r="D406" s="92" t="s">
        <v>244</v>
      </c>
      <c r="E406" s="109" t="s">
        <v>183</v>
      </c>
      <c r="F406" s="109" t="s">
        <v>564</v>
      </c>
      <c r="G406" s="109" t="s">
        <v>427</v>
      </c>
      <c r="H406" s="92" t="s">
        <v>271</v>
      </c>
      <c r="I406" s="92" t="s">
        <v>68</v>
      </c>
      <c r="J406" s="92" t="e" vm="17">
        <f>_xlfn.XLOOKUP(año24[[#This Row],[PELIGRO -Tipo]], Tabla12[Calsificación], Tabla12[Imagen])</f>
        <v>#VALUE!</v>
      </c>
      <c r="K406" s="92" t="s">
        <v>93</v>
      </c>
      <c r="L406" s="92" t="s">
        <v>129</v>
      </c>
      <c r="M406" s="112" t="s">
        <v>249</v>
      </c>
      <c r="N406" s="112" t="s">
        <v>250</v>
      </c>
      <c r="O406" s="112">
        <v>2</v>
      </c>
      <c r="P406" s="112">
        <v>18</v>
      </c>
      <c r="Q406" s="112">
        <v>2</v>
      </c>
      <c r="R406" s="112">
        <v>8</v>
      </c>
      <c r="S406" s="92" t="s">
        <v>138</v>
      </c>
      <c r="T406" s="92" t="s">
        <v>267</v>
      </c>
      <c r="U406" s="92" t="s">
        <v>268</v>
      </c>
      <c r="V406" s="113" t="s">
        <v>269</v>
      </c>
      <c r="W406" s="113" t="s">
        <v>53</v>
      </c>
      <c r="X406" s="113" t="s">
        <v>6</v>
      </c>
      <c r="Y406" s="114" t="s">
        <v>201</v>
      </c>
      <c r="Z406" s="92">
        <f>INDEX($AS$3:$AV$6,MATCH($W406,$AR$3:$AR$6,FALSE),MATCH($Y406,AS$7:$AV$7,FALSE))</f>
        <v>4</v>
      </c>
      <c r="AA406" s="92" t="s">
        <v>254</v>
      </c>
      <c r="AB406" s="92" t="s">
        <v>255</v>
      </c>
      <c r="AC406" s="92" t="s">
        <v>255</v>
      </c>
      <c r="AD406" s="113" t="s">
        <v>255</v>
      </c>
      <c r="AE406" s="113" t="s">
        <v>270</v>
      </c>
      <c r="AF406" s="113" t="s">
        <v>255</v>
      </c>
      <c r="AG4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06" s="109" t="s">
        <v>259</v>
      </c>
      <c r="AI406" s="113" t="s">
        <v>54</v>
      </c>
      <c r="AJ406" s="113" t="s">
        <v>6</v>
      </c>
      <c r="AK406" s="114" t="s">
        <v>201</v>
      </c>
      <c r="AL406" s="92">
        <f t="shared" si="14"/>
        <v>2</v>
      </c>
      <c r="AM4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06" s="118"/>
      <c r="AO406" s="115" t="str">
        <f t="shared" si="15"/>
        <v>SI</v>
      </c>
      <c r="AP40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06" s="92" t="e" vm="16">
        <f>_xlfn.XLOOKUP(año24[[#This Row],[VALORACION DEL RIESGO RESULTANTE CON CONTROLES (Riesgo residual) - INTERPRETACIÓN DEL RIESGO]], Nivel[Calsificación], Nivel[Imagen])</f>
        <v>#VALUE!</v>
      </c>
    </row>
    <row r="407" spans="2:43" ht="81.599999999999994" x14ac:dyDescent="0.2">
      <c r="B407" s="92">
        <v>398</v>
      </c>
      <c r="C407" s="92">
        <v>2024</v>
      </c>
      <c r="D407" s="92" t="s">
        <v>244</v>
      </c>
      <c r="E407" s="109" t="s">
        <v>183</v>
      </c>
      <c r="F407" s="109" t="s">
        <v>564</v>
      </c>
      <c r="G407" s="109" t="s">
        <v>427</v>
      </c>
      <c r="H407" s="92" t="s">
        <v>266</v>
      </c>
      <c r="I407" s="92" t="s">
        <v>68</v>
      </c>
      <c r="J407" s="92" t="e" vm="17">
        <f>_xlfn.XLOOKUP(año24[[#This Row],[PELIGRO -Tipo]], Tabla12[Calsificación], Tabla12[Imagen])</f>
        <v>#VALUE!</v>
      </c>
      <c r="K407" s="92" t="s">
        <v>101</v>
      </c>
      <c r="L407" s="92" t="s">
        <v>129</v>
      </c>
      <c r="M407" s="112" t="s">
        <v>249</v>
      </c>
      <c r="N407" s="112" t="s">
        <v>250</v>
      </c>
      <c r="O407" s="112">
        <v>2</v>
      </c>
      <c r="P407" s="112">
        <v>18</v>
      </c>
      <c r="Q407" s="112">
        <v>2</v>
      </c>
      <c r="R407" s="112">
        <v>8</v>
      </c>
      <c r="S407" s="92" t="s">
        <v>138</v>
      </c>
      <c r="T407" s="92" t="s">
        <v>267</v>
      </c>
      <c r="U407" s="92" t="s">
        <v>268</v>
      </c>
      <c r="V407" s="113" t="s">
        <v>269</v>
      </c>
      <c r="W407" s="113" t="s">
        <v>53</v>
      </c>
      <c r="X407" s="113" t="s">
        <v>6</v>
      </c>
      <c r="Y407" s="114" t="s">
        <v>201</v>
      </c>
      <c r="Z407" s="92">
        <f>INDEX($AS$3:$AV$6,MATCH($W407,$AR$3:$AR$6,FALSE),MATCH($Y407,AS$7:$AV$7,FALSE))</f>
        <v>4</v>
      </c>
      <c r="AA407" s="92" t="s">
        <v>254</v>
      </c>
      <c r="AB407" s="92" t="s">
        <v>255</v>
      </c>
      <c r="AC407" s="92" t="s">
        <v>255</v>
      </c>
      <c r="AD407" s="113" t="s">
        <v>255</v>
      </c>
      <c r="AE407" s="113" t="s">
        <v>270</v>
      </c>
      <c r="AF407" s="113" t="s">
        <v>255</v>
      </c>
      <c r="AG4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07" s="109" t="s">
        <v>259</v>
      </c>
      <c r="AI407" s="113" t="s">
        <v>54</v>
      </c>
      <c r="AJ407" s="113" t="s">
        <v>6</v>
      </c>
      <c r="AK407" s="114" t="s">
        <v>201</v>
      </c>
      <c r="AL407" s="92">
        <f t="shared" si="14"/>
        <v>2</v>
      </c>
      <c r="AM4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07" s="118"/>
      <c r="AO407" s="115" t="str">
        <f t="shared" si="15"/>
        <v>SI</v>
      </c>
      <c r="AP40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07" s="92" t="e" vm="16">
        <f>_xlfn.XLOOKUP(año24[[#This Row],[VALORACION DEL RIESGO RESULTANTE CON CONTROLES (Riesgo residual) - INTERPRETACIÓN DEL RIESGO]], Nivel[Calsificación], Nivel[Imagen])</f>
        <v>#VALUE!</v>
      </c>
    </row>
    <row r="408" spans="2:43" ht="81.599999999999994" x14ac:dyDescent="0.2">
      <c r="B408" s="92">
        <v>399</v>
      </c>
      <c r="C408" s="92">
        <v>2024</v>
      </c>
      <c r="D408" s="92" t="s">
        <v>244</v>
      </c>
      <c r="E408" s="109" t="s">
        <v>183</v>
      </c>
      <c r="F408" s="109" t="s">
        <v>564</v>
      </c>
      <c r="G408" s="109" t="s">
        <v>427</v>
      </c>
      <c r="H408" s="92" t="s">
        <v>277</v>
      </c>
      <c r="I408" s="92" t="s">
        <v>68</v>
      </c>
      <c r="J408" s="92" t="e" vm="17">
        <f>_xlfn.XLOOKUP(año24[[#This Row],[PELIGRO -Tipo]], Tabla12[Calsificación], Tabla12[Imagen])</f>
        <v>#VALUE!</v>
      </c>
      <c r="K408" s="92" t="s">
        <v>85</v>
      </c>
      <c r="L408" s="92" t="s">
        <v>129</v>
      </c>
      <c r="M408" s="112" t="s">
        <v>249</v>
      </c>
      <c r="N408" s="112" t="s">
        <v>250</v>
      </c>
      <c r="O408" s="112">
        <v>2</v>
      </c>
      <c r="P408" s="112">
        <v>18</v>
      </c>
      <c r="Q408" s="112">
        <v>2</v>
      </c>
      <c r="R408" s="112">
        <v>8</v>
      </c>
      <c r="S408" s="92" t="s">
        <v>138</v>
      </c>
      <c r="T408" s="92" t="s">
        <v>267</v>
      </c>
      <c r="U408" s="92" t="s">
        <v>268</v>
      </c>
      <c r="V408" s="113" t="s">
        <v>269</v>
      </c>
      <c r="W408" s="113" t="s">
        <v>53</v>
      </c>
      <c r="X408" s="113" t="s">
        <v>6</v>
      </c>
      <c r="Y408" s="114" t="s">
        <v>201</v>
      </c>
      <c r="Z408" s="92">
        <f>INDEX($AS$3:$AV$6,MATCH($W408,$AR$3:$AR$6,FALSE),MATCH($Y408,AS$7:$AV$7,FALSE))</f>
        <v>4</v>
      </c>
      <c r="AA408" s="92" t="s">
        <v>254</v>
      </c>
      <c r="AB408" s="92" t="s">
        <v>255</v>
      </c>
      <c r="AC408" s="92" t="s">
        <v>255</v>
      </c>
      <c r="AD408" s="113" t="s">
        <v>255</v>
      </c>
      <c r="AE408" s="113" t="s">
        <v>270</v>
      </c>
      <c r="AF408" s="113" t="s">
        <v>255</v>
      </c>
      <c r="AG4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08" s="109" t="s">
        <v>259</v>
      </c>
      <c r="AI408" s="113" t="s">
        <v>54</v>
      </c>
      <c r="AJ408" s="113" t="s">
        <v>6</v>
      </c>
      <c r="AK408" s="114" t="s">
        <v>201</v>
      </c>
      <c r="AL408" s="92">
        <f t="shared" si="14"/>
        <v>2</v>
      </c>
      <c r="AM4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08" s="118"/>
      <c r="AO408" s="115" t="str">
        <f t="shared" si="15"/>
        <v>SI</v>
      </c>
      <c r="AP40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08" s="92" t="e" vm="16">
        <f>_xlfn.XLOOKUP(año24[[#This Row],[VALORACION DEL RIESGO RESULTANTE CON CONTROLES (Riesgo residual) - INTERPRETACIÓN DEL RIESGO]], Nivel[Calsificación], Nivel[Imagen])</f>
        <v>#VALUE!</v>
      </c>
    </row>
    <row r="409" spans="2:43" ht="132.6" x14ac:dyDescent="0.2">
      <c r="B409" s="92">
        <v>400</v>
      </c>
      <c r="C409" s="92">
        <v>2024</v>
      </c>
      <c r="D409" s="92" t="s">
        <v>244</v>
      </c>
      <c r="E409" s="109" t="s">
        <v>183</v>
      </c>
      <c r="F409" s="109" t="s">
        <v>564</v>
      </c>
      <c r="G409" s="109" t="s">
        <v>427</v>
      </c>
      <c r="H409" s="92" t="s">
        <v>288</v>
      </c>
      <c r="I409" s="92" t="s">
        <v>70</v>
      </c>
      <c r="J409" s="92" t="e" vm="13">
        <f>_xlfn.XLOOKUP(año24[[#This Row],[PELIGRO -Tipo]], Tabla12[Calsificación], Tabla12[Imagen])</f>
        <v>#VALUE!</v>
      </c>
      <c r="K409" s="92" t="s">
        <v>103</v>
      </c>
      <c r="L409" s="92" t="s">
        <v>128</v>
      </c>
      <c r="M409" s="112" t="s">
        <v>249</v>
      </c>
      <c r="N409" s="112" t="s">
        <v>250</v>
      </c>
      <c r="O409" s="112">
        <v>2</v>
      </c>
      <c r="P409" s="112">
        <v>18</v>
      </c>
      <c r="Q409" s="112">
        <v>2</v>
      </c>
      <c r="R409" s="112">
        <v>2</v>
      </c>
      <c r="S409" s="92" t="s">
        <v>138</v>
      </c>
      <c r="T409" s="92" t="s">
        <v>289</v>
      </c>
      <c r="U409" s="92" t="s">
        <v>290</v>
      </c>
      <c r="V409" s="113" t="s">
        <v>291</v>
      </c>
      <c r="W409" s="113" t="s">
        <v>51</v>
      </c>
      <c r="X409" s="113" t="s">
        <v>6</v>
      </c>
      <c r="Y409" s="114" t="s">
        <v>201</v>
      </c>
      <c r="Z409" s="92">
        <f>INDEX($AS$3:$AV$6,MATCH($W409,$AR$3:$AR$6,FALSE),MATCH($Y409,AS$7:$AV$7,FALSE))</f>
        <v>8</v>
      </c>
      <c r="AA409" s="92" t="s">
        <v>254</v>
      </c>
      <c r="AB409" s="92" t="s">
        <v>255</v>
      </c>
      <c r="AC409" s="92" t="s">
        <v>255</v>
      </c>
      <c r="AD409" s="113" t="s">
        <v>255</v>
      </c>
      <c r="AE409" s="113" t="s">
        <v>292</v>
      </c>
      <c r="AF409" s="113" t="s">
        <v>258</v>
      </c>
      <c r="AG4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409" s="109" t="s">
        <v>259</v>
      </c>
      <c r="AI409" s="113" t="s">
        <v>51</v>
      </c>
      <c r="AJ409" s="113" t="s">
        <v>6</v>
      </c>
      <c r="AK409" s="114" t="s">
        <v>46</v>
      </c>
      <c r="AL409" s="92">
        <f t="shared" si="14"/>
        <v>4</v>
      </c>
      <c r="AM4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09" s="118"/>
      <c r="AO409" s="115" t="str">
        <f t="shared" si="15"/>
        <v>SI</v>
      </c>
      <c r="AP40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09" s="92" t="e" vm="14">
        <f>_xlfn.XLOOKUP(año24[[#This Row],[VALORACION DEL RIESGO RESULTANTE CON CONTROLES (Riesgo residual) - INTERPRETACIÓN DEL RIESGO]], Nivel[Calsificación], Nivel[Imagen])</f>
        <v>#VALUE!</v>
      </c>
    </row>
    <row r="410" spans="2:43" ht="142.80000000000001" x14ac:dyDescent="0.2">
      <c r="B410" s="92">
        <v>401</v>
      </c>
      <c r="C410" s="92">
        <v>2024</v>
      </c>
      <c r="D410" s="92" t="s">
        <v>244</v>
      </c>
      <c r="E410" s="109" t="s">
        <v>183</v>
      </c>
      <c r="F410" s="109" t="s">
        <v>564</v>
      </c>
      <c r="G410" s="109" t="s">
        <v>427</v>
      </c>
      <c r="H410" s="92" t="s">
        <v>571</v>
      </c>
      <c r="I410" s="92" t="s">
        <v>70</v>
      </c>
      <c r="J410" s="92" t="e" vm="13">
        <f>_xlfn.XLOOKUP(año24[[#This Row],[PELIGRO -Tipo]], Tabla12[Calsificación], Tabla12[Imagen])</f>
        <v>#VALUE!</v>
      </c>
      <c r="K410" s="92" t="s">
        <v>103</v>
      </c>
      <c r="L410" s="92" t="s">
        <v>128</v>
      </c>
      <c r="M410" s="112" t="s">
        <v>249</v>
      </c>
      <c r="N410" s="112" t="s">
        <v>250</v>
      </c>
      <c r="O410" s="112">
        <v>2</v>
      </c>
      <c r="P410" s="112">
        <v>18</v>
      </c>
      <c r="Q410" s="112">
        <v>2</v>
      </c>
      <c r="R410" s="112">
        <v>3</v>
      </c>
      <c r="S410" s="92" t="s">
        <v>138</v>
      </c>
      <c r="T410" s="92" t="s">
        <v>289</v>
      </c>
      <c r="U410" s="92" t="s">
        <v>290</v>
      </c>
      <c r="V410" s="113" t="s">
        <v>291</v>
      </c>
      <c r="W410" s="113" t="s">
        <v>51</v>
      </c>
      <c r="X410" s="113" t="s">
        <v>6</v>
      </c>
      <c r="Y410" s="114" t="s">
        <v>201</v>
      </c>
      <c r="Z410" s="92">
        <f>INDEX($AS$3:$AV$6,MATCH($W410,$AR$3:$AR$6,FALSE),MATCH($Y410,AS$7:$AV$7,FALSE))</f>
        <v>8</v>
      </c>
      <c r="AA410" s="92" t="s">
        <v>254</v>
      </c>
      <c r="AB410" s="92" t="s">
        <v>255</v>
      </c>
      <c r="AC410" s="92" t="s">
        <v>255</v>
      </c>
      <c r="AD410" s="113" t="s">
        <v>530</v>
      </c>
      <c r="AE410" s="113" t="s">
        <v>292</v>
      </c>
      <c r="AF410" s="113" t="s">
        <v>258</v>
      </c>
      <c r="AG4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Instalación de línea de quemadero (Tea)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410" s="109" t="s">
        <v>259</v>
      </c>
      <c r="AI410" s="113" t="s">
        <v>51</v>
      </c>
      <c r="AJ410" s="113" t="s">
        <v>6</v>
      </c>
      <c r="AK410" s="114" t="s">
        <v>46</v>
      </c>
      <c r="AL410" s="92">
        <f t="shared" si="14"/>
        <v>4</v>
      </c>
      <c r="AM4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10" s="118"/>
      <c r="AO410" s="115" t="str">
        <f t="shared" si="15"/>
        <v>SI</v>
      </c>
      <c r="AP41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10" s="92" t="e" vm="14">
        <f>_xlfn.XLOOKUP(año24[[#This Row],[VALORACION DEL RIESGO RESULTANTE CON CONTROLES (Riesgo residual) - INTERPRETACIÓN DEL RIESGO]], Nivel[Calsificación], Nivel[Imagen])</f>
        <v>#VALUE!</v>
      </c>
    </row>
    <row r="411" spans="2:43" ht="102" x14ac:dyDescent="0.2">
      <c r="B411" s="92">
        <v>402</v>
      </c>
      <c r="C411" s="92">
        <v>2024</v>
      </c>
      <c r="D411" s="92" t="s">
        <v>244</v>
      </c>
      <c r="E411" s="109" t="s">
        <v>183</v>
      </c>
      <c r="F411" s="109" t="s">
        <v>564</v>
      </c>
      <c r="G411" s="109" t="s">
        <v>427</v>
      </c>
      <c r="H411" s="92" t="s">
        <v>572</v>
      </c>
      <c r="I411" s="92" t="s">
        <v>69</v>
      </c>
      <c r="J411" s="92" t="e" vm="21">
        <f>_xlfn.XLOOKUP(año24[[#This Row],[PELIGRO -Tipo]], Tabla12[Calsificación], Tabla12[Imagen])</f>
        <v>#VALUE!</v>
      </c>
      <c r="K411" s="92" t="s">
        <v>94</v>
      </c>
      <c r="L411" s="92" t="s">
        <v>129</v>
      </c>
      <c r="M411" s="112" t="s">
        <v>249</v>
      </c>
      <c r="N411" s="112" t="s">
        <v>250</v>
      </c>
      <c r="O411" s="112">
        <v>2</v>
      </c>
      <c r="P411" s="112">
        <v>18</v>
      </c>
      <c r="Q411" s="112">
        <v>2</v>
      </c>
      <c r="R411" s="112">
        <v>3</v>
      </c>
      <c r="S411" s="92" t="s">
        <v>138</v>
      </c>
      <c r="T411" s="92"/>
      <c r="U411" s="92" t="s">
        <v>318</v>
      </c>
      <c r="V411" s="113" t="s">
        <v>319</v>
      </c>
      <c r="W411" s="113" t="s">
        <v>51</v>
      </c>
      <c r="X411" s="113" t="s">
        <v>6</v>
      </c>
      <c r="Y411" s="114" t="s">
        <v>201</v>
      </c>
      <c r="Z411" s="92">
        <f>INDEX($AS$3:$AV$6,MATCH($W411,$AR$3:$AR$6,FALSE),MATCH($Y411,AS$7:$AV$7,FALSE))</f>
        <v>8</v>
      </c>
      <c r="AA411" s="92" t="s">
        <v>254</v>
      </c>
      <c r="AB411" s="92" t="s">
        <v>255</v>
      </c>
      <c r="AC411" s="92" t="s">
        <v>255</v>
      </c>
      <c r="AD411" s="113" t="s">
        <v>255</v>
      </c>
      <c r="AE411" s="113" t="s">
        <v>320</v>
      </c>
      <c r="AF411" s="113" t="s">
        <v>258</v>
      </c>
      <c r="AG4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411" s="109" t="s">
        <v>259</v>
      </c>
      <c r="AI411" s="113" t="s">
        <v>52</v>
      </c>
      <c r="AJ411" s="113" t="s">
        <v>6</v>
      </c>
      <c r="AK411" s="114" t="s">
        <v>46</v>
      </c>
      <c r="AL411" s="92">
        <f t="shared" si="14"/>
        <v>3</v>
      </c>
      <c r="AM4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11" s="118"/>
      <c r="AO411" s="115" t="str">
        <f t="shared" si="15"/>
        <v>SI</v>
      </c>
      <c r="AP41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11" s="92" t="e" vm="16">
        <f>_xlfn.XLOOKUP(año24[[#This Row],[VALORACION DEL RIESGO RESULTANTE CON CONTROLES (Riesgo residual) - INTERPRETACIÓN DEL RIESGO]], Nivel[Calsificación], Nivel[Imagen])</f>
        <v>#VALUE!</v>
      </c>
    </row>
    <row r="412" spans="2:43" ht="102" x14ac:dyDescent="0.2">
      <c r="B412" s="92">
        <v>403</v>
      </c>
      <c r="C412" s="92">
        <v>2024</v>
      </c>
      <c r="D412" s="92" t="s">
        <v>244</v>
      </c>
      <c r="E412" s="109" t="s">
        <v>183</v>
      </c>
      <c r="F412" s="109" t="s">
        <v>564</v>
      </c>
      <c r="G412" s="109" t="s">
        <v>427</v>
      </c>
      <c r="H412" s="92" t="s">
        <v>562</v>
      </c>
      <c r="I412" s="92" t="s">
        <v>69</v>
      </c>
      <c r="J412" s="92" t="e" vm="21">
        <f>_xlfn.XLOOKUP(año24[[#This Row],[PELIGRO -Tipo]], Tabla12[Calsificación], Tabla12[Imagen])</f>
        <v>#VALUE!</v>
      </c>
      <c r="K412" s="92" t="s">
        <v>102</v>
      </c>
      <c r="L412" s="92" t="s">
        <v>129</v>
      </c>
      <c r="M412" s="112" t="s">
        <v>249</v>
      </c>
      <c r="N412" s="112" t="s">
        <v>250</v>
      </c>
      <c r="O412" s="112">
        <v>2</v>
      </c>
      <c r="P412" s="112">
        <v>18</v>
      </c>
      <c r="Q412" s="112">
        <v>2</v>
      </c>
      <c r="R412" s="112">
        <v>8</v>
      </c>
      <c r="S412" s="92" t="s">
        <v>138</v>
      </c>
      <c r="T412" s="92"/>
      <c r="U412" s="92" t="s">
        <v>318</v>
      </c>
      <c r="V412" s="113" t="s">
        <v>319</v>
      </c>
      <c r="W412" s="113" t="s">
        <v>53</v>
      </c>
      <c r="X412" s="113" t="s">
        <v>6</v>
      </c>
      <c r="Y412" s="114" t="s">
        <v>40</v>
      </c>
      <c r="Z412" s="92">
        <f>INDEX($AS$3:$AV$6,MATCH($W412,$AR$3:$AR$6,FALSE),MATCH($Y412,AS$7:$AV$7,FALSE))</f>
        <v>6</v>
      </c>
      <c r="AA412" s="92" t="s">
        <v>254</v>
      </c>
      <c r="AB412" s="92" t="s">
        <v>255</v>
      </c>
      <c r="AC412" s="92" t="s">
        <v>255</v>
      </c>
      <c r="AD412" s="113" t="s">
        <v>255</v>
      </c>
      <c r="AE412" s="113" t="s">
        <v>320</v>
      </c>
      <c r="AF412" s="113" t="s">
        <v>258</v>
      </c>
      <c r="AG4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412" s="109" t="s">
        <v>259</v>
      </c>
      <c r="AI412" s="113" t="s">
        <v>53</v>
      </c>
      <c r="AJ412" s="113" t="s">
        <v>6</v>
      </c>
      <c r="AK412" s="114" t="s">
        <v>201</v>
      </c>
      <c r="AL412" s="92">
        <f t="shared" si="14"/>
        <v>4</v>
      </c>
      <c r="AM4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12" s="118"/>
      <c r="AO412" s="115" t="str">
        <f t="shared" si="15"/>
        <v>SI</v>
      </c>
      <c r="AP41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12" s="92" t="e" vm="14">
        <f>_xlfn.XLOOKUP(año24[[#This Row],[VALORACION DEL RIESGO RESULTANTE CON CONTROLES (Riesgo residual) - INTERPRETACIÓN DEL RIESGO]], Nivel[Calsificación], Nivel[Imagen])</f>
        <v>#VALUE!</v>
      </c>
    </row>
    <row r="413" spans="2:43" ht="81.599999999999994" x14ac:dyDescent="0.2">
      <c r="B413" s="92">
        <v>404</v>
      </c>
      <c r="C413" s="92">
        <v>2024</v>
      </c>
      <c r="D413" s="92" t="s">
        <v>244</v>
      </c>
      <c r="E413" s="109" t="s">
        <v>183</v>
      </c>
      <c r="F413" s="109" t="s">
        <v>564</v>
      </c>
      <c r="G413" s="109" t="s">
        <v>427</v>
      </c>
      <c r="H413" s="92" t="s">
        <v>573</v>
      </c>
      <c r="I413" s="92" t="s">
        <v>68</v>
      </c>
      <c r="J413" s="92" t="e" vm="17">
        <f>_xlfn.XLOOKUP(año24[[#This Row],[PELIGRO -Tipo]], Tabla12[Calsificación], Tabla12[Imagen])</f>
        <v>#VALUE!</v>
      </c>
      <c r="K413" s="92" t="s">
        <v>93</v>
      </c>
      <c r="L413" s="92" t="s">
        <v>129</v>
      </c>
      <c r="M413" s="112" t="s">
        <v>249</v>
      </c>
      <c r="N413" s="112" t="s">
        <v>250</v>
      </c>
      <c r="O413" s="112">
        <v>2</v>
      </c>
      <c r="P413" s="112">
        <v>18</v>
      </c>
      <c r="Q413" s="112">
        <v>2</v>
      </c>
      <c r="R413" s="112">
        <v>8</v>
      </c>
      <c r="S413" s="92" t="s">
        <v>138</v>
      </c>
      <c r="T413" s="92" t="s">
        <v>267</v>
      </c>
      <c r="U413" s="92" t="s">
        <v>268</v>
      </c>
      <c r="V413" s="113" t="s">
        <v>269</v>
      </c>
      <c r="W413" s="113" t="s">
        <v>53</v>
      </c>
      <c r="X413" s="113" t="s">
        <v>6</v>
      </c>
      <c r="Y413" s="114" t="s">
        <v>201</v>
      </c>
      <c r="Z413" s="92">
        <f>INDEX($AS$3:$AV$6,MATCH($W413,$AR$3:$AR$6,FALSE),MATCH($Y413,AS$7:$AV$7,FALSE))</f>
        <v>4</v>
      </c>
      <c r="AA413" s="92" t="s">
        <v>254</v>
      </c>
      <c r="AB413" s="92" t="s">
        <v>255</v>
      </c>
      <c r="AC413" s="92" t="s">
        <v>255</v>
      </c>
      <c r="AD413" s="113" t="s">
        <v>255</v>
      </c>
      <c r="AE413" s="113" t="s">
        <v>270</v>
      </c>
      <c r="AF413" s="113" t="s">
        <v>255</v>
      </c>
      <c r="AG4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13" s="109" t="s">
        <v>259</v>
      </c>
      <c r="AI413" s="113" t="s">
        <v>54</v>
      </c>
      <c r="AJ413" s="113" t="s">
        <v>6</v>
      </c>
      <c r="AK413" s="114" t="s">
        <v>201</v>
      </c>
      <c r="AL413" s="92">
        <f t="shared" si="14"/>
        <v>2</v>
      </c>
      <c r="AM4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13" s="118"/>
      <c r="AO413" s="115" t="str">
        <f t="shared" si="15"/>
        <v>SI</v>
      </c>
      <c r="AP41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13" s="92" t="e" vm="16">
        <f>_xlfn.XLOOKUP(año24[[#This Row],[VALORACION DEL RIESGO RESULTANTE CON CONTROLES (Riesgo residual) - INTERPRETACIÓN DEL RIESGO]], Nivel[Calsificación], Nivel[Imagen])</f>
        <v>#VALUE!</v>
      </c>
    </row>
    <row r="414" spans="2:43" ht="81.599999999999994" x14ac:dyDescent="0.2">
      <c r="B414" s="92">
        <v>405</v>
      </c>
      <c r="C414" s="92">
        <v>2024</v>
      </c>
      <c r="D414" s="92" t="s">
        <v>244</v>
      </c>
      <c r="E414" s="109" t="s">
        <v>183</v>
      </c>
      <c r="F414" s="109" t="s">
        <v>564</v>
      </c>
      <c r="G414" s="109" t="s">
        <v>427</v>
      </c>
      <c r="H414" s="92" t="s">
        <v>574</v>
      </c>
      <c r="I414" s="92" t="s">
        <v>66</v>
      </c>
      <c r="J414" s="92" t="e" vm="19">
        <f>_xlfn.XLOOKUP(año24[[#This Row],[PELIGRO -Tipo]], Tabla12[Calsificación], Tabla12[Imagen])</f>
        <v>#VALUE!</v>
      </c>
      <c r="K414" s="92" t="s">
        <v>75</v>
      </c>
      <c r="L414" s="92" t="s">
        <v>129</v>
      </c>
      <c r="M414" s="112" t="s">
        <v>249</v>
      </c>
      <c r="N414" s="112" t="s">
        <v>250</v>
      </c>
      <c r="O414" s="112">
        <v>2</v>
      </c>
      <c r="P414" s="112">
        <v>18</v>
      </c>
      <c r="Q414" s="112">
        <v>2</v>
      </c>
      <c r="R414" s="112">
        <v>2</v>
      </c>
      <c r="S414" s="92" t="s">
        <v>138</v>
      </c>
      <c r="T414" s="92" t="s">
        <v>343</v>
      </c>
      <c r="U414" s="92" t="s">
        <v>344</v>
      </c>
      <c r="V414" s="113" t="s">
        <v>345</v>
      </c>
      <c r="W414" s="113" t="s">
        <v>52</v>
      </c>
      <c r="X414" s="113" t="s">
        <v>6</v>
      </c>
      <c r="Y414" s="114" t="s">
        <v>201</v>
      </c>
      <c r="Z414" s="92">
        <f>INDEX($AS$3:$AV$6,MATCH($W414,$AR$3:$AR$6,FALSE),MATCH($Y414,AS$7:$AV$7,FALSE))</f>
        <v>6</v>
      </c>
      <c r="AA414" s="92" t="s">
        <v>254</v>
      </c>
      <c r="AB414" s="92"/>
      <c r="AC414" s="92"/>
      <c r="AD414" s="113" t="s">
        <v>346</v>
      </c>
      <c r="AE414" s="113" t="s">
        <v>347</v>
      </c>
      <c r="AF414" s="113" t="s">
        <v>258</v>
      </c>
      <c r="AG4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414" s="109" t="s">
        <v>259</v>
      </c>
      <c r="AI414" s="113" t="s">
        <v>53</v>
      </c>
      <c r="AJ414" s="113" t="s">
        <v>6</v>
      </c>
      <c r="AK414" s="114" t="s">
        <v>201</v>
      </c>
      <c r="AL414" s="92">
        <f t="shared" si="14"/>
        <v>4</v>
      </c>
      <c r="AM4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14" s="118"/>
      <c r="AO414" s="115" t="str">
        <f t="shared" si="15"/>
        <v>SI</v>
      </c>
      <c r="AP41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14" s="92" t="e" vm="14">
        <f>_xlfn.XLOOKUP(año24[[#This Row],[VALORACION DEL RIESGO RESULTANTE CON CONTROLES (Riesgo residual) - INTERPRETACIÓN DEL RIESGO]], Nivel[Calsificación], Nivel[Imagen])</f>
        <v>#VALUE!</v>
      </c>
    </row>
    <row r="415" spans="2:43" ht="132.6" x14ac:dyDescent="0.2">
      <c r="B415" s="92">
        <v>406</v>
      </c>
      <c r="C415" s="92">
        <v>2024</v>
      </c>
      <c r="D415" s="92" t="s">
        <v>244</v>
      </c>
      <c r="E415" s="109" t="s">
        <v>183</v>
      </c>
      <c r="F415" s="109" t="s">
        <v>564</v>
      </c>
      <c r="G415" s="109" t="s">
        <v>427</v>
      </c>
      <c r="H415" s="92" t="s">
        <v>389</v>
      </c>
      <c r="I415" s="92" t="s">
        <v>66</v>
      </c>
      <c r="J415" s="92" t="e" vm="19">
        <f>_xlfn.XLOOKUP(año24[[#This Row],[PELIGRO -Tipo]], Tabla12[Calsificación], Tabla12[Imagen])</f>
        <v>#VALUE!</v>
      </c>
      <c r="K415" s="92" t="s">
        <v>83</v>
      </c>
      <c r="L415" s="92" t="s">
        <v>130</v>
      </c>
      <c r="M415" s="112" t="s">
        <v>249</v>
      </c>
      <c r="N415" s="112" t="s">
        <v>250</v>
      </c>
      <c r="O415" s="112">
        <v>2</v>
      </c>
      <c r="P415" s="112">
        <v>18</v>
      </c>
      <c r="Q415" s="112">
        <v>2</v>
      </c>
      <c r="R415" s="112">
        <v>2</v>
      </c>
      <c r="S415" s="92" t="s">
        <v>138</v>
      </c>
      <c r="T415" s="92" t="s">
        <v>390</v>
      </c>
      <c r="U415" s="92" t="s">
        <v>391</v>
      </c>
      <c r="V415" s="113" t="s">
        <v>392</v>
      </c>
      <c r="W415" s="113" t="s">
        <v>53</v>
      </c>
      <c r="X415" s="113" t="s">
        <v>6</v>
      </c>
      <c r="Y415" s="114" t="s">
        <v>201</v>
      </c>
      <c r="Z415" s="92">
        <f>INDEX($AS$3:$AV$6,MATCH($W415,$AR$3:$AR$6,FALSE),MATCH($Y415,AS$7:$AV$7,FALSE))</f>
        <v>4</v>
      </c>
      <c r="AA415" s="92" t="s">
        <v>254</v>
      </c>
      <c r="AB415" s="92" t="s">
        <v>255</v>
      </c>
      <c r="AC415" s="92" t="s">
        <v>255</v>
      </c>
      <c r="AD415" s="113" t="s">
        <v>393</v>
      </c>
      <c r="AE415" s="113" t="s">
        <v>394</v>
      </c>
      <c r="AF415" s="113" t="s">
        <v>258</v>
      </c>
      <c r="AG4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415" s="109" t="s">
        <v>259</v>
      </c>
      <c r="AI415" s="113" t="s">
        <v>53</v>
      </c>
      <c r="AJ415" s="113" t="s">
        <v>6</v>
      </c>
      <c r="AK415" s="114" t="s">
        <v>46</v>
      </c>
      <c r="AL415" s="92">
        <f t="shared" si="14"/>
        <v>2</v>
      </c>
      <c r="AM4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15" s="118"/>
      <c r="AO415" s="115" t="str">
        <f t="shared" si="15"/>
        <v>SI</v>
      </c>
      <c r="AP41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415" s="92" t="e" vm="16">
        <f>_xlfn.XLOOKUP(año24[[#This Row],[VALORACION DEL RIESGO RESULTANTE CON CONTROLES (Riesgo residual) - INTERPRETACIÓN DEL RIESGO]], Nivel[Calsificación], Nivel[Imagen])</f>
        <v>#VALUE!</v>
      </c>
    </row>
    <row r="416" spans="2:43" ht="102" x14ac:dyDescent="0.2">
      <c r="B416" s="92">
        <v>407</v>
      </c>
      <c r="C416" s="92">
        <v>2024</v>
      </c>
      <c r="D416" s="92" t="s">
        <v>244</v>
      </c>
      <c r="E416" s="109" t="s">
        <v>183</v>
      </c>
      <c r="F416" s="109" t="s">
        <v>564</v>
      </c>
      <c r="G416" s="109" t="s">
        <v>427</v>
      </c>
      <c r="H416" s="92" t="s">
        <v>575</v>
      </c>
      <c r="I416" s="92" t="s">
        <v>67</v>
      </c>
      <c r="J416" s="92" t="e" vm="18">
        <f>_xlfn.XLOOKUP(año24[[#This Row],[PELIGRO -Tipo]], Tabla12[Calsificación], Tabla12[Imagen])</f>
        <v>#VALUE!</v>
      </c>
      <c r="K416" s="92" t="s">
        <v>108</v>
      </c>
      <c r="L416" s="92" t="s">
        <v>130</v>
      </c>
      <c r="M416" s="112" t="s">
        <v>249</v>
      </c>
      <c r="N416" s="112" t="s">
        <v>250</v>
      </c>
      <c r="O416" s="112">
        <v>2</v>
      </c>
      <c r="P416" s="112">
        <v>18</v>
      </c>
      <c r="Q416" s="112">
        <v>2</v>
      </c>
      <c r="R416" s="112">
        <v>8</v>
      </c>
      <c r="S416" s="92" t="s">
        <v>138</v>
      </c>
      <c r="T416" s="92" t="s">
        <v>273</v>
      </c>
      <c r="U416" s="92" t="s">
        <v>274</v>
      </c>
      <c r="V416" s="113" t="s">
        <v>275</v>
      </c>
      <c r="W416" s="113" t="s">
        <v>53</v>
      </c>
      <c r="X416" s="113" t="s">
        <v>6</v>
      </c>
      <c r="Y416" s="114" t="s">
        <v>40</v>
      </c>
      <c r="Z416" s="92">
        <f>INDEX($AS$3:$AV$6,MATCH($W416,$AR$3:$AR$6,FALSE),MATCH($Y416,AS$7:$AV$7,FALSE))</f>
        <v>6</v>
      </c>
      <c r="AA416" s="92" t="s">
        <v>254</v>
      </c>
      <c r="AB416" s="92" t="s">
        <v>255</v>
      </c>
      <c r="AC416" s="92" t="s">
        <v>255</v>
      </c>
      <c r="AD416" s="113" t="s">
        <v>255</v>
      </c>
      <c r="AE416" s="113" t="s">
        <v>276</v>
      </c>
      <c r="AF416" s="113" t="s">
        <v>258</v>
      </c>
      <c r="AG4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416" s="109" t="s">
        <v>259</v>
      </c>
      <c r="AI416" s="113" t="s">
        <v>53</v>
      </c>
      <c r="AJ416" s="113" t="s">
        <v>6</v>
      </c>
      <c r="AK416" s="114" t="s">
        <v>201</v>
      </c>
      <c r="AL416" s="92">
        <f t="shared" si="14"/>
        <v>4</v>
      </c>
      <c r="AM4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16" s="118"/>
      <c r="AO416" s="115" t="str">
        <f t="shared" si="15"/>
        <v>SI</v>
      </c>
      <c r="AP41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416" s="92" t="e" vm="14">
        <f>_xlfn.XLOOKUP(año24[[#This Row],[VALORACION DEL RIESGO RESULTANTE CON CONTROLES (Riesgo residual) - INTERPRETACIÓN DEL RIESGO]], Nivel[Calsificación], Nivel[Imagen])</f>
        <v>#VALUE!</v>
      </c>
    </row>
    <row r="417" spans="2:43" ht="102" x14ac:dyDescent="0.2">
      <c r="B417" s="92">
        <v>408</v>
      </c>
      <c r="C417" s="92">
        <v>2024</v>
      </c>
      <c r="D417" s="92" t="s">
        <v>244</v>
      </c>
      <c r="E417" s="109" t="s">
        <v>183</v>
      </c>
      <c r="F417" s="109" t="s">
        <v>564</v>
      </c>
      <c r="G417" s="109" t="s">
        <v>427</v>
      </c>
      <c r="H417" s="92" t="s">
        <v>576</v>
      </c>
      <c r="I417" s="92" t="s">
        <v>67</v>
      </c>
      <c r="J417" s="92" t="e" vm="18">
        <f>_xlfn.XLOOKUP(año24[[#This Row],[PELIGRO -Tipo]], Tabla12[Calsificación], Tabla12[Imagen])</f>
        <v>#VALUE!</v>
      </c>
      <c r="K417" s="92" t="s">
        <v>100</v>
      </c>
      <c r="L417" s="92" t="s">
        <v>130</v>
      </c>
      <c r="M417" s="112" t="s">
        <v>249</v>
      </c>
      <c r="N417" s="112" t="s">
        <v>250</v>
      </c>
      <c r="O417" s="112">
        <v>2</v>
      </c>
      <c r="P417" s="112">
        <v>18</v>
      </c>
      <c r="Q417" s="112">
        <v>2</v>
      </c>
      <c r="R417" s="112">
        <v>3</v>
      </c>
      <c r="S417" s="92" t="s">
        <v>138</v>
      </c>
      <c r="T417" s="92" t="s">
        <v>273</v>
      </c>
      <c r="U417" s="92" t="s">
        <v>274</v>
      </c>
      <c r="V417" s="113" t="s">
        <v>275</v>
      </c>
      <c r="W417" s="113" t="s">
        <v>53</v>
      </c>
      <c r="X417" s="113" t="s">
        <v>6</v>
      </c>
      <c r="Y417" s="114" t="s">
        <v>40</v>
      </c>
      <c r="Z417" s="92">
        <f>INDEX($AS$3:$AV$6,MATCH($W417,$AR$3:$AR$6,FALSE),MATCH($Y417,AS$7:$AV$7,FALSE))</f>
        <v>6</v>
      </c>
      <c r="AA417" s="92" t="s">
        <v>254</v>
      </c>
      <c r="AB417" s="92" t="s">
        <v>255</v>
      </c>
      <c r="AC417" s="92" t="s">
        <v>255</v>
      </c>
      <c r="AD417" s="113" t="s">
        <v>255</v>
      </c>
      <c r="AE417" s="113" t="s">
        <v>276</v>
      </c>
      <c r="AF417" s="113" t="s">
        <v>258</v>
      </c>
      <c r="AG4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417" s="109" t="s">
        <v>259</v>
      </c>
      <c r="AI417" s="113" t="s">
        <v>53</v>
      </c>
      <c r="AJ417" s="113" t="s">
        <v>6</v>
      </c>
      <c r="AK417" s="114" t="s">
        <v>201</v>
      </c>
      <c r="AL417" s="92">
        <f t="shared" si="14"/>
        <v>4</v>
      </c>
      <c r="AM4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17" s="118"/>
      <c r="AO417" s="115" t="str">
        <f t="shared" si="15"/>
        <v>SI</v>
      </c>
      <c r="AP41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417" s="92" t="e" vm="14">
        <f>_xlfn.XLOOKUP(año24[[#This Row],[VALORACION DEL RIESGO RESULTANTE CON CONTROLES (Riesgo residual) - INTERPRETACIÓN DEL RIESGO]], Nivel[Calsificación], Nivel[Imagen])</f>
        <v>#VALUE!</v>
      </c>
    </row>
    <row r="418" spans="2:43" ht="102" x14ac:dyDescent="0.2">
      <c r="B418" s="92">
        <v>409</v>
      </c>
      <c r="C418" s="92">
        <v>2024</v>
      </c>
      <c r="D418" s="92" t="s">
        <v>244</v>
      </c>
      <c r="E418" s="109" t="s">
        <v>183</v>
      </c>
      <c r="F418" s="109" t="s">
        <v>564</v>
      </c>
      <c r="G418" s="109" t="s">
        <v>427</v>
      </c>
      <c r="H418" s="92" t="s">
        <v>272</v>
      </c>
      <c r="I418" s="92" t="s">
        <v>67</v>
      </c>
      <c r="J418" s="92" t="e" vm="18">
        <f>_xlfn.XLOOKUP(año24[[#This Row],[PELIGRO -Tipo]], Tabla12[Calsificación], Tabla12[Imagen])</f>
        <v>#VALUE!</v>
      </c>
      <c r="K418" s="92" t="s">
        <v>100</v>
      </c>
      <c r="L418" s="92" t="s">
        <v>130</v>
      </c>
      <c r="M418" s="112" t="s">
        <v>249</v>
      </c>
      <c r="N418" s="112" t="s">
        <v>250</v>
      </c>
      <c r="O418" s="112">
        <v>2</v>
      </c>
      <c r="P418" s="112">
        <v>18</v>
      </c>
      <c r="Q418" s="112">
        <v>2</v>
      </c>
      <c r="R418" s="112">
        <v>3</v>
      </c>
      <c r="S418" s="92" t="s">
        <v>138</v>
      </c>
      <c r="T418" s="92" t="s">
        <v>273</v>
      </c>
      <c r="U418" s="92" t="s">
        <v>274</v>
      </c>
      <c r="V418" s="113" t="s">
        <v>275</v>
      </c>
      <c r="W418" s="113" t="s">
        <v>53</v>
      </c>
      <c r="X418" s="113" t="s">
        <v>6</v>
      </c>
      <c r="Y418" s="114" t="s">
        <v>40</v>
      </c>
      <c r="Z418" s="92">
        <f>INDEX($AS$3:$AV$6,MATCH($W418,$AR$3:$AR$6,FALSE),MATCH($Y418,AS$7:$AV$7,FALSE))</f>
        <v>6</v>
      </c>
      <c r="AA418" s="92" t="s">
        <v>254</v>
      </c>
      <c r="AB418" s="92" t="s">
        <v>255</v>
      </c>
      <c r="AC418" s="92" t="s">
        <v>255</v>
      </c>
      <c r="AD418" s="113" t="s">
        <v>255</v>
      </c>
      <c r="AE418" s="113" t="s">
        <v>276</v>
      </c>
      <c r="AF418" s="113" t="s">
        <v>258</v>
      </c>
      <c r="AG4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418" s="109" t="s">
        <v>259</v>
      </c>
      <c r="AI418" s="113" t="s">
        <v>53</v>
      </c>
      <c r="AJ418" s="113" t="s">
        <v>6</v>
      </c>
      <c r="AK418" s="114" t="s">
        <v>201</v>
      </c>
      <c r="AL418" s="92">
        <f t="shared" si="14"/>
        <v>4</v>
      </c>
      <c r="AM4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18" s="118"/>
      <c r="AO418" s="115" t="str">
        <f t="shared" si="15"/>
        <v>SI</v>
      </c>
      <c r="AP41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418" s="92" t="e" vm="14">
        <f>_xlfn.XLOOKUP(año24[[#This Row],[VALORACION DEL RIESGO RESULTANTE CON CONTROLES (Riesgo residual) - INTERPRETACIÓN DEL RIESGO]], Nivel[Calsificación], Nivel[Imagen])</f>
        <v>#VALUE!</v>
      </c>
    </row>
    <row r="419" spans="2:43" ht="102" x14ac:dyDescent="0.2">
      <c r="B419" s="92">
        <v>410</v>
      </c>
      <c r="C419" s="92">
        <v>2024</v>
      </c>
      <c r="D419" s="92" t="s">
        <v>244</v>
      </c>
      <c r="E419" s="109" t="s">
        <v>183</v>
      </c>
      <c r="F419" s="109" t="s">
        <v>564</v>
      </c>
      <c r="G419" s="109" t="s">
        <v>427</v>
      </c>
      <c r="H419" s="92" t="s">
        <v>577</v>
      </c>
      <c r="I419" s="92" t="s">
        <v>67</v>
      </c>
      <c r="J419" s="92" t="e" vm="18">
        <f>_xlfn.XLOOKUP(año24[[#This Row],[PELIGRO -Tipo]], Tabla12[Calsificación], Tabla12[Imagen])</f>
        <v>#VALUE!</v>
      </c>
      <c r="K419" s="92" t="s">
        <v>100</v>
      </c>
      <c r="L419" s="92" t="s">
        <v>130</v>
      </c>
      <c r="M419" s="112" t="s">
        <v>249</v>
      </c>
      <c r="N419" s="112" t="s">
        <v>250</v>
      </c>
      <c r="O419" s="112">
        <v>2</v>
      </c>
      <c r="P419" s="112">
        <v>18</v>
      </c>
      <c r="Q419" s="112">
        <v>2</v>
      </c>
      <c r="R419" s="112">
        <v>8</v>
      </c>
      <c r="S419" s="92" t="s">
        <v>138</v>
      </c>
      <c r="T419" s="92" t="s">
        <v>273</v>
      </c>
      <c r="U419" s="92" t="s">
        <v>274</v>
      </c>
      <c r="V419" s="113" t="s">
        <v>275</v>
      </c>
      <c r="W419" s="113" t="s">
        <v>53</v>
      </c>
      <c r="X419" s="113" t="s">
        <v>6</v>
      </c>
      <c r="Y419" s="114" t="s">
        <v>40</v>
      </c>
      <c r="Z419" s="92">
        <f>INDEX($AS$3:$AV$6,MATCH($W419,$AR$3:$AR$6,FALSE),MATCH($Y419,AS$7:$AV$7,FALSE))</f>
        <v>6</v>
      </c>
      <c r="AA419" s="92" t="s">
        <v>254</v>
      </c>
      <c r="AB419" s="92" t="s">
        <v>255</v>
      </c>
      <c r="AC419" s="92" t="s">
        <v>255</v>
      </c>
      <c r="AD419" s="113" t="s">
        <v>255</v>
      </c>
      <c r="AE419" s="113" t="s">
        <v>276</v>
      </c>
      <c r="AF419" s="113" t="s">
        <v>258</v>
      </c>
      <c r="AG4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419" s="109" t="s">
        <v>259</v>
      </c>
      <c r="AI419" s="113" t="s">
        <v>53</v>
      </c>
      <c r="AJ419" s="113" t="s">
        <v>6</v>
      </c>
      <c r="AK419" s="114" t="s">
        <v>201</v>
      </c>
      <c r="AL419" s="92">
        <f t="shared" si="14"/>
        <v>4</v>
      </c>
      <c r="AM4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19" s="118"/>
      <c r="AO419" s="115" t="str">
        <f t="shared" si="15"/>
        <v>SI</v>
      </c>
      <c r="AP41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419" s="92" t="e" vm="14">
        <f>_xlfn.XLOOKUP(año24[[#This Row],[VALORACION DEL RIESGO RESULTANTE CON CONTROLES (Riesgo residual) - INTERPRETACIÓN DEL RIESGO]], Nivel[Calsificación], Nivel[Imagen])</f>
        <v>#VALUE!</v>
      </c>
    </row>
    <row r="420" spans="2:43" ht="91.8" x14ac:dyDescent="0.2">
      <c r="B420" s="92">
        <v>411</v>
      </c>
      <c r="C420" s="92">
        <v>2024</v>
      </c>
      <c r="D420" s="92" t="s">
        <v>244</v>
      </c>
      <c r="E420" s="109" t="s">
        <v>183</v>
      </c>
      <c r="F420" s="109" t="s">
        <v>564</v>
      </c>
      <c r="G420" s="109" t="s">
        <v>427</v>
      </c>
      <c r="H420" s="92" t="s">
        <v>260</v>
      </c>
      <c r="I420" s="92" t="s">
        <v>71</v>
      </c>
      <c r="J420" s="92" t="e" vm="15">
        <f>_xlfn.XLOOKUP(año24[[#This Row],[PELIGRO -Tipo]], Tabla12[Calsificación], Tabla12[Imagen])</f>
        <v>#VALUE!</v>
      </c>
      <c r="K420" s="92" t="s">
        <v>118</v>
      </c>
      <c r="L420" s="92" t="s">
        <v>128</v>
      </c>
      <c r="M420" s="112" t="s">
        <v>249</v>
      </c>
      <c r="N420" s="112" t="s">
        <v>261</v>
      </c>
      <c r="O420" s="112">
        <v>2</v>
      </c>
      <c r="P420" s="112">
        <v>18</v>
      </c>
      <c r="Q420" s="112">
        <v>2</v>
      </c>
      <c r="R420" s="112">
        <v>1</v>
      </c>
      <c r="S420" s="92" t="s">
        <v>138</v>
      </c>
      <c r="T420" s="92" t="s">
        <v>255</v>
      </c>
      <c r="U420" s="92" t="s">
        <v>262</v>
      </c>
      <c r="V420" s="113" t="s">
        <v>263</v>
      </c>
      <c r="W420" s="113" t="s">
        <v>52</v>
      </c>
      <c r="X420" s="113" t="s">
        <v>6</v>
      </c>
      <c r="Y420" s="114" t="s">
        <v>201</v>
      </c>
      <c r="Z420" s="92">
        <f>INDEX($AS$3:$AV$6,MATCH($W420,$AR$3:$AR$6,FALSE),MATCH($Y420,AS$7:$AV$7,FALSE))</f>
        <v>6</v>
      </c>
      <c r="AA420" s="92" t="s">
        <v>254</v>
      </c>
      <c r="AB420" s="92" t="s">
        <v>255</v>
      </c>
      <c r="AC420" s="92" t="s">
        <v>255</v>
      </c>
      <c r="AD420" s="113" t="s">
        <v>264</v>
      </c>
      <c r="AE420" s="113" t="s">
        <v>265</v>
      </c>
      <c r="AF420" s="113" t="s">
        <v>258</v>
      </c>
      <c r="AG4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420" s="109" t="s">
        <v>259</v>
      </c>
      <c r="AI420" s="113" t="s">
        <v>52</v>
      </c>
      <c r="AJ420" s="113" t="s">
        <v>6</v>
      </c>
      <c r="AK420" s="114" t="s">
        <v>46</v>
      </c>
      <c r="AL420" s="92">
        <f t="shared" si="14"/>
        <v>3</v>
      </c>
      <c r="AM4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20" s="118"/>
      <c r="AO420" s="115" t="str">
        <f t="shared" si="15"/>
        <v>SI</v>
      </c>
      <c r="AP42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420" s="92" t="e" vm="16">
        <f>_xlfn.XLOOKUP(año24[[#This Row],[VALORACION DEL RIESGO RESULTANTE CON CONTROLES (Riesgo residual) - INTERPRETACIÓN DEL RIESGO]], Nivel[Calsificación], Nivel[Imagen])</f>
        <v>#VALUE!</v>
      </c>
    </row>
    <row r="421" spans="2:43" ht="234.6" x14ac:dyDescent="0.2">
      <c r="B421" s="92">
        <v>412</v>
      </c>
      <c r="C421" s="92">
        <v>2024</v>
      </c>
      <c r="D421" s="92" t="s">
        <v>244</v>
      </c>
      <c r="E421" s="109" t="s">
        <v>183</v>
      </c>
      <c r="F421" s="109" t="s">
        <v>564</v>
      </c>
      <c r="G421" s="109" t="s">
        <v>427</v>
      </c>
      <c r="H421" s="92" t="s">
        <v>281</v>
      </c>
      <c r="I421" s="92" t="s">
        <v>65</v>
      </c>
      <c r="J421" s="92" t="e" vm="20">
        <f>_xlfn.XLOOKUP(año24[[#This Row],[PELIGRO -Tipo]], Tabla12[Calsificación], Tabla12[Imagen])</f>
        <v>#VALUE!</v>
      </c>
      <c r="K421" s="92" t="s">
        <v>113</v>
      </c>
      <c r="L421" s="92" t="s">
        <v>128</v>
      </c>
      <c r="M421" s="112" t="s">
        <v>249</v>
      </c>
      <c r="N421" s="112" t="s">
        <v>250</v>
      </c>
      <c r="O421" s="112">
        <v>2</v>
      </c>
      <c r="P421" s="112">
        <v>18</v>
      </c>
      <c r="Q421" s="112">
        <v>2</v>
      </c>
      <c r="R421" s="112">
        <v>8</v>
      </c>
      <c r="S421" s="92" t="s">
        <v>138</v>
      </c>
      <c r="T421" s="92" t="s">
        <v>255</v>
      </c>
      <c r="U421" s="92" t="s">
        <v>282</v>
      </c>
      <c r="V421" s="113" t="s">
        <v>283</v>
      </c>
      <c r="W421" s="113" t="s">
        <v>53</v>
      </c>
      <c r="X421" s="113" t="s">
        <v>6</v>
      </c>
      <c r="Y421" s="114" t="s">
        <v>40</v>
      </c>
      <c r="Z421" s="92">
        <f>INDEX($AS$3:$AV$6,MATCH($W421,$AR$3:$AR$6,FALSE),MATCH($Y421,AS$7:$AV$7,FALSE))</f>
        <v>6</v>
      </c>
      <c r="AA421" s="92" t="s">
        <v>254</v>
      </c>
      <c r="AB421" s="92" t="s">
        <v>255</v>
      </c>
      <c r="AC421" s="92" t="s">
        <v>255</v>
      </c>
      <c r="AD421" s="113" t="s">
        <v>255</v>
      </c>
      <c r="AE421" s="113" t="s">
        <v>284</v>
      </c>
      <c r="AF421" s="113" t="s">
        <v>258</v>
      </c>
      <c r="AG4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421" s="109" t="s">
        <v>259</v>
      </c>
      <c r="AI421" s="113" t="s">
        <v>53</v>
      </c>
      <c r="AJ421" s="113" t="s">
        <v>6</v>
      </c>
      <c r="AK421" s="114" t="s">
        <v>201</v>
      </c>
      <c r="AL421" s="92">
        <f t="shared" si="14"/>
        <v>4</v>
      </c>
      <c r="AM4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21" s="118"/>
      <c r="AO421" s="115" t="str">
        <f t="shared" si="15"/>
        <v>SI</v>
      </c>
      <c r="AP4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21" s="92" t="e" vm="14">
        <f>_xlfn.XLOOKUP(año24[[#This Row],[VALORACION DEL RIESGO RESULTANTE CON CONTROLES (Riesgo residual) - INTERPRETACIÓN DEL RIESGO]], Nivel[Calsificación], Nivel[Imagen])</f>
        <v>#VALUE!</v>
      </c>
    </row>
    <row r="422" spans="2:43" ht="91.8" x14ac:dyDescent="0.2">
      <c r="B422" s="92">
        <v>413</v>
      </c>
      <c r="C422" s="92">
        <v>2024</v>
      </c>
      <c r="D422" s="92" t="s">
        <v>244</v>
      </c>
      <c r="E422" s="109" t="s">
        <v>183</v>
      </c>
      <c r="F422" s="109" t="s">
        <v>564</v>
      </c>
      <c r="G422" s="109" t="s">
        <v>427</v>
      </c>
      <c r="H422" s="92" t="s">
        <v>285</v>
      </c>
      <c r="I422" s="92" t="s">
        <v>65</v>
      </c>
      <c r="J422" s="92" t="e" vm="20">
        <f>_xlfn.XLOOKUP(año24[[#This Row],[PELIGRO -Tipo]], Tabla12[Calsificación], Tabla12[Imagen])</f>
        <v>#VALUE!</v>
      </c>
      <c r="K422" s="92" t="s">
        <v>74</v>
      </c>
      <c r="L422" s="92" t="s">
        <v>129</v>
      </c>
      <c r="M422" s="112" t="s">
        <v>249</v>
      </c>
      <c r="N422" s="112" t="s">
        <v>250</v>
      </c>
      <c r="O422" s="112">
        <v>2</v>
      </c>
      <c r="P422" s="112">
        <v>18</v>
      </c>
      <c r="Q422" s="112">
        <v>2</v>
      </c>
      <c r="R422" s="112">
        <v>8</v>
      </c>
      <c r="S422" s="92" t="s">
        <v>138</v>
      </c>
      <c r="T422" s="92"/>
      <c r="U422" s="92"/>
      <c r="V422" s="113" t="s">
        <v>286</v>
      </c>
      <c r="W422" s="113" t="s">
        <v>53</v>
      </c>
      <c r="X422" s="113" t="s">
        <v>6</v>
      </c>
      <c r="Y422" s="114" t="s">
        <v>40</v>
      </c>
      <c r="Z422" s="92">
        <f>INDEX($AS$3:$AV$6,MATCH($W422,$AR$3:$AR$6,FALSE),MATCH($Y422,AS$7:$AV$7,FALSE))</f>
        <v>6</v>
      </c>
      <c r="AA422" s="92" t="s">
        <v>254</v>
      </c>
      <c r="AB422" s="92" t="s">
        <v>255</v>
      </c>
      <c r="AC422" s="92" t="s">
        <v>255</v>
      </c>
      <c r="AD422" s="113"/>
      <c r="AE422" s="113" t="s">
        <v>287</v>
      </c>
      <c r="AF422" s="113" t="s">
        <v>258</v>
      </c>
      <c r="AG4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422" s="109" t="s">
        <v>259</v>
      </c>
      <c r="AI422" s="113" t="s">
        <v>53</v>
      </c>
      <c r="AJ422" s="113" t="s">
        <v>6</v>
      </c>
      <c r="AK422" s="114" t="s">
        <v>201</v>
      </c>
      <c r="AL422" s="92">
        <f t="shared" si="14"/>
        <v>4</v>
      </c>
      <c r="AM4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22" s="118"/>
      <c r="AO422" s="115" t="str">
        <f t="shared" si="15"/>
        <v>SI</v>
      </c>
      <c r="AP4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22" s="92" t="e" vm="14">
        <f>_xlfn.XLOOKUP(año24[[#This Row],[VALORACION DEL RIESGO RESULTANTE CON CONTROLES (Riesgo residual) - INTERPRETACIÓN DEL RIESGO]], Nivel[Calsificación], Nivel[Imagen])</f>
        <v>#VALUE!</v>
      </c>
    </row>
    <row r="423" spans="2:43" ht="71.400000000000006" x14ac:dyDescent="0.2">
      <c r="B423" s="92">
        <v>414</v>
      </c>
      <c r="C423" s="92">
        <v>2024</v>
      </c>
      <c r="D423" s="92" t="s">
        <v>244</v>
      </c>
      <c r="E423" s="109" t="s">
        <v>183</v>
      </c>
      <c r="F423" s="109" t="s">
        <v>564</v>
      </c>
      <c r="G423" s="109" t="s">
        <v>427</v>
      </c>
      <c r="H423" s="92" t="s">
        <v>293</v>
      </c>
      <c r="I423" s="92" t="s">
        <v>70</v>
      </c>
      <c r="J423" s="92" t="e" vm="13">
        <f>_xlfn.XLOOKUP(año24[[#This Row],[PELIGRO -Tipo]], Tabla12[Calsificación], Tabla12[Imagen])</f>
        <v>#VALUE!</v>
      </c>
      <c r="K423" s="92" t="s">
        <v>117</v>
      </c>
      <c r="L423" s="92" t="s">
        <v>128</v>
      </c>
      <c r="M423" s="112" t="s">
        <v>249</v>
      </c>
      <c r="N423" s="112" t="s">
        <v>261</v>
      </c>
      <c r="O423" s="112">
        <v>2</v>
      </c>
      <c r="P423" s="112">
        <v>18</v>
      </c>
      <c r="Q423" s="112">
        <v>2</v>
      </c>
      <c r="R423" s="112">
        <v>8</v>
      </c>
      <c r="S423" s="92" t="s">
        <v>138</v>
      </c>
      <c r="T423" s="92"/>
      <c r="U423" s="92" t="s">
        <v>294</v>
      </c>
      <c r="V423" s="113" t="s">
        <v>295</v>
      </c>
      <c r="W423" s="113" t="s">
        <v>51</v>
      </c>
      <c r="X423" s="113" t="s">
        <v>6</v>
      </c>
      <c r="Y423" s="114" t="s">
        <v>201</v>
      </c>
      <c r="Z423" s="92">
        <f>INDEX($AS$3:$AV$6,MATCH($W423,$AR$3:$AR$6,FALSE),MATCH($Y423,AS$7:$AV$7,FALSE))</f>
        <v>8</v>
      </c>
      <c r="AA423" s="92" t="s">
        <v>254</v>
      </c>
      <c r="AB423" s="92" t="s">
        <v>255</v>
      </c>
      <c r="AC423" s="92" t="s">
        <v>255</v>
      </c>
      <c r="AD423" s="113" t="s">
        <v>255</v>
      </c>
      <c r="AE423" s="113" t="s">
        <v>296</v>
      </c>
      <c r="AF423" s="113" t="s">
        <v>255</v>
      </c>
      <c r="AG4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423" s="109" t="s">
        <v>259</v>
      </c>
      <c r="AI423" s="113" t="s">
        <v>53</v>
      </c>
      <c r="AJ423" s="113" t="s">
        <v>6</v>
      </c>
      <c r="AK423" s="114" t="s">
        <v>201</v>
      </c>
      <c r="AL423" s="92">
        <f t="shared" si="14"/>
        <v>4</v>
      </c>
      <c r="AM4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23" s="118"/>
      <c r="AO423" s="115" t="str">
        <f t="shared" si="15"/>
        <v>SI</v>
      </c>
      <c r="AP42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23" s="92" t="e" vm="14">
        <f>_xlfn.XLOOKUP(año24[[#This Row],[VALORACION DEL RIESGO RESULTANTE CON CONTROLES (Riesgo residual) - INTERPRETACIÓN DEL RIESGO]], Nivel[Calsificación], Nivel[Imagen])</f>
        <v>#VALUE!</v>
      </c>
    </row>
    <row r="424" spans="2:43" ht="132.6" x14ac:dyDescent="0.2">
      <c r="B424" s="92">
        <v>415</v>
      </c>
      <c r="C424" s="92">
        <v>2024</v>
      </c>
      <c r="D424" s="92" t="s">
        <v>244</v>
      </c>
      <c r="E424" s="109" t="s">
        <v>183</v>
      </c>
      <c r="F424" s="109" t="s">
        <v>578</v>
      </c>
      <c r="G424" s="109" t="s">
        <v>427</v>
      </c>
      <c r="H424" s="92" t="s">
        <v>579</v>
      </c>
      <c r="I424" s="92" t="s">
        <v>70</v>
      </c>
      <c r="J424" s="92" t="e" vm="13">
        <f>_xlfn.XLOOKUP(año24[[#This Row],[PELIGRO -Tipo]], Tabla12[Calsificación], Tabla12[Imagen])</f>
        <v>#VALUE!</v>
      </c>
      <c r="K424" s="92" t="s">
        <v>95</v>
      </c>
      <c r="L424" s="92" t="s">
        <v>128</v>
      </c>
      <c r="M424" s="112" t="s">
        <v>429</v>
      </c>
      <c r="N424" s="112" t="s">
        <v>250</v>
      </c>
      <c r="O424" s="112">
        <v>2</v>
      </c>
      <c r="P424" s="112">
        <v>35</v>
      </c>
      <c r="Q424" s="112">
        <v>2</v>
      </c>
      <c r="R424" s="112">
        <v>3</v>
      </c>
      <c r="S424" s="92" t="s">
        <v>138</v>
      </c>
      <c r="T424" s="92" t="s">
        <v>312</v>
      </c>
      <c r="U424" s="92" t="s">
        <v>255</v>
      </c>
      <c r="V424" s="113" t="s">
        <v>580</v>
      </c>
      <c r="W424" s="113" t="s">
        <v>53</v>
      </c>
      <c r="X424" s="113" t="s">
        <v>6</v>
      </c>
      <c r="Y424" s="114" t="s">
        <v>40</v>
      </c>
      <c r="Z424" s="92">
        <f>INDEX($AS$3:$AV$6,MATCH($W424,$AR$3:$AR$6,FALSE),MATCH($Y424,AS$7:$AV$7,FALSE))</f>
        <v>6</v>
      </c>
      <c r="AA424" s="92" t="s">
        <v>254</v>
      </c>
      <c r="AB424" s="92" t="s">
        <v>255</v>
      </c>
      <c r="AC424" s="92" t="s">
        <v>255</v>
      </c>
      <c r="AD424" s="113" t="s">
        <v>255</v>
      </c>
      <c r="AE424" s="113" t="s">
        <v>541</v>
      </c>
      <c r="AF424" s="113" t="s">
        <v>258</v>
      </c>
      <c r="AG4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Programa de orden y aseo
Mantener controles:
Charlas preoperacionales 
Charlas de autocuidado 
Orden y aseo (mantener pisos limpios)
Reporte tarjetas CAT
Programa de mantenimiento 
Inspección locativa, de rejas y barandas en tanquesControles de EPP; Ver matriz de EPP
</v>
      </c>
      <c r="AH424" s="109" t="s">
        <v>259</v>
      </c>
      <c r="AI424" s="113" t="s">
        <v>53</v>
      </c>
      <c r="AJ424" s="113" t="s">
        <v>6</v>
      </c>
      <c r="AK424" s="114" t="s">
        <v>201</v>
      </c>
      <c r="AL424" s="92">
        <f t="shared" si="14"/>
        <v>4</v>
      </c>
      <c r="AM4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24" s="118"/>
      <c r="AO424" s="115" t="str">
        <f t="shared" si="15"/>
        <v>SI</v>
      </c>
      <c r="AP42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24" s="92" t="e" vm="14">
        <f>_xlfn.XLOOKUP(año24[[#This Row],[VALORACION DEL RIESGO RESULTANTE CON CONTROLES (Riesgo residual) - INTERPRETACIÓN DEL RIESGO]], Nivel[Calsificación], Nivel[Imagen])</f>
        <v>#VALUE!</v>
      </c>
    </row>
    <row r="425" spans="2:43" ht="132.6" x14ac:dyDescent="0.2">
      <c r="B425" s="92">
        <v>416</v>
      </c>
      <c r="C425" s="92">
        <v>2024</v>
      </c>
      <c r="D425" s="92" t="s">
        <v>244</v>
      </c>
      <c r="E425" s="109" t="s">
        <v>183</v>
      </c>
      <c r="F425" s="109" t="s">
        <v>581</v>
      </c>
      <c r="G425" s="109" t="s">
        <v>427</v>
      </c>
      <c r="H425" s="92" t="s">
        <v>582</v>
      </c>
      <c r="I425" s="92" t="s">
        <v>70</v>
      </c>
      <c r="J425" s="92" t="e" vm="13">
        <f>_xlfn.XLOOKUP(año24[[#This Row],[PELIGRO -Tipo]], Tabla12[Calsificación], Tabla12[Imagen])</f>
        <v>#VALUE!</v>
      </c>
      <c r="K425" s="92" t="s">
        <v>95</v>
      </c>
      <c r="L425" s="92" t="s">
        <v>128</v>
      </c>
      <c r="M425" s="112" t="s">
        <v>429</v>
      </c>
      <c r="N425" s="112" t="s">
        <v>250</v>
      </c>
      <c r="O425" s="112">
        <v>2</v>
      </c>
      <c r="P425" s="112">
        <v>35</v>
      </c>
      <c r="Q425" s="112">
        <v>2</v>
      </c>
      <c r="R425" s="112">
        <v>3</v>
      </c>
      <c r="S425" s="92" t="s">
        <v>138</v>
      </c>
      <c r="T425" s="92" t="s">
        <v>452</v>
      </c>
      <c r="U425" s="92" t="s">
        <v>255</v>
      </c>
      <c r="V425" s="113" t="s">
        <v>583</v>
      </c>
      <c r="W425" s="113" t="s">
        <v>51</v>
      </c>
      <c r="X425" s="113" t="s">
        <v>6</v>
      </c>
      <c r="Y425" s="114" t="s">
        <v>201</v>
      </c>
      <c r="Z425" s="92">
        <f>INDEX($AS$3:$AV$6,MATCH($W425,$AR$3:$AR$6,FALSE),MATCH($Y425,AS$7:$AV$7,FALSE))</f>
        <v>8</v>
      </c>
      <c r="AA425" s="92" t="s">
        <v>254</v>
      </c>
      <c r="AB425" s="92" t="s">
        <v>255</v>
      </c>
      <c r="AC425" s="92" t="s">
        <v>255</v>
      </c>
      <c r="AD425" s="113" t="s">
        <v>255</v>
      </c>
      <c r="AE425" s="113" t="s">
        <v>584</v>
      </c>
      <c r="AF425" s="113" t="s">
        <v>258</v>
      </c>
      <c r="AG4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Programa de orden y aseo
Mantener controles:
Charlas preoperacionales 
Charlas de autocuidado 
Orden y aseo 
Reporte tarjetas CAT
Programa de mantenimiento 
Inspección locativa, de rejas y barandas en tanquesControles de EPP; Ver matriz de EPP
</v>
      </c>
      <c r="AH425" s="109" t="s">
        <v>259</v>
      </c>
      <c r="AI425" s="113" t="s">
        <v>53</v>
      </c>
      <c r="AJ425" s="113" t="s">
        <v>6</v>
      </c>
      <c r="AK425" s="114" t="s">
        <v>201</v>
      </c>
      <c r="AL425" s="92">
        <f t="shared" si="14"/>
        <v>4</v>
      </c>
      <c r="AM4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25" s="118"/>
      <c r="AO425" s="115" t="str">
        <f t="shared" si="15"/>
        <v>SI</v>
      </c>
      <c r="AP42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25" s="92" t="e" vm="14">
        <f>_xlfn.XLOOKUP(año24[[#This Row],[VALORACION DEL RIESGO RESULTANTE CON CONTROLES (Riesgo residual) - INTERPRETACIÓN DEL RIESGO]], Nivel[Calsificación], Nivel[Imagen])</f>
        <v>#VALUE!</v>
      </c>
    </row>
    <row r="426" spans="2:43" ht="244.8" x14ac:dyDescent="0.2">
      <c r="B426" s="92">
        <v>417</v>
      </c>
      <c r="C426" s="92">
        <v>2024</v>
      </c>
      <c r="D426" s="92" t="s">
        <v>244</v>
      </c>
      <c r="E426" s="109" t="s">
        <v>183</v>
      </c>
      <c r="F426" s="109" t="s">
        <v>581</v>
      </c>
      <c r="G426" s="109" t="s">
        <v>427</v>
      </c>
      <c r="H426" s="92" t="s">
        <v>585</v>
      </c>
      <c r="I426" s="92" t="s">
        <v>70</v>
      </c>
      <c r="J426" s="92" t="e" vm="13">
        <f>_xlfn.XLOOKUP(año24[[#This Row],[PELIGRO -Tipo]], Tabla12[Calsificación], Tabla12[Imagen])</f>
        <v>#VALUE!</v>
      </c>
      <c r="K426" s="92" t="s">
        <v>79</v>
      </c>
      <c r="L426" s="92" t="s">
        <v>128</v>
      </c>
      <c r="M426" s="112" t="s">
        <v>429</v>
      </c>
      <c r="N426" s="112" t="s">
        <v>250</v>
      </c>
      <c r="O426" s="112">
        <v>2</v>
      </c>
      <c r="P426" s="112">
        <v>35</v>
      </c>
      <c r="Q426" s="112">
        <v>2</v>
      </c>
      <c r="R426" s="112">
        <v>3</v>
      </c>
      <c r="S426" s="92" t="s">
        <v>138</v>
      </c>
      <c r="T426" s="92" t="s">
        <v>452</v>
      </c>
      <c r="U426" s="92" t="s">
        <v>339</v>
      </c>
      <c r="V426" s="113" t="s">
        <v>301</v>
      </c>
      <c r="W426" s="113" t="s">
        <v>52</v>
      </c>
      <c r="X426" s="113" t="s">
        <v>6</v>
      </c>
      <c r="Y426" s="114" t="s">
        <v>40</v>
      </c>
      <c r="Z426" s="92">
        <f>INDEX($AS$3:$AV$6,MATCH($W426,$AR$3:$AR$6,FALSE),MATCH($Y426,AS$7:$AV$7,FALSE))</f>
        <v>9</v>
      </c>
      <c r="AA426" s="92" t="s">
        <v>254</v>
      </c>
      <c r="AB426" s="92" t="s">
        <v>255</v>
      </c>
      <c r="AC426" s="92" t="s">
        <v>255</v>
      </c>
      <c r="AD426" s="113" t="s">
        <v>302</v>
      </c>
      <c r="AE426" s="113" t="s">
        <v>303</v>
      </c>
      <c r="AF426" s="113" t="s">
        <v>258</v>
      </c>
      <c r="AG4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26" s="109" t="s">
        <v>259</v>
      </c>
      <c r="AI426" s="113" t="s">
        <v>53</v>
      </c>
      <c r="AJ426" s="113" t="s">
        <v>6</v>
      </c>
      <c r="AK426" s="114" t="s">
        <v>201</v>
      </c>
      <c r="AL426" s="92">
        <f t="shared" si="14"/>
        <v>4</v>
      </c>
      <c r="AM4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26" s="118"/>
      <c r="AO426" s="115" t="str">
        <f t="shared" si="15"/>
        <v>SI</v>
      </c>
      <c r="AP42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26" s="92" t="e" vm="14">
        <f>_xlfn.XLOOKUP(año24[[#This Row],[VALORACION DEL RIESGO RESULTANTE CON CONTROLES (Riesgo residual) - INTERPRETACIÓN DEL RIESGO]], Nivel[Calsificación], Nivel[Imagen])</f>
        <v>#VALUE!</v>
      </c>
    </row>
    <row r="427" spans="2:43" ht="244.8" x14ac:dyDescent="0.2">
      <c r="B427" s="92">
        <v>418</v>
      </c>
      <c r="C427" s="92">
        <v>2024</v>
      </c>
      <c r="D427" s="92" t="s">
        <v>244</v>
      </c>
      <c r="E427" s="109" t="s">
        <v>183</v>
      </c>
      <c r="F427" s="109" t="s">
        <v>581</v>
      </c>
      <c r="G427" s="109" t="s">
        <v>427</v>
      </c>
      <c r="H427" s="92" t="s">
        <v>586</v>
      </c>
      <c r="I427" s="92" t="s">
        <v>70</v>
      </c>
      <c r="J427" s="92" t="e" vm="13">
        <f>_xlfn.XLOOKUP(año24[[#This Row],[PELIGRO -Tipo]], Tabla12[Calsificación], Tabla12[Imagen])</f>
        <v>#VALUE!</v>
      </c>
      <c r="K427" s="92" t="s">
        <v>79</v>
      </c>
      <c r="L427" s="92" t="s">
        <v>128</v>
      </c>
      <c r="M427" s="112" t="s">
        <v>429</v>
      </c>
      <c r="N427" s="112" t="s">
        <v>250</v>
      </c>
      <c r="O427" s="112">
        <v>2</v>
      </c>
      <c r="P427" s="112">
        <v>35</v>
      </c>
      <c r="Q427" s="112">
        <v>2</v>
      </c>
      <c r="R427" s="112">
        <v>3</v>
      </c>
      <c r="S427" s="92" t="s">
        <v>138</v>
      </c>
      <c r="T427" s="92" t="s">
        <v>312</v>
      </c>
      <c r="U427" s="92" t="s">
        <v>339</v>
      </c>
      <c r="V427" s="113" t="s">
        <v>301</v>
      </c>
      <c r="W427" s="113" t="s">
        <v>52</v>
      </c>
      <c r="X427" s="113" t="s">
        <v>6</v>
      </c>
      <c r="Y427" s="114" t="s">
        <v>40</v>
      </c>
      <c r="Z427" s="92">
        <f>INDEX($AS$3:$AV$6,MATCH($W427,$AR$3:$AR$6,FALSE),MATCH($Y427,AS$7:$AV$7,FALSE))</f>
        <v>9</v>
      </c>
      <c r="AA427" s="92" t="s">
        <v>254</v>
      </c>
      <c r="AB427" s="92" t="s">
        <v>255</v>
      </c>
      <c r="AC427" s="92" t="s">
        <v>255</v>
      </c>
      <c r="AD427" s="113" t="s">
        <v>302</v>
      </c>
      <c r="AE427" s="113" t="s">
        <v>303</v>
      </c>
      <c r="AF427" s="113" t="s">
        <v>258</v>
      </c>
      <c r="AG4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27" s="109" t="s">
        <v>259</v>
      </c>
      <c r="AI427" s="113" t="s">
        <v>53</v>
      </c>
      <c r="AJ427" s="113" t="s">
        <v>6</v>
      </c>
      <c r="AK427" s="114" t="s">
        <v>201</v>
      </c>
      <c r="AL427" s="92">
        <f t="shared" si="14"/>
        <v>4</v>
      </c>
      <c r="AM4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27" s="118"/>
      <c r="AO427" s="115" t="str">
        <f t="shared" si="15"/>
        <v>SI</v>
      </c>
      <c r="AP42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27" s="92" t="e" vm="14">
        <f>_xlfn.XLOOKUP(año24[[#This Row],[VALORACION DEL RIESGO RESULTANTE CON CONTROLES (Riesgo residual) - INTERPRETACIÓN DEL RIESGO]], Nivel[Calsificación], Nivel[Imagen])</f>
        <v>#VALUE!</v>
      </c>
    </row>
    <row r="428" spans="2:43" ht="204" x14ac:dyDescent="0.2">
      <c r="B428" s="92">
        <v>419</v>
      </c>
      <c r="C428" s="92">
        <v>2024</v>
      </c>
      <c r="D428" s="92" t="s">
        <v>244</v>
      </c>
      <c r="E428" s="109" t="s">
        <v>183</v>
      </c>
      <c r="F428" s="109" t="s">
        <v>581</v>
      </c>
      <c r="G428" s="109" t="s">
        <v>427</v>
      </c>
      <c r="H428" s="92" t="s">
        <v>587</v>
      </c>
      <c r="I428" s="92" t="s">
        <v>70</v>
      </c>
      <c r="J428" s="92" t="e" vm="13">
        <f>_xlfn.XLOOKUP(año24[[#This Row],[PELIGRO -Tipo]], Tabla12[Calsificación], Tabla12[Imagen])</f>
        <v>#VALUE!</v>
      </c>
      <c r="K428" s="92" t="s">
        <v>87</v>
      </c>
      <c r="L428" s="92" t="s">
        <v>128</v>
      </c>
      <c r="M428" s="112" t="s">
        <v>429</v>
      </c>
      <c r="N428" s="112" t="s">
        <v>250</v>
      </c>
      <c r="O428" s="112">
        <v>2</v>
      </c>
      <c r="P428" s="112">
        <v>35</v>
      </c>
      <c r="Q428" s="112">
        <v>2</v>
      </c>
      <c r="R428" s="112">
        <v>3</v>
      </c>
      <c r="S428" s="92" t="s">
        <v>138</v>
      </c>
      <c r="T428" s="92" t="s">
        <v>305</v>
      </c>
      <c r="U428" s="92" t="s">
        <v>306</v>
      </c>
      <c r="V428" s="113" t="s">
        <v>307</v>
      </c>
      <c r="W428" s="113" t="s">
        <v>52</v>
      </c>
      <c r="X428" s="113" t="s">
        <v>6</v>
      </c>
      <c r="Y428" s="114" t="s">
        <v>40</v>
      </c>
      <c r="Z428" s="92">
        <f>INDEX($AS$3:$AV$6,MATCH($W428,$AR$3:$AR$6,FALSE),MATCH($Y428,AS$7:$AV$7,FALSE))</f>
        <v>9</v>
      </c>
      <c r="AA428" s="92" t="s">
        <v>254</v>
      </c>
      <c r="AB428" s="92" t="s">
        <v>255</v>
      </c>
      <c r="AC428" s="92" t="s">
        <v>255</v>
      </c>
      <c r="AD428" s="113" t="s">
        <v>308</v>
      </c>
      <c r="AE428" s="113" t="s">
        <v>309</v>
      </c>
      <c r="AF428" s="113" t="s">
        <v>258</v>
      </c>
      <c r="AG4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428" s="109" t="s">
        <v>259</v>
      </c>
      <c r="AI428" s="113" t="s">
        <v>53</v>
      </c>
      <c r="AJ428" s="113" t="s">
        <v>6</v>
      </c>
      <c r="AK428" s="114" t="s">
        <v>201</v>
      </c>
      <c r="AL428" s="92">
        <f t="shared" si="14"/>
        <v>4</v>
      </c>
      <c r="AM4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28" s="118"/>
      <c r="AO428" s="115" t="str">
        <f t="shared" si="15"/>
        <v>SI</v>
      </c>
      <c r="AP42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28" s="92" t="e" vm="14">
        <f>_xlfn.XLOOKUP(año24[[#This Row],[VALORACION DEL RIESGO RESULTANTE CON CONTROLES (Riesgo residual) - INTERPRETACIÓN DEL RIESGO]], Nivel[Calsificación], Nivel[Imagen])</f>
        <v>#VALUE!</v>
      </c>
    </row>
    <row r="429" spans="2:43" ht="81.599999999999994" x14ac:dyDescent="0.2">
      <c r="B429" s="92">
        <v>420</v>
      </c>
      <c r="C429" s="92">
        <v>2024</v>
      </c>
      <c r="D429" s="92" t="s">
        <v>244</v>
      </c>
      <c r="E429" s="109" t="s">
        <v>183</v>
      </c>
      <c r="F429" s="109" t="s">
        <v>581</v>
      </c>
      <c r="G429" s="109" t="s">
        <v>427</v>
      </c>
      <c r="H429" s="92" t="s">
        <v>408</v>
      </c>
      <c r="I429" s="92" t="s">
        <v>68</v>
      </c>
      <c r="J429" s="92" t="e" vm="17">
        <f>_xlfn.XLOOKUP(año24[[#This Row],[PELIGRO -Tipo]], Tabla12[Calsificación], Tabla12[Imagen])</f>
        <v>#VALUE!</v>
      </c>
      <c r="K429" s="92" t="s">
        <v>77</v>
      </c>
      <c r="L429" s="92" t="s">
        <v>129</v>
      </c>
      <c r="M429" s="112" t="s">
        <v>429</v>
      </c>
      <c r="N429" s="112" t="s">
        <v>250</v>
      </c>
      <c r="O429" s="112">
        <v>2</v>
      </c>
      <c r="P429" s="112">
        <v>35</v>
      </c>
      <c r="Q429" s="112">
        <v>2</v>
      </c>
      <c r="R429" s="112">
        <v>3</v>
      </c>
      <c r="S429" s="92" t="s">
        <v>138</v>
      </c>
      <c r="T429" s="92" t="s">
        <v>267</v>
      </c>
      <c r="U429" s="92" t="s">
        <v>268</v>
      </c>
      <c r="V429" s="113" t="s">
        <v>269</v>
      </c>
      <c r="W429" s="113" t="s">
        <v>53</v>
      </c>
      <c r="X429" s="113" t="s">
        <v>6</v>
      </c>
      <c r="Y429" s="114" t="s">
        <v>201</v>
      </c>
      <c r="Z429" s="92">
        <f>INDEX($AS$3:$AV$6,MATCH($W429,$AR$3:$AR$6,FALSE),MATCH($Y429,AS$7:$AV$7,FALSE))</f>
        <v>4</v>
      </c>
      <c r="AA429" s="92" t="s">
        <v>254</v>
      </c>
      <c r="AB429" s="92" t="s">
        <v>255</v>
      </c>
      <c r="AC429" s="92" t="s">
        <v>255</v>
      </c>
      <c r="AD429" s="113" t="s">
        <v>255</v>
      </c>
      <c r="AE429" s="113" t="s">
        <v>270</v>
      </c>
      <c r="AF429" s="113" t="s">
        <v>255</v>
      </c>
      <c r="AG4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29" s="109" t="s">
        <v>259</v>
      </c>
      <c r="AI429" s="113" t="s">
        <v>54</v>
      </c>
      <c r="AJ429" s="113" t="s">
        <v>6</v>
      </c>
      <c r="AK429" s="114" t="s">
        <v>201</v>
      </c>
      <c r="AL429" s="92">
        <f t="shared" si="14"/>
        <v>2</v>
      </c>
      <c r="AM4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29" s="118"/>
      <c r="AO429" s="115" t="str">
        <f t="shared" si="15"/>
        <v>SI</v>
      </c>
      <c r="AP42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29" s="92" t="e" vm="16">
        <f>_xlfn.XLOOKUP(año24[[#This Row],[VALORACION DEL RIESGO RESULTANTE CON CONTROLES (Riesgo residual) - INTERPRETACIÓN DEL RIESGO]], Nivel[Calsificación], Nivel[Imagen])</f>
        <v>#VALUE!</v>
      </c>
    </row>
    <row r="430" spans="2:43" ht="81.599999999999994" x14ac:dyDescent="0.2">
      <c r="B430" s="92">
        <v>421</v>
      </c>
      <c r="C430" s="92">
        <v>2024</v>
      </c>
      <c r="D430" s="92" t="s">
        <v>244</v>
      </c>
      <c r="E430" s="109" t="s">
        <v>183</v>
      </c>
      <c r="F430" s="109" t="s">
        <v>581</v>
      </c>
      <c r="G430" s="109" t="s">
        <v>427</v>
      </c>
      <c r="H430" s="92" t="s">
        <v>271</v>
      </c>
      <c r="I430" s="92" t="s">
        <v>68</v>
      </c>
      <c r="J430" s="92" t="e" vm="17">
        <f>_xlfn.XLOOKUP(año24[[#This Row],[PELIGRO -Tipo]], Tabla12[Calsificación], Tabla12[Imagen])</f>
        <v>#VALUE!</v>
      </c>
      <c r="K430" s="92" t="s">
        <v>93</v>
      </c>
      <c r="L430" s="92" t="s">
        <v>129</v>
      </c>
      <c r="M430" s="112" t="s">
        <v>429</v>
      </c>
      <c r="N430" s="112" t="s">
        <v>250</v>
      </c>
      <c r="O430" s="112">
        <v>2</v>
      </c>
      <c r="P430" s="112">
        <v>35</v>
      </c>
      <c r="Q430" s="112">
        <v>2</v>
      </c>
      <c r="R430" s="112">
        <v>3</v>
      </c>
      <c r="S430" s="92" t="s">
        <v>138</v>
      </c>
      <c r="T430" s="92" t="s">
        <v>267</v>
      </c>
      <c r="U430" s="92" t="s">
        <v>268</v>
      </c>
      <c r="V430" s="113" t="s">
        <v>269</v>
      </c>
      <c r="W430" s="113" t="s">
        <v>53</v>
      </c>
      <c r="X430" s="113" t="s">
        <v>6</v>
      </c>
      <c r="Y430" s="114" t="s">
        <v>201</v>
      </c>
      <c r="Z430" s="92">
        <f>INDEX($AS$3:$AV$6,MATCH($W430,$AR$3:$AR$6,FALSE),MATCH($Y430,AS$7:$AV$7,FALSE))</f>
        <v>4</v>
      </c>
      <c r="AA430" s="92" t="s">
        <v>254</v>
      </c>
      <c r="AB430" s="92" t="s">
        <v>255</v>
      </c>
      <c r="AC430" s="92" t="s">
        <v>255</v>
      </c>
      <c r="AD430" s="113" t="s">
        <v>255</v>
      </c>
      <c r="AE430" s="113" t="s">
        <v>270</v>
      </c>
      <c r="AF430" s="113" t="s">
        <v>255</v>
      </c>
      <c r="AG4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30" s="109" t="s">
        <v>259</v>
      </c>
      <c r="AI430" s="113" t="s">
        <v>54</v>
      </c>
      <c r="AJ430" s="113" t="s">
        <v>6</v>
      </c>
      <c r="AK430" s="114" t="s">
        <v>201</v>
      </c>
      <c r="AL430" s="92">
        <f t="shared" si="14"/>
        <v>2</v>
      </c>
      <c r="AM4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30" s="118"/>
      <c r="AO430" s="115" t="str">
        <f t="shared" si="15"/>
        <v>SI</v>
      </c>
      <c r="AP43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30" s="92" t="e" vm="16">
        <f>_xlfn.XLOOKUP(año24[[#This Row],[VALORACION DEL RIESGO RESULTANTE CON CONTROLES (Riesgo residual) - INTERPRETACIÓN DEL RIESGO]], Nivel[Calsificación], Nivel[Imagen])</f>
        <v>#VALUE!</v>
      </c>
    </row>
    <row r="431" spans="2:43" ht="81.599999999999994" x14ac:dyDescent="0.2">
      <c r="B431" s="92">
        <v>422</v>
      </c>
      <c r="C431" s="92">
        <v>2024</v>
      </c>
      <c r="D431" s="92" t="s">
        <v>244</v>
      </c>
      <c r="E431" s="109" t="s">
        <v>183</v>
      </c>
      <c r="F431" s="109" t="s">
        <v>581</v>
      </c>
      <c r="G431" s="109" t="s">
        <v>427</v>
      </c>
      <c r="H431" s="92" t="s">
        <v>266</v>
      </c>
      <c r="I431" s="92" t="s">
        <v>68</v>
      </c>
      <c r="J431" s="92" t="e" vm="17">
        <f>_xlfn.XLOOKUP(año24[[#This Row],[PELIGRO -Tipo]], Tabla12[Calsificación], Tabla12[Imagen])</f>
        <v>#VALUE!</v>
      </c>
      <c r="K431" s="92" t="s">
        <v>101</v>
      </c>
      <c r="L431" s="92" t="s">
        <v>129</v>
      </c>
      <c r="M431" s="112" t="s">
        <v>429</v>
      </c>
      <c r="N431" s="112" t="s">
        <v>250</v>
      </c>
      <c r="O431" s="112">
        <v>2</v>
      </c>
      <c r="P431" s="112">
        <v>35</v>
      </c>
      <c r="Q431" s="112">
        <v>2</v>
      </c>
      <c r="R431" s="112">
        <v>3</v>
      </c>
      <c r="S431" s="92" t="s">
        <v>138</v>
      </c>
      <c r="T431" s="92" t="s">
        <v>267</v>
      </c>
      <c r="U431" s="92" t="s">
        <v>268</v>
      </c>
      <c r="V431" s="113" t="s">
        <v>269</v>
      </c>
      <c r="W431" s="113" t="s">
        <v>53</v>
      </c>
      <c r="X431" s="113" t="s">
        <v>6</v>
      </c>
      <c r="Y431" s="114" t="s">
        <v>201</v>
      </c>
      <c r="Z431" s="92">
        <f>INDEX($AS$3:$AV$6,MATCH($W431,$AR$3:$AR$6,FALSE),MATCH($Y431,AS$7:$AV$7,FALSE))</f>
        <v>4</v>
      </c>
      <c r="AA431" s="92" t="s">
        <v>254</v>
      </c>
      <c r="AB431" s="92" t="s">
        <v>255</v>
      </c>
      <c r="AC431" s="92" t="s">
        <v>255</v>
      </c>
      <c r="AD431" s="113" t="s">
        <v>255</v>
      </c>
      <c r="AE431" s="113" t="s">
        <v>270</v>
      </c>
      <c r="AF431" s="113" t="s">
        <v>255</v>
      </c>
      <c r="AG4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31" s="109" t="s">
        <v>259</v>
      </c>
      <c r="AI431" s="113" t="s">
        <v>54</v>
      </c>
      <c r="AJ431" s="113" t="s">
        <v>6</v>
      </c>
      <c r="AK431" s="114" t="s">
        <v>201</v>
      </c>
      <c r="AL431" s="92">
        <f t="shared" si="14"/>
        <v>2</v>
      </c>
      <c r="AM4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31" s="118"/>
      <c r="AO431" s="115" t="str">
        <f t="shared" si="15"/>
        <v>SI</v>
      </c>
      <c r="AP43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31" s="92" t="e" vm="16">
        <f>_xlfn.XLOOKUP(año24[[#This Row],[VALORACION DEL RIESGO RESULTANTE CON CONTROLES (Riesgo residual) - INTERPRETACIÓN DEL RIESGO]], Nivel[Calsificación], Nivel[Imagen])</f>
        <v>#VALUE!</v>
      </c>
    </row>
    <row r="432" spans="2:43" ht="81.599999999999994" x14ac:dyDescent="0.2">
      <c r="B432" s="92">
        <v>423</v>
      </c>
      <c r="C432" s="92">
        <v>2024</v>
      </c>
      <c r="D432" s="92" t="s">
        <v>244</v>
      </c>
      <c r="E432" s="109" t="s">
        <v>183</v>
      </c>
      <c r="F432" s="109" t="s">
        <v>581</v>
      </c>
      <c r="G432" s="109" t="s">
        <v>427</v>
      </c>
      <c r="H432" s="92" t="s">
        <v>277</v>
      </c>
      <c r="I432" s="92" t="s">
        <v>68</v>
      </c>
      <c r="J432" s="92" t="e" vm="17">
        <f>_xlfn.XLOOKUP(año24[[#This Row],[PELIGRO -Tipo]], Tabla12[Calsificación], Tabla12[Imagen])</f>
        <v>#VALUE!</v>
      </c>
      <c r="K432" s="92" t="s">
        <v>85</v>
      </c>
      <c r="L432" s="92" t="s">
        <v>129</v>
      </c>
      <c r="M432" s="112" t="s">
        <v>429</v>
      </c>
      <c r="N432" s="112" t="s">
        <v>250</v>
      </c>
      <c r="O432" s="112">
        <v>2</v>
      </c>
      <c r="P432" s="112">
        <v>35</v>
      </c>
      <c r="Q432" s="112">
        <v>2</v>
      </c>
      <c r="R432" s="112">
        <v>3</v>
      </c>
      <c r="S432" s="92" t="s">
        <v>138</v>
      </c>
      <c r="T432" s="92" t="s">
        <v>267</v>
      </c>
      <c r="U432" s="92" t="s">
        <v>268</v>
      </c>
      <c r="V432" s="113" t="s">
        <v>269</v>
      </c>
      <c r="W432" s="113" t="s">
        <v>53</v>
      </c>
      <c r="X432" s="113" t="s">
        <v>6</v>
      </c>
      <c r="Y432" s="114" t="s">
        <v>201</v>
      </c>
      <c r="Z432" s="92">
        <f>INDEX($AS$3:$AV$6,MATCH($W432,$AR$3:$AR$6,FALSE),MATCH($Y432,AS$7:$AV$7,FALSE))</f>
        <v>4</v>
      </c>
      <c r="AA432" s="92" t="s">
        <v>254</v>
      </c>
      <c r="AB432" s="92" t="s">
        <v>255</v>
      </c>
      <c r="AC432" s="92" t="s">
        <v>255</v>
      </c>
      <c r="AD432" s="113" t="s">
        <v>255</v>
      </c>
      <c r="AE432" s="113" t="s">
        <v>270</v>
      </c>
      <c r="AF432" s="113" t="s">
        <v>255</v>
      </c>
      <c r="AG4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32" s="109" t="s">
        <v>259</v>
      </c>
      <c r="AI432" s="113" t="s">
        <v>54</v>
      </c>
      <c r="AJ432" s="113" t="s">
        <v>6</v>
      </c>
      <c r="AK432" s="114" t="s">
        <v>201</v>
      </c>
      <c r="AL432" s="92">
        <f t="shared" si="14"/>
        <v>2</v>
      </c>
      <c r="AM4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32" s="118"/>
      <c r="AO432" s="115" t="str">
        <f t="shared" si="15"/>
        <v>SI</v>
      </c>
      <c r="AP43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32" s="92" t="e" vm="16">
        <f>_xlfn.XLOOKUP(año24[[#This Row],[VALORACION DEL RIESGO RESULTANTE CON CONTROLES (Riesgo residual) - INTERPRETACIÓN DEL RIESGO]], Nivel[Calsificación], Nivel[Imagen])</f>
        <v>#VALUE!</v>
      </c>
    </row>
    <row r="433" spans="2:43" ht="81.599999999999994" x14ac:dyDescent="0.2">
      <c r="B433" s="92">
        <v>424</v>
      </c>
      <c r="C433" s="92">
        <v>2024</v>
      </c>
      <c r="D433" s="92" t="s">
        <v>244</v>
      </c>
      <c r="E433" s="109" t="s">
        <v>183</v>
      </c>
      <c r="F433" s="109" t="s">
        <v>581</v>
      </c>
      <c r="G433" s="109" t="s">
        <v>427</v>
      </c>
      <c r="H433" s="92" t="s">
        <v>588</v>
      </c>
      <c r="I433" s="92" t="s">
        <v>66</v>
      </c>
      <c r="J433" s="92" t="e" vm="19">
        <f>_xlfn.XLOOKUP(año24[[#This Row],[PELIGRO -Tipo]], Tabla12[Calsificación], Tabla12[Imagen])</f>
        <v>#VALUE!</v>
      </c>
      <c r="K433" s="92" t="s">
        <v>75</v>
      </c>
      <c r="L433" s="92" t="s">
        <v>129</v>
      </c>
      <c r="M433" s="112" t="s">
        <v>429</v>
      </c>
      <c r="N433" s="112" t="s">
        <v>250</v>
      </c>
      <c r="O433" s="112">
        <v>2</v>
      </c>
      <c r="P433" s="112">
        <v>35</v>
      </c>
      <c r="Q433" s="112">
        <v>2</v>
      </c>
      <c r="R433" s="112">
        <v>3</v>
      </c>
      <c r="S433" s="92" t="s">
        <v>138</v>
      </c>
      <c r="T433" s="92" t="s">
        <v>343</v>
      </c>
      <c r="U433" s="92" t="s">
        <v>344</v>
      </c>
      <c r="V433" s="113" t="s">
        <v>345</v>
      </c>
      <c r="W433" s="113" t="s">
        <v>52</v>
      </c>
      <c r="X433" s="113" t="s">
        <v>6</v>
      </c>
      <c r="Y433" s="114" t="s">
        <v>201</v>
      </c>
      <c r="Z433" s="92">
        <f>INDEX($AS$3:$AV$6,MATCH($W433,$AR$3:$AR$6,FALSE),MATCH($Y433,AS$7:$AV$7,FALSE))</f>
        <v>6</v>
      </c>
      <c r="AA433" s="92" t="s">
        <v>254</v>
      </c>
      <c r="AB433" s="92"/>
      <c r="AC433" s="92"/>
      <c r="AD433" s="113" t="s">
        <v>346</v>
      </c>
      <c r="AE433" s="113" t="s">
        <v>347</v>
      </c>
      <c r="AF433" s="113" t="s">
        <v>258</v>
      </c>
      <c r="AG4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433" s="109" t="s">
        <v>259</v>
      </c>
      <c r="AI433" s="113" t="s">
        <v>53</v>
      </c>
      <c r="AJ433" s="113" t="s">
        <v>6</v>
      </c>
      <c r="AK433" s="114" t="s">
        <v>201</v>
      </c>
      <c r="AL433" s="92">
        <f t="shared" si="14"/>
        <v>4</v>
      </c>
      <c r="AM4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33" s="118"/>
      <c r="AO433" s="115" t="str">
        <f t="shared" si="15"/>
        <v>SI</v>
      </c>
      <c r="AP43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33" s="92" t="e" vm="14">
        <f>_xlfn.XLOOKUP(año24[[#This Row],[VALORACION DEL RIESGO RESULTANTE CON CONTROLES (Riesgo residual) - INTERPRETACIÓN DEL RIESGO]], Nivel[Calsificación], Nivel[Imagen])</f>
        <v>#VALUE!</v>
      </c>
    </row>
    <row r="434" spans="2:43" ht="132.6" x14ac:dyDescent="0.2">
      <c r="B434" s="92">
        <v>425</v>
      </c>
      <c r="C434" s="92">
        <v>2024</v>
      </c>
      <c r="D434" s="92" t="s">
        <v>244</v>
      </c>
      <c r="E434" s="109" t="s">
        <v>183</v>
      </c>
      <c r="F434" s="109" t="s">
        <v>581</v>
      </c>
      <c r="G434" s="109" t="s">
        <v>427</v>
      </c>
      <c r="H434" s="92" t="s">
        <v>389</v>
      </c>
      <c r="I434" s="92" t="s">
        <v>66</v>
      </c>
      <c r="J434" s="92" t="e" vm="19">
        <f>_xlfn.XLOOKUP(año24[[#This Row],[PELIGRO -Tipo]], Tabla12[Calsificación], Tabla12[Imagen])</f>
        <v>#VALUE!</v>
      </c>
      <c r="K434" s="92" t="s">
        <v>83</v>
      </c>
      <c r="L434" s="92" t="s">
        <v>130</v>
      </c>
      <c r="M434" s="112" t="s">
        <v>429</v>
      </c>
      <c r="N434" s="112" t="s">
        <v>250</v>
      </c>
      <c r="O434" s="112">
        <v>2</v>
      </c>
      <c r="P434" s="112">
        <v>35</v>
      </c>
      <c r="Q434" s="112">
        <v>2</v>
      </c>
      <c r="R434" s="112">
        <v>3</v>
      </c>
      <c r="S434" s="92" t="s">
        <v>138</v>
      </c>
      <c r="T434" s="92" t="s">
        <v>390</v>
      </c>
      <c r="U434" s="92" t="s">
        <v>391</v>
      </c>
      <c r="V434" s="113" t="s">
        <v>392</v>
      </c>
      <c r="W434" s="113" t="s">
        <v>53</v>
      </c>
      <c r="X434" s="113" t="s">
        <v>6</v>
      </c>
      <c r="Y434" s="114" t="s">
        <v>201</v>
      </c>
      <c r="Z434" s="92">
        <f>INDEX($AS$3:$AV$6,MATCH($W434,$AR$3:$AR$6,FALSE),MATCH($Y434,AS$7:$AV$7,FALSE))</f>
        <v>4</v>
      </c>
      <c r="AA434" s="92" t="s">
        <v>254</v>
      </c>
      <c r="AB434" s="92" t="s">
        <v>255</v>
      </c>
      <c r="AC434" s="92" t="s">
        <v>255</v>
      </c>
      <c r="AD434" s="113" t="s">
        <v>393</v>
      </c>
      <c r="AE434" s="113" t="s">
        <v>394</v>
      </c>
      <c r="AF434" s="113" t="s">
        <v>258</v>
      </c>
      <c r="AG4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434" s="109" t="s">
        <v>259</v>
      </c>
      <c r="AI434" s="113" t="s">
        <v>53</v>
      </c>
      <c r="AJ434" s="113" t="s">
        <v>6</v>
      </c>
      <c r="AK434" s="114" t="s">
        <v>46</v>
      </c>
      <c r="AL434" s="92">
        <f t="shared" si="14"/>
        <v>2</v>
      </c>
      <c r="AM4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34" s="118"/>
      <c r="AO434" s="115" t="str">
        <f t="shared" si="15"/>
        <v>SI</v>
      </c>
      <c r="AP43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434" s="92" t="e" vm="16">
        <f>_xlfn.XLOOKUP(año24[[#This Row],[VALORACION DEL RIESGO RESULTANTE CON CONTROLES (Riesgo residual) - INTERPRETACIÓN DEL RIESGO]], Nivel[Calsificación], Nivel[Imagen])</f>
        <v>#VALUE!</v>
      </c>
    </row>
    <row r="435" spans="2:43" ht="102" x14ac:dyDescent="0.2">
      <c r="B435" s="92">
        <v>426</v>
      </c>
      <c r="C435" s="92">
        <v>2024</v>
      </c>
      <c r="D435" s="92" t="s">
        <v>244</v>
      </c>
      <c r="E435" s="109" t="s">
        <v>183</v>
      </c>
      <c r="F435" s="109" t="s">
        <v>581</v>
      </c>
      <c r="G435" s="109" t="s">
        <v>427</v>
      </c>
      <c r="H435" s="92" t="s">
        <v>589</v>
      </c>
      <c r="I435" s="92" t="s">
        <v>67</v>
      </c>
      <c r="J435" s="92" t="e" vm="18">
        <f>_xlfn.XLOOKUP(año24[[#This Row],[PELIGRO -Tipo]], Tabla12[Calsificación], Tabla12[Imagen])</f>
        <v>#VALUE!</v>
      </c>
      <c r="K435" s="92" t="s">
        <v>100</v>
      </c>
      <c r="L435" s="92" t="s">
        <v>130</v>
      </c>
      <c r="M435" s="112" t="s">
        <v>429</v>
      </c>
      <c r="N435" s="112" t="s">
        <v>250</v>
      </c>
      <c r="O435" s="112">
        <v>2</v>
      </c>
      <c r="P435" s="112">
        <v>35</v>
      </c>
      <c r="Q435" s="112">
        <v>2</v>
      </c>
      <c r="R435" s="112">
        <v>3</v>
      </c>
      <c r="S435" s="92" t="s">
        <v>138</v>
      </c>
      <c r="T435" s="92" t="s">
        <v>273</v>
      </c>
      <c r="U435" s="92" t="s">
        <v>274</v>
      </c>
      <c r="V435" s="113" t="s">
        <v>275</v>
      </c>
      <c r="W435" s="113" t="s">
        <v>53</v>
      </c>
      <c r="X435" s="113" t="s">
        <v>6</v>
      </c>
      <c r="Y435" s="114" t="s">
        <v>40</v>
      </c>
      <c r="Z435" s="92">
        <f>INDEX($AS$3:$AV$6,MATCH($W435,$AR$3:$AR$6,FALSE),MATCH($Y435,AS$7:$AV$7,FALSE))</f>
        <v>6</v>
      </c>
      <c r="AA435" s="92" t="s">
        <v>254</v>
      </c>
      <c r="AB435" s="92" t="s">
        <v>255</v>
      </c>
      <c r="AC435" s="92" t="s">
        <v>255</v>
      </c>
      <c r="AD435" s="113" t="s">
        <v>255</v>
      </c>
      <c r="AE435" s="113" t="s">
        <v>276</v>
      </c>
      <c r="AF435" s="113" t="s">
        <v>258</v>
      </c>
      <c r="AG4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435" s="109" t="s">
        <v>259</v>
      </c>
      <c r="AI435" s="113" t="s">
        <v>53</v>
      </c>
      <c r="AJ435" s="113" t="s">
        <v>6</v>
      </c>
      <c r="AK435" s="114" t="s">
        <v>201</v>
      </c>
      <c r="AL435" s="92">
        <f t="shared" si="14"/>
        <v>4</v>
      </c>
      <c r="AM4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35" s="118"/>
      <c r="AO435" s="115" t="str">
        <f t="shared" si="15"/>
        <v>SI</v>
      </c>
      <c r="AP43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435" s="92" t="e" vm="14">
        <f>_xlfn.XLOOKUP(año24[[#This Row],[VALORACION DEL RIESGO RESULTANTE CON CONTROLES (Riesgo residual) - INTERPRETACIÓN DEL RIESGO]], Nivel[Calsificación], Nivel[Imagen])</f>
        <v>#VALUE!</v>
      </c>
    </row>
    <row r="436" spans="2:43" ht="102" x14ac:dyDescent="0.2">
      <c r="B436" s="92">
        <v>427</v>
      </c>
      <c r="C436" s="92">
        <v>2024</v>
      </c>
      <c r="D436" s="92" t="s">
        <v>244</v>
      </c>
      <c r="E436" s="109" t="s">
        <v>183</v>
      </c>
      <c r="F436" s="109" t="s">
        <v>581</v>
      </c>
      <c r="G436" s="109" t="s">
        <v>427</v>
      </c>
      <c r="H436" s="92" t="s">
        <v>272</v>
      </c>
      <c r="I436" s="92" t="s">
        <v>67</v>
      </c>
      <c r="J436" s="92" t="e" vm="18">
        <f>_xlfn.XLOOKUP(año24[[#This Row],[PELIGRO -Tipo]], Tabla12[Calsificación], Tabla12[Imagen])</f>
        <v>#VALUE!</v>
      </c>
      <c r="K436" s="92" t="s">
        <v>100</v>
      </c>
      <c r="L436" s="92" t="s">
        <v>130</v>
      </c>
      <c r="M436" s="112" t="s">
        <v>429</v>
      </c>
      <c r="N436" s="112" t="s">
        <v>250</v>
      </c>
      <c r="O436" s="112">
        <v>2</v>
      </c>
      <c r="P436" s="112">
        <v>35</v>
      </c>
      <c r="Q436" s="112">
        <v>2</v>
      </c>
      <c r="R436" s="112">
        <v>3</v>
      </c>
      <c r="S436" s="92" t="s">
        <v>138</v>
      </c>
      <c r="T436" s="92" t="s">
        <v>273</v>
      </c>
      <c r="U436" s="92" t="s">
        <v>274</v>
      </c>
      <c r="V436" s="113" t="s">
        <v>275</v>
      </c>
      <c r="W436" s="113" t="s">
        <v>53</v>
      </c>
      <c r="X436" s="113" t="s">
        <v>6</v>
      </c>
      <c r="Y436" s="114" t="s">
        <v>40</v>
      </c>
      <c r="Z436" s="92">
        <f>INDEX($AS$3:$AV$6,MATCH($W436,$AR$3:$AR$6,FALSE),MATCH($Y436,AS$7:$AV$7,FALSE))</f>
        <v>6</v>
      </c>
      <c r="AA436" s="92" t="s">
        <v>254</v>
      </c>
      <c r="AB436" s="92" t="s">
        <v>255</v>
      </c>
      <c r="AC436" s="92" t="s">
        <v>255</v>
      </c>
      <c r="AD436" s="113" t="s">
        <v>255</v>
      </c>
      <c r="AE436" s="113" t="s">
        <v>276</v>
      </c>
      <c r="AF436" s="113" t="s">
        <v>258</v>
      </c>
      <c r="AG4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436" s="109" t="s">
        <v>259</v>
      </c>
      <c r="AI436" s="113" t="s">
        <v>53</v>
      </c>
      <c r="AJ436" s="113" t="s">
        <v>6</v>
      </c>
      <c r="AK436" s="114" t="s">
        <v>201</v>
      </c>
      <c r="AL436" s="92">
        <f t="shared" si="14"/>
        <v>4</v>
      </c>
      <c r="AM4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36" s="118"/>
      <c r="AO436" s="115" t="str">
        <f t="shared" si="15"/>
        <v>SI</v>
      </c>
      <c r="AP4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436" s="92" t="e" vm="14">
        <f>_xlfn.XLOOKUP(año24[[#This Row],[VALORACION DEL RIESGO RESULTANTE CON CONTROLES (Riesgo residual) - INTERPRETACIÓN DEL RIESGO]], Nivel[Calsificación], Nivel[Imagen])</f>
        <v>#VALUE!</v>
      </c>
    </row>
    <row r="437" spans="2:43" ht="102" x14ac:dyDescent="0.2">
      <c r="B437" s="92">
        <v>428</v>
      </c>
      <c r="C437" s="92">
        <v>2024</v>
      </c>
      <c r="D437" s="92" t="s">
        <v>244</v>
      </c>
      <c r="E437" s="109" t="s">
        <v>183</v>
      </c>
      <c r="F437" s="109" t="s">
        <v>581</v>
      </c>
      <c r="G437" s="109" t="s">
        <v>427</v>
      </c>
      <c r="H437" s="92" t="s">
        <v>590</v>
      </c>
      <c r="I437" s="92" t="s">
        <v>69</v>
      </c>
      <c r="J437" s="92" t="e" vm="21">
        <f>_xlfn.XLOOKUP(año24[[#This Row],[PELIGRO -Tipo]], Tabla12[Calsificación], Tabla12[Imagen])</f>
        <v>#VALUE!</v>
      </c>
      <c r="K437" s="92" t="s">
        <v>102</v>
      </c>
      <c r="L437" s="92" t="s">
        <v>129</v>
      </c>
      <c r="M437" s="112" t="s">
        <v>429</v>
      </c>
      <c r="N437" s="112" t="s">
        <v>250</v>
      </c>
      <c r="O437" s="112">
        <v>2</v>
      </c>
      <c r="P437" s="112">
        <v>35</v>
      </c>
      <c r="Q437" s="112">
        <v>2</v>
      </c>
      <c r="R437" s="112">
        <v>3</v>
      </c>
      <c r="S437" s="92" t="s">
        <v>138</v>
      </c>
      <c r="T437" s="92"/>
      <c r="U437" s="92" t="s">
        <v>318</v>
      </c>
      <c r="V437" s="113" t="s">
        <v>319</v>
      </c>
      <c r="W437" s="113" t="s">
        <v>51</v>
      </c>
      <c r="X437" s="113" t="s">
        <v>6</v>
      </c>
      <c r="Y437" s="114" t="s">
        <v>201</v>
      </c>
      <c r="Z437" s="92">
        <f>INDEX($AS$3:$AV$6,MATCH($W437,$AR$3:$AR$6,FALSE),MATCH($Y437,AS$7:$AV$7,FALSE))</f>
        <v>8</v>
      </c>
      <c r="AA437" s="92" t="s">
        <v>254</v>
      </c>
      <c r="AB437" s="92" t="s">
        <v>255</v>
      </c>
      <c r="AC437" s="92" t="s">
        <v>255</v>
      </c>
      <c r="AD437" s="113" t="s">
        <v>255</v>
      </c>
      <c r="AE437" s="113" t="s">
        <v>320</v>
      </c>
      <c r="AF437" s="113" t="s">
        <v>258</v>
      </c>
      <c r="AG4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437" s="109" t="s">
        <v>259</v>
      </c>
      <c r="AI437" s="113" t="s">
        <v>53</v>
      </c>
      <c r="AJ437" s="113" t="s">
        <v>6</v>
      </c>
      <c r="AK437" s="114" t="s">
        <v>201</v>
      </c>
      <c r="AL437" s="92">
        <f t="shared" si="14"/>
        <v>4</v>
      </c>
      <c r="AM4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37" s="118"/>
      <c r="AO437" s="115" t="str">
        <f t="shared" si="15"/>
        <v>SI</v>
      </c>
      <c r="AP43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37" s="92" t="e" vm="14">
        <f>_xlfn.XLOOKUP(año24[[#This Row],[VALORACION DEL RIESGO RESULTANTE CON CONTROLES (Riesgo residual) - INTERPRETACIÓN DEL RIESGO]], Nivel[Calsificación], Nivel[Imagen])</f>
        <v>#VALUE!</v>
      </c>
    </row>
    <row r="438" spans="2:43" ht="91.8" x14ac:dyDescent="0.2">
      <c r="B438" s="92">
        <v>429</v>
      </c>
      <c r="C438" s="92">
        <v>2024</v>
      </c>
      <c r="D438" s="92" t="s">
        <v>244</v>
      </c>
      <c r="E438" s="109" t="s">
        <v>183</v>
      </c>
      <c r="F438" s="109" t="s">
        <v>581</v>
      </c>
      <c r="G438" s="109" t="s">
        <v>427</v>
      </c>
      <c r="H438" s="92" t="s">
        <v>260</v>
      </c>
      <c r="I438" s="92" t="s">
        <v>71</v>
      </c>
      <c r="J438" s="92" t="e" vm="15">
        <f>_xlfn.XLOOKUP(año24[[#This Row],[PELIGRO -Tipo]], Tabla12[Calsificación], Tabla12[Imagen])</f>
        <v>#VALUE!</v>
      </c>
      <c r="K438" s="92" t="s">
        <v>118</v>
      </c>
      <c r="L438" s="92" t="s">
        <v>128</v>
      </c>
      <c r="M438" s="112" t="s">
        <v>429</v>
      </c>
      <c r="N438" s="112" t="s">
        <v>261</v>
      </c>
      <c r="O438" s="112">
        <v>2</v>
      </c>
      <c r="P438" s="112">
        <v>35</v>
      </c>
      <c r="Q438" s="112">
        <v>2</v>
      </c>
      <c r="R438" s="112">
        <v>3</v>
      </c>
      <c r="S438" s="92" t="s">
        <v>138</v>
      </c>
      <c r="T438" s="92" t="s">
        <v>255</v>
      </c>
      <c r="U438" s="92" t="s">
        <v>262</v>
      </c>
      <c r="V438" s="113" t="s">
        <v>263</v>
      </c>
      <c r="W438" s="113" t="s">
        <v>52</v>
      </c>
      <c r="X438" s="113" t="s">
        <v>6</v>
      </c>
      <c r="Y438" s="114" t="s">
        <v>201</v>
      </c>
      <c r="Z438" s="92">
        <f>INDEX($AS$3:$AV$6,MATCH($W438,$AR$3:$AR$6,FALSE),MATCH($Y438,AS$7:$AV$7,FALSE))</f>
        <v>6</v>
      </c>
      <c r="AA438" s="92" t="s">
        <v>254</v>
      </c>
      <c r="AB438" s="92" t="s">
        <v>255</v>
      </c>
      <c r="AC438" s="92" t="s">
        <v>255</v>
      </c>
      <c r="AD438" s="113" t="s">
        <v>264</v>
      </c>
      <c r="AE438" s="113" t="s">
        <v>265</v>
      </c>
      <c r="AF438" s="113" t="s">
        <v>258</v>
      </c>
      <c r="AG4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438" s="109" t="s">
        <v>259</v>
      </c>
      <c r="AI438" s="113" t="s">
        <v>52</v>
      </c>
      <c r="AJ438" s="113" t="s">
        <v>6</v>
      </c>
      <c r="AK438" s="114" t="s">
        <v>46</v>
      </c>
      <c r="AL438" s="92">
        <f t="shared" si="14"/>
        <v>3</v>
      </c>
      <c r="AM4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38" s="118"/>
      <c r="AO438" s="115" t="str">
        <f t="shared" si="15"/>
        <v>SI</v>
      </c>
      <c r="AP43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438" s="92" t="e" vm="16">
        <f>_xlfn.XLOOKUP(año24[[#This Row],[VALORACION DEL RIESGO RESULTANTE CON CONTROLES (Riesgo residual) - INTERPRETACIÓN DEL RIESGO]], Nivel[Calsificación], Nivel[Imagen])</f>
        <v>#VALUE!</v>
      </c>
    </row>
    <row r="439" spans="2:43" ht="234.6" x14ac:dyDescent="0.2">
      <c r="B439" s="92">
        <v>430</v>
      </c>
      <c r="C439" s="92">
        <v>2024</v>
      </c>
      <c r="D439" s="92" t="s">
        <v>244</v>
      </c>
      <c r="E439" s="109" t="s">
        <v>183</v>
      </c>
      <c r="F439" s="109" t="s">
        <v>581</v>
      </c>
      <c r="G439" s="109" t="s">
        <v>427</v>
      </c>
      <c r="H439" s="92" t="s">
        <v>281</v>
      </c>
      <c r="I439" s="92" t="s">
        <v>65</v>
      </c>
      <c r="J439" s="92" t="e" vm="20">
        <f>_xlfn.XLOOKUP(año24[[#This Row],[PELIGRO -Tipo]], Tabla12[Calsificación], Tabla12[Imagen])</f>
        <v>#VALUE!</v>
      </c>
      <c r="K439" s="92" t="s">
        <v>113</v>
      </c>
      <c r="L439" s="92" t="s">
        <v>128</v>
      </c>
      <c r="M439" s="112" t="s">
        <v>429</v>
      </c>
      <c r="N439" s="112" t="s">
        <v>250</v>
      </c>
      <c r="O439" s="112">
        <v>2</v>
      </c>
      <c r="P439" s="112">
        <v>35</v>
      </c>
      <c r="Q439" s="112">
        <v>2</v>
      </c>
      <c r="R439" s="112">
        <v>3</v>
      </c>
      <c r="S439" s="92" t="s">
        <v>138</v>
      </c>
      <c r="T439" s="92" t="s">
        <v>255</v>
      </c>
      <c r="U439" s="92" t="s">
        <v>282</v>
      </c>
      <c r="V439" s="113" t="s">
        <v>283</v>
      </c>
      <c r="W439" s="113" t="s">
        <v>53</v>
      </c>
      <c r="X439" s="113" t="s">
        <v>6</v>
      </c>
      <c r="Y439" s="114" t="s">
        <v>40</v>
      </c>
      <c r="Z439" s="92">
        <f>INDEX($AS$3:$AV$6,MATCH($W439,$AR$3:$AR$6,FALSE),MATCH($Y439,AS$7:$AV$7,FALSE))</f>
        <v>6</v>
      </c>
      <c r="AA439" s="92" t="s">
        <v>254</v>
      </c>
      <c r="AB439" s="92" t="s">
        <v>255</v>
      </c>
      <c r="AC439" s="92" t="s">
        <v>255</v>
      </c>
      <c r="AD439" s="113" t="s">
        <v>255</v>
      </c>
      <c r="AE439" s="113" t="s">
        <v>284</v>
      </c>
      <c r="AF439" s="113" t="s">
        <v>258</v>
      </c>
      <c r="AG4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439" s="109" t="s">
        <v>259</v>
      </c>
      <c r="AI439" s="113" t="s">
        <v>53</v>
      </c>
      <c r="AJ439" s="113" t="s">
        <v>6</v>
      </c>
      <c r="AK439" s="114" t="s">
        <v>201</v>
      </c>
      <c r="AL439" s="92">
        <f t="shared" si="14"/>
        <v>4</v>
      </c>
      <c r="AM4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39" s="118"/>
      <c r="AO439" s="115" t="str">
        <f t="shared" si="15"/>
        <v>SI</v>
      </c>
      <c r="AP43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39" s="92" t="e" vm="14">
        <f>_xlfn.XLOOKUP(año24[[#This Row],[VALORACION DEL RIESGO RESULTANTE CON CONTROLES (Riesgo residual) - INTERPRETACIÓN DEL RIESGO]], Nivel[Calsificación], Nivel[Imagen])</f>
        <v>#VALUE!</v>
      </c>
    </row>
    <row r="440" spans="2:43" ht="91.8" x14ac:dyDescent="0.2">
      <c r="B440" s="92">
        <v>431</v>
      </c>
      <c r="C440" s="92">
        <v>2024</v>
      </c>
      <c r="D440" s="92" t="s">
        <v>244</v>
      </c>
      <c r="E440" s="109" t="s">
        <v>183</v>
      </c>
      <c r="F440" s="109" t="s">
        <v>581</v>
      </c>
      <c r="G440" s="109" t="s">
        <v>427</v>
      </c>
      <c r="H440" s="92" t="s">
        <v>285</v>
      </c>
      <c r="I440" s="92" t="s">
        <v>65</v>
      </c>
      <c r="J440" s="92" t="e" vm="20">
        <f>_xlfn.XLOOKUP(año24[[#This Row],[PELIGRO -Tipo]], Tabla12[Calsificación], Tabla12[Imagen])</f>
        <v>#VALUE!</v>
      </c>
      <c r="K440" s="92" t="s">
        <v>74</v>
      </c>
      <c r="L440" s="92" t="s">
        <v>129</v>
      </c>
      <c r="M440" s="112" t="s">
        <v>429</v>
      </c>
      <c r="N440" s="112" t="s">
        <v>250</v>
      </c>
      <c r="O440" s="112">
        <v>2</v>
      </c>
      <c r="P440" s="112">
        <v>35</v>
      </c>
      <c r="Q440" s="112">
        <v>2</v>
      </c>
      <c r="R440" s="112">
        <v>3</v>
      </c>
      <c r="S440" s="92" t="s">
        <v>138</v>
      </c>
      <c r="T440" s="92"/>
      <c r="U440" s="92"/>
      <c r="V440" s="113" t="s">
        <v>286</v>
      </c>
      <c r="W440" s="113" t="s">
        <v>53</v>
      </c>
      <c r="X440" s="113" t="s">
        <v>6</v>
      </c>
      <c r="Y440" s="114" t="s">
        <v>40</v>
      </c>
      <c r="Z440" s="92">
        <f>INDEX($AS$3:$AV$6,MATCH($W440,$AR$3:$AR$6,FALSE),MATCH($Y440,AS$7:$AV$7,FALSE))</f>
        <v>6</v>
      </c>
      <c r="AA440" s="92" t="s">
        <v>254</v>
      </c>
      <c r="AB440" s="92" t="s">
        <v>255</v>
      </c>
      <c r="AC440" s="92" t="s">
        <v>255</v>
      </c>
      <c r="AD440" s="113"/>
      <c r="AE440" s="113" t="s">
        <v>287</v>
      </c>
      <c r="AF440" s="113" t="s">
        <v>258</v>
      </c>
      <c r="AG4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440" s="109" t="s">
        <v>259</v>
      </c>
      <c r="AI440" s="113" t="s">
        <v>53</v>
      </c>
      <c r="AJ440" s="113" t="s">
        <v>6</v>
      </c>
      <c r="AK440" s="114" t="s">
        <v>201</v>
      </c>
      <c r="AL440" s="92">
        <f t="shared" si="14"/>
        <v>4</v>
      </c>
      <c r="AM4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0" s="118"/>
      <c r="AO440" s="115" t="str">
        <f t="shared" si="15"/>
        <v>SI</v>
      </c>
      <c r="AP44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40" s="92" t="e" vm="14">
        <f>_xlfn.XLOOKUP(año24[[#This Row],[VALORACION DEL RIESGO RESULTANTE CON CONTROLES (Riesgo residual) - INTERPRETACIÓN DEL RIESGO]], Nivel[Calsificación], Nivel[Imagen])</f>
        <v>#VALUE!</v>
      </c>
    </row>
    <row r="441" spans="2:43" ht="142.80000000000001" x14ac:dyDescent="0.2">
      <c r="B441" s="92">
        <v>432</v>
      </c>
      <c r="C441" s="92">
        <v>2024</v>
      </c>
      <c r="D441" s="92" t="s">
        <v>244</v>
      </c>
      <c r="E441" s="109" t="s">
        <v>183</v>
      </c>
      <c r="F441" s="109" t="s">
        <v>581</v>
      </c>
      <c r="G441" s="109" t="s">
        <v>427</v>
      </c>
      <c r="H441" s="92" t="s">
        <v>591</v>
      </c>
      <c r="I441" s="92" t="s">
        <v>70</v>
      </c>
      <c r="J441" s="92" t="e" vm="13">
        <f>_xlfn.XLOOKUP(año24[[#This Row],[PELIGRO -Tipo]], Tabla12[Calsificación], Tabla12[Imagen])</f>
        <v>#VALUE!</v>
      </c>
      <c r="K441" s="92" t="s">
        <v>103</v>
      </c>
      <c r="L441" s="92" t="s">
        <v>128</v>
      </c>
      <c r="M441" s="112" t="s">
        <v>429</v>
      </c>
      <c r="N441" s="112" t="s">
        <v>250</v>
      </c>
      <c r="O441" s="112">
        <v>2</v>
      </c>
      <c r="P441" s="112">
        <v>35</v>
      </c>
      <c r="Q441" s="112">
        <v>2</v>
      </c>
      <c r="R441" s="112">
        <v>3</v>
      </c>
      <c r="S441" s="92" t="s">
        <v>138</v>
      </c>
      <c r="T441" s="92" t="s">
        <v>289</v>
      </c>
      <c r="U441" s="92" t="s">
        <v>290</v>
      </c>
      <c r="V441" s="113" t="s">
        <v>291</v>
      </c>
      <c r="W441" s="113" t="s">
        <v>51</v>
      </c>
      <c r="X441" s="113" t="s">
        <v>6</v>
      </c>
      <c r="Y441" s="114" t="s">
        <v>201</v>
      </c>
      <c r="Z441" s="92">
        <f>INDEX($AS$3:$AV$6,MATCH($W441,$AR$3:$AR$6,FALSE),MATCH($Y441,AS$7:$AV$7,FALSE))</f>
        <v>8</v>
      </c>
      <c r="AA441" s="92" t="s">
        <v>254</v>
      </c>
      <c r="AB441" s="92" t="s">
        <v>255</v>
      </c>
      <c r="AC441" s="92" t="s">
        <v>255</v>
      </c>
      <c r="AD441" s="113" t="s">
        <v>530</v>
      </c>
      <c r="AE441" s="113" t="s">
        <v>292</v>
      </c>
      <c r="AF441" s="113" t="s">
        <v>258</v>
      </c>
      <c r="AG4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Instalación de línea de quemadero (Tea)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441" s="109" t="s">
        <v>259</v>
      </c>
      <c r="AI441" s="113" t="s">
        <v>51</v>
      </c>
      <c r="AJ441" s="113" t="s">
        <v>6</v>
      </c>
      <c r="AK441" s="114" t="s">
        <v>46</v>
      </c>
      <c r="AL441" s="92">
        <f t="shared" si="14"/>
        <v>4</v>
      </c>
      <c r="AM4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1" s="118"/>
      <c r="AO441" s="115" t="str">
        <f t="shared" si="15"/>
        <v>SI</v>
      </c>
      <c r="AP44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41" s="92" t="e" vm="14">
        <f>_xlfn.XLOOKUP(año24[[#This Row],[VALORACION DEL RIESGO RESULTANTE CON CONTROLES (Riesgo residual) - INTERPRETACIÓN DEL RIESGO]], Nivel[Calsificación], Nivel[Imagen])</f>
        <v>#VALUE!</v>
      </c>
    </row>
    <row r="442" spans="2:43" ht="132.6" x14ac:dyDescent="0.2">
      <c r="B442" s="92">
        <v>433</v>
      </c>
      <c r="C442" s="92">
        <v>2024</v>
      </c>
      <c r="D442" s="92" t="s">
        <v>244</v>
      </c>
      <c r="E442" s="109" t="s">
        <v>183</v>
      </c>
      <c r="F442" s="109" t="s">
        <v>581</v>
      </c>
      <c r="G442" s="109" t="s">
        <v>427</v>
      </c>
      <c r="H442" s="92" t="s">
        <v>592</v>
      </c>
      <c r="I442" s="92" t="s">
        <v>70</v>
      </c>
      <c r="J442" s="92" t="e" vm="13">
        <f>_xlfn.XLOOKUP(año24[[#This Row],[PELIGRO -Tipo]], Tabla12[Calsificación], Tabla12[Imagen])</f>
        <v>#VALUE!</v>
      </c>
      <c r="K442" s="92" t="s">
        <v>103</v>
      </c>
      <c r="L442" s="92" t="s">
        <v>128</v>
      </c>
      <c r="M442" s="112" t="s">
        <v>429</v>
      </c>
      <c r="N442" s="112" t="s">
        <v>250</v>
      </c>
      <c r="O442" s="112">
        <v>2</v>
      </c>
      <c r="P442" s="112">
        <v>35</v>
      </c>
      <c r="Q442" s="112">
        <v>2</v>
      </c>
      <c r="R442" s="112">
        <v>3</v>
      </c>
      <c r="S442" s="92" t="s">
        <v>138</v>
      </c>
      <c r="T442" s="92" t="s">
        <v>289</v>
      </c>
      <c r="U442" s="92" t="s">
        <v>290</v>
      </c>
      <c r="V442" s="113" t="s">
        <v>291</v>
      </c>
      <c r="W442" s="113" t="s">
        <v>51</v>
      </c>
      <c r="X442" s="113" t="s">
        <v>6</v>
      </c>
      <c r="Y442" s="114" t="s">
        <v>201</v>
      </c>
      <c r="Z442" s="92">
        <f>INDEX($AS$3:$AV$6,MATCH($W442,$AR$3:$AR$6,FALSE),MATCH($Y442,AS$7:$AV$7,FALSE))</f>
        <v>8</v>
      </c>
      <c r="AA442" s="92" t="s">
        <v>254</v>
      </c>
      <c r="AB442" s="92" t="s">
        <v>255</v>
      </c>
      <c r="AC442" s="92" t="s">
        <v>255</v>
      </c>
      <c r="AD442" s="113" t="s">
        <v>255</v>
      </c>
      <c r="AE442" s="113" t="s">
        <v>292</v>
      </c>
      <c r="AF442" s="113" t="s">
        <v>258</v>
      </c>
      <c r="AG4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442" s="109" t="s">
        <v>259</v>
      </c>
      <c r="AI442" s="113" t="s">
        <v>51</v>
      </c>
      <c r="AJ442" s="113" t="s">
        <v>6</v>
      </c>
      <c r="AK442" s="114" t="s">
        <v>46</v>
      </c>
      <c r="AL442" s="92">
        <f t="shared" si="14"/>
        <v>4</v>
      </c>
      <c r="AM4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2" s="118"/>
      <c r="AO442" s="115" t="str">
        <f t="shared" si="15"/>
        <v>SI</v>
      </c>
      <c r="AP44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42" s="92" t="e" vm="14">
        <f>_xlfn.XLOOKUP(año24[[#This Row],[VALORACION DEL RIESGO RESULTANTE CON CONTROLES (Riesgo residual) - INTERPRETACIÓN DEL RIESGO]], Nivel[Calsificación], Nivel[Imagen])</f>
        <v>#VALUE!</v>
      </c>
    </row>
    <row r="443" spans="2:43" ht="71.400000000000006" x14ac:dyDescent="0.2">
      <c r="B443" s="92">
        <v>434</v>
      </c>
      <c r="C443" s="92">
        <v>2024</v>
      </c>
      <c r="D443" s="92" t="s">
        <v>244</v>
      </c>
      <c r="E443" s="109" t="s">
        <v>183</v>
      </c>
      <c r="F443" s="109" t="s">
        <v>581</v>
      </c>
      <c r="G443" s="109" t="s">
        <v>427</v>
      </c>
      <c r="H443" s="92" t="s">
        <v>293</v>
      </c>
      <c r="I443" s="92" t="s">
        <v>70</v>
      </c>
      <c r="J443" s="92" t="e" vm="13">
        <f>_xlfn.XLOOKUP(año24[[#This Row],[PELIGRO -Tipo]], Tabla12[Calsificación], Tabla12[Imagen])</f>
        <v>#VALUE!</v>
      </c>
      <c r="K443" s="92" t="s">
        <v>117</v>
      </c>
      <c r="L443" s="92" t="s">
        <v>128</v>
      </c>
      <c r="M443" s="112" t="s">
        <v>429</v>
      </c>
      <c r="N443" s="112" t="s">
        <v>261</v>
      </c>
      <c r="O443" s="112">
        <v>2</v>
      </c>
      <c r="P443" s="112">
        <v>35</v>
      </c>
      <c r="Q443" s="112">
        <v>2</v>
      </c>
      <c r="R443" s="112">
        <v>3</v>
      </c>
      <c r="S443" s="92" t="s">
        <v>138</v>
      </c>
      <c r="T443" s="92"/>
      <c r="U443" s="92" t="s">
        <v>294</v>
      </c>
      <c r="V443" s="113" t="s">
        <v>295</v>
      </c>
      <c r="W443" s="113" t="s">
        <v>51</v>
      </c>
      <c r="X443" s="113" t="s">
        <v>6</v>
      </c>
      <c r="Y443" s="114" t="s">
        <v>201</v>
      </c>
      <c r="Z443" s="92">
        <f>INDEX($AS$3:$AV$6,MATCH($W443,$AR$3:$AR$6,FALSE),MATCH($Y443,AS$7:$AV$7,FALSE))</f>
        <v>8</v>
      </c>
      <c r="AA443" s="92" t="s">
        <v>254</v>
      </c>
      <c r="AB443" s="92" t="s">
        <v>255</v>
      </c>
      <c r="AC443" s="92" t="s">
        <v>255</v>
      </c>
      <c r="AD443" s="113" t="s">
        <v>255</v>
      </c>
      <c r="AE443" s="113" t="s">
        <v>296</v>
      </c>
      <c r="AF443" s="113" t="s">
        <v>255</v>
      </c>
      <c r="AG4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443" s="109" t="s">
        <v>259</v>
      </c>
      <c r="AI443" s="113" t="s">
        <v>53</v>
      </c>
      <c r="AJ443" s="113" t="s">
        <v>6</v>
      </c>
      <c r="AK443" s="114" t="s">
        <v>201</v>
      </c>
      <c r="AL443" s="92">
        <f t="shared" si="14"/>
        <v>4</v>
      </c>
      <c r="AM4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3" s="118"/>
      <c r="AO443" s="115" t="str">
        <f t="shared" si="15"/>
        <v>SI</v>
      </c>
      <c r="AP44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43" s="92" t="e" vm="14">
        <f>_xlfn.XLOOKUP(año24[[#This Row],[VALORACION DEL RIESGO RESULTANTE CON CONTROLES (Riesgo residual) - INTERPRETACIÓN DEL RIESGO]], Nivel[Calsificación], Nivel[Imagen])</f>
        <v>#VALUE!</v>
      </c>
    </row>
    <row r="444" spans="2:43" ht="122.4" x14ac:dyDescent="0.2">
      <c r="B444" s="92">
        <v>435</v>
      </c>
      <c r="C444" s="92">
        <v>2024</v>
      </c>
      <c r="D444" s="92" t="s">
        <v>244</v>
      </c>
      <c r="E444" s="109" t="s">
        <v>183</v>
      </c>
      <c r="F444" s="109" t="s">
        <v>593</v>
      </c>
      <c r="G444" s="109" t="s">
        <v>427</v>
      </c>
      <c r="H444" s="92" t="s">
        <v>594</v>
      </c>
      <c r="I444" s="92" t="s">
        <v>70</v>
      </c>
      <c r="J444" s="92" t="e" vm="13">
        <f>_xlfn.XLOOKUP(año24[[#This Row],[PELIGRO -Tipo]], Tabla12[Calsificación], Tabla12[Imagen])</f>
        <v>#VALUE!</v>
      </c>
      <c r="K444" s="92" t="s">
        <v>123</v>
      </c>
      <c r="L444" s="92" t="s">
        <v>128</v>
      </c>
      <c r="M444" s="112" t="s">
        <v>249</v>
      </c>
      <c r="N444" s="112" t="s">
        <v>250</v>
      </c>
      <c r="O444" s="112">
        <v>2</v>
      </c>
      <c r="P444" s="112">
        <v>13</v>
      </c>
      <c r="Q444" s="112">
        <v>2</v>
      </c>
      <c r="R444" s="112">
        <v>1</v>
      </c>
      <c r="S444" s="92" t="s">
        <v>138</v>
      </c>
      <c r="T444" s="92" t="s">
        <v>335</v>
      </c>
      <c r="U444" s="92" t="s">
        <v>282</v>
      </c>
      <c r="V444" s="113" t="s">
        <v>336</v>
      </c>
      <c r="W444" s="113" t="s">
        <v>51</v>
      </c>
      <c r="X444" s="113" t="s">
        <v>6</v>
      </c>
      <c r="Y444" s="114" t="s">
        <v>201</v>
      </c>
      <c r="Z444" s="92">
        <f>INDEX($AS$3:$AV$6,MATCH($W444,$AR$3:$AR$6,FALSE),MATCH($Y444,AS$7:$AV$7,FALSE))</f>
        <v>8</v>
      </c>
      <c r="AA444" s="92" t="s">
        <v>254</v>
      </c>
      <c r="AB444" s="92"/>
      <c r="AC444" s="92"/>
      <c r="AD444" s="113"/>
      <c r="AE444" s="113" t="s">
        <v>337</v>
      </c>
      <c r="AF444" s="113" t="s">
        <v>258</v>
      </c>
      <c r="AG4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444" s="109" t="s">
        <v>259</v>
      </c>
      <c r="AI444" s="113" t="s">
        <v>53</v>
      </c>
      <c r="AJ444" s="113" t="s">
        <v>6</v>
      </c>
      <c r="AK444" s="114" t="s">
        <v>201</v>
      </c>
      <c r="AL444" s="92">
        <f t="shared" si="14"/>
        <v>4</v>
      </c>
      <c r="AM4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4" s="118"/>
      <c r="AO444" s="115" t="str">
        <f t="shared" si="15"/>
        <v>SI</v>
      </c>
      <c r="AP44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44" s="92" t="e" vm="14">
        <f>_xlfn.XLOOKUP(año24[[#This Row],[VALORACION DEL RIESGO RESULTANTE CON CONTROLES (Riesgo residual) - INTERPRETACIÓN DEL RIESGO]], Nivel[Calsificación], Nivel[Imagen])</f>
        <v>#VALUE!</v>
      </c>
    </row>
    <row r="445" spans="2:43" ht="244.8" x14ac:dyDescent="0.2">
      <c r="B445" s="92">
        <v>436</v>
      </c>
      <c r="C445" s="92">
        <v>2024</v>
      </c>
      <c r="D445" s="92" t="s">
        <v>244</v>
      </c>
      <c r="E445" s="109" t="s">
        <v>183</v>
      </c>
      <c r="F445" s="109" t="s">
        <v>593</v>
      </c>
      <c r="G445" s="109" t="s">
        <v>427</v>
      </c>
      <c r="H445" s="92" t="s">
        <v>595</v>
      </c>
      <c r="I445" s="92" t="s">
        <v>70</v>
      </c>
      <c r="J445" s="92" t="e" vm="13">
        <f>_xlfn.XLOOKUP(año24[[#This Row],[PELIGRO -Tipo]], Tabla12[Calsificación], Tabla12[Imagen])</f>
        <v>#VALUE!</v>
      </c>
      <c r="K445" s="92" t="s">
        <v>79</v>
      </c>
      <c r="L445" s="92" t="s">
        <v>128</v>
      </c>
      <c r="M445" s="112" t="s">
        <v>249</v>
      </c>
      <c r="N445" s="112" t="s">
        <v>250</v>
      </c>
      <c r="O445" s="112">
        <v>2</v>
      </c>
      <c r="P445" s="112">
        <v>18</v>
      </c>
      <c r="Q445" s="112">
        <v>2</v>
      </c>
      <c r="R445" s="112">
        <v>8</v>
      </c>
      <c r="S445" s="92" t="s">
        <v>138</v>
      </c>
      <c r="T445" s="92" t="s">
        <v>350</v>
      </c>
      <c r="U445" s="92" t="s">
        <v>339</v>
      </c>
      <c r="V445" s="113" t="s">
        <v>301</v>
      </c>
      <c r="W445" s="113" t="s">
        <v>52</v>
      </c>
      <c r="X445" s="113" t="s">
        <v>6</v>
      </c>
      <c r="Y445" s="114" t="s">
        <v>40</v>
      </c>
      <c r="Z445" s="92">
        <f>INDEX($AS$3:$AV$6,MATCH($W445,$AR$3:$AR$6,FALSE),MATCH($Y445,AS$7:$AV$7,FALSE))</f>
        <v>9</v>
      </c>
      <c r="AA445" s="92" t="s">
        <v>254</v>
      </c>
      <c r="AB445" s="92" t="s">
        <v>255</v>
      </c>
      <c r="AC445" s="92" t="s">
        <v>255</v>
      </c>
      <c r="AD445" s="113" t="s">
        <v>302</v>
      </c>
      <c r="AE445" s="113" t="s">
        <v>303</v>
      </c>
      <c r="AF445" s="113" t="s">
        <v>258</v>
      </c>
      <c r="AG4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45" s="109" t="s">
        <v>259</v>
      </c>
      <c r="AI445" s="113" t="s">
        <v>53</v>
      </c>
      <c r="AJ445" s="113" t="s">
        <v>6</v>
      </c>
      <c r="AK445" s="114" t="s">
        <v>201</v>
      </c>
      <c r="AL445" s="92">
        <f t="shared" si="14"/>
        <v>4</v>
      </c>
      <c r="AM4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5" s="118"/>
      <c r="AO445" s="115" t="str">
        <f t="shared" si="15"/>
        <v>SI</v>
      </c>
      <c r="AP44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45" s="92" t="e" vm="14">
        <f>_xlfn.XLOOKUP(año24[[#This Row],[VALORACION DEL RIESGO RESULTANTE CON CONTROLES (Riesgo residual) - INTERPRETACIÓN DEL RIESGO]], Nivel[Calsificación], Nivel[Imagen])</f>
        <v>#VALUE!</v>
      </c>
    </row>
    <row r="446" spans="2:43" ht="244.8" x14ac:dyDescent="0.2">
      <c r="B446" s="92">
        <v>437</v>
      </c>
      <c r="C446" s="92">
        <v>2024</v>
      </c>
      <c r="D446" s="92" t="s">
        <v>244</v>
      </c>
      <c r="E446" s="109" t="s">
        <v>183</v>
      </c>
      <c r="F446" s="109" t="s">
        <v>593</v>
      </c>
      <c r="G446" s="109" t="s">
        <v>427</v>
      </c>
      <c r="H446" s="92" t="s">
        <v>596</v>
      </c>
      <c r="I446" s="92" t="s">
        <v>70</v>
      </c>
      <c r="J446" s="92" t="e" vm="13">
        <f>_xlfn.XLOOKUP(año24[[#This Row],[PELIGRO -Tipo]], Tabla12[Calsificación], Tabla12[Imagen])</f>
        <v>#VALUE!</v>
      </c>
      <c r="K446" s="92" t="s">
        <v>79</v>
      </c>
      <c r="L446" s="92" t="s">
        <v>128</v>
      </c>
      <c r="M446" s="112" t="s">
        <v>249</v>
      </c>
      <c r="N446" s="112" t="s">
        <v>250</v>
      </c>
      <c r="O446" s="112">
        <v>2</v>
      </c>
      <c r="P446" s="112">
        <v>18</v>
      </c>
      <c r="Q446" s="112">
        <v>2</v>
      </c>
      <c r="R446" s="112">
        <v>8</v>
      </c>
      <c r="S446" s="92" t="s">
        <v>138</v>
      </c>
      <c r="T446" s="92"/>
      <c r="U446" s="92" t="s">
        <v>339</v>
      </c>
      <c r="V446" s="113" t="s">
        <v>301</v>
      </c>
      <c r="W446" s="113" t="s">
        <v>52</v>
      </c>
      <c r="X446" s="113" t="s">
        <v>6</v>
      </c>
      <c r="Y446" s="114" t="s">
        <v>40</v>
      </c>
      <c r="Z446" s="92">
        <f>INDEX($AS$3:$AV$6,MATCH($W446,$AR$3:$AR$6,FALSE),MATCH($Y446,AS$7:$AV$7,FALSE))</f>
        <v>9</v>
      </c>
      <c r="AA446" s="92" t="s">
        <v>254</v>
      </c>
      <c r="AB446" s="92" t="s">
        <v>255</v>
      </c>
      <c r="AC446" s="92" t="s">
        <v>255</v>
      </c>
      <c r="AD446" s="113" t="s">
        <v>302</v>
      </c>
      <c r="AE446" s="113" t="s">
        <v>303</v>
      </c>
      <c r="AF446" s="113" t="s">
        <v>258</v>
      </c>
      <c r="AG4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46" s="109" t="s">
        <v>259</v>
      </c>
      <c r="AI446" s="113" t="s">
        <v>53</v>
      </c>
      <c r="AJ446" s="113" t="s">
        <v>6</v>
      </c>
      <c r="AK446" s="114" t="s">
        <v>201</v>
      </c>
      <c r="AL446" s="92">
        <f t="shared" si="14"/>
        <v>4</v>
      </c>
      <c r="AM4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6" s="118"/>
      <c r="AO446" s="115" t="str">
        <f t="shared" si="15"/>
        <v>SI</v>
      </c>
      <c r="AP44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46" s="92" t="e" vm="14">
        <f>_xlfn.XLOOKUP(año24[[#This Row],[VALORACION DEL RIESGO RESULTANTE CON CONTROLES (Riesgo residual) - INTERPRETACIÓN DEL RIESGO]], Nivel[Calsificación], Nivel[Imagen])</f>
        <v>#VALUE!</v>
      </c>
    </row>
    <row r="447" spans="2:43" ht="142.80000000000001" x14ac:dyDescent="0.2">
      <c r="B447" s="92">
        <v>438</v>
      </c>
      <c r="C447" s="92">
        <v>2024</v>
      </c>
      <c r="D447" s="92" t="s">
        <v>244</v>
      </c>
      <c r="E447" s="109" t="s">
        <v>183</v>
      </c>
      <c r="F447" s="109" t="s">
        <v>593</v>
      </c>
      <c r="G447" s="109" t="s">
        <v>427</v>
      </c>
      <c r="H447" s="92" t="s">
        <v>288</v>
      </c>
      <c r="I447" s="92" t="s">
        <v>70</v>
      </c>
      <c r="J447" s="92" t="e" vm="13">
        <f>_xlfn.XLOOKUP(año24[[#This Row],[PELIGRO -Tipo]], Tabla12[Calsificación], Tabla12[Imagen])</f>
        <v>#VALUE!</v>
      </c>
      <c r="K447" s="92" t="s">
        <v>103</v>
      </c>
      <c r="L447" s="92" t="s">
        <v>128</v>
      </c>
      <c r="M447" s="112" t="s">
        <v>249</v>
      </c>
      <c r="N447" s="112" t="s">
        <v>250</v>
      </c>
      <c r="O447" s="112">
        <v>2</v>
      </c>
      <c r="P447" s="112">
        <v>18</v>
      </c>
      <c r="Q447" s="112">
        <v>2</v>
      </c>
      <c r="R447" s="112">
        <v>8</v>
      </c>
      <c r="S447" s="92" t="s">
        <v>138</v>
      </c>
      <c r="T447" s="92" t="s">
        <v>289</v>
      </c>
      <c r="U447" s="92" t="s">
        <v>290</v>
      </c>
      <c r="V447" s="113" t="s">
        <v>291</v>
      </c>
      <c r="W447" s="113" t="s">
        <v>51</v>
      </c>
      <c r="X447" s="113" t="s">
        <v>6</v>
      </c>
      <c r="Y447" s="114" t="s">
        <v>201</v>
      </c>
      <c r="Z447" s="92">
        <f>INDEX($AS$3:$AV$6,MATCH($W447,$AR$3:$AR$6,FALSE),MATCH($Y447,AS$7:$AV$7,FALSE))</f>
        <v>8</v>
      </c>
      <c r="AA447" s="92" t="s">
        <v>254</v>
      </c>
      <c r="AB447" s="92" t="s">
        <v>255</v>
      </c>
      <c r="AC447" s="92" t="s">
        <v>255</v>
      </c>
      <c r="AD447" s="113" t="s">
        <v>530</v>
      </c>
      <c r="AE447" s="113" t="s">
        <v>292</v>
      </c>
      <c r="AF447" s="113" t="s">
        <v>258</v>
      </c>
      <c r="AG4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Instalación de línea de quemadero (Tea)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447" s="109" t="s">
        <v>259</v>
      </c>
      <c r="AI447" s="113" t="s">
        <v>51</v>
      </c>
      <c r="AJ447" s="113" t="s">
        <v>6</v>
      </c>
      <c r="AK447" s="114" t="s">
        <v>46</v>
      </c>
      <c r="AL447" s="92">
        <f t="shared" si="14"/>
        <v>4</v>
      </c>
      <c r="AM4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7" s="118"/>
      <c r="AO447" s="115" t="str">
        <f t="shared" si="15"/>
        <v>SI</v>
      </c>
      <c r="AP44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47" s="92" t="e" vm="14">
        <f>_xlfn.XLOOKUP(año24[[#This Row],[VALORACION DEL RIESGO RESULTANTE CON CONTROLES (Riesgo residual) - INTERPRETACIÓN DEL RIESGO]], Nivel[Calsificación], Nivel[Imagen])</f>
        <v>#VALUE!</v>
      </c>
    </row>
    <row r="448" spans="2:43" ht="132.6" x14ac:dyDescent="0.2">
      <c r="B448" s="92">
        <v>439</v>
      </c>
      <c r="C448" s="92">
        <v>2024</v>
      </c>
      <c r="D448" s="92" t="s">
        <v>244</v>
      </c>
      <c r="E448" s="109" t="s">
        <v>183</v>
      </c>
      <c r="F448" s="109" t="s">
        <v>593</v>
      </c>
      <c r="G448" s="109" t="s">
        <v>427</v>
      </c>
      <c r="H448" s="92" t="s">
        <v>571</v>
      </c>
      <c r="I448" s="92" t="s">
        <v>70</v>
      </c>
      <c r="J448" s="92" t="e" vm="13">
        <f>_xlfn.XLOOKUP(año24[[#This Row],[PELIGRO -Tipo]], Tabla12[Calsificación], Tabla12[Imagen])</f>
        <v>#VALUE!</v>
      </c>
      <c r="K448" s="92" t="s">
        <v>103</v>
      </c>
      <c r="L448" s="92" t="s">
        <v>128</v>
      </c>
      <c r="M448" s="112" t="s">
        <v>249</v>
      </c>
      <c r="N448" s="112" t="s">
        <v>250</v>
      </c>
      <c r="O448" s="112">
        <v>2</v>
      </c>
      <c r="P448" s="112">
        <v>18</v>
      </c>
      <c r="Q448" s="112">
        <v>2</v>
      </c>
      <c r="R448" s="112">
        <v>8</v>
      </c>
      <c r="S448" s="92" t="s">
        <v>138</v>
      </c>
      <c r="T448" s="92" t="s">
        <v>289</v>
      </c>
      <c r="U448" s="92" t="s">
        <v>290</v>
      </c>
      <c r="V448" s="113" t="s">
        <v>291</v>
      </c>
      <c r="W448" s="113" t="s">
        <v>51</v>
      </c>
      <c r="X448" s="113" t="s">
        <v>6</v>
      </c>
      <c r="Y448" s="114" t="s">
        <v>201</v>
      </c>
      <c r="Z448" s="92">
        <f>INDEX($AS$3:$AV$6,MATCH($W448,$AR$3:$AR$6,FALSE),MATCH($Y448,AS$7:$AV$7,FALSE))</f>
        <v>8</v>
      </c>
      <c r="AA448" s="92" t="s">
        <v>254</v>
      </c>
      <c r="AB448" s="92" t="s">
        <v>255</v>
      </c>
      <c r="AC448" s="92" t="s">
        <v>255</v>
      </c>
      <c r="AD448" s="113" t="s">
        <v>255</v>
      </c>
      <c r="AE448" s="113" t="s">
        <v>292</v>
      </c>
      <c r="AF448" s="113" t="s">
        <v>258</v>
      </c>
      <c r="AG4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448" s="109" t="s">
        <v>259</v>
      </c>
      <c r="AI448" s="113" t="s">
        <v>51</v>
      </c>
      <c r="AJ448" s="113" t="s">
        <v>6</v>
      </c>
      <c r="AK448" s="114" t="s">
        <v>46</v>
      </c>
      <c r="AL448" s="92">
        <f t="shared" si="14"/>
        <v>4</v>
      </c>
      <c r="AM4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48" s="118"/>
      <c r="AO448" s="115" t="str">
        <f t="shared" si="15"/>
        <v>SI</v>
      </c>
      <c r="AP44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48" s="92" t="e" vm="14">
        <f>_xlfn.XLOOKUP(año24[[#This Row],[VALORACION DEL RIESGO RESULTANTE CON CONTROLES (Riesgo residual) - INTERPRETACIÓN DEL RIESGO]], Nivel[Calsificación], Nivel[Imagen])</f>
        <v>#VALUE!</v>
      </c>
    </row>
    <row r="449" spans="2:43" ht="91.8" x14ac:dyDescent="0.2">
      <c r="B449" s="92">
        <v>440</v>
      </c>
      <c r="C449" s="92">
        <v>2024</v>
      </c>
      <c r="D449" s="92" t="s">
        <v>244</v>
      </c>
      <c r="E449" s="109" t="s">
        <v>183</v>
      </c>
      <c r="F449" s="109" t="s">
        <v>593</v>
      </c>
      <c r="G449" s="109" t="s">
        <v>427</v>
      </c>
      <c r="H449" s="92" t="s">
        <v>260</v>
      </c>
      <c r="I449" s="92" t="s">
        <v>71</v>
      </c>
      <c r="J449" s="92" t="e" vm="15">
        <f>_xlfn.XLOOKUP(año24[[#This Row],[PELIGRO -Tipo]], Tabla12[Calsificación], Tabla12[Imagen])</f>
        <v>#VALUE!</v>
      </c>
      <c r="K449" s="92" t="s">
        <v>118</v>
      </c>
      <c r="L449" s="92" t="s">
        <v>128</v>
      </c>
      <c r="M449" s="112" t="s">
        <v>249</v>
      </c>
      <c r="N449" s="112" t="s">
        <v>261</v>
      </c>
      <c r="O449" s="112">
        <v>2</v>
      </c>
      <c r="P449" s="112">
        <v>18</v>
      </c>
      <c r="Q449" s="112">
        <v>2</v>
      </c>
      <c r="R449" s="112">
        <v>1</v>
      </c>
      <c r="S449" s="92" t="s">
        <v>138</v>
      </c>
      <c r="T449" s="92" t="s">
        <v>255</v>
      </c>
      <c r="U449" s="92" t="s">
        <v>262</v>
      </c>
      <c r="V449" s="113" t="s">
        <v>263</v>
      </c>
      <c r="W449" s="113" t="s">
        <v>52</v>
      </c>
      <c r="X449" s="113" t="s">
        <v>6</v>
      </c>
      <c r="Y449" s="114" t="s">
        <v>201</v>
      </c>
      <c r="Z449" s="92">
        <f>INDEX($AS$3:$AV$6,MATCH($W449,$AR$3:$AR$6,FALSE),MATCH($Y449,AS$7:$AV$7,FALSE))</f>
        <v>6</v>
      </c>
      <c r="AA449" s="92" t="s">
        <v>254</v>
      </c>
      <c r="AB449" s="92" t="s">
        <v>255</v>
      </c>
      <c r="AC449" s="92" t="s">
        <v>255</v>
      </c>
      <c r="AD449" s="113" t="s">
        <v>264</v>
      </c>
      <c r="AE449" s="113" t="s">
        <v>265</v>
      </c>
      <c r="AF449" s="113" t="s">
        <v>258</v>
      </c>
      <c r="AG4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449" s="109" t="s">
        <v>259</v>
      </c>
      <c r="AI449" s="113" t="s">
        <v>52</v>
      </c>
      <c r="AJ449" s="113" t="s">
        <v>6</v>
      </c>
      <c r="AK449" s="114" t="s">
        <v>46</v>
      </c>
      <c r="AL449" s="92">
        <f t="shared" si="14"/>
        <v>3</v>
      </c>
      <c r="AM4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49" s="118"/>
      <c r="AO449" s="115" t="str">
        <f t="shared" si="15"/>
        <v>SI</v>
      </c>
      <c r="AP44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449" s="92" t="e" vm="16">
        <f>_xlfn.XLOOKUP(año24[[#This Row],[VALORACION DEL RIESGO RESULTANTE CON CONTROLES (Riesgo residual) - INTERPRETACIÓN DEL RIESGO]], Nivel[Calsificación], Nivel[Imagen])</f>
        <v>#VALUE!</v>
      </c>
    </row>
    <row r="450" spans="2:43" ht="234.6" x14ac:dyDescent="0.2">
      <c r="B450" s="92">
        <v>441</v>
      </c>
      <c r="C450" s="92">
        <v>2024</v>
      </c>
      <c r="D450" s="92" t="s">
        <v>244</v>
      </c>
      <c r="E450" s="109" t="s">
        <v>183</v>
      </c>
      <c r="F450" s="109" t="s">
        <v>593</v>
      </c>
      <c r="G450" s="109" t="s">
        <v>427</v>
      </c>
      <c r="H450" s="92" t="s">
        <v>281</v>
      </c>
      <c r="I450" s="92" t="s">
        <v>65</v>
      </c>
      <c r="J450" s="92" t="e" vm="20">
        <f>_xlfn.XLOOKUP(año24[[#This Row],[PELIGRO -Tipo]], Tabla12[Calsificación], Tabla12[Imagen])</f>
        <v>#VALUE!</v>
      </c>
      <c r="K450" s="92" t="s">
        <v>113</v>
      </c>
      <c r="L450" s="92" t="s">
        <v>128</v>
      </c>
      <c r="M450" s="112" t="s">
        <v>249</v>
      </c>
      <c r="N450" s="112" t="s">
        <v>250</v>
      </c>
      <c r="O450" s="112">
        <v>2</v>
      </c>
      <c r="P450" s="112">
        <v>18</v>
      </c>
      <c r="Q450" s="112">
        <v>2</v>
      </c>
      <c r="R450" s="112">
        <v>8</v>
      </c>
      <c r="S450" s="92" t="s">
        <v>138</v>
      </c>
      <c r="T450" s="92" t="s">
        <v>255</v>
      </c>
      <c r="U450" s="92" t="s">
        <v>282</v>
      </c>
      <c r="V450" s="113" t="s">
        <v>283</v>
      </c>
      <c r="W450" s="113" t="s">
        <v>53</v>
      </c>
      <c r="X450" s="113" t="s">
        <v>6</v>
      </c>
      <c r="Y450" s="114" t="s">
        <v>40</v>
      </c>
      <c r="Z450" s="92">
        <f>INDEX($AS$3:$AV$6,MATCH($W450,$AR$3:$AR$6,FALSE),MATCH($Y450,AS$7:$AV$7,FALSE))</f>
        <v>6</v>
      </c>
      <c r="AA450" s="92" t="s">
        <v>254</v>
      </c>
      <c r="AB450" s="92" t="s">
        <v>255</v>
      </c>
      <c r="AC450" s="92" t="s">
        <v>255</v>
      </c>
      <c r="AD450" s="113" t="s">
        <v>255</v>
      </c>
      <c r="AE450" s="113" t="s">
        <v>284</v>
      </c>
      <c r="AF450" s="113" t="s">
        <v>258</v>
      </c>
      <c r="AG4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450" s="109" t="s">
        <v>259</v>
      </c>
      <c r="AI450" s="113" t="s">
        <v>53</v>
      </c>
      <c r="AJ450" s="113" t="s">
        <v>6</v>
      </c>
      <c r="AK450" s="114" t="s">
        <v>201</v>
      </c>
      <c r="AL450" s="92">
        <f t="shared" si="14"/>
        <v>4</v>
      </c>
      <c r="AM4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50" s="118"/>
      <c r="AO450" s="115" t="str">
        <f t="shared" si="15"/>
        <v>SI</v>
      </c>
      <c r="AP45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50" s="92" t="e" vm="14">
        <f>_xlfn.XLOOKUP(año24[[#This Row],[VALORACION DEL RIESGO RESULTANTE CON CONTROLES (Riesgo residual) - INTERPRETACIÓN DEL RIESGO]], Nivel[Calsificación], Nivel[Imagen])</f>
        <v>#VALUE!</v>
      </c>
    </row>
    <row r="451" spans="2:43" ht="91.8" x14ac:dyDescent="0.2">
      <c r="B451" s="92">
        <v>442</v>
      </c>
      <c r="C451" s="92">
        <v>2024</v>
      </c>
      <c r="D451" s="92" t="s">
        <v>244</v>
      </c>
      <c r="E451" s="109" t="s">
        <v>183</v>
      </c>
      <c r="F451" s="109" t="s">
        <v>593</v>
      </c>
      <c r="G451" s="109" t="s">
        <v>427</v>
      </c>
      <c r="H451" s="92" t="s">
        <v>285</v>
      </c>
      <c r="I451" s="92" t="s">
        <v>65</v>
      </c>
      <c r="J451" s="92" t="e" vm="20">
        <f>_xlfn.XLOOKUP(año24[[#This Row],[PELIGRO -Tipo]], Tabla12[Calsificación], Tabla12[Imagen])</f>
        <v>#VALUE!</v>
      </c>
      <c r="K451" s="92" t="s">
        <v>74</v>
      </c>
      <c r="L451" s="92" t="s">
        <v>129</v>
      </c>
      <c r="M451" s="112" t="s">
        <v>249</v>
      </c>
      <c r="N451" s="112" t="s">
        <v>250</v>
      </c>
      <c r="O451" s="112">
        <v>2</v>
      </c>
      <c r="P451" s="112">
        <v>18</v>
      </c>
      <c r="Q451" s="112">
        <v>2</v>
      </c>
      <c r="R451" s="112">
        <v>8</v>
      </c>
      <c r="S451" s="92" t="s">
        <v>138</v>
      </c>
      <c r="T451" s="92"/>
      <c r="U451" s="92"/>
      <c r="V451" s="113" t="s">
        <v>286</v>
      </c>
      <c r="W451" s="113" t="s">
        <v>53</v>
      </c>
      <c r="X451" s="113" t="s">
        <v>6</v>
      </c>
      <c r="Y451" s="114" t="s">
        <v>40</v>
      </c>
      <c r="Z451" s="92">
        <f>INDEX($AS$3:$AV$6,MATCH($W451,$AR$3:$AR$6,FALSE),MATCH($Y451,AS$7:$AV$7,FALSE))</f>
        <v>6</v>
      </c>
      <c r="AA451" s="92" t="s">
        <v>254</v>
      </c>
      <c r="AB451" s="92" t="s">
        <v>255</v>
      </c>
      <c r="AC451" s="92" t="s">
        <v>255</v>
      </c>
      <c r="AD451" s="113"/>
      <c r="AE451" s="113" t="s">
        <v>287</v>
      </c>
      <c r="AF451" s="113" t="s">
        <v>258</v>
      </c>
      <c r="AG4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451" s="109" t="s">
        <v>259</v>
      </c>
      <c r="AI451" s="113" t="s">
        <v>53</v>
      </c>
      <c r="AJ451" s="113" t="s">
        <v>6</v>
      </c>
      <c r="AK451" s="114" t="s">
        <v>201</v>
      </c>
      <c r="AL451" s="92">
        <f t="shared" si="14"/>
        <v>4</v>
      </c>
      <c r="AM4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51" s="118"/>
      <c r="AO451" s="115" t="str">
        <f t="shared" si="15"/>
        <v>SI</v>
      </c>
      <c r="AP45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51" s="92" t="e" vm="14">
        <f>_xlfn.XLOOKUP(año24[[#This Row],[VALORACION DEL RIESGO RESULTANTE CON CONTROLES (Riesgo residual) - INTERPRETACIÓN DEL RIESGO]], Nivel[Calsificación], Nivel[Imagen])</f>
        <v>#VALUE!</v>
      </c>
    </row>
    <row r="452" spans="2:43" ht="71.400000000000006" x14ac:dyDescent="0.2">
      <c r="B452" s="92">
        <v>443</v>
      </c>
      <c r="C452" s="92">
        <v>2024</v>
      </c>
      <c r="D452" s="92" t="s">
        <v>244</v>
      </c>
      <c r="E452" s="109" t="s">
        <v>183</v>
      </c>
      <c r="F452" s="109" t="s">
        <v>593</v>
      </c>
      <c r="G452" s="109" t="s">
        <v>427</v>
      </c>
      <c r="H452" s="92" t="s">
        <v>293</v>
      </c>
      <c r="I452" s="92" t="s">
        <v>70</v>
      </c>
      <c r="J452" s="92" t="e" vm="13">
        <f>_xlfn.XLOOKUP(año24[[#This Row],[PELIGRO -Tipo]], Tabla12[Calsificación], Tabla12[Imagen])</f>
        <v>#VALUE!</v>
      </c>
      <c r="K452" s="92" t="s">
        <v>117</v>
      </c>
      <c r="L452" s="92" t="s">
        <v>128</v>
      </c>
      <c r="M452" s="112" t="s">
        <v>249</v>
      </c>
      <c r="N452" s="112" t="s">
        <v>261</v>
      </c>
      <c r="O452" s="112">
        <v>2</v>
      </c>
      <c r="P452" s="112">
        <v>18</v>
      </c>
      <c r="Q452" s="112">
        <v>2</v>
      </c>
      <c r="R452" s="112">
        <v>1</v>
      </c>
      <c r="S452" s="92" t="s">
        <v>138</v>
      </c>
      <c r="T452" s="92"/>
      <c r="U452" s="92" t="s">
        <v>294</v>
      </c>
      <c r="V452" s="113" t="s">
        <v>295</v>
      </c>
      <c r="W452" s="113" t="s">
        <v>51</v>
      </c>
      <c r="X452" s="113" t="s">
        <v>6</v>
      </c>
      <c r="Y452" s="114" t="s">
        <v>201</v>
      </c>
      <c r="Z452" s="92">
        <f>INDEX($AS$3:$AV$6,MATCH($W452,$AR$3:$AR$6,FALSE),MATCH($Y452,AS$7:$AV$7,FALSE))</f>
        <v>8</v>
      </c>
      <c r="AA452" s="92" t="s">
        <v>254</v>
      </c>
      <c r="AB452" s="92" t="s">
        <v>255</v>
      </c>
      <c r="AC452" s="92" t="s">
        <v>255</v>
      </c>
      <c r="AD452" s="113" t="s">
        <v>255</v>
      </c>
      <c r="AE452" s="113" t="s">
        <v>296</v>
      </c>
      <c r="AF452" s="113" t="s">
        <v>255</v>
      </c>
      <c r="AG4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452" s="109" t="s">
        <v>259</v>
      </c>
      <c r="AI452" s="113" t="s">
        <v>53</v>
      </c>
      <c r="AJ452" s="113" t="s">
        <v>6</v>
      </c>
      <c r="AK452" s="114" t="s">
        <v>201</v>
      </c>
      <c r="AL452" s="92">
        <f t="shared" si="14"/>
        <v>4</v>
      </c>
      <c r="AM4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52" s="118"/>
      <c r="AO452" s="115" t="str">
        <f t="shared" si="15"/>
        <v>SI</v>
      </c>
      <c r="AP45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52" s="92" t="e" vm="14">
        <f>_xlfn.XLOOKUP(año24[[#This Row],[VALORACION DEL RIESGO RESULTANTE CON CONTROLES (Riesgo residual) - INTERPRETACIÓN DEL RIESGO]], Nivel[Calsificación], Nivel[Imagen])</f>
        <v>#VALUE!</v>
      </c>
    </row>
    <row r="453" spans="2:43" ht="81.599999999999994" x14ac:dyDescent="0.2">
      <c r="B453" s="92">
        <v>444</v>
      </c>
      <c r="C453" s="92">
        <v>2024</v>
      </c>
      <c r="D453" s="92" t="s">
        <v>244</v>
      </c>
      <c r="E453" s="109" t="s">
        <v>183</v>
      </c>
      <c r="F453" s="109" t="s">
        <v>593</v>
      </c>
      <c r="G453" s="109" t="s">
        <v>427</v>
      </c>
      <c r="H453" s="92" t="s">
        <v>597</v>
      </c>
      <c r="I453" s="92" t="s">
        <v>66</v>
      </c>
      <c r="J453" s="92" t="e" vm="19">
        <f>_xlfn.XLOOKUP(año24[[#This Row],[PELIGRO -Tipo]], Tabla12[Calsificación], Tabla12[Imagen])</f>
        <v>#VALUE!</v>
      </c>
      <c r="K453" s="92" t="s">
        <v>75</v>
      </c>
      <c r="L453" s="92" t="s">
        <v>129</v>
      </c>
      <c r="M453" s="112" t="s">
        <v>249</v>
      </c>
      <c r="N453" s="112" t="s">
        <v>250</v>
      </c>
      <c r="O453" s="112">
        <v>2</v>
      </c>
      <c r="P453" s="112">
        <v>18</v>
      </c>
      <c r="Q453" s="112">
        <v>2</v>
      </c>
      <c r="R453" s="112">
        <v>1</v>
      </c>
      <c r="S453" s="92" t="s">
        <v>138</v>
      </c>
      <c r="T453" s="92" t="s">
        <v>343</v>
      </c>
      <c r="U453" s="92" t="s">
        <v>344</v>
      </c>
      <c r="V453" s="113" t="s">
        <v>345</v>
      </c>
      <c r="W453" s="113" t="s">
        <v>52</v>
      </c>
      <c r="X453" s="113" t="s">
        <v>6</v>
      </c>
      <c r="Y453" s="114" t="s">
        <v>201</v>
      </c>
      <c r="Z453" s="92">
        <f>INDEX($AS$3:$AV$6,MATCH($W453,$AR$3:$AR$6,FALSE),MATCH($Y453,AS$7:$AV$7,FALSE))</f>
        <v>6</v>
      </c>
      <c r="AA453" s="92" t="s">
        <v>254</v>
      </c>
      <c r="AB453" s="92"/>
      <c r="AC453" s="92"/>
      <c r="AD453" s="113" t="s">
        <v>346</v>
      </c>
      <c r="AE453" s="113" t="s">
        <v>347</v>
      </c>
      <c r="AF453" s="113" t="s">
        <v>258</v>
      </c>
      <c r="AG4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453" s="109" t="s">
        <v>259</v>
      </c>
      <c r="AI453" s="113" t="s">
        <v>53</v>
      </c>
      <c r="AJ453" s="113" t="s">
        <v>6</v>
      </c>
      <c r="AK453" s="114" t="s">
        <v>201</v>
      </c>
      <c r="AL453" s="92">
        <f t="shared" si="14"/>
        <v>4</v>
      </c>
      <c r="AM4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53" s="118"/>
      <c r="AO453" s="115" t="str">
        <f t="shared" si="15"/>
        <v>SI</v>
      </c>
      <c r="AP45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53" s="92" t="e" vm="14">
        <f>_xlfn.XLOOKUP(año24[[#This Row],[VALORACION DEL RIESGO RESULTANTE CON CONTROLES (Riesgo residual) - INTERPRETACIÓN DEL RIESGO]], Nivel[Calsificación], Nivel[Imagen])</f>
        <v>#VALUE!</v>
      </c>
    </row>
    <row r="454" spans="2:43" ht="244.8" x14ac:dyDescent="0.2">
      <c r="B454" s="92">
        <v>445</v>
      </c>
      <c r="C454" s="92">
        <v>2024</v>
      </c>
      <c r="D454" s="92" t="s">
        <v>244</v>
      </c>
      <c r="E454" s="109" t="s">
        <v>183</v>
      </c>
      <c r="F454" s="109" t="s">
        <v>598</v>
      </c>
      <c r="G454" s="109" t="s">
        <v>427</v>
      </c>
      <c r="H454" s="92" t="s">
        <v>599</v>
      </c>
      <c r="I454" s="92" t="s">
        <v>70</v>
      </c>
      <c r="J454" s="92" t="e" vm="13">
        <f>_xlfn.XLOOKUP(año24[[#This Row],[PELIGRO -Tipo]], Tabla12[Calsificación], Tabla12[Imagen])</f>
        <v>#VALUE!</v>
      </c>
      <c r="K454" s="92" t="s">
        <v>79</v>
      </c>
      <c r="L454" s="92" t="s">
        <v>128</v>
      </c>
      <c r="M454" s="112" t="s">
        <v>249</v>
      </c>
      <c r="N454" s="112" t="s">
        <v>250</v>
      </c>
      <c r="O454" s="112">
        <v>2</v>
      </c>
      <c r="P454" s="112">
        <v>18</v>
      </c>
      <c r="Q454" s="112">
        <v>2</v>
      </c>
      <c r="R454" s="112">
        <v>8</v>
      </c>
      <c r="S454" s="92" t="s">
        <v>138</v>
      </c>
      <c r="T454" s="92" t="s">
        <v>310</v>
      </c>
      <c r="U454" s="92" t="s">
        <v>339</v>
      </c>
      <c r="V454" s="113" t="s">
        <v>301</v>
      </c>
      <c r="W454" s="113" t="s">
        <v>52</v>
      </c>
      <c r="X454" s="113" t="s">
        <v>6</v>
      </c>
      <c r="Y454" s="114" t="s">
        <v>40</v>
      </c>
      <c r="Z454" s="92">
        <f>INDEX($AS$3:$AV$6,MATCH($W454,$AR$3:$AR$6,FALSE),MATCH($Y454,AS$7:$AV$7,FALSE))</f>
        <v>9</v>
      </c>
      <c r="AA454" s="92" t="s">
        <v>254</v>
      </c>
      <c r="AB454" s="92" t="s">
        <v>255</v>
      </c>
      <c r="AC454" s="92" t="s">
        <v>255</v>
      </c>
      <c r="AD454" s="113" t="s">
        <v>302</v>
      </c>
      <c r="AE454" s="113" t="s">
        <v>303</v>
      </c>
      <c r="AF454" s="113" t="s">
        <v>258</v>
      </c>
      <c r="AG4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54" s="109" t="s">
        <v>259</v>
      </c>
      <c r="AI454" s="113" t="s">
        <v>53</v>
      </c>
      <c r="AJ454" s="113" t="s">
        <v>6</v>
      </c>
      <c r="AK454" s="114" t="s">
        <v>201</v>
      </c>
      <c r="AL454" s="92">
        <f t="shared" si="14"/>
        <v>4</v>
      </c>
      <c r="AM4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54" s="118"/>
      <c r="AO454" s="115" t="str">
        <f t="shared" si="15"/>
        <v>SI</v>
      </c>
      <c r="AP45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54" s="92" t="e" vm="14">
        <f>_xlfn.XLOOKUP(año24[[#This Row],[VALORACION DEL RIESGO RESULTANTE CON CONTROLES (Riesgo residual) - INTERPRETACIÓN DEL RIESGO]], Nivel[Calsificación], Nivel[Imagen])</f>
        <v>#VALUE!</v>
      </c>
    </row>
    <row r="455" spans="2:43" ht="204" x14ac:dyDescent="0.2">
      <c r="B455" s="92">
        <v>446</v>
      </c>
      <c r="C455" s="92">
        <v>2024</v>
      </c>
      <c r="D455" s="92" t="s">
        <v>244</v>
      </c>
      <c r="E455" s="109" t="s">
        <v>183</v>
      </c>
      <c r="F455" s="109" t="s">
        <v>598</v>
      </c>
      <c r="G455" s="109" t="s">
        <v>427</v>
      </c>
      <c r="H455" s="92" t="s">
        <v>600</v>
      </c>
      <c r="I455" s="92" t="s">
        <v>70</v>
      </c>
      <c r="J455" s="92" t="e" vm="13">
        <f>_xlfn.XLOOKUP(año24[[#This Row],[PELIGRO -Tipo]], Tabla12[Calsificación], Tabla12[Imagen])</f>
        <v>#VALUE!</v>
      </c>
      <c r="K455" s="92" t="s">
        <v>79</v>
      </c>
      <c r="L455" s="92" t="s">
        <v>128</v>
      </c>
      <c r="M455" s="112" t="s">
        <v>429</v>
      </c>
      <c r="N455" s="112" t="s">
        <v>250</v>
      </c>
      <c r="O455" s="112">
        <v>2</v>
      </c>
      <c r="P455" s="112">
        <v>18</v>
      </c>
      <c r="Q455" s="112">
        <v>2</v>
      </c>
      <c r="R455" s="112">
        <v>8</v>
      </c>
      <c r="S455" s="92" t="s">
        <v>138</v>
      </c>
      <c r="T455" s="92" t="s">
        <v>289</v>
      </c>
      <c r="U455" s="92" t="s">
        <v>290</v>
      </c>
      <c r="V455" s="113" t="s">
        <v>291</v>
      </c>
      <c r="W455" s="113" t="s">
        <v>51</v>
      </c>
      <c r="X455" s="113" t="s">
        <v>6</v>
      </c>
      <c r="Y455" s="114" t="s">
        <v>201</v>
      </c>
      <c r="Z455" s="92">
        <f>INDEX($AS$3:$AV$6,MATCH($W455,$AR$3:$AR$6,FALSE),MATCH($Y455,AS$7:$AV$7,FALSE))</f>
        <v>8</v>
      </c>
      <c r="AA455" s="92" t="s">
        <v>254</v>
      </c>
      <c r="AB455" s="92" t="s">
        <v>255</v>
      </c>
      <c r="AC455" s="92" t="s">
        <v>255</v>
      </c>
      <c r="AD455" s="113" t="s">
        <v>601</v>
      </c>
      <c r="AE455" s="113" t="s">
        <v>602</v>
      </c>
      <c r="AF455" s="113" t="s">
        <v>258</v>
      </c>
      <c r="AG4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*Garantizar la compatibilidad de conexiones de las lineas de alta y baja presion
* Aseguramiento de sistemas antilatigo en las lineas de alta presion.
* Aseguramiento de equipos de control de presión (MPD)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
* Manejo de presiones
* Manejo de energías peligrosasControles de EPP; Ver matriz de EPP
</v>
      </c>
      <c r="AH455" s="109" t="s">
        <v>259</v>
      </c>
      <c r="AI455" s="113" t="s">
        <v>51</v>
      </c>
      <c r="AJ455" s="113" t="s">
        <v>6</v>
      </c>
      <c r="AK455" s="114" t="s">
        <v>46</v>
      </c>
      <c r="AL455" s="92">
        <f t="shared" si="14"/>
        <v>4</v>
      </c>
      <c r="AM4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55" s="118"/>
      <c r="AO455" s="115" t="str">
        <f t="shared" si="15"/>
        <v>SI</v>
      </c>
      <c r="AP45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55" s="92" t="e" vm="14">
        <f>_xlfn.XLOOKUP(año24[[#This Row],[VALORACION DEL RIESGO RESULTANTE CON CONTROLES (Riesgo residual) - INTERPRETACIÓN DEL RIESGO]], Nivel[Calsificación], Nivel[Imagen])</f>
        <v>#VALUE!</v>
      </c>
    </row>
    <row r="456" spans="2:43" ht="81.599999999999994" x14ac:dyDescent="0.2">
      <c r="B456" s="92">
        <v>447</v>
      </c>
      <c r="C456" s="92">
        <v>2024</v>
      </c>
      <c r="D456" s="92" t="s">
        <v>244</v>
      </c>
      <c r="E456" s="109" t="s">
        <v>183</v>
      </c>
      <c r="F456" s="109" t="s">
        <v>598</v>
      </c>
      <c r="G456" s="109" t="s">
        <v>427</v>
      </c>
      <c r="H456" s="92" t="s">
        <v>408</v>
      </c>
      <c r="I456" s="92" t="s">
        <v>68</v>
      </c>
      <c r="J456" s="92" t="e" vm="17">
        <f>_xlfn.XLOOKUP(año24[[#This Row],[PELIGRO -Tipo]], Tabla12[Calsificación], Tabla12[Imagen])</f>
        <v>#VALUE!</v>
      </c>
      <c r="K456" s="92" t="s">
        <v>77</v>
      </c>
      <c r="L456" s="92" t="s">
        <v>129</v>
      </c>
      <c r="M456" s="112" t="s">
        <v>249</v>
      </c>
      <c r="N456" s="112" t="s">
        <v>250</v>
      </c>
      <c r="O456" s="112">
        <v>2</v>
      </c>
      <c r="P456" s="112">
        <v>18</v>
      </c>
      <c r="Q456" s="112">
        <v>2</v>
      </c>
      <c r="R456" s="112">
        <v>8</v>
      </c>
      <c r="S456" s="92" t="s">
        <v>138</v>
      </c>
      <c r="T456" s="92" t="s">
        <v>267</v>
      </c>
      <c r="U456" s="92" t="s">
        <v>268</v>
      </c>
      <c r="V456" s="113" t="s">
        <v>269</v>
      </c>
      <c r="W456" s="113" t="s">
        <v>53</v>
      </c>
      <c r="X456" s="113" t="s">
        <v>6</v>
      </c>
      <c r="Y456" s="114" t="s">
        <v>201</v>
      </c>
      <c r="Z456" s="92">
        <f>INDEX($AS$3:$AV$6,MATCH($W456,$AR$3:$AR$6,FALSE),MATCH($Y456,AS$7:$AV$7,FALSE))</f>
        <v>4</v>
      </c>
      <c r="AA456" s="92" t="s">
        <v>254</v>
      </c>
      <c r="AB456" s="92" t="s">
        <v>255</v>
      </c>
      <c r="AC456" s="92" t="s">
        <v>255</v>
      </c>
      <c r="AD456" s="113" t="s">
        <v>255</v>
      </c>
      <c r="AE456" s="113" t="s">
        <v>270</v>
      </c>
      <c r="AF456" s="113" t="s">
        <v>255</v>
      </c>
      <c r="AG4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56" s="109" t="s">
        <v>259</v>
      </c>
      <c r="AI456" s="113" t="s">
        <v>54</v>
      </c>
      <c r="AJ456" s="113" t="s">
        <v>6</v>
      </c>
      <c r="AK456" s="114" t="s">
        <v>201</v>
      </c>
      <c r="AL456" s="92">
        <f t="shared" si="14"/>
        <v>2</v>
      </c>
      <c r="AM4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56" s="118"/>
      <c r="AO456" s="115" t="str">
        <f t="shared" si="15"/>
        <v>SI</v>
      </c>
      <c r="AP45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56" s="92" t="e" vm="16">
        <f>_xlfn.XLOOKUP(año24[[#This Row],[VALORACION DEL RIESGO RESULTANTE CON CONTROLES (Riesgo residual) - INTERPRETACIÓN DEL RIESGO]], Nivel[Calsificación], Nivel[Imagen])</f>
        <v>#VALUE!</v>
      </c>
    </row>
    <row r="457" spans="2:43" ht="81.599999999999994" x14ac:dyDescent="0.2">
      <c r="B457" s="92">
        <v>448</v>
      </c>
      <c r="C457" s="92">
        <v>2024</v>
      </c>
      <c r="D457" s="92" t="s">
        <v>244</v>
      </c>
      <c r="E457" s="109" t="s">
        <v>183</v>
      </c>
      <c r="F457" s="109" t="s">
        <v>598</v>
      </c>
      <c r="G457" s="109" t="s">
        <v>427</v>
      </c>
      <c r="H457" s="92" t="s">
        <v>271</v>
      </c>
      <c r="I457" s="92" t="s">
        <v>68</v>
      </c>
      <c r="J457" s="92" t="e" vm="17">
        <f>_xlfn.XLOOKUP(año24[[#This Row],[PELIGRO -Tipo]], Tabla12[Calsificación], Tabla12[Imagen])</f>
        <v>#VALUE!</v>
      </c>
      <c r="K457" s="92" t="s">
        <v>93</v>
      </c>
      <c r="L457" s="92" t="s">
        <v>129</v>
      </c>
      <c r="M457" s="112" t="s">
        <v>249</v>
      </c>
      <c r="N457" s="112" t="s">
        <v>250</v>
      </c>
      <c r="O457" s="112">
        <v>2</v>
      </c>
      <c r="P457" s="112">
        <v>18</v>
      </c>
      <c r="Q457" s="112">
        <v>2</v>
      </c>
      <c r="R457" s="112">
        <v>8</v>
      </c>
      <c r="S457" s="92" t="s">
        <v>138</v>
      </c>
      <c r="T457" s="92" t="s">
        <v>267</v>
      </c>
      <c r="U457" s="92" t="s">
        <v>268</v>
      </c>
      <c r="V457" s="113" t="s">
        <v>269</v>
      </c>
      <c r="W457" s="113" t="s">
        <v>53</v>
      </c>
      <c r="X457" s="113" t="s">
        <v>6</v>
      </c>
      <c r="Y457" s="114" t="s">
        <v>201</v>
      </c>
      <c r="Z457" s="92">
        <f>INDEX($AS$3:$AV$6,MATCH($W457,$AR$3:$AR$6,FALSE),MATCH($Y457,AS$7:$AV$7,FALSE))</f>
        <v>4</v>
      </c>
      <c r="AA457" s="92" t="s">
        <v>254</v>
      </c>
      <c r="AB457" s="92" t="s">
        <v>255</v>
      </c>
      <c r="AC457" s="92" t="s">
        <v>255</v>
      </c>
      <c r="AD457" s="113" t="s">
        <v>255</v>
      </c>
      <c r="AE457" s="113" t="s">
        <v>270</v>
      </c>
      <c r="AF457" s="113" t="s">
        <v>255</v>
      </c>
      <c r="AG4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57" s="109" t="s">
        <v>259</v>
      </c>
      <c r="AI457" s="113" t="s">
        <v>54</v>
      </c>
      <c r="AJ457" s="113" t="s">
        <v>6</v>
      </c>
      <c r="AK457" s="114" t="s">
        <v>201</v>
      </c>
      <c r="AL457" s="92">
        <f t="shared" si="14"/>
        <v>2</v>
      </c>
      <c r="AM4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57" s="118"/>
      <c r="AO457" s="115" t="str">
        <f t="shared" si="15"/>
        <v>SI</v>
      </c>
      <c r="AP45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57" s="92" t="e" vm="16">
        <f>_xlfn.XLOOKUP(año24[[#This Row],[VALORACION DEL RIESGO RESULTANTE CON CONTROLES (Riesgo residual) - INTERPRETACIÓN DEL RIESGO]], Nivel[Calsificación], Nivel[Imagen])</f>
        <v>#VALUE!</v>
      </c>
    </row>
    <row r="458" spans="2:43" ht="81.599999999999994" x14ac:dyDescent="0.2">
      <c r="B458" s="92">
        <v>449</v>
      </c>
      <c r="C458" s="92">
        <v>2024</v>
      </c>
      <c r="D458" s="92" t="s">
        <v>244</v>
      </c>
      <c r="E458" s="109" t="s">
        <v>183</v>
      </c>
      <c r="F458" s="109" t="s">
        <v>598</v>
      </c>
      <c r="G458" s="109" t="s">
        <v>427</v>
      </c>
      <c r="H458" s="92" t="s">
        <v>266</v>
      </c>
      <c r="I458" s="92" t="s">
        <v>68</v>
      </c>
      <c r="J458" s="92" t="e" vm="17">
        <f>_xlfn.XLOOKUP(año24[[#This Row],[PELIGRO -Tipo]], Tabla12[Calsificación], Tabla12[Imagen])</f>
        <v>#VALUE!</v>
      </c>
      <c r="K458" s="92" t="s">
        <v>101</v>
      </c>
      <c r="L458" s="92" t="s">
        <v>129</v>
      </c>
      <c r="M458" s="112" t="s">
        <v>249</v>
      </c>
      <c r="N458" s="112" t="s">
        <v>250</v>
      </c>
      <c r="O458" s="112">
        <v>2</v>
      </c>
      <c r="P458" s="112">
        <v>18</v>
      </c>
      <c r="Q458" s="112">
        <v>2</v>
      </c>
      <c r="R458" s="112">
        <v>8</v>
      </c>
      <c r="S458" s="92" t="s">
        <v>138</v>
      </c>
      <c r="T458" s="92" t="s">
        <v>267</v>
      </c>
      <c r="U458" s="92" t="s">
        <v>268</v>
      </c>
      <c r="V458" s="113" t="s">
        <v>269</v>
      </c>
      <c r="W458" s="113" t="s">
        <v>53</v>
      </c>
      <c r="X458" s="113" t="s">
        <v>6</v>
      </c>
      <c r="Y458" s="114" t="s">
        <v>201</v>
      </c>
      <c r="Z458" s="92">
        <f>INDEX($AS$3:$AV$6,MATCH($W458,$AR$3:$AR$6,FALSE),MATCH($Y458,AS$7:$AV$7,FALSE))</f>
        <v>4</v>
      </c>
      <c r="AA458" s="92" t="s">
        <v>254</v>
      </c>
      <c r="AB458" s="92" t="s">
        <v>255</v>
      </c>
      <c r="AC458" s="92" t="s">
        <v>255</v>
      </c>
      <c r="AD458" s="113" t="s">
        <v>255</v>
      </c>
      <c r="AE458" s="113" t="s">
        <v>270</v>
      </c>
      <c r="AF458" s="113" t="s">
        <v>255</v>
      </c>
      <c r="AG4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58" s="109" t="s">
        <v>259</v>
      </c>
      <c r="AI458" s="113" t="s">
        <v>54</v>
      </c>
      <c r="AJ458" s="113" t="s">
        <v>6</v>
      </c>
      <c r="AK458" s="114" t="s">
        <v>201</v>
      </c>
      <c r="AL458" s="92">
        <f t="shared" si="14"/>
        <v>2</v>
      </c>
      <c r="AM4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58" s="118"/>
      <c r="AO458" s="115" t="str">
        <f t="shared" si="15"/>
        <v>SI</v>
      </c>
      <c r="AP45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58" s="92" t="e" vm="16">
        <f>_xlfn.XLOOKUP(año24[[#This Row],[VALORACION DEL RIESGO RESULTANTE CON CONTROLES (Riesgo residual) - INTERPRETACIÓN DEL RIESGO]], Nivel[Calsificación], Nivel[Imagen])</f>
        <v>#VALUE!</v>
      </c>
    </row>
    <row r="459" spans="2:43" ht="81.599999999999994" x14ac:dyDescent="0.2">
      <c r="B459" s="92">
        <v>450</v>
      </c>
      <c r="C459" s="92">
        <v>2024</v>
      </c>
      <c r="D459" s="92" t="s">
        <v>244</v>
      </c>
      <c r="E459" s="109" t="s">
        <v>183</v>
      </c>
      <c r="F459" s="109" t="s">
        <v>598</v>
      </c>
      <c r="G459" s="109" t="s">
        <v>427</v>
      </c>
      <c r="H459" s="92" t="s">
        <v>277</v>
      </c>
      <c r="I459" s="92" t="s">
        <v>68</v>
      </c>
      <c r="J459" s="92" t="e" vm="17">
        <f>_xlfn.XLOOKUP(año24[[#This Row],[PELIGRO -Tipo]], Tabla12[Calsificación], Tabla12[Imagen])</f>
        <v>#VALUE!</v>
      </c>
      <c r="K459" s="92" t="s">
        <v>85</v>
      </c>
      <c r="L459" s="92" t="s">
        <v>129</v>
      </c>
      <c r="M459" s="112" t="s">
        <v>249</v>
      </c>
      <c r="N459" s="112" t="s">
        <v>250</v>
      </c>
      <c r="O459" s="112">
        <v>2</v>
      </c>
      <c r="P459" s="112">
        <v>18</v>
      </c>
      <c r="Q459" s="112">
        <v>2</v>
      </c>
      <c r="R459" s="112">
        <v>8</v>
      </c>
      <c r="S459" s="92" t="s">
        <v>138</v>
      </c>
      <c r="T459" s="92" t="s">
        <v>267</v>
      </c>
      <c r="U459" s="92" t="s">
        <v>268</v>
      </c>
      <c r="V459" s="113" t="s">
        <v>269</v>
      </c>
      <c r="W459" s="113" t="s">
        <v>53</v>
      </c>
      <c r="X459" s="113" t="s">
        <v>6</v>
      </c>
      <c r="Y459" s="114" t="s">
        <v>201</v>
      </c>
      <c r="Z459" s="92">
        <f>INDEX($AS$3:$AV$6,MATCH($W459,$AR$3:$AR$6,FALSE),MATCH($Y459,AS$7:$AV$7,FALSE))</f>
        <v>4</v>
      </c>
      <c r="AA459" s="92" t="s">
        <v>254</v>
      </c>
      <c r="AB459" s="92" t="s">
        <v>255</v>
      </c>
      <c r="AC459" s="92" t="s">
        <v>255</v>
      </c>
      <c r="AD459" s="113" t="s">
        <v>255</v>
      </c>
      <c r="AE459" s="113" t="s">
        <v>270</v>
      </c>
      <c r="AF459" s="113" t="s">
        <v>255</v>
      </c>
      <c r="AG4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59" s="109" t="s">
        <v>259</v>
      </c>
      <c r="AI459" s="113" t="s">
        <v>54</v>
      </c>
      <c r="AJ459" s="113" t="s">
        <v>6</v>
      </c>
      <c r="AK459" s="114" t="s">
        <v>201</v>
      </c>
      <c r="AL459" s="92">
        <f t="shared" si="14"/>
        <v>2</v>
      </c>
      <c r="AM4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59" s="118"/>
      <c r="AO459" s="115" t="str">
        <f t="shared" si="15"/>
        <v>SI</v>
      </c>
      <c r="AP45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59" s="92" t="e" vm="16">
        <f>_xlfn.XLOOKUP(año24[[#This Row],[VALORACION DEL RIESGO RESULTANTE CON CONTROLES (Riesgo residual) - INTERPRETACIÓN DEL RIESGO]], Nivel[Calsificación], Nivel[Imagen])</f>
        <v>#VALUE!</v>
      </c>
    </row>
    <row r="460" spans="2:43" ht="81.599999999999994" x14ac:dyDescent="0.2">
      <c r="B460" s="92">
        <v>451</v>
      </c>
      <c r="C460" s="92">
        <v>2024</v>
      </c>
      <c r="D460" s="92" t="s">
        <v>244</v>
      </c>
      <c r="E460" s="109" t="s">
        <v>183</v>
      </c>
      <c r="F460" s="109" t="s">
        <v>598</v>
      </c>
      <c r="G460" s="109" t="s">
        <v>427</v>
      </c>
      <c r="H460" s="92" t="s">
        <v>433</v>
      </c>
      <c r="I460" s="92" t="s">
        <v>66</v>
      </c>
      <c r="J460" s="92" t="e" vm="19">
        <f>_xlfn.XLOOKUP(año24[[#This Row],[PELIGRO -Tipo]], Tabla12[Calsificación], Tabla12[Imagen])</f>
        <v>#VALUE!</v>
      </c>
      <c r="K460" s="92" t="s">
        <v>75</v>
      </c>
      <c r="L460" s="92" t="s">
        <v>129</v>
      </c>
      <c r="M460" s="112" t="s">
        <v>249</v>
      </c>
      <c r="N460" s="112" t="s">
        <v>250</v>
      </c>
      <c r="O460" s="112">
        <v>2</v>
      </c>
      <c r="P460" s="112">
        <v>18</v>
      </c>
      <c r="Q460" s="112">
        <v>2</v>
      </c>
      <c r="R460" s="112">
        <v>8</v>
      </c>
      <c r="S460" s="92" t="s">
        <v>138</v>
      </c>
      <c r="T460" s="92" t="s">
        <v>343</v>
      </c>
      <c r="U460" s="92" t="s">
        <v>344</v>
      </c>
      <c r="V460" s="113" t="s">
        <v>345</v>
      </c>
      <c r="W460" s="113" t="s">
        <v>52</v>
      </c>
      <c r="X460" s="113" t="s">
        <v>6</v>
      </c>
      <c r="Y460" s="114" t="s">
        <v>201</v>
      </c>
      <c r="Z460" s="92">
        <f>INDEX($AS$3:$AV$6,MATCH($W460,$AR$3:$AR$6,FALSE),MATCH($Y460,AS$7:$AV$7,FALSE))</f>
        <v>6</v>
      </c>
      <c r="AA460" s="92" t="s">
        <v>254</v>
      </c>
      <c r="AB460" s="92"/>
      <c r="AC460" s="92"/>
      <c r="AD460" s="113" t="s">
        <v>346</v>
      </c>
      <c r="AE460" s="113" t="s">
        <v>347</v>
      </c>
      <c r="AF460" s="113" t="s">
        <v>258</v>
      </c>
      <c r="AG4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460" s="109" t="s">
        <v>259</v>
      </c>
      <c r="AI460" s="113" t="s">
        <v>53</v>
      </c>
      <c r="AJ460" s="113" t="s">
        <v>6</v>
      </c>
      <c r="AK460" s="114" t="s">
        <v>201</v>
      </c>
      <c r="AL460" s="92">
        <f t="shared" si="14"/>
        <v>4</v>
      </c>
      <c r="AM4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60" s="118"/>
      <c r="AO460" s="115" t="str">
        <f t="shared" si="15"/>
        <v>SI</v>
      </c>
      <c r="AP46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60" s="92" t="e" vm="14">
        <f>_xlfn.XLOOKUP(año24[[#This Row],[VALORACION DEL RIESGO RESULTANTE CON CONTROLES (Riesgo residual) - INTERPRETACIÓN DEL RIESGO]], Nivel[Calsificación], Nivel[Imagen])</f>
        <v>#VALUE!</v>
      </c>
    </row>
    <row r="461" spans="2:43" ht="132.6" x14ac:dyDescent="0.2">
      <c r="B461" s="92">
        <v>452</v>
      </c>
      <c r="C461" s="92">
        <v>2024</v>
      </c>
      <c r="D461" s="92" t="s">
        <v>244</v>
      </c>
      <c r="E461" s="109" t="s">
        <v>183</v>
      </c>
      <c r="F461" s="109" t="s">
        <v>598</v>
      </c>
      <c r="G461" s="109" t="s">
        <v>427</v>
      </c>
      <c r="H461" s="92" t="s">
        <v>278</v>
      </c>
      <c r="I461" s="92" t="s">
        <v>66</v>
      </c>
      <c r="J461" s="92" t="e" vm="19">
        <f>_xlfn.XLOOKUP(año24[[#This Row],[PELIGRO -Tipo]], Tabla12[Calsificación], Tabla12[Imagen])</f>
        <v>#VALUE!</v>
      </c>
      <c r="K461" s="92" t="s">
        <v>121</v>
      </c>
      <c r="L461" s="92" t="s">
        <v>129</v>
      </c>
      <c r="M461" s="112" t="s">
        <v>249</v>
      </c>
      <c r="N461" s="112" t="s">
        <v>250</v>
      </c>
      <c r="O461" s="112">
        <v>2</v>
      </c>
      <c r="P461" s="112">
        <v>18</v>
      </c>
      <c r="Q461" s="112">
        <v>2</v>
      </c>
      <c r="R461" s="112">
        <v>4</v>
      </c>
      <c r="S461" s="92" t="s">
        <v>138</v>
      </c>
      <c r="T461" s="92" t="s">
        <v>255</v>
      </c>
      <c r="U461" s="92" t="s">
        <v>255</v>
      </c>
      <c r="V461" s="113" t="s">
        <v>279</v>
      </c>
      <c r="W461" s="113" t="s">
        <v>53</v>
      </c>
      <c r="X461" s="113" t="s">
        <v>6</v>
      </c>
      <c r="Y461" s="114" t="s">
        <v>40</v>
      </c>
      <c r="Z461" s="92">
        <f>INDEX($AS$3:$AV$6,MATCH($W461,$AR$3:$AR$6,FALSE),MATCH($Y461,AS$7:$AV$7,FALSE))</f>
        <v>6</v>
      </c>
      <c r="AA461" s="92" t="s">
        <v>254</v>
      </c>
      <c r="AB461" s="92" t="s">
        <v>255</v>
      </c>
      <c r="AC461" s="92" t="s">
        <v>255</v>
      </c>
      <c r="AD461" s="113" t="s">
        <v>255</v>
      </c>
      <c r="AE461" s="113" t="s">
        <v>280</v>
      </c>
      <c r="AF461" s="113" t="s">
        <v>258</v>
      </c>
      <c r="AG4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461" s="109" t="s">
        <v>259</v>
      </c>
      <c r="AI461" s="113" t="s">
        <v>53</v>
      </c>
      <c r="AJ461" s="113" t="s">
        <v>6</v>
      </c>
      <c r="AK461" s="114" t="s">
        <v>201</v>
      </c>
      <c r="AL461" s="92">
        <f t="shared" si="14"/>
        <v>4</v>
      </c>
      <c r="AM4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61" s="118"/>
      <c r="AO461" s="115" t="str">
        <f t="shared" si="15"/>
        <v>SI</v>
      </c>
      <c r="AP46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61" s="92" t="e" vm="14">
        <f>_xlfn.XLOOKUP(año24[[#This Row],[VALORACION DEL RIESGO RESULTANTE CON CONTROLES (Riesgo residual) - INTERPRETACIÓN DEL RIESGO]], Nivel[Calsificación], Nivel[Imagen])</f>
        <v>#VALUE!</v>
      </c>
    </row>
    <row r="462" spans="2:43" ht="132.6" x14ac:dyDescent="0.2">
      <c r="B462" s="92">
        <v>453</v>
      </c>
      <c r="C462" s="92">
        <v>2024</v>
      </c>
      <c r="D462" s="92" t="s">
        <v>244</v>
      </c>
      <c r="E462" s="109" t="s">
        <v>183</v>
      </c>
      <c r="F462" s="109" t="s">
        <v>598</v>
      </c>
      <c r="G462" s="109" t="s">
        <v>427</v>
      </c>
      <c r="H462" s="92" t="s">
        <v>389</v>
      </c>
      <c r="I462" s="92" t="s">
        <v>66</v>
      </c>
      <c r="J462" s="92" t="e" vm="19">
        <f>_xlfn.XLOOKUP(año24[[#This Row],[PELIGRO -Tipo]], Tabla12[Calsificación], Tabla12[Imagen])</f>
        <v>#VALUE!</v>
      </c>
      <c r="K462" s="92" t="s">
        <v>83</v>
      </c>
      <c r="L462" s="92" t="s">
        <v>130</v>
      </c>
      <c r="M462" s="112" t="s">
        <v>249</v>
      </c>
      <c r="N462" s="112" t="s">
        <v>250</v>
      </c>
      <c r="O462" s="112">
        <v>2</v>
      </c>
      <c r="P462" s="112">
        <v>18</v>
      </c>
      <c r="Q462" s="112">
        <v>2</v>
      </c>
      <c r="R462" s="112">
        <v>8</v>
      </c>
      <c r="S462" s="92" t="s">
        <v>138</v>
      </c>
      <c r="T462" s="92" t="s">
        <v>390</v>
      </c>
      <c r="U462" s="92" t="s">
        <v>391</v>
      </c>
      <c r="V462" s="113" t="s">
        <v>392</v>
      </c>
      <c r="W462" s="113" t="s">
        <v>53</v>
      </c>
      <c r="X462" s="113" t="s">
        <v>6</v>
      </c>
      <c r="Y462" s="114" t="s">
        <v>201</v>
      </c>
      <c r="Z462" s="92">
        <f>INDEX($AS$3:$AV$6,MATCH($W462,$AR$3:$AR$6,FALSE),MATCH($Y462,AS$7:$AV$7,FALSE))</f>
        <v>4</v>
      </c>
      <c r="AA462" s="92" t="s">
        <v>254</v>
      </c>
      <c r="AB462" s="92" t="s">
        <v>255</v>
      </c>
      <c r="AC462" s="92" t="s">
        <v>255</v>
      </c>
      <c r="AD462" s="113" t="s">
        <v>393</v>
      </c>
      <c r="AE462" s="113" t="s">
        <v>394</v>
      </c>
      <c r="AF462" s="113" t="s">
        <v>258</v>
      </c>
      <c r="AG4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462" s="109" t="s">
        <v>259</v>
      </c>
      <c r="AI462" s="113" t="s">
        <v>53</v>
      </c>
      <c r="AJ462" s="113" t="s">
        <v>6</v>
      </c>
      <c r="AK462" s="114" t="s">
        <v>46</v>
      </c>
      <c r="AL462" s="92">
        <f t="shared" ref="AL462:AL525" si="16">INDEX($AS$3:$AV$6,MATCH($AI462,$AR$3:$AR$6,FALSE),MATCH($AK462,$AS$7:$AV$7,FALSE))</f>
        <v>2</v>
      </c>
      <c r="AM4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62" s="118"/>
      <c r="AO462" s="115" t="str">
        <f t="shared" ref="AO462:AO525" si="17">IF(AL462&lt;=4,"SI",IF(AL462&gt;=5,"NO"))</f>
        <v>SI</v>
      </c>
      <c r="AP46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462" s="92" t="e" vm="16">
        <f>_xlfn.XLOOKUP(año24[[#This Row],[VALORACION DEL RIESGO RESULTANTE CON CONTROLES (Riesgo residual) - INTERPRETACIÓN DEL RIESGO]], Nivel[Calsificación], Nivel[Imagen])</f>
        <v>#VALUE!</v>
      </c>
    </row>
    <row r="463" spans="2:43" ht="81.599999999999994" x14ac:dyDescent="0.2">
      <c r="B463" s="92">
        <v>454</v>
      </c>
      <c r="C463" s="92">
        <v>2024</v>
      </c>
      <c r="D463" s="92" t="s">
        <v>244</v>
      </c>
      <c r="E463" s="109" t="s">
        <v>183</v>
      </c>
      <c r="F463" s="109" t="s">
        <v>598</v>
      </c>
      <c r="G463" s="109" t="s">
        <v>427</v>
      </c>
      <c r="H463" s="92" t="s">
        <v>603</v>
      </c>
      <c r="I463" s="92" t="s">
        <v>68</v>
      </c>
      <c r="J463" s="92" t="e" vm="17">
        <f>_xlfn.XLOOKUP(año24[[#This Row],[PELIGRO -Tipo]], Tabla12[Calsificación], Tabla12[Imagen])</f>
        <v>#VALUE!</v>
      </c>
      <c r="K463" s="92" t="s">
        <v>93</v>
      </c>
      <c r="L463" s="92" t="s">
        <v>129</v>
      </c>
      <c r="M463" s="112" t="s">
        <v>249</v>
      </c>
      <c r="N463" s="112" t="s">
        <v>250</v>
      </c>
      <c r="O463" s="112">
        <v>2</v>
      </c>
      <c r="P463" s="112">
        <v>18</v>
      </c>
      <c r="Q463" s="112">
        <v>2</v>
      </c>
      <c r="R463" s="112">
        <v>8</v>
      </c>
      <c r="S463" s="92" t="s">
        <v>138</v>
      </c>
      <c r="T463" s="92" t="s">
        <v>267</v>
      </c>
      <c r="U463" s="92" t="s">
        <v>268</v>
      </c>
      <c r="V463" s="113" t="s">
        <v>269</v>
      </c>
      <c r="W463" s="113" t="s">
        <v>53</v>
      </c>
      <c r="X463" s="113" t="s">
        <v>6</v>
      </c>
      <c r="Y463" s="114" t="s">
        <v>201</v>
      </c>
      <c r="Z463" s="92">
        <f>INDEX($AS$3:$AV$6,MATCH($W463,$AR$3:$AR$6,FALSE),MATCH($Y463,AS$7:$AV$7,FALSE))</f>
        <v>4</v>
      </c>
      <c r="AA463" s="92" t="s">
        <v>254</v>
      </c>
      <c r="AB463" s="92" t="s">
        <v>255</v>
      </c>
      <c r="AC463" s="92" t="s">
        <v>255</v>
      </c>
      <c r="AD463" s="113" t="s">
        <v>255</v>
      </c>
      <c r="AE463" s="113" t="s">
        <v>270</v>
      </c>
      <c r="AF463" s="113" t="s">
        <v>255</v>
      </c>
      <c r="AG4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63" s="109" t="s">
        <v>259</v>
      </c>
      <c r="AI463" s="113" t="s">
        <v>54</v>
      </c>
      <c r="AJ463" s="113" t="s">
        <v>6</v>
      </c>
      <c r="AK463" s="114" t="s">
        <v>201</v>
      </c>
      <c r="AL463" s="92">
        <f t="shared" si="16"/>
        <v>2</v>
      </c>
      <c r="AM4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63" s="118"/>
      <c r="AO463" s="115" t="str">
        <f t="shared" si="17"/>
        <v>SI</v>
      </c>
      <c r="AP46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63" s="92" t="e" vm="16">
        <f>_xlfn.XLOOKUP(año24[[#This Row],[VALORACION DEL RIESGO RESULTANTE CON CONTROLES (Riesgo residual) - INTERPRETACIÓN DEL RIESGO]], Nivel[Calsificación], Nivel[Imagen])</f>
        <v>#VALUE!</v>
      </c>
    </row>
    <row r="464" spans="2:43" ht="91.8" x14ac:dyDescent="0.2">
      <c r="B464" s="92">
        <v>455</v>
      </c>
      <c r="C464" s="92">
        <v>2024</v>
      </c>
      <c r="D464" s="92" t="s">
        <v>244</v>
      </c>
      <c r="E464" s="109" t="s">
        <v>183</v>
      </c>
      <c r="F464" s="109" t="s">
        <v>598</v>
      </c>
      <c r="G464" s="109" t="s">
        <v>427</v>
      </c>
      <c r="H464" s="92" t="s">
        <v>260</v>
      </c>
      <c r="I464" s="92" t="s">
        <v>71</v>
      </c>
      <c r="J464" s="92" t="e" vm="15">
        <f>_xlfn.XLOOKUP(año24[[#This Row],[PELIGRO -Tipo]], Tabla12[Calsificación], Tabla12[Imagen])</f>
        <v>#VALUE!</v>
      </c>
      <c r="K464" s="92" t="s">
        <v>118</v>
      </c>
      <c r="L464" s="92" t="s">
        <v>128</v>
      </c>
      <c r="M464" s="112" t="s">
        <v>249</v>
      </c>
      <c r="N464" s="112" t="s">
        <v>261</v>
      </c>
      <c r="O464" s="112">
        <v>2</v>
      </c>
      <c r="P464" s="112">
        <v>18</v>
      </c>
      <c r="Q464" s="112">
        <v>2</v>
      </c>
      <c r="R464" s="112">
        <v>1</v>
      </c>
      <c r="S464" s="92" t="s">
        <v>138</v>
      </c>
      <c r="T464" s="92" t="s">
        <v>255</v>
      </c>
      <c r="U464" s="92" t="s">
        <v>262</v>
      </c>
      <c r="V464" s="113" t="s">
        <v>263</v>
      </c>
      <c r="W464" s="113" t="s">
        <v>52</v>
      </c>
      <c r="X464" s="113" t="s">
        <v>6</v>
      </c>
      <c r="Y464" s="114" t="s">
        <v>201</v>
      </c>
      <c r="Z464" s="92">
        <f>INDEX($AS$3:$AV$6,MATCH($W464,$AR$3:$AR$6,FALSE),MATCH($Y464,AS$7:$AV$7,FALSE))</f>
        <v>6</v>
      </c>
      <c r="AA464" s="92" t="s">
        <v>254</v>
      </c>
      <c r="AB464" s="92" t="s">
        <v>255</v>
      </c>
      <c r="AC464" s="92" t="s">
        <v>255</v>
      </c>
      <c r="AD464" s="113" t="s">
        <v>264</v>
      </c>
      <c r="AE464" s="113" t="s">
        <v>265</v>
      </c>
      <c r="AF464" s="113" t="s">
        <v>258</v>
      </c>
      <c r="AG4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464" s="109" t="s">
        <v>259</v>
      </c>
      <c r="AI464" s="113" t="s">
        <v>52</v>
      </c>
      <c r="AJ464" s="113" t="s">
        <v>6</v>
      </c>
      <c r="AK464" s="114" t="s">
        <v>46</v>
      </c>
      <c r="AL464" s="92">
        <f t="shared" si="16"/>
        <v>3</v>
      </c>
      <c r="AM4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64" s="118"/>
      <c r="AO464" s="115" t="str">
        <f t="shared" si="17"/>
        <v>SI</v>
      </c>
      <c r="AP46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464" s="92" t="e" vm="16">
        <f>_xlfn.XLOOKUP(año24[[#This Row],[VALORACION DEL RIESGO RESULTANTE CON CONTROLES (Riesgo residual) - INTERPRETACIÓN DEL RIESGO]], Nivel[Calsificación], Nivel[Imagen])</f>
        <v>#VALUE!</v>
      </c>
    </row>
    <row r="465" spans="2:43" ht="234.6" x14ac:dyDescent="0.2">
      <c r="B465" s="92">
        <v>456</v>
      </c>
      <c r="C465" s="92">
        <v>2024</v>
      </c>
      <c r="D465" s="92" t="s">
        <v>244</v>
      </c>
      <c r="E465" s="109" t="s">
        <v>183</v>
      </c>
      <c r="F465" s="109" t="s">
        <v>598</v>
      </c>
      <c r="G465" s="109" t="s">
        <v>427</v>
      </c>
      <c r="H465" s="92" t="s">
        <v>281</v>
      </c>
      <c r="I465" s="92" t="s">
        <v>65</v>
      </c>
      <c r="J465" s="92" t="e" vm="20">
        <f>_xlfn.XLOOKUP(año24[[#This Row],[PELIGRO -Tipo]], Tabla12[Calsificación], Tabla12[Imagen])</f>
        <v>#VALUE!</v>
      </c>
      <c r="K465" s="92" t="s">
        <v>113</v>
      </c>
      <c r="L465" s="92" t="s">
        <v>128</v>
      </c>
      <c r="M465" s="112" t="s">
        <v>249</v>
      </c>
      <c r="N465" s="112" t="s">
        <v>250</v>
      </c>
      <c r="O465" s="112">
        <v>2</v>
      </c>
      <c r="P465" s="112">
        <v>18</v>
      </c>
      <c r="Q465" s="112">
        <v>2</v>
      </c>
      <c r="R465" s="112">
        <v>8</v>
      </c>
      <c r="S465" s="92" t="s">
        <v>138</v>
      </c>
      <c r="T465" s="92" t="s">
        <v>255</v>
      </c>
      <c r="U465" s="92" t="s">
        <v>282</v>
      </c>
      <c r="V465" s="113" t="s">
        <v>283</v>
      </c>
      <c r="W465" s="113" t="s">
        <v>53</v>
      </c>
      <c r="X465" s="113" t="s">
        <v>6</v>
      </c>
      <c r="Y465" s="114" t="s">
        <v>40</v>
      </c>
      <c r="Z465" s="92">
        <f>INDEX($AS$3:$AV$6,MATCH($W465,$AR$3:$AR$6,FALSE),MATCH($Y465,AS$7:$AV$7,FALSE))</f>
        <v>6</v>
      </c>
      <c r="AA465" s="92" t="s">
        <v>254</v>
      </c>
      <c r="AB465" s="92" t="s">
        <v>255</v>
      </c>
      <c r="AC465" s="92" t="s">
        <v>255</v>
      </c>
      <c r="AD465" s="113" t="s">
        <v>255</v>
      </c>
      <c r="AE465" s="113" t="s">
        <v>284</v>
      </c>
      <c r="AF465" s="113" t="s">
        <v>258</v>
      </c>
      <c r="AG4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465" s="109" t="s">
        <v>259</v>
      </c>
      <c r="AI465" s="113" t="s">
        <v>53</v>
      </c>
      <c r="AJ465" s="113" t="s">
        <v>6</v>
      </c>
      <c r="AK465" s="114" t="s">
        <v>201</v>
      </c>
      <c r="AL465" s="92">
        <f t="shared" si="16"/>
        <v>4</v>
      </c>
      <c r="AM4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65" s="118"/>
      <c r="AO465" s="115" t="str">
        <f t="shared" si="17"/>
        <v>SI</v>
      </c>
      <c r="AP46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65" s="92" t="e" vm="14">
        <f>_xlfn.XLOOKUP(año24[[#This Row],[VALORACION DEL RIESGO RESULTANTE CON CONTROLES (Riesgo residual) - INTERPRETACIÓN DEL RIESGO]], Nivel[Calsificación], Nivel[Imagen])</f>
        <v>#VALUE!</v>
      </c>
    </row>
    <row r="466" spans="2:43" ht="91.8" x14ac:dyDescent="0.2">
      <c r="B466" s="92">
        <v>457</v>
      </c>
      <c r="C466" s="92">
        <v>2024</v>
      </c>
      <c r="D466" s="92" t="s">
        <v>244</v>
      </c>
      <c r="E466" s="109" t="s">
        <v>183</v>
      </c>
      <c r="F466" s="109" t="s">
        <v>598</v>
      </c>
      <c r="G466" s="109" t="s">
        <v>427</v>
      </c>
      <c r="H466" s="92" t="s">
        <v>285</v>
      </c>
      <c r="I466" s="92" t="s">
        <v>65</v>
      </c>
      <c r="J466" s="92" t="e" vm="20">
        <f>_xlfn.XLOOKUP(año24[[#This Row],[PELIGRO -Tipo]], Tabla12[Calsificación], Tabla12[Imagen])</f>
        <v>#VALUE!</v>
      </c>
      <c r="K466" s="92" t="s">
        <v>74</v>
      </c>
      <c r="L466" s="92" t="s">
        <v>129</v>
      </c>
      <c r="M466" s="112" t="s">
        <v>249</v>
      </c>
      <c r="N466" s="112" t="s">
        <v>250</v>
      </c>
      <c r="O466" s="112">
        <v>2</v>
      </c>
      <c r="P466" s="112">
        <v>18</v>
      </c>
      <c r="Q466" s="112">
        <v>2</v>
      </c>
      <c r="R466" s="112">
        <v>8</v>
      </c>
      <c r="S466" s="92" t="s">
        <v>138</v>
      </c>
      <c r="T466" s="92"/>
      <c r="U466" s="92"/>
      <c r="V466" s="113" t="s">
        <v>286</v>
      </c>
      <c r="W466" s="113" t="s">
        <v>53</v>
      </c>
      <c r="X466" s="113" t="s">
        <v>6</v>
      </c>
      <c r="Y466" s="114" t="s">
        <v>40</v>
      </c>
      <c r="Z466" s="92">
        <f>INDEX($AS$3:$AV$6,MATCH($W466,$AR$3:$AR$6,FALSE),MATCH($Y466,AS$7:$AV$7,FALSE))</f>
        <v>6</v>
      </c>
      <c r="AA466" s="92" t="s">
        <v>254</v>
      </c>
      <c r="AB466" s="92" t="s">
        <v>255</v>
      </c>
      <c r="AC466" s="92" t="s">
        <v>255</v>
      </c>
      <c r="AD466" s="113"/>
      <c r="AE466" s="113" t="s">
        <v>287</v>
      </c>
      <c r="AF466" s="113" t="s">
        <v>258</v>
      </c>
      <c r="AG4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466" s="109" t="s">
        <v>259</v>
      </c>
      <c r="AI466" s="113" t="s">
        <v>53</v>
      </c>
      <c r="AJ466" s="113" t="s">
        <v>6</v>
      </c>
      <c r="AK466" s="114" t="s">
        <v>201</v>
      </c>
      <c r="AL466" s="92">
        <f t="shared" si="16"/>
        <v>4</v>
      </c>
      <c r="AM4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66" s="118"/>
      <c r="AO466" s="115" t="str">
        <f t="shared" si="17"/>
        <v>SI</v>
      </c>
      <c r="AP4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66" s="92" t="e" vm="14">
        <f>_xlfn.XLOOKUP(año24[[#This Row],[VALORACION DEL RIESGO RESULTANTE CON CONTROLES (Riesgo residual) - INTERPRETACIÓN DEL RIESGO]], Nivel[Calsificación], Nivel[Imagen])</f>
        <v>#VALUE!</v>
      </c>
    </row>
    <row r="467" spans="2:43" ht="71.400000000000006" x14ac:dyDescent="0.2">
      <c r="B467" s="92">
        <v>458</v>
      </c>
      <c r="C467" s="92">
        <v>2024</v>
      </c>
      <c r="D467" s="92" t="s">
        <v>244</v>
      </c>
      <c r="E467" s="109" t="s">
        <v>183</v>
      </c>
      <c r="F467" s="109" t="s">
        <v>598</v>
      </c>
      <c r="G467" s="109" t="s">
        <v>427</v>
      </c>
      <c r="H467" s="92" t="s">
        <v>293</v>
      </c>
      <c r="I467" s="92" t="s">
        <v>70</v>
      </c>
      <c r="J467" s="92" t="e" vm="13">
        <f>_xlfn.XLOOKUP(año24[[#This Row],[PELIGRO -Tipo]], Tabla12[Calsificación], Tabla12[Imagen])</f>
        <v>#VALUE!</v>
      </c>
      <c r="K467" s="92" t="s">
        <v>117</v>
      </c>
      <c r="L467" s="92" t="s">
        <v>128</v>
      </c>
      <c r="M467" s="112" t="s">
        <v>249</v>
      </c>
      <c r="N467" s="112" t="s">
        <v>261</v>
      </c>
      <c r="O467" s="112">
        <v>2</v>
      </c>
      <c r="P467" s="112">
        <v>18</v>
      </c>
      <c r="Q467" s="112">
        <v>2</v>
      </c>
      <c r="R467" s="112">
        <v>8</v>
      </c>
      <c r="S467" s="92" t="s">
        <v>138</v>
      </c>
      <c r="T467" s="92"/>
      <c r="U467" s="92" t="s">
        <v>294</v>
      </c>
      <c r="V467" s="113" t="s">
        <v>295</v>
      </c>
      <c r="W467" s="113" t="s">
        <v>51</v>
      </c>
      <c r="X467" s="113" t="s">
        <v>6</v>
      </c>
      <c r="Y467" s="114" t="s">
        <v>201</v>
      </c>
      <c r="Z467" s="92">
        <f>INDEX($AS$3:$AV$6,MATCH($W467,$AR$3:$AR$6,FALSE),MATCH($Y467,AS$7:$AV$7,FALSE))</f>
        <v>8</v>
      </c>
      <c r="AA467" s="92" t="s">
        <v>254</v>
      </c>
      <c r="AB467" s="92" t="s">
        <v>255</v>
      </c>
      <c r="AC467" s="92" t="s">
        <v>255</v>
      </c>
      <c r="AD467" s="113" t="s">
        <v>255</v>
      </c>
      <c r="AE467" s="113" t="s">
        <v>296</v>
      </c>
      <c r="AF467" s="113" t="s">
        <v>255</v>
      </c>
      <c r="AG4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467" s="109" t="s">
        <v>259</v>
      </c>
      <c r="AI467" s="113" t="s">
        <v>53</v>
      </c>
      <c r="AJ467" s="113" t="s">
        <v>6</v>
      </c>
      <c r="AK467" s="114" t="s">
        <v>201</v>
      </c>
      <c r="AL467" s="92">
        <f t="shared" si="16"/>
        <v>4</v>
      </c>
      <c r="AM4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67" s="118"/>
      <c r="AO467" s="115" t="str">
        <f t="shared" si="17"/>
        <v>SI</v>
      </c>
      <c r="AP46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67" s="92" t="e" vm="14">
        <f>_xlfn.XLOOKUP(año24[[#This Row],[VALORACION DEL RIESGO RESULTANTE CON CONTROLES (Riesgo residual) - INTERPRETACIÓN DEL RIESGO]], Nivel[Calsificación], Nivel[Imagen])</f>
        <v>#VALUE!</v>
      </c>
    </row>
    <row r="468" spans="2:43" ht="122.4" x14ac:dyDescent="0.2">
      <c r="B468" s="92">
        <v>459</v>
      </c>
      <c r="C468" s="92">
        <v>2024</v>
      </c>
      <c r="D468" s="92" t="s">
        <v>244</v>
      </c>
      <c r="E468" s="109" t="s">
        <v>183</v>
      </c>
      <c r="F468" s="109" t="s">
        <v>604</v>
      </c>
      <c r="G468" s="109" t="s">
        <v>427</v>
      </c>
      <c r="H468" s="92" t="s">
        <v>605</v>
      </c>
      <c r="I468" s="92" t="s">
        <v>70</v>
      </c>
      <c r="J468" s="92" t="e" vm="13">
        <f>_xlfn.XLOOKUP(año24[[#This Row],[PELIGRO -Tipo]], Tabla12[Calsificación], Tabla12[Imagen])</f>
        <v>#VALUE!</v>
      </c>
      <c r="K468" s="92" t="s">
        <v>123</v>
      </c>
      <c r="L468" s="92" t="s">
        <v>128</v>
      </c>
      <c r="M468" s="112" t="s">
        <v>249</v>
      </c>
      <c r="N468" s="112" t="s">
        <v>250</v>
      </c>
      <c r="O468" s="112">
        <v>2</v>
      </c>
      <c r="P468" s="112">
        <v>18</v>
      </c>
      <c r="Q468" s="112">
        <v>2</v>
      </c>
      <c r="R468" s="112">
        <v>6</v>
      </c>
      <c r="S468" s="92" t="s">
        <v>138</v>
      </c>
      <c r="T468" s="92" t="s">
        <v>335</v>
      </c>
      <c r="U468" s="92" t="s">
        <v>282</v>
      </c>
      <c r="V468" s="113" t="s">
        <v>336</v>
      </c>
      <c r="W468" s="113" t="s">
        <v>51</v>
      </c>
      <c r="X468" s="113" t="s">
        <v>6</v>
      </c>
      <c r="Y468" s="114" t="s">
        <v>201</v>
      </c>
      <c r="Z468" s="92">
        <f>INDEX($AS$3:$AV$6,MATCH($W468,$AR$3:$AR$6,FALSE),MATCH($Y468,AS$7:$AV$7,FALSE))</f>
        <v>8</v>
      </c>
      <c r="AA468" s="92" t="s">
        <v>254</v>
      </c>
      <c r="AB468" s="92"/>
      <c r="AC468" s="92"/>
      <c r="AD468" s="113"/>
      <c r="AE468" s="113" t="s">
        <v>337</v>
      </c>
      <c r="AF468" s="113" t="s">
        <v>258</v>
      </c>
      <c r="AG4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468" s="109" t="s">
        <v>259</v>
      </c>
      <c r="AI468" s="113" t="s">
        <v>53</v>
      </c>
      <c r="AJ468" s="113" t="s">
        <v>6</v>
      </c>
      <c r="AK468" s="114" t="s">
        <v>201</v>
      </c>
      <c r="AL468" s="92">
        <f t="shared" si="16"/>
        <v>4</v>
      </c>
      <c r="AM4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68" s="118"/>
      <c r="AO468" s="115" t="str">
        <f t="shared" si="17"/>
        <v>SI</v>
      </c>
      <c r="AP46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68" s="92" t="e" vm="14">
        <f>_xlfn.XLOOKUP(año24[[#This Row],[VALORACION DEL RIESGO RESULTANTE CON CONTROLES (Riesgo residual) - INTERPRETACIÓN DEL RIESGO]], Nivel[Calsificación], Nivel[Imagen])</f>
        <v>#VALUE!</v>
      </c>
    </row>
    <row r="469" spans="2:43" ht="244.8" x14ac:dyDescent="0.2">
      <c r="B469" s="92">
        <v>460</v>
      </c>
      <c r="C469" s="92">
        <v>2024</v>
      </c>
      <c r="D469" s="92" t="s">
        <v>244</v>
      </c>
      <c r="E469" s="109" t="s">
        <v>183</v>
      </c>
      <c r="F469" s="109" t="s">
        <v>604</v>
      </c>
      <c r="G469" s="109" t="s">
        <v>427</v>
      </c>
      <c r="H469" s="92" t="s">
        <v>535</v>
      </c>
      <c r="I469" s="92" t="s">
        <v>70</v>
      </c>
      <c r="J469" s="92" t="e" vm="13">
        <f>_xlfn.XLOOKUP(año24[[#This Row],[PELIGRO -Tipo]], Tabla12[Calsificación], Tabla12[Imagen])</f>
        <v>#VALUE!</v>
      </c>
      <c r="K469" s="92" t="s">
        <v>79</v>
      </c>
      <c r="L469" s="92" t="s">
        <v>128</v>
      </c>
      <c r="M469" s="112" t="s">
        <v>249</v>
      </c>
      <c r="N469" s="112" t="s">
        <v>250</v>
      </c>
      <c r="O469" s="112">
        <v>2</v>
      </c>
      <c r="P469" s="112">
        <v>55</v>
      </c>
      <c r="Q469" s="112">
        <v>2</v>
      </c>
      <c r="R469" s="112">
        <v>8</v>
      </c>
      <c r="S469" s="92" t="s">
        <v>138</v>
      </c>
      <c r="T469" s="92"/>
      <c r="U469" s="92" t="s">
        <v>339</v>
      </c>
      <c r="V469" s="113" t="s">
        <v>301</v>
      </c>
      <c r="W469" s="113" t="s">
        <v>52</v>
      </c>
      <c r="X469" s="113" t="s">
        <v>6</v>
      </c>
      <c r="Y469" s="114" t="s">
        <v>40</v>
      </c>
      <c r="Z469" s="92">
        <f>INDEX($AS$3:$AV$6,MATCH($W469,$AR$3:$AR$6,FALSE),MATCH($Y469,AS$7:$AV$7,FALSE))</f>
        <v>9</v>
      </c>
      <c r="AA469" s="92" t="s">
        <v>254</v>
      </c>
      <c r="AB469" s="92" t="s">
        <v>255</v>
      </c>
      <c r="AC469" s="92" t="s">
        <v>255</v>
      </c>
      <c r="AD469" s="113" t="s">
        <v>302</v>
      </c>
      <c r="AE469" s="113" t="s">
        <v>303</v>
      </c>
      <c r="AF469" s="113" t="s">
        <v>258</v>
      </c>
      <c r="AG4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69" s="109" t="s">
        <v>259</v>
      </c>
      <c r="AI469" s="113" t="s">
        <v>53</v>
      </c>
      <c r="AJ469" s="113" t="s">
        <v>6</v>
      </c>
      <c r="AK469" s="114" t="s">
        <v>201</v>
      </c>
      <c r="AL469" s="92">
        <f t="shared" si="16"/>
        <v>4</v>
      </c>
      <c r="AM4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69" s="118" t="s">
        <v>606</v>
      </c>
      <c r="AO469" s="115" t="str">
        <f t="shared" si="17"/>
        <v>SI</v>
      </c>
      <c r="AP46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69" s="92" t="e" vm="14">
        <f>_xlfn.XLOOKUP(año24[[#This Row],[VALORACION DEL RIESGO RESULTANTE CON CONTROLES (Riesgo residual) - INTERPRETACIÓN DEL RIESGO]], Nivel[Calsificación], Nivel[Imagen])</f>
        <v>#VALUE!</v>
      </c>
    </row>
    <row r="470" spans="2:43" ht="102" x14ac:dyDescent="0.2">
      <c r="B470" s="92">
        <v>461</v>
      </c>
      <c r="C470" s="92">
        <v>2024</v>
      </c>
      <c r="D470" s="92" t="s">
        <v>244</v>
      </c>
      <c r="E470" s="109" t="s">
        <v>183</v>
      </c>
      <c r="F470" s="109" t="s">
        <v>604</v>
      </c>
      <c r="G470" s="109" t="s">
        <v>427</v>
      </c>
      <c r="H470" s="92" t="s">
        <v>430</v>
      </c>
      <c r="I470" s="92" t="s">
        <v>69</v>
      </c>
      <c r="J470" s="92" t="e" vm="21">
        <f>_xlfn.XLOOKUP(año24[[#This Row],[PELIGRO -Tipo]], Tabla12[Calsificación], Tabla12[Imagen])</f>
        <v>#VALUE!</v>
      </c>
      <c r="K470" s="92" t="s">
        <v>78</v>
      </c>
      <c r="L470" s="92" t="s">
        <v>129</v>
      </c>
      <c r="M470" s="112" t="s">
        <v>249</v>
      </c>
      <c r="N470" s="112" t="s">
        <v>250</v>
      </c>
      <c r="O470" s="112">
        <v>2</v>
      </c>
      <c r="P470" s="112">
        <v>18</v>
      </c>
      <c r="Q470" s="112">
        <v>2</v>
      </c>
      <c r="R470" s="112">
        <v>8</v>
      </c>
      <c r="S470" s="92" t="s">
        <v>138</v>
      </c>
      <c r="T470" s="92"/>
      <c r="U470" s="92" t="s">
        <v>318</v>
      </c>
      <c r="V470" s="113" t="s">
        <v>319</v>
      </c>
      <c r="W470" s="113" t="s">
        <v>52</v>
      </c>
      <c r="X470" s="113" t="s">
        <v>6</v>
      </c>
      <c r="Y470" s="114" t="s">
        <v>40</v>
      </c>
      <c r="Z470" s="92">
        <f>INDEX($AS$3:$AV$6,MATCH($W470,$AR$3:$AR$6,FALSE),MATCH($Y470,AS$7:$AV$7,FALSE))</f>
        <v>9</v>
      </c>
      <c r="AA470" s="92" t="s">
        <v>254</v>
      </c>
      <c r="AB470" s="92" t="s">
        <v>255</v>
      </c>
      <c r="AC470" s="92" t="s">
        <v>255</v>
      </c>
      <c r="AD470" s="113" t="s">
        <v>255</v>
      </c>
      <c r="AE470" s="113" t="s">
        <v>320</v>
      </c>
      <c r="AF470" s="113" t="s">
        <v>258</v>
      </c>
      <c r="AG4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470" s="109" t="s">
        <v>259</v>
      </c>
      <c r="AI470" s="113" t="s">
        <v>53</v>
      </c>
      <c r="AJ470" s="113" t="s">
        <v>6</v>
      </c>
      <c r="AK470" s="114" t="s">
        <v>201</v>
      </c>
      <c r="AL470" s="92">
        <f t="shared" si="16"/>
        <v>4</v>
      </c>
      <c r="AM4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70" s="118"/>
      <c r="AO470" s="115" t="str">
        <f t="shared" si="17"/>
        <v>SI</v>
      </c>
      <c r="AP47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70" s="92" t="e" vm="14">
        <f>_xlfn.XLOOKUP(año24[[#This Row],[VALORACION DEL RIESGO RESULTANTE CON CONTROLES (Riesgo residual) - INTERPRETACIÓN DEL RIESGO]], Nivel[Calsificación], Nivel[Imagen])</f>
        <v>#VALUE!</v>
      </c>
    </row>
    <row r="471" spans="2:43" ht="81.599999999999994" x14ac:dyDescent="0.2">
      <c r="B471" s="92">
        <v>462</v>
      </c>
      <c r="C471" s="92">
        <v>2024</v>
      </c>
      <c r="D471" s="92" t="s">
        <v>244</v>
      </c>
      <c r="E471" s="109" t="s">
        <v>183</v>
      </c>
      <c r="F471" s="109" t="s">
        <v>604</v>
      </c>
      <c r="G471" s="109" t="s">
        <v>427</v>
      </c>
      <c r="H471" s="92" t="s">
        <v>408</v>
      </c>
      <c r="I471" s="92" t="s">
        <v>68</v>
      </c>
      <c r="J471" s="92" t="e" vm="17">
        <f>_xlfn.XLOOKUP(año24[[#This Row],[PELIGRO -Tipo]], Tabla12[Calsificación], Tabla12[Imagen])</f>
        <v>#VALUE!</v>
      </c>
      <c r="K471" s="92" t="s">
        <v>77</v>
      </c>
      <c r="L471" s="92" t="s">
        <v>129</v>
      </c>
      <c r="M471" s="112" t="s">
        <v>249</v>
      </c>
      <c r="N471" s="112" t="s">
        <v>250</v>
      </c>
      <c r="O471" s="112">
        <v>2</v>
      </c>
      <c r="P471" s="112">
        <v>18</v>
      </c>
      <c r="Q471" s="112">
        <v>2</v>
      </c>
      <c r="R471" s="112">
        <v>8</v>
      </c>
      <c r="S471" s="92" t="s">
        <v>138</v>
      </c>
      <c r="T471" s="92" t="s">
        <v>267</v>
      </c>
      <c r="U471" s="92" t="s">
        <v>268</v>
      </c>
      <c r="V471" s="113" t="s">
        <v>269</v>
      </c>
      <c r="W471" s="113" t="s">
        <v>53</v>
      </c>
      <c r="X471" s="113" t="s">
        <v>6</v>
      </c>
      <c r="Y471" s="114" t="s">
        <v>201</v>
      </c>
      <c r="Z471" s="92">
        <f>INDEX($AS$3:$AV$6,MATCH($W471,$AR$3:$AR$6,FALSE),MATCH($Y471,AS$7:$AV$7,FALSE))</f>
        <v>4</v>
      </c>
      <c r="AA471" s="92" t="s">
        <v>254</v>
      </c>
      <c r="AB471" s="92" t="s">
        <v>255</v>
      </c>
      <c r="AC471" s="92" t="s">
        <v>255</v>
      </c>
      <c r="AD471" s="113" t="s">
        <v>255</v>
      </c>
      <c r="AE471" s="113" t="s">
        <v>270</v>
      </c>
      <c r="AF471" s="113" t="s">
        <v>255</v>
      </c>
      <c r="AG4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71" s="109" t="s">
        <v>259</v>
      </c>
      <c r="AI471" s="113" t="s">
        <v>54</v>
      </c>
      <c r="AJ471" s="113" t="s">
        <v>6</v>
      </c>
      <c r="AK471" s="114" t="s">
        <v>201</v>
      </c>
      <c r="AL471" s="92">
        <f t="shared" si="16"/>
        <v>2</v>
      </c>
      <c r="AM4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71" s="118"/>
      <c r="AO471" s="115" t="str">
        <f t="shared" si="17"/>
        <v>SI</v>
      </c>
      <c r="AP47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71" s="92" t="e" vm="16">
        <f>_xlfn.XLOOKUP(año24[[#This Row],[VALORACION DEL RIESGO RESULTANTE CON CONTROLES (Riesgo residual) - INTERPRETACIÓN DEL RIESGO]], Nivel[Calsificación], Nivel[Imagen])</f>
        <v>#VALUE!</v>
      </c>
    </row>
    <row r="472" spans="2:43" ht="81.599999999999994" x14ac:dyDescent="0.2">
      <c r="B472" s="92">
        <v>463</v>
      </c>
      <c r="C472" s="92">
        <v>2024</v>
      </c>
      <c r="D472" s="92" t="s">
        <v>244</v>
      </c>
      <c r="E472" s="109" t="s">
        <v>183</v>
      </c>
      <c r="F472" s="109" t="s">
        <v>604</v>
      </c>
      <c r="G472" s="109" t="s">
        <v>427</v>
      </c>
      <c r="H472" s="92" t="s">
        <v>271</v>
      </c>
      <c r="I472" s="92" t="s">
        <v>68</v>
      </c>
      <c r="J472" s="92" t="e" vm="17">
        <f>_xlfn.XLOOKUP(año24[[#This Row],[PELIGRO -Tipo]], Tabla12[Calsificación], Tabla12[Imagen])</f>
        <v>#VALUE!</v>
      </c>
      <c r="K472" s="92" t="s">
        <v>93</v>
      </c>
      <c r="L472" s="92" t="s">
        <v>129</v>
      </c>
      <c r="M472" s="112" t="s">
        <v>249</v>
      </c>
      <c r="N472" s="112" t="s">
        <v>250</v>
      </c>
      <c r="O472" s="112">
        <v>2</v>
      </c>
      <c r="P472" s="112">
        <v>18</v>
      </c>
      <c r="Q472" s="112">
        <v>2</v>
      </c>
      <c r="R472" s="112">
        <v>8</v>
      </c>
      <c r="S472" s="92" t="s">
        <v>138</v>
      </c>
      <c r="T472" s="92" t="s">
        <v>267</v>
      </c>
      <c r="U472" s="92" t="s">
        <v>268</v>
      </c>
      <c r="V472" s="113" t="s">
        <v>269</v>
      </c>
      <c r="W472" s="113" t="s">
        <v>53</v>
      </c>
      <c r="X472" s="113" t="s">
        <v>6</v>
      </c>
      <c r="Y472" s="114" t="s">
        <v>201</v>
      </c>
      <c r="Z472" s="92">
        <f>INDEX($AS$3:$AV$6,MATCH($W472,$AR$3:$AR$6,FALSE),MATCH($Y472,AS$7:$AV$7,FALSE))</f>
        <v>4</v>
      </c>
      <c r="AA472" s="92" t="s">
        <v>254</v>
      </c>
      <c r="AB472" s="92" t="s">
        <v>255</v>
      </c>
      <c r="AC472" s="92" t="s">
        <v>255</v>
      </c>
      <c r="AD472" s="113" t="s">
        <v>255</v>
      </c>
      <c r="AE472" s="113" t="s">
        <v>270</v>
      </c>
      <c r="AF472" s="113" t="s">
        <v>255</v>
      </c>
      <c r="AG4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72" s="109" t="s">
        <v>259</v>
      </c>
      <c r="AI472" s="113" t="s">
        <v>54</v>
      </c>
      <c r="AJ472" s="113" t="s">
        <v>6</v>
      </c>
      <c r="AK472" s="114" t="s">
        <v>201</v>
      </c>
      <c r="AL472" s="92">
        <f t="shared" si="16"/>
        <v>2</v>
      </c>
      <c r="AM4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72" s="118"/>
      <c r="AO472" s="115" t="str">
        <f t="shared" si="17"/>
        <v>SI</v>
      </c>
      <c r="AP47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72" s="92" t="e" vm="16">
        <f>_xlfn.XLOOKUP(año24[[#This Row],[VALORACION DEL RIESGO RESULTANTE CON CONTROLES (Riesgo residual) - INTERPRETACIÓN DEL RIESGO]], Nivel[Calsificación], Nivel[Imagen])</f>
        <v>#VALUE!</v>
      </c>
    </row>
    <row r="473" spans="2:43" ht="81.599999999999994" x14ac:dyDescent="0.2">
      <c r="B473" s="92">
        <v>464</v>
      </c>
      <c r="C473" s="92">
        <v>2024</v>
      </c>
      <c r="D473" s="92" t="s">
        <v>244</v>
      </c>
      <c r="E473" s="109" t="s">
        <v>183</v>
      </c>
      <c r="F473" s="109" t="s">
        <v>604</v>
      </c>
      <c r="G473" s="109" t="s">
        <v>427</v>
      </c>
      <c r="H473" s="92" t="s">
        <v>266</v>
      </c>
      <c r="I473" s="92" t="s">
        <v>68</v>
      </c>
      <c r="J473" s="92" t="e" vm="17">
        <f>_xlfn.XLOOKUP(año24[[#This Row],[PELIGRO -Tipo]], Tabla12[Calsificación], Tabla12[Imagen])</f>
        <v>#VALUE!</v>
      </c>
      <c r="K473" s="92" t="s">
        <v>101</v>
      </c>
      <c r="L473" s="92" t="s">
        <v>129</v>
      </c>
      <c r="M473" s="112" t="s">
        <v>249</v>
      </c>
      <c r="N473" s="112" t="s">
        <v>250</v>
      </c>
      <c r="O473" s="112">
        <v>2</v>
      </c>
      <c r="P473" s="112">
        <v>18</v>
      </c>
      <c r="Q473" s="112">
        <v>2</v>
      </c>
      <c r="R473" s="112">
        <v>8</v>
      </c>
      <c r="S473" s="92" t="s">
        <v>138</v>
      </c>
      <c r="T473" s="92" t="s">
        <v>267</v>
      </c>
      <c r="U473" s="92" t="s">
        <v>268</v>
      </c>
      <c r="V473" s="113" t="s">
        <v>269</v>
      </c>
      <c r="W473" s="113" t="s">
        <v>53</v>
      </c>
      <c r="X473" s="113" t="s">
        <v>6</v>
      </c>
      <c r="Y473" s="114" t="s">
        <v>201</v>
      </c>
      <c r="Z473" s="92">
        <f>INDEX($AS$3:$AV$6,MATCH($W473,$AR$3:$AR$6,FALSE),MATCH($Y473,AS$7:$AV$7,FALSE))</f>
        <v>4</v>
      </c>
      <c r="AA473" s="92" t="s">
        <v>254</v>
      </c>
      <c r="AB473" s="92" t="s">
        <v>255</v>
      </c>
      <c r="AC473" s="92" t="s">
        <v>255</v>
      </c>
      <c r="AD473" s="113" t="s">
        <v>255</v>
      </c>
      <c r="AE473" s="113" t="s">
        <v>270</v>
      </c>
      <c r="AF473" s="113" t="s">
        <v>255</v>
      </c>
      <c r="AG4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73" s="109" t="s">
        <v>259</v>
      </c>
      <c r="AI473" s="113" t="s">
        <v>54</v>
      </c>
      <c r="AJ473" s="113" t="s">
        <v>6</v>
      </c>
      <c r="AK473" s="114" t="s">
        <v>201</v>
      </c>
      <c r="AL473" s="92">
        <f t="shared" si="16"/>
        <v>2</v>
      </c>
      <c r="AM4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73" s="118"/>
      <c r="AO473" s="115" t="str">
        <f t="shared" si="17"/>
        <v>SI</v>
      </c>
      <c r="AP47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73" s="92" t="e" vm="16">
        <f>_xlfn.XLOOKUP(año24[[#This Row],[VALORACION DEL RIESGO RESULTANTE CON CONTROLES (Riesgo residual) - INTERPRETACIÓN DEL RIESGO]], Nivel[Calsificación], Nivel[Imagen])</f>
        <v>#VALUE!</v>
      </c>
    </row>
    <row r="474" spans="2:43" ht="81.599999999999994" x14ac:dyDescent="0.2">
      <c r="B474" s="92">
        <v>465</v>
      </c>
      <c r="C474" s="92">
        <v>2024</v>
      </c>
      <c r="D474" s="92" t="s">
        <v>244</v>
      </c>
      <c r="E474" s="109" t="s">
        <v>183</v>
      </c>
      <c r="F474" s="109" t="s">
        <v>604</v>
      </c>
      <c r="G474" s="109" t="s">
        <v>427</v>
      </c>
      <c r="H474" s="92" t="s">
        <v>277</v>
      </c>
      <c r="I474" s="92" t="s">
        <v>68</v>
      </c>
      <c r="J474" s="92" t="e" vm="17">
        <f>_xlfn.XLOOKUP(año24[[#This Row],[PELIGRO -Tipo]], Tabla12[Calsificación], Tabla12[Imagen])</f>
        <v>#VALUE!</v>
      </c>
      <c r="K474" s="92" t="s">
        <v>85</v>
      </c>
      <c r="L474" s="92" t="s">
        <v>129</v>
      </c>
      <c r="M474" s="112" t="s">
        <v>249</v>
      </c>
      <c r="N474" s="112" t="s">
        <v>250</v>
      </c>
      <c r="O474" s="112">
        <v>2</v>
      </c>
      <c r="P474" s="112">
        <v>18</v>
      </c>
      <c r="Q474" s="112">
        <v>2</v>
      </c>
      <c r="R474" s="112">
        <v>8</v>
      </c>
      <c r="S474" s="92" t="s">
        <v>138</v>
      </c>
      <c r="T474" s="92" t="s">
        <v>267</v>
      </c>
      <c r="U474" s="92" t="s">
        <v>268</v>
      </c>
      <c r="V474" s="113" t="s">
        <v>269</v>
      </c>
      <c r="W474" s="113" t="s">
        <v>53</v>
      </c>
      <c r="X474" s="113" t="s">
        <v>6</v>
      </c>
      <c r="Y474" s="114" t="s">
        <v>201</v>
      </c>
      <c r="Z474" s="92">
        <f>INDEX($AS$3:$AV$6,MATCH($W474,$AR$3:$AR$6,FALSE),MATCH($Y474,AS$7:$AV$7,FALSE))</f>
        <v>4</v>
      </c>
      <c r="AA474" s="92" t="s">
        <v>254</v>
      </c>
      <c r="AB474" s="92" t="s">
        <v>255</v>
      </c>
      <c r="AC474" s="92" t="s">
        <v>255</v>
      </c>
      <c r="AD474" s="113" t="s">
        <v>255</v>
      </c>
      <c r="AE474" s="113" t="s">
        <v>270</v>
      </c>
      <c r="AF474" s="113" t="s">
        <v>255</v>
      </c>
      <c r="AG4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74" s="109" t="s">
        <v>259</v>
      </c>
      <c r="AI474" s="113" t="s">
        <v>54</v>
      </c>
      <c r="AJ474" s="113" t="s">
        <v>6</v>
      </c>
      <c r="AK474" s="114" t="s">
        <v>201</v>
      </c>
      <c r="AL474" s="92">
        <f t="shared" si="16"/>
        <v>2</v>
      </c>
      <c r="AM4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74" s="118"/>
      <c r="AO474" s="115" t="str">
        <f t="shared" si="17"/>
        <v>SI</v>
      </c>
      <c r="AP47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74" s="92" t="e" vm="16">
        <f>_xlfn.XLOOKUP(año24[[#This Row],[VALORACION DEL RIESGO RESULTANTE CON CONTROLES (Riesgo residual) - INTERPRETACIÓN DEL RIESGO]], Nivel[Calsificación], Nivel[Imagen])</f>
        <v>#VALUE!</v>
      </c>
    </row>
    <row r="475" spans="2:43" ht="244.8" x14ac:dyDescent="0.2">
      <c r="B475" s="92">
        <v>466</v>
      </c>
      <c r="C475" s="92">
        <v>2024</v>
      </c>
      <c r="D475" s="92" t="s">
        <v>244</v>
      </c>
      <c r="E475" s="109" t="s">
        <v>183</v>
      </c>
      <c r="F475" s="109" t="s">
        <v>604</v>
      </c>
      <c r="G475" s="109" t="s">
        <v>427</v>
      </c>
      <c r="H475" s="92" t="s">
        <v>607</v>
      </c>
      <c r="I475" s="92" t="s">
        <v>70</v>
      </c>
      <c r="J475" s="92" t="e" vm="13">
        <f>_xlfn.XLOOKUP(año24[[#This Row],[PELIGRO -Tipo]], Tabla12[Calsificación], Tabla12[Imagen])</f>
        <v>#VALUE!</v>
      </c>
      <c r="K475" s="92" t="s">
        <v>79</v>
      </c>
      <c r="L475" s="92" t="s">
        <v>128</v>
      </c>
      <c r="M475" s="112" t="s">
        <v>249</v>
      </c>
      <c r="N475" s="112" t="s">
        <v>250</v>
      </c>
      <c r="O475" s="112">
        <v>2</v>
      </c>
      <c r="P475" s="112">
        <v>22</v>
      </c>
      <c r="Q475" s="112">
        <v>2</v>
      </c>
      <c r="R475" s="112">
        <v>8</v>
      </c>
      <c r="S475" s="92" t="s">
        <v>138</v>
      </c>
      <c r="T475" s="92"/>
      <c r="U475" s="92" t="s">
        <v>339</v>
      </c>
      <c r="V475" s="113" t="s">
        <v>301</v>
      </c>
      <c r="W475" s="113" t="s">
        <v>52</v>
      </c>
      <c r="X475" s="113" t="s">
        <v>6</v>
      </c>
      <c r="Y475" s="114" t="s">
        <v>40</v>
      </c>
      <c r="Z475" s="92">
        <f>INDEX($AS$3:$AV$6,MATCH($W475,$AR$3:$AR$6,FALSE),MATCH($Y475,AS$7:$AV$7,FALSE))</f>
        <v>9</v>
      </c>
      <c r="AA475" s="92" t="s">
        <v>254</v>
      </c>
      <c r="AB475" s="92" t="s">
        <v>255</v>
      </c>
      <c r="AC475" s="92" t="s">
        <v>255</v>
      </c>
      <c r="AD475" s="113" t="s">
        <v>302</v>
      </c>
      <c r="AE475" s="113" t="s">
        <v>303</v>
      </c>
      <c r="AF475" s="113" t="s">
        <v>258</v>
      </c>
      <c r="AG4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75" s="109" t="s">
        <v>259</v>
      </c>
      <c r="AI475" s="113" t="s">
        <v>53</v>
      </c>
      <c r="AJ475" s="113" t="s">
        <v>6</v>
      </c>
      <c r="AK475" s="114" t="s">
        <v>201</v>
      </c>
      <c r="AL475" s="92">
        <f t="shared" si="16"/>
        <v>4</v>
      </c>
      <c r="AM4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75" s="118"/>
      <c r="AO475" s="115" t="str">
        <f t="shared" si="17"/>
        <v>SI</v>
      </c>
      <c r="AP4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75" s="92" t="e" vm="14">
        <f>_xlfn.XLOOKUP(año24[[#This Row],[VALORACION DEL RIESGO RESULTANTE CON CONTROLES (Riesgo residual) - INTERPRETACIÓN DEL RIESGO]], Nivel[Calsificación], Nivel[Imagen])</f>
        <v>#VALUE!</v>
      </c>
    </row>
    <row r="476" spans="2:43" ht="81.599999999999994" x14ac:dyDescent="0.2">
      <c r="B476" s="92">
        <v>467</v>
      </c>
      <c r="C476" s="92">
        <v>2024</v>
      </c>
      <c r="D476" s="92" t="s">
        <v>244</v>
      </c>
      <c r="E476" s="109" t="s">
        <v>183</v>
      </c>
      <c r="F476" s="109" t="s">
        <v>604</v>
      </c>
      <c r="G476" s="109" t="s">
        <v>427</v>
      </c>
      <c r="H476" s="92" t="s">
        <v>433</v>
      </c>
      <c r="I476" s="92" t="s">
        <v>66</v>
      </c>
      <c r="J476" s="92" t="e" vm="19">
        <f>_xlfn.XLOOKUP(año24[[#This Row],[PELIGRO -Tipo]], Tabla12[Calsificación], Tabla12[Imagen])</f>
        <v>#VALUE!</v>
      </c>
      <c r="K476" s="92" t="s">
        <v>75</v>
      </c>
      <c r="L476" s="92" t="s">
        <v>129</v>
      </c>
      <c r="M476" s="112" t="s">
        <v>249</v>
      </c>
      <c r="N476" s="112" t="s">
        <v>250</v>
      </c>
      <c r="O476" s="112">
        <v>2</v>
      </c>
      <c r="P476" s="112">
        <v>18</v>
      </c>
      <c r="Q476" s="112">
        <v>2</v>
      </c>
      <c r="R476" s="112">
        <v>8</v>
      </c>
      <c r="S476" s="92" t="s">
        <v>138</v>
      </c>
      <c r="T476" s="92" t="s">
        <v>343</v>
      </c>
      <c r="U476" s="92" t="s">
        <v>344</v>
      </c>
      <c r="V476" s="113" t="s">
        <v>345</v>
      </c>
      <c r="W476" s="113" t="s">
        <v>52</v>
      </c>
      <c r="X476" s="113" t="s">
        <v>6</v>
      </c>
      <c r="Y476" s="114" t="s">
        <v>201</v>
      </c>
      <c r="Z476" s="92">
        <f>INDEX($AS$3:$AV$6,MATCH($W476,$AR$3:$AR$6,FALSE),MATCH($Y476,AS$7:$AV$7,FALSE))</f>
        <v>6</v>
      </c>
      <c r="AA476" s="92" t="s">
        <v>254</v>
      </c>
      <c r="AB476" s="92"/>
      <c r="AC476" s="92"/>
      <c r="AD476" s="113" t="s">
        <v>346</v>
      </c>
      <c r="AE476" s="113" t="s">
        <v>347</v>
      </c>
      <c r="AF476" s="113" t="s">
        <v>258</v>
      </c>
      <c r="AG4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476" s="109" t="s">
        <v>259</v>
      </c>
      <c r="AI476" s="113" t="s">
        <v>53</v>
      </c>
      <c r="AJ476" s="113" t="s">
        <v>6</v>
      </c>
      <c r="AK476" s="114" t="s">
        <v>201</v>
      </c>
      <c r="AL476" s="92">
        <f t="shared" si="16"/>
        <v>4</v>
      </c>
      <c r="AM4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76" s="118"/>
      <c r="AO476" s="115" t="str">
        <f t="shared" si="17"/>
        <v>SI</v>
      </c>
      <c r="AP4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76" s="92" t="e" vm="14">
        <f>_xlfn.XLOOKUP(año24[[#This Row],[VALORACION DEL RIESGO RESULTANTE CON CONTROLES (Riesgo residual) - INTERPRETACIÓN DEL RIESGO]], Nivel[Calsificación], Nivel[Imagen])</f>
        <v>#VALUE!</v>
      </c>
    </row>
    <row r="477" spans="2:43" ht="244.8" x14ac:dyDescent="0.2">
      <c r="B477" s="92">
        <v>468</v>
      </c>
      <c r="C477" s="92">
        <v>2024</v>
      </c>
      <c r="D477" s="92" t="s">
        <v>244</v>
      </c>
      <c r="E477" s="109" t="s">
        <v>183</v>
      </c>
      <c r="F477" s="109" t="s">
        <v>604</v>
      </c>
      <c r="G477" s="109" t="s">
        <v>427</v>
      </c>
      <c r="H477" s="92" t="s">
        <v>608</v>
      </c>
      <c r="I477" s="92" t="s">
        <v>70</v>
      </c>
      <c r="J477" s="92" t="e" vm="13">
        <f>_xlfn.XLOOKUP(año24[[#This Row],[PELIGRO -Tipo]], Tabla12[Calsificación], Tabla12[Imagen])</f>
        <v>#VALUE!</v>
      </c>
      <c r="K477" s="92" t="s">
        <v>79</v>
      </c>
      <c r="L477" s="92" t="s">
        <v>128</v>
      </c>
      <c r="M477" s="112" t="s">
        <v>249</v>
      </c>
      <c r="N477" s="112" t="s">
        <v>250</v>
      </c>
      <c r="O477" s="112">
        <v>2</v>
      </c>
      <c r="P477" s="112">
        <v>18</v>
      </c>
      <c r="Q477" s="112">
        <v>2</v>
      </c>
      <c r="R477" s="112">
        <v>8</v>
      </c>
      <c r="S477" s="92" t="s">
        <v>138</v>
      </c>
      <c r="T477" s="92" t="s">
        <v>310</v>
      </c>
      <c r="U477" s="92" t="s">
        <v>609</v>
      </c>
      <c r="V477" s="113" t="s">
        <v>301</v>
      </c>
      <c r="W477" s="113" t="s">
        <v>52</v>
      </c>
      <c r="X477" s="113" t="s">
        <v>6</v>
      </c>
      <c r="Y477" s="114" t="s">
        <v>40</v>
      </c>
      <c r="Z477" s="92">
        <f>INDEX($AS$3:$AV$6,MATCH($W477,$AR$3:$AR$6,FALSE),MATCH($Y477,AS$7:$AV$7,FALSE))</f>
        <v>9</v>
      </c>
      <c r="AA477" s="92" t="s">
        <v>254</v>
      </c>
      <c r="AB477" s="92" t="s">
        <v>255</v>
      </c>
      <c r="AC477" s="92" t="s">
        <v>255</v>
      </c>
      <c r="AD477" s="113" t="s">
        <v>302</v>
      </c>
      <c r="AE477" s="113" t="s">
        <v>303</v>
      </c>
      <c r="AF477" s="113" t="s">
        <v>258</v>
      </c>
      <c r="AG4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77" s="109" t="s">
        <v>259</v>
      </c>
      <c r="AI477" s="113" t="s">
        <v>53</v>
      </c>
      <c r="AJ477" s="113" t="s">
        <v>6</v>
      </c>
      <c r="AK477" s="114" t="s">
        <v>201</v>
      </c>
      <c r="AL477" s="92">
        <f t="shared" si="16"/>
        <v>4</v>
      </c>
      <c r="AM4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77" s="118"/>
      <c r="AO477" s="115" t="str">
        <f t="shared" si="17"/>
        <v>SI</v>
      </c>
      <c r="AP4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77" s="92" t="e" vm="14">
        <f>_xlfn.XLOOKUP(año24[[#This Row],[VALORACION DEL RIESGO RESULTANTE CON CONTROLES (Riesgo residual) - INTERPRETACIÓN DEL RIESGO]], Nivel[Calsificación], Nivel[Imagen])</f>
        <v>#VALUE!</v>
      </c>
    </row>
    <row r="478" spans="2:43" ht="132.6" x14ac:dyDescent="0.2">
      <c r="B478" s="92">
        <v>469</v>
      </c>
      <c r="C478" s="92">
        <v>2024</v>
      </c>
      <c r="D478" s="92" t="s">
        <v>244</v>
      </c>
      <c r="E478" s="109" t="s">
        <v>183</v>
      </c>
      <c r="F478" s="109" t="s">
        <v>604</v>
      </c>
      <c r="G478" s="109" t="s">
        <v>427</v>
      </c>
      <c r="H478" s="92" t="s">
        <v>278</v>
      </c>
      <c r="I478" s="92" t="s">
        <v>66</v>
      </c>
      <c r="J478" s="92" t="e" vm="19">
        <f>_xlfn.XLOOKUP(año24[[#This Row],[PELIGRO -Tipo]], Tabla12[Calsificación], Tabla12[Imagen])</f>
        <v>#VALUE!</v>
      </c>
      <c r="K478" s="92" t="s">
        <v>121</v>
      </c>
      <c r="L478" s="92" t="s">
        <v>129</v>
      </c>
      <c r="M478" s="112" t="s">
        <v>249</v>
      </c>
      <c r="N478" s="112" t="s">
        <v>250</v>
      </c>
      <c r="O478" s="112">
        <v>2</v>
      </c>
      <c r="P478" s="112">
        <v>18</v>
      </c>
      <c r="Q478" s="112">
        <v>2</v>
      </c>
      <c r="R478" s="112">
        <v>4</v>
      </c>
      <c r="S478" s="92" t="s">
        <v>138</v>
      </c>
      <c r="T478" s="92" t="s">
        <v>255</v>
      </c>
      <c r="U478" s="92" t="s">
        <v>255</v>
      </c>
      <c r="V478" s="113" t="s">
        <v>279</v>
      </c>
      <c r="W478" s="113" t="s">
        <v>53</v>
      </c>
      <c r="X478" s="113" t="s">
        <v>6</v>
      </c>
      <c r="Y478" s="114" t="s">
        <v>40</v>
      </c>
      <c r="Z478" s="92">
        <f>INDEX($AS$3:$AV$6,MATCH($W478,$AR$3:$AR$6,FALSE),MATCH($Y478,AS$7:$AV$7,FALSE))</f>
        <v>6</v>
      </c>
      <c r="AA478" s="92" t="s">
        <v>254</v>
      </c>
      <c r="AB478" s="92" t="s">
        <v>255</v>
      </c>
      <c r="AC478" s="92" t="s">
        <v>255</v>
      </c>
      <c r="AD478" s="113" t="s">
        <v>255</v>
      </c>
      <c r="AE478" s="113" t="s">
        <v>280</v>
      </c>
      <c r="AF478" s="113" t="s">
        <v>258</v>
      </c>
      <c r="AG4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478" s="109" t="s">
        <v>259</v>
      </c>
      <c r="AI478" s="113" t="s">
        <v>53</v>
      </c>
      <c r="AJ478" s="113" t="s">
        <v>6</v>
      </c>
      <c r="AK478" s="114" t="s">
        <v>201</v>
      </c>
      <c r="AL478" s="92">
        <f t="shared" si="16"/>
        <v>4</v>
      </c>
      <c r="AM4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78" s="118"/>
      <c r="AO478" s="115" t="str">
        <f t="shared" si="17"/>
        <v>SI</v>
      </c>
      <c r="AP47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78" s="92" t="e" vm="14">
        <f>_xlfn.XLOOKUP(año24[[#This Row],[VALORACION DEL RIESGO RESULTANTE CON CONTROLES (Riesgo residual) - INTERPRETACIÓN DEL RIESGO]], Nivel[Calsificación], Nivel[Imagen])</f>
        <v>#VALUE!</v>
      </c>
    </row>
    <row r="479" spans="2:43" ht="132.6" x14ac:dyDescent="0.2">
      <c r="B479" s="92">
        <v>470</v>
      </c>
      <c r="C479" s="92">
        <v>2024</v>
      </c>
      <c r="D479" s="92" t="s">
        <v>244</v>
      </c>
      <c r="E479" s="109" t="s">
        <v>183</v>
      </c>
      <c r="F479" s="109" t="s">
        <v>604</v>
      </c>
      <c r="G479" s="109" t="s">
        <v>427</v>
      </c>
      <c r="H479" s="92" t="s">
        <v>389</v>
      </c>
      <c r="I479" s="92" t="s">
        <v>66</v>
      </c>
      <c r="J479" s="92" t="e" vm="19">
        <f>_xlfn.XLOOKUP(año24[[#This Row],[PELIGRO -Tipo]], Tabla12[Calsificación], Tabla12[Imagen])</f>
        <v>#VALUE!</v>
      </c>
      <c r="K479" s="92" t="s">
        <v>83</v>
      </c>
      <c r="L479" s="92" t="s">
        <v>130</v>
      </c>
      <c r="M479" s="112" t="s">
        <v>249</v>
      </c>
      <c r="N479" s="112" t="s">
        <v>250</v>
      </c>
      <c r="O479" s="112">
        <v>2</v>
      </c>
      <c r="P479" s="112">
        <v>18</v>
      </c>
      <c r="Q479" s="112">
        <v>2</v>
      </c>
      <c r="R479" s="112">
        <v>8</v>
      </c>
      <c r="S479" s="92" t="s">
        <v>138</v>
      </c>
      <c r="T479" s="92" t="s">
        <v>390</v>
      </c>
      <c r="U479" s="92" t="s">
        <v>391</v>
      </c>
      <c r="V479" s="113" t="s">
        <v>392</v>
      </c>
      <c r="W479" s="113" t="s">
        <v>53</v>
      </c>
      <c r="X479" s="113" t="s">
        <v>6</v>
      </c>
      <c r="Y479" s="114" t="s">
        <v>201</v>
      </c>
      <c r="Z479" s="92">
        <f>INDEX($AS$3:$AV$6,MATCH($W479,$AR$3:$AR$6,FALSE),MATCH($Y479,AS$7:$AV$7,FALSE))</f>
        <v>4</v>
      </c>
      <c r="AA479" s="92" t="s">
        <v>254</v>
      </c>
      <c r="AB479" s="92" t="s">
        <v>255</v>
      </c>
      <c r="AC479" s="92" t="s">
        <v>255</v>
      </c>
      <c r="AD479" s="113" t="s">
        <v>393</v>
      </c>
      <c r="AE479" s="113" t="s">
        <v>394</v>
      </c>
      <c r="AF479" s="113" t="s">
        <v>258</v>
      </c>
      <c r="AG4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479" s="109" t="s">
        <v>259</v>
      </c>
      <c r="AI479" s="113" t="s">
        <v>53</v>
      </c>
      <c r="AJ479" s="113" t="s">
        <v>6</v>
      </c>
      <c r="AK479" s="114" t="s">
        <v>46</v>
      </c>
      <c r="AL479" s="92">
        <f t="shared" si="16"/>
        <v>2</v>
      </c>
      <c r="AM4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79" s="118"/>
      <c r="AO479" s="115" t="str">
        <f t="shared" si="17"/>
        <v>SI</v>
      </c>
      <c r="AP47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479" s="92" t="e" vm="16">
        <f>_xlfn.XLOOKUP(año24[[#This Row],[VALORACION DEL RIESGO RESULTANTE CON CONTROLES (Riesgo residual) - INTERPRETACIÓN DEL RIESGO]], Nivel[Calsificación], Nivel[Imagen])</f>
        <v>#VALUE!</v>
      </c>
    </row>
    <row r="480" spans="2:43" ht="91.8" x14ac:dyDescent="0.2">
      <c r="B480" s="92">
        <v>471</v>
      </c>
      <c r="C480" s="92">
        <v>2024</v>
      </c>
      <c r="D480" s="92" t="s">
        <v>244</v>
      </c>
      <c r="E480" s="109" t="s">
        <v>183</v>
      </c>
      <c r="F480" s="109" t="s">
        <v>604</v>
      </c>
      <c r="G480" s="109" t="s">
        <v>427</v>
      </c>
      <c r="H480" s="92" t="s">
        <v>260</v>
      </c>
      <c r="I480" s="92" t="s">
        <v>71</v>
      </c>
      <c r="J480" s="92" t="e" vm="15">
        <f>_xlfn.XLOOKUP(año24[[#This Row],[PELIGRO -Tipo]], Tabla12[Calsificación], Tabla12[Imagen])</f>
        <v>#VALUE!</v>
      </c>
      <c r="K480" s="92" t="s">
        <v>118</v>
      </c>
      <c r="L480" s="92" t="s">
        <v>128</v>
      </c>
      <c r="M480" s="112" t="s">
        <v>249</v>
      </c>
      <c r="N480" s="112" t="s">
        <v>261</v>
      </c>
      <c r="O480" s="112">
        <v>2</v>
      </c>
      <c r="P480" s="112">
        <v>18</v>
      </c>
      <c r="Q480" s="112">
        <v>2</v>
      </c>
      <c r="R480" s="112">
        <v>1</v>
      </c>
      <c r="S480" s="92" t="s">
        <v>138</v>
      </c>
      <c r="T480" s="92" t="s">
        <v>255</v>
      </c>
      <c r="U480" s="92" t="s">
        <v>262</v>
      </c>
      <c r="V480" s="113" t="s">
        <v>263</v>
      </c>
      <c r="W480" s="113" t="s">
        <v>52</v>
      </c>
      <c r="X480" s="113" t="s">
        <v>6</v>
      </c>
      <c r="Y480" s="114" t="s">
        <v>201</v>
      </c>
      <c r="Z480" s="92">
        <f>INDEX($AS$3:$AV$6,MATCH($W480,$AR$3:$AR$6,FALSE),MATCH($Y480,AS$7:$AV$7,FALSE))</f>
        <v>6</v>
      </c>
      <c r="AA480" s="92" t="s">
        <v>254</v>
      </c>
      <c r="AB480" s="92" t="s">
        <v>255</v>
      </c>
      <c r="AC480" s="92" t="s">
        <v>255</v>
      </c>
      <c r="AD480" s="113" t="s">
        <v>264</v>
      </c>
      <c r="AE480" s="113" t="s">
        <v>265</v>
      </c>
      <c r="AF480" s="113" t="s">
        <v>258</v>
      </c>
      <c r="AG4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480" s="109" t="s">
        <v>259</v>
      </c>
      <c r="AI480" s="113" t="s">
        <v>52</v>
      </c>
      <c r="AJ480" s="113" t="s">
        <v>6</v>
      </c>
      <c r="AK480" s="114" t="s">
        <v>46</v>
      </c>
      <c r="AL480" s="92">
        <f t="shared" si="16"/>
        <v>3</v>
      </c>
      <c r="AM4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80" s="118"/>
      <c r="AO480" s="115" t="str">
        <f t="shared" si="17"/>
        <v>SI</v>
      </c>
      <c r="AP48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480" s="92" t="e" vm="16">
        <f>_xlfn.XLOOKUP(año24[[#This Row],[VALORACION DEL RIESGO RESULTANTE CON CONTROLES (Riesgo residual) - INTERPRETACIÓN DEL RIESGO]], Nivel[Calsificación], Nivel[Imagen])</f>
        <v>#VALUE!</v>
      </c>
    </row>
    <row r="481" spans="2:43" ht="234.6" x14ac:dyDescent="0.2">
      <c r="B481" s="92">
        <v>472</v>
      </c>
      <c r="C481" s="92">
        <v>2024</v>
      </c>
      <c r="D481" s="92" t="s">
        <v>244</v>
      </c>
      <c r="E481" s="109" t="s">
        <v>183</v>
      </c>
      <c r="F481" s="109" t="s">
        <v>604</v>
      </c>
      <c r="G481" s="109" t="s">
        <v>427</v>
      </c>
      <c r="H481" s="92" t="s">
        <v>281</v>
      </c>
      <c r="I481" s="92" t="s">
        <v>65</v>
      </c>
      <c r="J481" s="92" t="e" vm="20">
        <f>_xlfn.XLOOKUP(año24[[#This Row],[PELIGRO -Tipo]], Tabla12[Calsificación], Tabla12[Imagen])</f>
        <v>#VALUE!</v>
      </c>
      <c r="K481" s="92" t="s">
        <v>113</v>
      </c>
      <c r="L481" s="92" t="s">
        <v>128</v>
      </c>
      <c r="M481" s="112" t="s">
        <v>249</v>
      </c>
      <c r="N481" s="112" t="s">
        <v>250</v>
      </c>
      <c r="O481" s="112">
        <v>2</v>
      </c>
      <c r="P481" s="112">
        <v>18</v>
      </c>
      <c r="Q481" s="112">
        <v>2</v>
      </c>
      <c r="R481" s="112">
        <v>8</v>
      </c>
      <c r="S481" s="92" t="s">
        <v>138</v>
      </c>
      <c r="T481" s="92" t="s">
        <v>255</v>
      </c>
      <c r="U481" s="92" t="s">
        <v>282</v>
      </c>
      <c r="V481" s="113" t="s">
        <v>283</v>
      </c>
      <c r="W481" s="113" t="s">
        <v>53</v>
      </c>
      <c r="X481" s="113" t="s">
        <v>6</v>
      </c>
      <c r="Y481" s="114" t="s">
        <v>40</v>
      </c>
      <c r="Z481" s="92">
        <f>INDEX($AS$3:$AV$6,MATCH($W481,$AR$3:$AR$6,FALSE),MATCH($Y481,AS$7:$AV$7,FALSE))</f>
        <v>6</v>
      </c>
      <c r="AA481" s="92" t="s">
        <v>254</v>
      </c>
      <c r="AB481" s="92" t="s">
        <v>255</v>
      </c>
      <c r="AC481" s="92" t="s">
        <v>255</v>
      </c>
      <c r="AD481" s="113" t="s">
        <v>255</v>
      </c>
      <c r="AE481" s="113" t="s">
        <v>284</v>
      </c>
      <c r="AF481" s="113" t="s">
        <v>258</v>
      </c>
      <c r="AG4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481" s="109" t="s">
        <v>259</v>
      </c>
      <c r="AI481" s="113" t="s">
        <v>53</v>
      </c>
      <c r="AJ481" s="113" t="s">
        <v>6</v>
      </c>
      <c r="AK481" s="114" t="s">
        <v>201</v>
      </c>
      <c r="AL481" s="92">
        <f t="shared" si="16"/>
        <v>4</v>
      </c>
      <c r="AM4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81" s="118"/>
      <c r="AO481" s="115" t="str">
        <f t="shared" si="17"/>
        <v>SI</v>
      </c>
      <c r="AP48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81" s="92" t="e" vm="14">
        <f>_xlfn.XLOOKUP(año24[[#This Row],[VALORACION DEL RIESGO RESULTANTE CON CONTROLES (Riesgo residual) - INTERPRETACIÓN DEL RIESGO]], Nivel[Calsificación], Nivel[Imagen])</f>
        <v>#VALUE!</v>
      </c>
    </row>
    <row r="482" spans="2:43" ht="91.8" x14ac:dyDescent="0.2">
      <c r="B482" s="92">
        <v>473</v>
      </c>
      <c r="C482" s="92">
        <v>2024</v>
      </c>
      <c r="D482" s="92" t="s">
        <v>244</v>
      </c>
      <c r="E482" s="109" t="s">
        <v>183</v>
      </c>
      <c r="F482" s="109" t="s">
        <v>604</v>
      </c>
      <c r="G482" s="109" t="s">
        <v>427</v>
      </c>
      <c r="H482" s="92" t="s">
        <v>285</v>
      </c>
      <c r="I482" s="92" t="s">
        <v>65</v>
      </c>
      <c r="J482" s="92" t="e" vm="20">
        <f>_xlfn.XLOOKUP(año24[[#This Row],[PELIGRO -Tipo]], Tabla12[Calsificación], Tabla12[Imagen])</f>
        <v>#VALUE!</v>
      </c>
      <c r="K482" s="92" t="s">
        <v>74</v>
      </c>
      <c r="L482" s="92" t="s">
        <v>129</v>
      </c>
      <c r="M482" s="112" t="s">
        <v>249</v>
      </c>
      <c r="N482" s="112" t="s">
        <v>250</v>
      </c>
      <c r="O482" s="112">
        <v>2</v>
      </c>
      <c r="P482" s="112">
        <v>18</v>
      </c>
      <c r="Q482" s="112">
        <v>2</v>
      </c>
      <c r="R482" s="112">
        <v>8</v>
      </c>
      <c r="S482" s="92" t="s">
        <v>138</v>
      </c>
      <c r="T482" s="92"/>
      <c r="U482" s="92"/>
      <c r="V482" s="113" t="s">
        <v>286</v>
      </c>
      <c r="W482" s="113" t="s">
        <v>53</v>
      </c>
      <c r="X482" s="113" t="s">
        <v>6</v>
      </c>
      <c r="Y482" s="114" t="s">
        <v>40</v>
      </c>
      <c r="Z482" s="92">
        <f>INDEX($AS$3:$AV$6,MATCH($W482,$AR$3:$AR$6,FALSE),MATCH($Y482,AS$7:$AV$7,FALSE))</f>
        <v>6</v>
      </c>
      <c r="AA482" s="92" t="s">
        <v>254</v>
      </c>
      <c r="AB482" s="92" t="s">
        <v>255</v>
      </c>
      <c r="AC482" s="92" t="s">
        <v>255</v>
      </c>
      <c r="AD482" s="113"/>
      <c r="AE482" s="113" t="s">
        <v>287</v>
      </c>
      <c r="AF482" s="113" t="s">
        <v>258</v>
      </c>
      <c r="AG4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482" s="109" t="s">
        <v>259</v>
      </c>
      <c r="AI482" s="113" t="s">
        <v>53</v>
      </c>
      <c r="AJ482" s="113" t="s">
        <v>6</v>
      </c>
      <c r="AK482" s="114" t="s">
        <v>201</v>
      </c>
      <c r="AL482" s="92">
        <f t="shared" si="16"/>
        <v>4</v>
      </c>
      <c r="AM4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82" s="118"/>
      <c r="AO482" s="115" t="str">
        <f t="shared" si="17"/>
        <v>SI</v>
      </c>
      <c r="AP48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82" s="92" t="e" vm="14">
        <f>_xlfn.XLOOKUP(año24[[#This Row],[VALORACION DEL RIESGO RESULTANTE CON CONTROLES (Riesgo residual) - INTERPRETACIÓN DEL RIESGO]], Nivel[Calsificación], Nivel[Imagen])</f>
        <v>#VALUE!</v>
      </c>
    </row>
    <row r="483" spans="2:43" ht="71.400000000000006" x14ac:dyDescent="0.2">
      <c r="B483" s="92">
        <v>474</v>
      </c>
      <c r="C483" s="92">
        <v>2024</v>
      </c>
      <c r="D483" s="92" t="s">
        <v>244</v>
      </c>
      <c r="E483" s="109" t="s">
        <v>183</v>
      </c>
      <c r="F483" s="109" t="s">
        <v>604</v>
      </c>
      <c r="G483" s="109" t="s">
        <v>427</v>
      </c>
      <c r="H483" s="92" t="s">
        <v>293</v>
      </c>
      <c r="I483" s="92" t="s">
        <v>70</v>
      </c>
      <c r="J483" s="92" t="e" vm="13">
        <f>_xlfn.XLOOKUP(año24[[#This Row],[PELIGRO -Tipo]], Tabla12[Calsificación], Tabla12[Imagen])</f>
        <v>#VALUE!</v>
      </c>
      <c r="K483" s="92" t="s">
        <v>117</v>
      </c>
      <c r="L483" s="92" t="s">
        <v>128</v>
      </c>
      <c r="M483" s="112" t="s">
        <v>249</v>
      </c>
      <c r="N483" s="112" t="s">
        <v>261</v>
      </c>
      <c r="O483" s="112">
        <v>2</v>
      </c>
      <c r="P483" s="112">
        <v>18</v>
      </c>
      <c r="Q483" s="112">
        <v>2</v>
      </c>
      <c r="R483" s="112">
        <v>8</v>
      </c>
      <c r="S483" s="92" t="s">
        <v>138</v>
      </c>
      <c r="T483" s="92"/>
      <c r="U483" s="92" t="s">
        <v>294</v>
      </c>
      <c r="V483" s="113" t="s">
        <v>295</v>
      </c>
      <c r="W483" s="113" t="s">
        <v>51</v>
      </c>
      <c r="X483" s="113" t="s">
        <v>6</v>
      </c>
      <c r="Y483" s="114" t="s">
        <v>201</v>
      </c>
      <c r="Z483" s="92">
        <f>INDEX($AS$3:$AV$6,MATCH($W483,$AR$3:$AR$6,FALSE),MATCH($Y483,AS$7:$AV$7,FALSE))</f>
        <v>8</v>
      </c>
      <c r="AA483" s="92" t="s">
        <v>254</v>
      </c>
      <c r="AB483" s="92" t="s">
        <v>255</v>
      </c>
      <c r="AC483" s="92" t="s">
        <v>255</v>
      </c>
      <c r="AD483" s="113" t="s">
        <v>255</v>
      </c>
      <c r="AE483" s="113" t="s">
        <v>296</v>
      </c>
      <c r="AF483" s="113" t="s">
        <v>255</v>
      </c>
      <c r="AG4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483" s="109" t="s">
        <v>259</v>
      </c>
      <c r="AI483" s="113" t="s">
        <v>53</v>
      </c>
      <c r="AJ483" s="113" t="s">
        <v>6</v>
      </c>
      <c r="AK483" s="114" t="s">
        <v>201</v>
      </c>
      <c r="AL483" s="92">
        <f t="shared" si="16"/>
        <v>4</v>
      </c>
      <c r="AM4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83" s="118"/>
      <c r="AO483" s="115" t="str">
        <f t="shared" si="17"/>
        <v>SI</v>
      </c>
      <c r="AP48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83" s="92" t="e" vm="14">
        <f>_xlfn.XLOOKUP(año24[[#This Row],[VALORACION DEL RIESGO RESULTANTE CON CONTROLES (Riesgo residual) - INTERPRETACIÓN DEL RIESGO]], Nivel[Calsificación], Nivel[Imagen])</f>
        <v>#VALUE!</v>
      </c>
    </row>
    <row r="484" spans="2:43" ht="244.8" x14ac:dyDescent="0.2">
      <c r="B484" s="92">
        <v>475</v>
      </c>
      <c r="C484" s="92">
        <v>2024</v>
      </c>
      <c r="D484" s="92" t="s">
        <v>244</v>
      </c>
      <c r="E484" s="109" t="s">
        <v>183</v>
      </c>
      <c r="F484" s="109" t="s">
        <v>610</v>
      </c>
      <c r="G484" s="109" t="s">
        <v>427</v>
      </c>
      <c r="H484" s="92" t="s">
        <v>611</v>
      </c>
      <c r="I484" s="92" t="s">
        <v>70</v>
      </c>
      <c r="J484" s="92" t="e" vm="13">
        <f>_xlfn.XLOOKUP(año24[[#This Row],[PELIGRO -Tipo]], Tabla12[Calsificación], Tabla12[Imagen])</f>
        <v>#VALUE!</v>
      </c>
      <c r="K484" s="92" t="s">
        <v>79</v>
      </c>
      <c r="L484" s="92" t="s">
        <v>128</v>
      </c>
      <c r="M484" s="112" t="s">
        <v>249</v>
      </c>
      <c r="N484" s="112" t="s">
        <v>250</v>
      </c>
      <c r="O484" s="112">
        <v>2</v>
      </c>
      <c r="P484" s="112">
        <v>18</v>
      </c>
      <c r="Q484" s="112">
        <v>2</v>
      </c>
      <c r="R484" s="112">
        <v>8</v>
      </c>
      <c r="S484" s="92" t="s">
        <v>138</v>
      </c>
      <c r="T484" s="92" t="s">
        <v>312</v>
      </c>
      <c r="U484" s="92" t="s">
        <v>339</v>
      </c>
      <c r="V484" s="113" t="s">
        <v>301</v>
      </c>
      <c r="W484" s="113" t="s">
        <v>52</v>
      </c>
      <c r="X484" s="113" t="s">
        <v>6</v>
      </c>
      <c r="Y484" s="114" t="s">
        <v>40</v>
      </c>
      <c r="Z484" s="92">
        <f>INDEX($AS$3:$AV$6,MATCH($W484,$AR$3:$AR$6,FALSE),MATCH($Y484,AS$7:$AV$7,FALSE))</f>
        <v>9</v>
      </c>
      <c r="AA484" s="92" t="s">
        <v>254</v>
      </c>
      <c r="AB484" s="92" t="s">
        <v>255</v>
      </c>
      <c r="AC484" s="92" t="s">
        <v>255</v>
      </c>
      <c r="AD484" s="113" t="s">
        <v>302</v>
      </c>
      <c r="AE484" s="113" t="s">
        <v>303</v>
      </c>
      <c r="AF484" s="113" t="s">
        <v>258</v>
      </c>
      <c r="AG4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84" s="109" t="s">
        <v>259</v>
      </c>
      <c r="AI484" s="113" t="s">
        <v>53</v>
      </c>
      <c r="AJ484" s="113" t="s">
        <v>6</v>
      </c>
      <c r="AK484" s="114" t="s">
        <v>201</v>
      </c>
      <c r="AL484" s="92">
        <f t="shared" si="16"/>
        <v>4</v>
      </c>
      <c r="AM4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84" s="118"/>
      <c r="AO484" s="115" t="str">
        <f t="shared" si="17"/>
        <v>SI</v>
      </c>
      <c r="AP48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84" s="92" t="e" vm="14">
        <f>_xlfn.XLOOKUP(año24[[#This Row],[VALORACION DEL RIESGO RESULTANTE CON CONTROLES (Riesgo residual) - INTERPRETACIÓN DEL RIESGO]], Nivel[Calsificación], Nivel[Imagen])</f>
        <v>#VALUE!</v>
      </c>
    </row>
    <row r="485" spans="2:43" ht="153" x14ac:dyDescent="0.2">
      <c r="B485" s="92">
        <v>476</v>
      </c>
      <c r="C485" s="92">
        <v>2024</v>
      </c>
      <c r="D485" s="92" t="s">
        <v>244</v>
      </c>
      <c r="E485" s="109" t="s">
        <v>183</v>
      </c>
      <c r="F485" s="109" t="s">
        <v>610</v>
      </c>
      <c r="G485" s="109" t="s">
        <v>427</v>
      </c>
      <c r="H485" s="92" t="s">
        <v>612</v>
      </c>
      <c r="I485" s="92" t="s">
        <v>70</v>
      </c>
      <c r="J485" s="92" t="e" vm="13">
        <f>_xlfn.XLOOKUP(año24[[#This Row],[PELIGRO -Tipo]], Tabla12[Calsificación], Tabla12[Imagen])</f>
        <v>#VALUE!</v>
      </c>
      <c r="K485" s="92" t="s">
        <v>95</v>
      </c>
      <c r="L485" s="92" t="s">
        <v>128</v>
      </c>
      <c r="M485" s="112" t="s">
        <v>249</v>
      </c>
      <c r="N485" s="112" t="s">
        <v>250</v>
      </c>
      <c r="O485" s="112">
        <v>2</v>
      </c>
      <c r="P485" s="112">
        <v>18</v>
      </c>
      <c r="Q485" s="112">
        <v>2</v>
      </c>
      <c r="R485" s="112">
        <v>1</v>
      </c>
      <c r="S485" s="92" t="s">
        <v>138</v>
      </c>
      <c r="T485" s="92"/>
      <c r="U485" s="92" t="s">
        <v>255</v>
      </c>
      <c r="V485" s="113" t="s">
        <v>613</v>
      </c>
      <c r="W485" s="113" t="s">
        <v>53</v>
      </c>
      <c r="X485" s="113" t="s">
        <v>6</v>
      </c>
      <c r="Y485" s="114" t="s">
        <v>201</v>
      </c>
      <c r="Z485" s="92">
        <f>INDEX($AS$3:$AV$6,MATCH($W485,$AR$3:$AR$6,FALSE),MATCH($Y485,AS$7:$AV$7,FALSE))</f>
        <v>4</v>
      </c>
      <c r="AA485" s="92" t="s">
        <v>254</v>
      </c>
      <c r="AB485" s="92" t="s">
        <v>255</v>
      </c>
      <c r="AC485" s="92" t="s">
        <v>255</v>
      </c>
      <c r="AD485" s="113" t="s">
        <v>614</v>
      </c>
      <c r="AE485" s="113" t="s">
        <v>615</v>
      </c>
      <c r="AF485" s="113" t="s">
        <v>258</v>
      </c>
      <c r="AG4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Certificación de puntos de anclaje
Barandas acorde a requisitos de norma Controles administrativos; Programa de gestión de protección contra caídas, Plan de rescate, procedimiento de permisos de trabajo
Mantener controles:
Personal competente de wire line
Certificación de personal trabajo en alturas, certificación de equipos , valoración medica, certificado de trabajo de alturasControles de EPP; Ver matriz de EPP
</v>
      </c>
      <c r="AH485" s="109" t="s">
        <v>259</v>
      </c>
      <c r="AI485" s="113" t="s">
        <v>53</v>
      </c>
      <c r="AJ485" s="113" t="s">
        <v>6</v>
      </c>
      <c r="AK485" s="114" t="s">
        <v>46</v>
      </c>
      <c r="AL485" s="92">
        <f t="shared" si="16"/>
        <v>2</v>
      </c>
      <c r="AM4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85" s="118"/>
      <c r="AO485" s="115" t="str">
        <f t="shared" si="17"/>
        <v>SI</v>
      </c>
      <c r="AP48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485" s="92" t="e" vm="16">
        <f>_xlfn.XLOOKUP(año24[[#This Row],[VALORACION DEL RIESGO RESULTANTE CON CONTROLES (Riesgo residual) - INTERPRETACIÓN DEL RIESGO]], Nivel[Calsificación], Nivel[Imagen])</f>
        <v>#VALUE!</v>
      </c>
    </row>
    <row r="486" spans="2:43" ht="244.8" x14ac:dyDescent="0.2">
      <c r="B486" s="92">
        <v>477</v>
      </c>
      <c r="C486" s="92">
        <v>2024</v>
      </c>
      <c r="D486" s="92" t="s">
        <v>244</v>
      </c>
      <c r="E486" s="109" t="s">
        <v>183</v>
      </c>
      <c r="F486" s="109" t="s">
        <v>610</v>
      </c>
      <c r="G486" s="109" t="s">
        <v>427</v>
      </c>
      <c r="H486" s="92" t="s">
        <v>616</v>
      </c>
      <c r="I486" s="92" t="s">
        <v>70</v>
      </c>
      <c r="J486" s="92" t="e" vm="13">
        <f>_xlfn.XLOOKUP(año24[[#This Row],[PELIGRO -Tipo]], Tabla12[Calsificación], Tabla12[Imagen])</f>
        <v>#VALUE!</v>
      </c>
      <c r="K486" s="92" t="s">
        <v>79</v>
      </c>
      <c r="L486" s="92" t="s">
        <v>128</v>
      </c>
      <c r="M486" s="112" t="s">
        <v>249</v>
      </c>
      <c r="N486" s="112" t="s">
        <v>250</v>
      </c>
      <c r="O486" s="112">
        <v>2</v>
      </c>
      <c r="P486" s="112">
        <v>18</v>
      </c>
      <c r="Q486" s="112">
        <v>2</v>
      </c>
      <c r="R486" s="112">
        <v>8</v>
      </c>
      <c r="S486" s="92" t="s">
        <v>138</v>
      </c>
      <c r="T486" s="92"/>
      <c r="U486" s="92" t="s">
        <v>339</v>
      </c>
      <c r="V486" s="113" t="s">
        <v>301</v>
      </c>
      <c r="W486" s="113" t="s">
        <v>52</v>
      </c>
      <c r="X486" s="113" t="s">
        <v>6</v>
      </c>
      <c r="Y486" s="114" t="s">
        <v>40</v>
      </c>
      <c r="Z486" s="92">
        <f>INDEX($AS$3:$AV$6,MATCH($W486,$AR$3:$AR$6,FALSE),MATCH($Y486,AS$7:$AV$7,FALSE))</f>
        <v>9</v>
      </c>
      <c r="AA486" s="92" t="s">
        <v>254</v>
      </c>
      <c r="AB486" s="92" t="s">
        <v>255</v>
      </c>
      <c r="AC486" s="92" t="s">
        <v>255</v>
      </c>
      <c r="AD486" s="113" t="s">
        <v>302</v>
      </c>
      <c r="AE486" s="113" t="s">
        <v>303</v>
      </c>
      <c r="AF486" s="113" t="s">
        <v>258</v>
      </c>
      <c r="AG4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86" s="109" t="s">
        <v>259</v>
      </c>
      <c r="AI486" s="113" t="s">
        <v>53</v>
      </c>
      <c r="AJ486" s="113" t="s">
        <v>6</v>
      </c>
      <c r="AK486" s="114" t="s">
        <v>201</v>
      </c>
      <c r="AL486" s="92">
        <f t="shared" si="16"/>
        <v>4</v>
      </c>
      <c r="AM4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86" s="118"/>
      <c r="AO486" s="115" t="str">
        <f t="shared" si="17"/>
        <v>SI</v>
      </c>
      <c r="AP48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86" s="92" t="e" vm="14">
        <f>_xlfn.XLOOKUP(año24[[#This Row],[VALORACION DEL RIESGO RESULTANTE CON CONTROLES (Riesgo residual) - INTERPRETACIÓN DEL RIESGO]], Nivel[Calsificación], Nivel[Imagen])</f>
        <v>#VALUE!</v>
      </c>
    </row>
    <row r="487" spans="2:43" ht="244.8" x14ac:dyDescent="0.2">
      <c r="B487" s="92">
        <v>478</v>
      </c>
      <c r="C487" s="92">
        <v>2024</v>
      </c>
      <c r="D487" s="92" t="s">
        <v>244</v>
      </c>
      <c r="E487" s="109" t="s">
        <v>183</v>
      </c>
      <c r="F487" s="109" t="s">
        <v>610</v>
      </c>
      <c r="G487" s="109" t="s">
        <v>427</v>
      </c>
      <c r="H487" s="92" t="s">
        <v>617</v>
      </c>
      <c r="I487" s="92" t="s">
        <v>70</v>
      </c>
      <c r="J487" s="92" t="e" vm="13">
        <f>_xlfn.XLOOKUP(año24[[#This Row],[PELIGRO -Tipo]], Tabla12[Calsificación], Tabla12[Imagen])</f>
        <v>#VALUE!</v>
      </c>
      <c r="K487" s="92" t="s">
        <v>79</v>
      </c>
      <c r="L487" s="92" t="s">
        <v>128</v>
      </c>
      <c r="M487" s="112" t="s">
        <v>249</v>
      </c>
      <c r="N487" s="112" t="s">
        <v>250</v>
      </c>
      <c r="O487" s="112">
        <v>2</v>
      </c>
      <c r="P487" s="112">
        <v>18</v>
      </c>
      <c r="Q487" s="112">
        <v>2</v>
      </c>
      <c r="R487" s="112">
        <v>8</v>
      </c>
      <c r="S487" s="92" t="s">
        <v>138</v>
      </c>
      <c r="T487" s="92" t="s">
        <v>312</v>
      </c>
      <c r="U487" s="92" t="s">
        <v>339</v>
      </c>
      <c r="V487" s="113" t="s">
        <v>301</v>
      </c>
      <c r="W487" s="113" t="s">
        <v>52</v>
      </c>
      <c r="X487" s="113" t="s">
        <v>6</v>
      </c>
      <c r="Y487" s="114" t="s">
        <v>40</v>
      </c>
      <c r="Z487" s="92">
        <f>INDEX($AS$3:$AV$6,MATCH($W487,$AR$3:$AR$6,FALSE),MATCH($Y487,AS$7:$AV$7,FALSE))</f>
        <v>9</v>
      </c>
      <c r="AA487" s="92" t="s">
        <v>254</v>
      </c>
      <c r="AB487" s="92" t="s">
        <v>255</v>
      </c>
      <c r="AC487" s="92" t="s">
        <v>255</v>
      </c>
      <c r="AD487" s="113" t="s">
        <v>302</v>
      </c>
      <c r="AE487" s="113" t="s">
        <v>303</v>
      </c>
      <c r="AF487" s="113" t="s">
        <v>258</v>
      </c>
      <c r="AG4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87" s="109" t="s">
        <v>259</v>
      </c>
      <c r="AI487" s="113" t="s">
        <v>53</v>
      </c>
      <c r="AJ487" s="113" t="s">
        <v>6</v>
      </c>
      <c r="AK487" s="114" t="s">
        <v>201</v>
      </c>
      <c r="AL487" s="92">
        <f t="shared" si="16"/>
        <v>4</v>
      </c>
      <c r="AM4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87" s="118"/>
      <c r="AO487" s="115" t="str">
        <f t="shared" si="17"/>
        <v>SI</v>
      </c>
      <c r="AP48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87" s="92" t="e" vm="14">
        <f>_xlfn.XLOOKUP(año24[[#This Row],[VALORACION DEL RIESGO RESULTANTE CON CONTROLES (Riesgo residual) - INTERPRETACIÓN DEL RIESGO]], Nivel[Calsificación], Nivel[Imagen])</f>
        <v>#VALUE!</v>
      </c>
    </row>
    <row r="488" spans="2:43" ht="102" x14ac:dyDescent="0.2">
      <c r="B488" s="92">
        <v>479</v>
      </c>
      <c r="C488" s="92">
        <v>2024</v>
      </c>
      <c r="D488" s="92" t="s">
        <v>244</v>
      </c>
      <c r="E488" s="109" t="s">
        <v>183</v>
      </c>
      <c r="F488" s="109" t="s">
        <v>610</v>
      </c>
      <c r="G488" s="109" t="s">
        <v>427</v>
      </c>
      <c r="H488" s="92" t="s">
        <v>430</v>
      </c>
      <c r="I488" s="92" t="s">
        <v>69</v>
      </c>
      <c r="J488" s="92" t="e" vm="21">
        <f>_xlfn.XLOOKUP(año24[[#This Row],[PELIGRO -Tipo]], Tabla12[Calsificación], Tabla12[Imagen])</f>
        <v>#VALUE!</v>
      </c>
      <c r="K488" s="92" t="s">
        <v>78</v>
      </c>
      <c r="L488" s="92" t="s">
        <v>129</v>
      </c>
      <c r="M488" s="112" t="s">
        <v>249</v>
      </c>
      <c r="N488" s="112" t="s">
        <v>250</v>
      </c>
      <c r="O488" s="112">
        <v>2</v>
      </c>
      <c r="P488" s="112">
        <v>18</v>
      </c>
      <c r="Q488" s="112">
        <v>2</v>
      </c>
      <c r="R488" s="112">
        <v>8</v>
      </c>
      <c r="S488" s="92" t="s">
        <v>138</v>
      </c>
      <c r="T488" s="92"/>
      <c r="U488" s="92" t="s">
        <v>318</v>
      </c>
      <c r="V488" s="113" t="s">
        <v>319</v>
      </c>
      <c r="W488" s="113" t="s">
        <v>52</v>
      </c>
      <c r="X488" s="113" t="s">
        <v>6</v>
      </c>
      <c r="Y488" s="114" t="s">
        <v>201</v>
      </c>
      <c r="Z488" s="92">
        <f>INDEX($AS$3:$AV$6,MATCH($W488,$AR$3:$AR$6,FALSE),MATCH($Y488,AS$7:$AV$7,FALSE))</f>
        <v>6</v>
      </c>
      <c r="AA488" s="92" t="s">
        <v>254</v>
      </c>
      <c r="AB488" s="92" t="s">
        <v>255</v>
      </c>
      <c r="AC488" s="92" t="s">
        <v>255</v>
      </c>
      <c r="AD488" s="113" t="s">
        <v>255</v>
      </c>
      <c r="AE488" s="113" t="s">
        <v>320</v>
      </c>
      <c r="AF488" s="113" t="s">
        <v>258</v>
      </c>
      <c r="AG4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488" s="109" t="s">
        <v>259</v>
      </c>
      <c r="AI488" s="113" t="s">
        <v>53</v>
      </c>
      <c r="AJ488" s="113" t="s">
        <v>6</v>
      </c>
      <c r="AK488" s="114" t="s">
        <v>201</v>
      </c>
      <c r="AL488" s="92">
        <f t="shared" si="16"/>
        <v>4</v>
      </c>
      <c r="AM4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88" s="118"/>
      <c r="AO488" s="115" t="str">
        <f t="shared" si="17"/>
        <v>SI</v>
      </c>
      <c r="AP48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88" s="92" t="e" vm="14">
        <f>_xlfn.XLOOKUP(año24[[#This Row],[VALORACION DEL RIESGO RESULTANTE CON CONTROLES (Riesgo residual) - INTERPRETACIÓN DEL RIESGO]], Nivel[Calsificación], Nivel[Imagen])</f>
        <v>#VALUE!</v>
      </c>
    </row>
    <row r="489" spans="2:43" ht="81.599999999999994" x14ac:dyDescent="0.2">
      <c r="B489" s="92">
        <v>480</v>
      </c>
      <c r="C489" s="92">
        <v>2024</v>
      </c>
      <c r="D489" s="92" t="s">
        <v>244</v>
      </c>
      <c r="E489" s="109" t="s">
        <v>183</v>
      </c>
      <c r="F489" s="109" t="s">
        <v>610</v>
      </c>
      <c r="G489" s="109" t="s">
        <v>427</v>
      </c>
      <c r="H489" s="92" t="s">
        <v>277</v>
      </c>
      <c r="I489" s="92" t="s">
        <v>68</v>
      </c>
      <c r="J489" s="92" t="e" vm="17">
        <f>_xlfn.XLOOKUP(año24[[#This Row],[PELIGRO -Tipo]], Tabla12[Calsificación], Tabla12[Imagen])</f>
        <v>#VALUE!</v>
      </c>
      <c r="K489" s="92" t="s">
        <v>85</v>
      </c>
      <c r="L489" s="92" t="s">
        <v>129</v>
      </c>
      <c r="M489" s="112" t="s">
        <v>249</v>
      </c>
      <c r="N489" s="112" t="s">
        <v>250</v>
      </c>
      <c r="O489" s="112">
        <v>2</v>
      </c>
      <c r="P489" s="112">
        <v>18</v>
      </c>
      <c r="Q489" s="112">
        <v>2</v>
      </c>
      <c r="R489" s="112">
        <v>8</v>
      </c>
      <c r="S489" s="92" t="s">
        <v>138</v>
      </c>
      <c r="T489" s="92" t="s">
        <v>267</v>
      </c>
      <c r="U489" s="92" t="s">
        <v>268</v>
      </c>
      <c r="V489" s="113" t="s">
        <v>269</v>
      </c>
      <c r="W489" s="113" t="s">
        <v>53</v>
      </c>
      <c r="X489" s="113" t="s">
        <v>6</v>
      </c>
      <c r="Y489" s="114" t="s">
        <v>201</v>
      </c>
      <c r="Z489" s="92">
        <f>INDEX($AS$3:$AV$6,MATCH($W489,$AR$3:$AR$6,FALSE),MATCH($Y489,AS$7:$AV$7,FALSE))</f>
        <v>4</v>
      </c>
      <c r="AA489" s="92" t="s">
        <v>254</v>
      </c>
      <c r="AB489" s="92" t="s">
        <v>255</v>
      </c>
      <c r="AC489" s="92" t="s">
        <v>255</v>
      </c>
      <c r="AD489" s="113" t="s">
        <v>255</v>
      </c>
      <c r="AE489" s="113" t="s">
        <v>270</v>
      </c>
      <c r="AF489" s="113" t="s">
        <v>255</v>
      </c>
      <c r="AG4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489" s="109" t="s">
        <v>259</v>
      </c>
      <c r="AI489" s="113" t="s">
        <v>54</v>
      </c>
      <c r="AJ489" s="113" t="s">
        <v>6</v>
      </c>
      <c r="AK489" s="114" t="s">
        <v>201</v>
      </c>
      <c r="AL489" s="92">
        <f t="shared" si="16"/>
        <v>2</v>
      </c>
      <c r="AM4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89" s="118"/>
      <c r="AO489" s="115" t="str">
        <f t="shared" si="17"/>
        <v>SI</v>
      </c>
      <c r="AP48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89" s="92" t="e" vm="16">
        <f>_xlfn.XLOOKUP(año24[[#This Row],[VALORACION DEL RIESGO RESULTANTE CON CONTROLES (Riesgo residual) - INTERPRETACIÓN DEL RIESGO]], Nivel[Calsificación], Nivel[Imagen])</f>
        <v>#VALUE!</v>
      </c>
    </row>
    <row r="490" spans="2:43" ht="244.8" x14ac:dyDescent="0.2">
      <c r="B490" s="92">
        <v>481</v>
      </c>
      <c r="C490" s="92">
        <v>2024</v>
      </c>
      <c r="D490" s="92" t="s">
        <v>244</v>
      </c>
      <c r="E490" s="109" t="s">
        <v>183</v>
      </c>
      <c r="F490" s="109" t="s">
        <v>610</v>
      </c>
      <c r="G490" s="109" t="s">
        <v>427</v>
      </c>
      <c r="H490" s="92" t="s">
        <v>618</v>
      </c>
      <c r="I490" s="92" t="s">
        <v>70</v>
      </c>
      <c r="J490" s="92" t="e" vm="13">
        <f>_xlfn.XLOOKUP(año24[[#This Row],[PELIGRO -Tipo]], Tabla12[Calsificación], Tabla12[Imagen])</f>
        <v>#VALUE!</v>
      </c>
      <c r="K490" s="92" t="s">
        <v>79</v>
      </c>
      <c r="L490" s="92" t="s">
        <v>128</v>
      </c>
      <c r="M490" s="112" t="s">
        <v>249</v>
      </c>
      <c r="N490" s="112" t="s">
        <v>250</v>
      </c>
      <c r="O490" s="112">
        <v>2</v>
      </c>
      <c r="P490" s="112">
        <v>18</v>
      </c>
      <c r="Q490" s="112">
        <v>2</v>
      </c>
      <c r="R490" s="112">
        <v>8</v>
      </c>
      <c r="S490" s="92" t="s">
        <v>138</v>
      </c>
      <c r="T490" s="92" t="s">
        <v>366</v>
      </c>
      <c r="U490" s="92" t="s">
        <v>300</v>
      </c>
      <c r="V490" s="113" t="s">
        <v>301</v>
      </c>
      <c r="W490" s="113" t="s">
        <v>52</v>
      </c>
      <c r="X490" s="113" t="s">
        <v>6</v>
      </c>
      <c r="Y490" s="114" t="s">
        <v>40</v>
      </c>
      <c r="Z490" s="92">
        <f>INDEX($AS$3:$AV$6,MATCH($W490,$AR$3:$AR$6,FALSE),MATCH($Y490,AS$7:$AV$7,FALSE))</f>
        <v>9</v>
      </c>
      <c r="AA490" s="92" t="s">
        <v>254</v>
      </c>
      <c r="AB490" s="92" t="s">
        <v>255</v>
      </c>
      <c r="AC490" s="92" t="s">
        <v>255</v>
      </c>
      <c r="AD490" s="113" t="s">
        <v>302</v>
      </c>
      <c r="AE490" s="113" t="s">
        <v>303</v>
      </c>
      <c r="AF490" s="113" t="s">
        <v>258</v>
      </c>
      <c r="AG4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90" s="109" t="s">
        <v>259</v>
      </c>
      <c r="AI490" s="113" t="s">
        <v>53</v>
      </c>
      <c r="AJ490" s="113" t="s">
        <v>6</v>
      </c>
      <c r="AK490" s="114" t="s">
        <v>201</v>
      </c>
      <c r="AL490" s="92">
        <f t="shared" si="16"/>
        <v>4</v>
      </c>
      <c r="AM4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90" s="118"/>
      <c r="AO490" s="115" t="str">
        <f t="shared" si="17"/>
        <v>SI</v>
      </c>
      <c r="AP49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90" s="92" t="e" vm="14">
        <f>_xlfn.XLOOKUP(año24[[#This Row],[VALORACION DEL RIESGO RESULTANTE CON CONTROLES (Riesgo residual) - INTERPRETACIÓN DEL RIESGO]], Nivel[Calsificación], Nivel[Imagen])</f>
        <v>#VALUE!</v>
      </c>
    </row>
    <row r="491" spans="2:43" ht="81.599999999999994" x14ac:dyDescent="0.2">
      <c r="B491" s="92">
        <v>482</v>
      </c>
      <c r="C491" s="92">
        <v>2024</v>
      </c>
      <c r="D491" s="92" t="s">
        <v>244</v>
      </c>
      <c r="E491" s="109" t="s">
        <v>183</v>
      </c>
      <c r="F491" s="109" t="s">
        <v>610</v>
      </c>
      <c r="G491" s="109" t="s">
        <v>427</v>
      </c>
      <c r="H491" s="92" t="s">
        <v>433</v>
      </c>
      <c r="I491" s="92" t="s">
        <v>66</v>
      </c>
      <c r="J491" s="92" t="e" vm="19">
        <f>_xlfn.XLOOKUP(año24[[#This Row],[PELIGRO -Tipo]], Tabla12[Calsificación], Tabla12[Imagen])</f>
        <v>#VALUE!</v>
      </c>
      <c r="K491" s="92" t="s">
        <v>75</v>
      </c>
      <c r="L491" s="92" t="s">
        <v>129</v>
      </c>
      <c r="M491" s="112" t="s">
        <v>249</v>
      </c>
      <c r="N491" s="112" t="s">
        <v>250</v>
      </c>
      <c r="O491" s="112">
        <v>2</v>
      </c>
      <c r="P491" s="112">
        <v>18</v>
      </c>
      <c r="Q491" s="112">
        <v>2</v>
      </c>
      <c r="R491" s="112">
        <v>8</v>
      </c>
      <c r="S491" s="92" t="s">
        <v>138</v>
      </c>
      <c r="T491" s="92" t="s">
        <v>343</v>
      </c>
      <c r="U491" s="92" t="s">
        <v>344</v>
      </c>
      <c r="V491" s="113" t="s">
        <v>345</v>
      </c>
      <c r="W491" s="113" t="s">
        <v>52</v>
      </c>
      <c r="X491" s="113" t="s">
        <v>6</v>
      </c>
      <c r="Y491" s="114" t="s">
        <v>201</v>
      </c>
      <c r="Z491" s="92">
        <f>INDEX($AS$3:$AV$6,MATCH($W491,$AR$3:$AR$6,FALSE),MATCH($Y491,AS$7:$AV$7,FALSE))</f>
        <v>6</v>
      </c>
      <c r="AA491" s="92" t="s">
        <v>254</v>
      </c>
      <c r="AB491" s="92"/>
      <c r="AC491" s="92"/>
      <c r="AD491" s="113" t="s">
        <v>346</v>
      </c>
      <c r="AE491" s="113" t="s">
        <v>347</v>
      </c>
      <c r="AF491" s="113" t="s">
        <v>258</v>
      </c>
      <c r="AG4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491" s="109" t="s">
        <v>259</v>
      </c>
      <c r="AI491" s="113" t="s">
        <v>53</v>
      </c>
      <c r="AJ491" s="113" t="s">
        <v>6</v>
      </c>
      <c r="AK491" s="114" t="s">
        <v>201</v>
      </c>
      <c r="AL491" s="92">
        <f t="shared" si="16"/>
        <v>4</v>
      </c>
      <c r="AM4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91" s="118"/>
      <c r="AO491" s="115" t="str">
        <f t="shared" si="17"/>
        <v>SI</v>
      </c>
      <c r="AP49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91" s="92" t="e" vm="14">
        <f>_xlfn.XLOOKUP(año24[[#This Row],[VALORACION DEL RIESGO RESULTANTE CON CONTROLES (Riesgo residual) - INTERPRETACIÓN DEL RIESGO]], Nivel[Calsificación], Nivel[Imagen])</f>
        <v>#VALUE!</v>
      </c>
    </row>
    <row r="492" spans="2:43" ht="132.6" x14ac:dyDescent="0.2">
      <c r="B492" s="92">
        <v>483</v>
      </c>
      <c r="C492" s="92">
        <v>2024</v>
      </c>
      <c r="D492" s="92" t="s">
        <v>244</v>
      </c>
      <c r="E492" s="109" t="s">
        <v>183</v>
      </c>
      <c r="F492" s="109" t="s">
        <v>610</v>
      </c>
      <c r="G492" s="109" t="s">
        <v>427</v>
      </c>
      <c r="H492" s="92" t="s">
        <v>278</v>
      </c>
      <c r="I492" s="92" t="s">
        <v>66</v>
      </c>
      <c r="J492" s="92" t="e" vm="19">
        <f>_xlfn.XLOOKUP(año24[[#This Row],[PELIGRO -Tipo]], Tabla12[Calsificación], Tabla12[Imagen])</f>
        <v>#VALUE!</v>
      </c>
      <c r="K492" s="92" t="s">
        <v>121</v>
      </c>
      <c r="L492" s="92" t="s">
        <v>129</v>
      </c>
      <c r="M492" s="112" t="s">
        <v>249</v>
      </c>
      <c r="N492" s="112" t="s">
        <v>250</v>
      </c>
      <c r="O492" s="112">
        <v>2</v>
      </c>
      <c r="P492" s="112">
        <v>18</v>
      </c>
      <c r="Q492" s="112">
        <v>2</v>
      </c>
      <c r="R492" s="112">
        <v>4</v>
      </c>
      <c r="S492" s="92" t="s">
        <v>138</v>
      </c>
      <c r="T492" s="92" t="s">
        <v>255</v>
      </c>
      <c r="U492" s="92" t="s">
        <v>255</v>
      </c>
      <c r="V492" s="113" t="s">
        <v>279</v>
      </c>
      <c r="W492" s="113" t="s">
        <v>53</v>
      </c>
      <c r="X492" s="113" t="s">
        <v>6</v>
      </c>
      <c r="Y492" s="114" t="s">
        <v>40</v>
      </c>
      <c r="Z492" s="92">
        <f>INDEX($AS$3:$AV$6,MATCH($W492,$AR$3:$AR$6,FALSE),MATCH($Y492,AS$7:$AV$7,FALSE))</f>
        <v>6</v>
      </c>
      <c r="AA492" s="92" t="s">
        <v>254</v>
      </c>
      <c r="AB492" s="92" t="s">
        <v>255</v>
      </c>
      <c r="AC492" s="92" t="s">
        <v>255</v>
      </c>
      <c r="AD492" s="113" t="s">
        <v>255</v>
      </c>
      <c r="AE492" s="113" t="s">
        <v>280</v>
      </c>
      <c r="AF492" s="113" t="s">
        <v>258</v>
      </c>
      <c r="AG4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492" s="109" t="s">
        <v>259</v>
      </c>
      <c r="AI492" s="113" t="s">
        <v>53</v>
      </c>
      <c r="AJ492" s="113" t="s">
        <v>6</v>
      </c>
      <c r="AK492" s="114" t="s">
        <v>201</v>
      </c>
      <c r="AL492" s="92">
        <f t="shared" si="16"/>
        <v>4</v>
      </c>
      <c r="AM4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92" s="118"/>
      <c r="AO492" s="115" t="str">
        <f t="shared" si="17"/>
        <v>SI</v>
      </c>
      <c r="AP49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92" s="92" t="e" vm="14">
        <f>_xlfn.XLOOKUP(año24[[#This Row],[VALORACION DEL RIESGO RESULTANTE CON CONTROLES (Riesgo residual) - INTERPRETACIÓN DEL RIESGO]], Nivel[Calsificación], Nivel[Imagen])</f>
        <v>#VALUE!</v>
      </c>
    </row>
    <row r="493" spans="2:43" ht="91.8" x14ac:dyDescent="0.2">
      <c r="B493" s="92">
        <v>484</v>
      </c>
      <c r="C493" s="92">
        <v>2024</v>
      </c>
      <c r="D493" s="92" t="s">
        <v>244</v>
      </c>
      <c r="E493" s="109" t="s">
        <v>183</v>
      </c>
      <c r="F493" s="109" t="s">
        <v>610</v>
      </c>
      <c r="G493" s="109" t="s">
        <v>427</v>
      </c>
      <c r="H493" s="92" t="s">
        <v>260</v>
      </c>
      <c r="I493" s="92" t="s">
        <v>71</v>
      </c>
      <c r="J493" s="92" t="e" vm="15">
        <f>_xlfn.XLOOKUP(año24[[#This Row],[PELIGRO -Tipo]], Tabla12[Calsificación], Tabla12[Imagen])</f>
        <v>#VALUE!</v>
      </c>
      <c r="K493" s="92" t="s">
        <v>118</v>
      </c>
      <c r="L493" s="92" t="s">
        <v>128</v>
      </c>
      <c r="M493" s="112" t="s">
        <v>249</v>
      </c>
      <c r="N493" s="112" t="s">
        <v>261</v>
      </c>
      <c r="O493" s="112">
        <v>2</v>
      </c>
      <c r="P493" s="112">
        <v>18</v>
      </c>
      <c r="Q493" s="112">
        <v>2</v>
      </c>
      <c r="R493" s="112">
        <v>1</v>
      </c>
      <c r="S493" s="92" t="s">
        <v>138</v>
      </c>
      <c r="T493" s="92" t="s">
        <v>255</v>
      </c>
      <c r="U493" s="92" t="s">
        <v>262</v>
      </c>
      <c r="V493" s="113" t="s">
        <v>263</v>
      </c>
      <c r="W493" s="113" t="s">
        <v>52</v>
      </c>
      <c r="X493" s="113" t="s">
        <v>6</v>
      </c>
      <c r="Y493" s="114" t="s">
        <v>201</v>
      </c>
      <c r="Z493" s="92">
        <f>INDEX($AS$3:$AV$6,MATCH($W493,$AR$3:$AR$6,FALSE),MATCH($Y493,AS$7:$AV$7,FALSE))</f>
        <v>6</v>
      </c>
      <c r="AA493" s="92" t="s">
        <v>254</v>
      </c>
      <c r="AB493" s="92" t="s">
        <v>255</v>
      </c>
      <c r="AC493" s="92" t="s">
        <v>255</v>
      </c>
      <c r="AD493" s="113" t="s">
        <v>264</v>
      </c>
      <c r="AE493" s="113" t="s">
        <v>265</v>
      </c>
      <c r="AF493" s="113" t="s">
        <v>258</v>
      </c>
      <c r="AG4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493" s="109" t="s">
        <v>259</v>
      </c>
      <c r="AI493" s="113" t="s">
        <v>52</v>
      </c>
      <c r="AJ493" s="113" t="s">
        <v>6</v>
      </c>
      <c r="AK493" s="114" t="s">
        <v>46</v>
      </c>
      <c r="AL493" s="92">
        <f t="shared" si="16"/>
        <v>3</v>
      </c>
      <c r="AM4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93" s="118"/>
      <c r="AO493" s="115" t="str">
        <f t="shared" si="17"/>
        <v>SI</v>
      </c>
      <c r="AP49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493" s="92" t="e" vm="16">
        <f>_xlfn.XLOOKUP(año24[[#This Row],[VALORACION DEL RIESGO RESULTANTE CON CONTROLES (Riesgo residual) - INTERPRETACIÓN DEL RIESGO]], Nivel[Calsificación], Nivel[Imagen])</f>
        <v>#VALUE!</v>
      </c>
    </row>
    <row r="494" spans="2:43" ht="234.6" x14ac:dyDescent="0.2">
      <c r="B494" s="92">
        <v>485</v>
      </c>
      <c r="C494" s="92">
        <v>2024</v>
      </c>
      <c r="D494" s="92" t="s">
        <v>244</v>
      </c>
      <c r="E494" s="109" t="s">
        <v>183</v>
      </c>
      <c r="F494" s="109" t="s">
        <v>610</v>
      </c>
      <c r="G494" s="109" t="s">
        <v>427</v>
      </c>
      <c r="H494" s="92" t="s">
        <v>281</v>
      </c>
      <c r="I494" s="92" t="s">
        <v>65</v>
      </c>
      <c r="J494" s="92" t="e" vm="20">
        <f>_xlfn.XLOOKUP(año24[[#This Row],[PELIGRO -Tipo]], Tabla12[Calsificación], Tabla12[Imagen])</f>
        <v>#VALUE!</v>
      </c>
      <c r="K494" s="92" t="s">
        <v>113</v>
      </c>
      <c r="L494" s="92" t="s">
        <v>128</v>
      </c>
      <c r="M494" s="112" t="s">
        <v>249</v>
      </c>
      <c r="N494" s="112" t="s">
        <v>250</v>
      </c>
      <c r="O494" s="112">
        <v>2</v>
      </c>
      <c r="P494" s="112">
        <v>18</v>
      </c>
      <c r="Q494" s="112">
        <v>2</v>
      </c>
      <c r="R494" s="112">
        <v>8</v>
      </c>
      <c r="S494" s="92" t="s">
        <v>138</v>
      </c>
      <c r="T494" s="92" t="s">
        <v>255</v>
      </c>
      <c r="U494" s="92" t="s">
        <v>282</v>
      </c>
      <c r="V494" s="113" t="s">
        <v>283</v>
      </c>
      <c r="W494" s="113" t="s">
        <v>53</v>
      </c>
      <c r="X494" s="113" t="s">
        <v>6</v>
      </c>
      <c r="Y494" s="114" t="s">
        <v>40</v>
      </c>
      <c r="Z494" s="92">
        <f>INDEX($AS$3:$AV$6,MATCH($W494,$AR$3:$AR$6,FALSE),MATCH($Y494,AS$7:$AV$7,FALSE))</f>
        <v>6</v>
      </c>
      <c r="AA494" s="92" t="s">
        <v>254</v>
      </c>
      <c r="AB494" s="92" t="s">
        <v>255</v>
      </c>
      <c r="AC494" s="92" t="s">
        <v>255</v>
      </c>
      <c r="AD494" s="113" t="s">
        <v>255</v>
      </c>
      <c r="AE494" s="113" t="s">
        <v>284</v>
      </c>
      <c r="AF494" s="113" t="s">
        <v>258</v>
      </c>
      <c r="AG4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494" s="109" t="s">
        <v>259</v>
      </c>
      <c r="AI494" s="113" t="s">
        <v>53</v>
      </c>
      <c r="AJ494" s="113" t="s">
        <v>6</v>
      </c>
      <c r="AK494" s="114" t="s">
        <v>201</v>
      </c>
      <c r="AL494" s="92">
        <f t="shared" si="16"/>
        <v>4</v>
      </c>
      <c r="AM4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94" s="118"/>
      <c r="AO494" s="115" t="str">
        <f t="shared" si="17"/>
        <v>SI</v>
      </c>
      <c r="AP49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94" s="92" t="e" vm="14">
        <f>_xlfn.XLOOKUP(año24[[#This Row],[VALORACION DEL RIESGO RESULTANTE CON CONTROLES (Riesgo residual) - INTERPRETACIÓN DEL RIESGO]], Nivel[Calsificación], Nivel[Imagen])</f>
        <v>#VALUE!</v>
      </c>
    </row>
    <row r="495" spans="2:43" ht="91.8" x14ac:dyDescent="0.2">
      <c r="B495" s="92">
        <v>486</v>
      </c>
      <c r="C495" s="92">
        <v>2024</v>
      </c>
      <c r="D495" s="92" t="s">
        <v>244</v>
      </c>
      <c r="E495" s="109" t="s">
        <v>183</v>
      </c>
      <c r="F495" s="109" t="s">
        <v>610</v>
      </c>
      <c r="G495" s="109" t="s">
        <v>427</v>
      </c>
      <c r="H495" s="92" t="s">
        <v>285</v>
      </c>
      <c r="I495" s="92" t="s">
        <v>65</v>
      </c>
      <c r="J495" s="92" t="e" vm="20">
        <f>_xlfn.XLOOKUP(año24[[#This Row],[PELIGRO -Tipo]], Tabla12[Calsificación], Tabla12[Imagen])</f>
        <v>#VALUE!</v>
      </c>
      <c r="K495" s="92" t="s">
        <v>74</v>
      </c>
      <c r="L495" s="92" t="s">
        <v>129</v>
      </c>
      <c r="M495" s="112" t="s">
        <v>249</v>
      </c>
      <c r="N495" s="112" t="s">
        <v>250</v>
      </c>
      <c r="O495" s="112">
        <v>2</v>
      </c>
      <c r="P495" s="112">
        <v>18</v>
      </c>
      <c r="Q495" s="112">
        <v>2</v>
      </c>
      <c r="R495" s="112">
        <v>8</v>
      </c>
      <c r="S495" s="92" t="s">
        <v>138</v>
      </c>
      <c r="T495" s="92"/>
      <c r="U495" s="92"/>
      <c r="V495" s="113" t="s">
        <v>286</v>
      </c>
      <c r="W495" s="113" t="s">
        <v>53</v>
      </c>
      <c r="X495" s="113" t="s">
        <v>6</v>
      </c>
      <c r="Y495" s="114" t="s">
        <v>40</v>
      </c>
      <c r="Z495" s="92">
        <f>INDEX($AS$3:$AV$6,MATCH($W495,$AR$3:$AR$6,FALSE),MATCH($Y495,AS$7:$AV$7,FALSE))</f>
        <v>6</v>
      </c>
      <c r="AA495" s="92" t="s">
        <v>254</v>
      </c>
      <c r="AB495" s="92" t="s">
        <v>255</v>
      </c>
      <c r="AC495" s="92" t="s">
        <v>255</v>
      </c>
      <c r="AD495" s="113"/>
      <c r="AE495" s="113" t="s">
        <v>287</v>
      </c>
      <c r="AF495" s="113" t="s">
        <v>258</v>
      </c>
      <c r="AG4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495" s="109" t="s">
        <v>259</v>
      </c>
      <c r="AI495" s="113" t="s">
        <v>53</v>
      </c>
      <c r="AJ495" s="113" t="s">
        <v>6</v>
      </c>
      <c r="AK495" s="114" t="s">
        <v>201</v>
      </c>
      <c r="AL495" s="92">
        <f t="shared" si="16"/>
        <v>4</v>
      </c>
      <c r="AM4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95" s="118"/>
      <c r="AO495" s="115" t="str">
        <f t="shared" si="17"/>
        <v>SI</v>
      </c>
      <c r="AP49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495" s="92" t="e" vm="14">
        <f>_xlfn.XLOOKUP(año24[[#This Row],[VALORACION DEL RIESGO RESULTANTE CON CONTROLES (Riesgo residual) - INTERPRETACIÓN DEL RIESGO]], Nivel[Calsificación], Nivel[Imagen])</f>
        <v>#VALUE!</v>
      </c>
    </row>
    <row r="496" spans="2:43" ht="132.6" x14ac:dyDescent="0.2">
      <c r="B496" s="92">
        <v>487</v>
      </c>
      <c r="C496" s="92">
        <v>2024</v>
      </c>
      <c r="D496" s="92" t="s">
        <v>244</v>
      </c>
      <c r="E496" s="109" t="s">
        <v>183</v>
      </c>
      <c r="F496" s="109" t="s">
        <v>610</v>
      </c>
      <c r="G496" s="109" t="s">
        <v>427</v>
      </c>
      <c r="H496" s="92" t="s">
        <v>619</v>
      </c>
      <c r="I496" s="92" t="s">
        <v>66</v>
      </c>
      <c r="J496" s="92" t="e" vm="19">
        <f>_xlfn.XLOOKUP(año24[[#This Row],[PELIGRO -Tipo]], Tabla12[Calsificación], Tabla12[Imagen])</f>
        <v>#VALUE!</v>
      </c>
      <c r="K496" s="92" t="s">
        <v>114</v>
      </c>
      <c r="L496" s="92" t="s">
        <v>129</v>
      </c>
      <c r="M496" s="112" t="s">
        <v>249</v>
      </c>
      <c r="N496" s="112" t="s">
        <v>261</v>
      </c>
      <c r="O496" s="112">
        <v>2</v>
      </c>
      <c r="P496" s="112">
        <v>18</v>
      </c>
      <c r="Q496" s="112">
        <v>2</v>
      </c>
      <c r="R496" s="112">
        <v>2</v>
      </c>
      <c r="S496" s="92" t="s">
        <v>138</v>
      </c>
      <c r="T496" s="92" t="s">
        <v>620</v>
      </c>
      <c r="U496" s="92" t="s">
        <v>621</v>
      </c>
      <c r="V496" s="113" t="s">
        <v>622</v>
      </c>
      <c r="W496" s="113" t="s">
        <v>52</v>
      </c>
      <c r="X496" s="113" t="s">
        <v>6</v>
      </c>
      <c r="Y496" s="114" t="s">
        <v>201</v>
      </c>
      <c r="Z496" s="92">
        <f>INDEX($AS$3:$AV$6,MATCH($W496,$AR$3:$AR$6,FALSE),MATCH($Y496,AS$7:$AV$7,FALSE))</f>
        <v>6</v>
      </c>
      <c r="AA496" s="92" t="s">
        <v>254</v>
      </c>
      <c r="AB496" s="92"/>
      <c r="AC496" s="92"/>
      <c r="AD496" s="113"/>
      <c r="AE496" s="113" t="s">
        <v>623</v>
      </c>
      <c r="AF496" s="113" t="s">
        <v>258</v>
      </c>
      <c r="AG4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Mantener controles existentes: Competencias del personal para manejo de fuentes radioactivas (Estas deben ser verificadas por el Interventor)
Aseguramiento  y demarcación del área 
Charla preoperacional 
Ficha técnica de la fuente radioactiva y socializada  
Permiso de trabajoControles de EPP; Ver matriz de EPP
</v>
      </c>
      <c r="AH496" s="109" t="s">
        <v>259</v>
      </c>
      <c r="AI496" s="113" t="s">
        <v>52</v>
      </c>
      <c r="AJ496" s="113" t="s">
        <v>6</v>
      </c>
      <c r="AK496" s="114" t="s">
        <v>46</v>
      </c>
      <c r="AL496" s="92">
        <f t="shared" si="16"/>
        <v>3</v>
      </c>
      <c r="AM4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496" s="118"/>
      <c r="AO496" s="115" t="str">
        <f t="shared" si="17"/>
        <v>SI</v>
      </c>
      <c r="AP49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496" s="92" t="e" vm="16">
        <f>_xlfn.XLOOKUP(año24[[#This Row],[VALORACION DEL RIESGO RESULTANTE CON CONTROLES (Riesgo residual) - INTERPRETACIÓN DEL RIESGO]], Nivel[Calsificación], Nivel[Imagen])</f>
        <v>#VALUE!</v>
      </c>
    </row>
    <row r="497" spans="2:43" ht="71.400000000000006" x14ac:dyDescent="0.2">
      <c r="B497" s="92">
        <v>488</v>
      </c>
      <c r="C497" s="92">
        <v>2024</v>
      </c>
      <c r="D497" s="92" t="s">
        <v>244</v>
      </c>
      <c r="E497" s="109" t="s">
        <v>183</v>
      </c>
      <c r="F497" s="109" t="s">
        <v>610</v>
      </c>
      <c r="G497" s="109" t="s">
        <v>427</v>
      </c>
      <c r="H497" s="92" t="s">
        <v>293</v>
      </c>
      <c r="I497" s="92" t="s">
        <v>70</v>
      </c>
      <c r="J497" s="92" t="e" vm="13">
        <f>_xlfn.XLOOKUP(año24[[#This Row],[PELIGRO -Tipo]], Tabla12[Calsificación], Tabla12[Imagen])</f>
        <v>#VALUE!</v>
      </c>
      <c r="K497" s="92" t="s">
        <v>117</v>
      </c>
      <c r="L497" s="92" t="s">
        <v>128</v>
      </c>
      <c r="M497" s="112" t="s">
        <v>249</v>
      </c>
      <c r="N497" s="112" t="s">
        <v>261</v>
      </c>
      <c r="O497" s="112">
        <v>2</v>
      </c>
      <c r="P497" s="112">
        <v>18</v>
      </c>
      <c r="Q497" s="112">
        <v>2</v>
      </c>
      <c r="R497" s="112">
        <v>2</v>
      </c>
      <c r="S497" s="92" t="s">
        <v>138</v>
      </c>
      <c r="T497" s="92"/>
      <c r="U497" s="92" t="s">
        <v>294</v>
      </c>
      <c r="V497" s="113" t="s">
        <v>295</v>
      </c>
      <c r="W497" s="113" t="s">
        <v>51</v>
      </c>
      <c r="X497" s="113" t="s">
        <v>6</v>
      </c>
      <c r="Y497" s="114" t="s">
        <v>201</v>
      </c>
      <c r="Z497" s="92">
        <f>INDEX($AS$3:$AV$6,MATCH($W497,$AR$3:$AR$6,FALSE),MATCH($Y497,AS$7:$AV$7,FALSE))</f>
        <v>8</v>
      </c>
      <c r="AA497" s="92" t="s">
        <v>254</v>
      </c>
      <c r="AB497" s="92" t="s">
        <v>255</v>
      </c>
      <c r="AC497" s="92" t="s">
        <v>255</v>
      </c>
      <c r="AD497" s="113" t="s">
        <v>255</v>
      </c>
      <c r="AE497" s="113" t="s">
        <v>296</v>
      </c>
      <c r="AF497" s="113" t="s">
        <v>255</v>
      </c>
      <c r="AG4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497" s="109" t="s">
        <v>259</v>
      </c>
      <c r="AI497" s="113" t="s">
        <v>53</v>
      </c>
      <c r="AJ497" s="113" t="s">
        <v>6</v>
      </c>
      <c r="AK497" s="114" t="s">
        <v>201</v>
      </c>
      <c r="AL497" s="92">
        <f t="shared" si="16"/>
        <v>4</v>
      </c>
      <c r="AM4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97" s="118"/>
      <c r="AO497" s="115" t="str">
        <f t="shared" si="17"/>
        <v>SI</v>
      </c>
      <c r="AP49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97" s="92" t="e" vm="14">
        <f>_xlfn.XLOOKUP(año24[[#This Row],[VALORACION DEL RIESGO RESULTANTE CON CONTROLES (Riesgo residual) - INTERPRETACIÓN DEL RIESGO]], Nivel[Calsificación], Nivel[Imagen])</f>
        <v>#VALUE!</v>
      </c>
    </row>
    <row r="498" spans="2:43" ht="244.8" x14ac:dyDescent="0.2">
      <c r="B498" s="92">
        <v>489</v>
      </c>
      <c r="C498" s="92">
        <v>2024</v>
      </c>
      <c r="D498" s="92" t="s">
        <v>244</v>
      </c>
      <c r="E498" s="109" t="s">
        <v>183</v>
      </c>
      <c r="F498" s="109" t="s">
        <v>624</v>
      </c>
      <c r="G498" s="109" t="s">
        <v>427</v>
      </c>
      <c r="H498" s="92" t="s">
        <v>611</v>
      </c>
      <c r="I498" s="92" t="s">
        <v>70</v>
      </c>
      <c r="J498" s="92" t="e" vm="13">
        <f>_xlfn.XLOOKUP(año24[[#This Row],[PELIGRO -Tipo]], Tabla12[Calsificación], Tabla12[Imagen])</f>
        <v>#VALUE!</v>
      </c>
      <c r="K498" s="92" t="s">
        <v>79</v>
      </c>
      <c r="L498" s="92" t="s">
        <v>128</v>
      </c>
      <c r="M498" s="112" t="s">
        <v>429</v>
      </c>
      <c r="N498" s="112" t="s">
        <v>250</v>
      </c>
      <c r="O498" s="112">
        <v>2</v>
      </c>
      <c r="P498" s="112">
        <v>18</v>
      </c>
      <c r="Q498" s="112">
        <v>2</v>
      </c>
      <c r="R498" s="112">
        <v>8</v>
      </c>
      <c r="S498" s="92" t="s">
        <v>138</v>
      </c>
      <c r="T498" s="92"/>
      <c r="U498" s="92" t="s">
        <v>339</v>
      </c>
      <c r="V498" s="113" t="s">
        <v>301</v>
      </c>
      <c r="W498" s="113" t="s">
        <v>52</v>
      </c>
      <c r="X498" s="113" t="s">
        <v>6</v>
      </c>
      <c r="Y498" s="114" t="s">
        <v>40</v>
      </c>
      <c r="Z498" s="92">
        <f>INDEX($AS$3:$AV$6,MATCH($W498,$AR$3:$AR$6,FALSE),MATCH($Y498,AS$7:$AV$7,FALSE))</f>
        <v>9</v>
      </c>
      <c r="AA498" s="92" t="s">
        <v>254</v>
      </c>
      <c r="AB498" s="92" t="s">
        <v>255</v>
      </c>
      <c r="AC498" s="92" t="s">
        <v>255</v>
      </c>
      <c r="AD498" s="113" t="s">
        <v>302</v>
      </c>
      <c r="AE498" s="113" t="s">
        <v>303</v>
      </c>
      <c r="AF498" s="113" t="s">
        <v>258</v>
      </c>
      <c r="AG4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498" s="109" t="s">
        <v>259</v>
      </c>
      <c r="AI498" s="113" t="s">
        <v>53</v>
      </c>
      <c r="AJ498" s="113" t="s">
        <v>6</v>
      </c>
      <c r="AK498" s="114" t="s">
        <v>201</v>
      </c>
      <c r="AL498" s="92">
        <f t="shared" si="16"/>
        <v>4</v>
      </c>
      <c r="AM4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98" s="118"/>
      <c r="AO498" s="115" t="str">
        <f t="shared" si="17"/>
        <v>SI</v>
      </c>
      <c r="AP49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98" s="92" t="e" vm="14">
        <f>_xlfn.XLOOKUP(año24[[#This Row],[VALORACION DEL RIESGO RESULTANTE CON CONTROLES (Riesgo residual) - INTERPRETACIÓN DEL RIESGO]], Nivel[Calsificación], Nivel[Imagen])</f>
        <v>#VALUE!</v>
      </c>
    </row>
    <row r="499" spans="2:43" ht="153" x14ac:dyDescent="0.2">
      <c r="B499" s="92">
        <v>490</v>
      </c>
      <c r="C499" s="92">
        <v>2024</v>
      </c>
      <c r="D499" s="92" t="s">
        <v>244</v>
      </c>
      <c r="E499" s="109" t="s">
        <v>183</v>
      </c>
      <c r="F499" s="109" t="s">
        <v>624</v>
      </c>
      <c r="G499" s="109" t="s">
        <v>427</v>
      </c>
      <c r="H499" s="92" t="s">
        <v>612</v>
      </c>
      <c r="I499" s="92" t="s">
        <v>70</v>
      </c>
      <c r="J499" s="92" t="e" vm="13">
        <f>_xlfn.XLOOKUP(año24[[#This Row],[PELIGRO -Tipo]], Tabla12[Calsificación], Tabla12[Imagen])</f>
        <v>#VALUE!</v>
      </c>
      <c r="K499" s="92" t="s">
        <v>95</v>
      </c>
      <c r="L499" s="92" t="s">
        <v>128</v>
      </c>
      <c r="M499" s="112" t="s">
        <v>429</v>
      </c>
      <c r="N499" s="112" t="s">
        <v>250</v>
      </c>
      <c r="O499" s="112">
        <v>2</v>
      </c>
      <c r="P499" s="112">
        <v>18</v>
      </c>
      <c r="Q499" s="112">
        <v>2</v>
      </c>
      <c r="R499" s="112">
        <v>8</v>
      </c>
      <c r="S499" s="92" t="s">
        <v>138</v>
      </c>
      <c r="T499" s="92"/>
      <c r="U499" s="92" t="s">
        <v>255</v>
      </c>
      <c r="V499" s="113" t="s">
        <v>625</v>
      </c>
      <c r="W499" s="113" t="s">
        <v>51</v>
      </c>
      <c r="X499" s="113" t="s">
        <v>6</v>
      </c>
      <c r="Y499" s="114" t="s">
        <v>201</v>
      </c>
      <c r="Z499" s="92">
        <f>INDEX($AS$3:$AV$6,MATCH($W499,$AR$3:$AR$6,FALSE),MATCH($Y499,AS$7:$AV$7,FALSE))</f>
        <v>8</v>
      </c>
      <c r="AA499" s="92" t="s">
        <v>254</v>
      </c>
      <c r="AB499" s="92" t="s">
        <v>255</v>
      </c>
      <c r="AC499" s="92" t="s">
        <v>255</v>
      </c>
      <c r="AD499" s="113" t="s">
        <v>614</v>
      </c>
      <c r="AE499" s="113" t="s">
        <v>615</v>
      </c>
      <c r="AF499" s="113" t="s">
        <v>258</v>
      </c>
      <c r="AG4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Certificación de puntos de anclaje
Barandas acorde a requisitos de norma Controles administrativos; Programa de gestión de protección contra caídas, Plan de rescate, procedimiento de permisos de trabajo
Mantener controles:
Personal competente de wire line
Certificación de personal trabajo en alturas, certificación de equipos , valoración medica, certificado de trabajo de alturasControles de EPP; Ver matriz de EPP
</v>
      </c>
      <c r="AH499" s="109" t="s">
        <v>259</v>
      </c>
      <c r="AI499" s="113" t="s">
        <v>53</v>
      </c>
      <c r="AJ499" s="113" t="s">
        <v>6</v>
      </c>
      <c r="AK499" s="114" t="s">
        <v>201</v>
      </c>
      <c r="AL499" s="92">
        <f t="shared" si="16"/>
        <v>4</v>
      </c>
      <c r="AM4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499" s="118"/>
      <c r="AO499" s="115" t="str">
        <f t="shared" si="17"/>
        <v>SI</v>
      </c>
      <c r="AP49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499" s="92" t="e" vm="14">
        <f>_xlfn.XLOOKUP(año24[[#This Row],[VALORACION DEL RIESGO RESULTANTE CON CONTROLES (Riesgo residual) - INTERPRETACIÓN DEL RIESGO]], Nivel[Calsificación], Nivel[Imagen])</f>
        <v>#VALUE!</v>
      </c>
    </row>
    <row r="500" spans="2:43" ht="244.8" x14ac:dyDescent="0.2">
      <c r="B500" s="92">
        <v>491</v>
      </c>
      <c r="C500" s="92">
        <v>2024</v>
      </c>
      <c r="D500" s="92" t="s">
        <v>244</v>
      </c>
      <c r="E500" s="109" t="s">
        <v>183</v>
      </c>
      <c r="F500" s="109" t="s">
        <v>624</v>
      </c>
      <c r="G500" s="109" t="s">
        <v>427</v>
      </c>
      <c r="H500" s="92" t="s">
        <v>616</v>
      </c>
      <c r="I500" s="92" t="s">
        <v>70</v>
      </c>
      <c r="J500" s="92" t="e" vm="13">
        <f>_xlfn.XLOOKUP(año24[[#This Row],[PELIGRO -Tipo]], Tabla12[Calsificación], Tabla12[Imagen])</f>
        <v>#VALUE!</v>
      </c>
      <c r="K500" s="92" t="s">
        <v>79</v>
      </c>
      <c r="L500" s="92" t="s">
        <v>128</v>
      </c>
      <c r="M500" s="112" t="s">
        <v>429</v>
      </c>
      <c r="N500" s="112" t="s">
        <v>250</v>
      </c>
      <c r="O500" s="112">
        <v>2</v>
      </c>
      <c r="P500" s="112">
        <v>18</v>
      </c>
      <c r="Q500" s="112">
        <v>2</v>
      </c>
      <c r="R500" s="112">
        <v>8</v>
      </c>
      <c r="S500" s="92" t="s">
        <v>138</v>
      </c>
      <c r="T500" s="92" t="s">
        <v>350</v>
      </c>
      <c r="U500" s="92" t="s">
        <v>339</v>
      </c>
      <c r="V500" s="113" t="s">
        <v>301</v>
      </c>
      <c r="W500" s="113" t="s">
        <v>52</v>
      </c>
      <c r="X500" s="113" t="s">
        <v>6</v>
      </c>
      <c r="Y500" s="114" t="s">
        <v>40</v>
      </c>
      <c r="Z500" s="92">
        <f>INDEX($AS$3:$AV$6,MATCH($W500,$AR$3:$AR$6,FALSE),MATCH($Y500,AS$7:$AV$7,FALSE))</f>
        <v>9</v>
      </c>
      <c r="AA500" s="92" t="s">
        <v>254</v>
      </c>
      <c r="AB500" s="92" t="s">
        <v>255</v>
      </c>
      <c r="AC500" s="92" t="s">
        <v>255</v>
      </c>
      <c r="AD500" s="113" t="s">
        <v>302</v>
      </c>
      <c r="AE500" s="113" t="s">
        <v>303</v>
      </c>
      <c r="AF500" s="113" t="s">
        <v>258</v>
      </c>
      <c r="AG5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00" s="109" t="s">
        <v>259</v>
      </c>
      <c r="AI500" s="113" t="s">
        <v>53</v>
      </c>
      <c r="AJ500" s="113" t="s">
        <v>6</v>
      </c>
      <c r="AK500" s="114" t="s">
        <v>201</v>
      </c>
      <c r="AL500" s="92">
        <f t="shared" si="16"/>
        <v>4</v>
      </c>
      <c r="AM5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0" s="118"/>
      <c r="AO500" s="115" t="str">
        <f t="shared" si="17"/>
        <v>SI</v>
      </c>
      <c r="AP50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00" s="92" t="e" vm="14">
        <f>_xlfn.XLOOKUP(año24[[#This Row],[VALORACION DEL RIESGO RESULTANTE CON CONTROLES (Riesgo residual) - INTERPRETACIÓN DEL RIESGO]], Nivel[Calsificación], Nivel[Imagen])</f>
        <v>#VALUE!</v>
      </c>
    </row>
    <row r="501" spans="2:43" ht="244.8" x14ac:dyDescent="0.2">
      <c r="B501" s="92">
        <v>492</v>
      </c>
      <c r="C501" s="92">
        <v>2024</v>
      </c>
      <c r="D501" s="92" t="s">
        <v>244</v>
      </c>
      <c r="E501" s="109" t="s">
        <v>183</v>
      </c>
      <c r="F501" s="109" t="s">
        <v>624</v>
      </c>
      <c r="G501" s="109" t="s">
        <v>427</v>
      </c>
      <c r="H501" s="92" t="s">
        <v>617</v>
      </c>
      <c r="I501" s="92" t="s">
        <v>70</v>
      </c>
      <c r="J501" s="92" t="e" vm="13">
        <f>_xlfn.XLOOKUP(año24[[#This Row],[PELIGRO -Tipo]], Tabla12[Calsificación], Tabla12[Imagen])</f>
        <v>#VALUE!</v>
      </c>
      <c r="K501" s="92" t="s">
        <v>79</v>
      </c>
      <c r="L501" s="92" t="s">
        <v>128</v>
      </c>
      <c r="M501" s="112" t="s">
        <v>429</v>
      </c>
      <c r="N501" s="112" t="s">
        <v>250</v>
      </c>
      <c r="O501" s="112">
        <v>2</v>
      </c>
      <c r="P501" s="112">
        <v>18</v>
      </c>
      <c r="Q501" s="112">
        <v>2</v>
      </c>
      <c r="R501" s="112">
        <v>8</v>
      </c>
      <c r="S501" s="92" t="s">
        <v>138</v>
      </c>
      <c r="T501" s="92" t="s">
        <v>317</v>
      </c>
      <c r="U501" s="92" t="s">
        <v>339</v>
      </c>
      <c r="V501" s="113" t="s">
        <v>301</v>
      </c>
      <c r="W501" s="113" t="s">
        <v>52</v>
      </c>
      <c r="X501" s="113" t="s">
        <v>6</v>
      </c>
      <c r="Y501" s="114" t="s">
        <v>40</v>
      </c>
      <c r="Z501" s="92">
        <f>INDEX($AS$3:$AV$6,MATCH($W501,$AR$3:$AR$6,FALSE),MATCH($Y501,AS$7:$AV$7,FALSE))</f>
        <v>9</v>
      </c>
      <c r="AA501" s="92" t="s">
        <v>254</v>
      </c>
      <c r="AB501" s="92" t="s">
        <v>255</v>
      </c>
      <c r="AC501" s="92" t="s">
        <v>255</v>
      </c>
      <c r="AD501" s="113" t="s">
        <v>302</v>
      </c>
      <c r="AE501" s="113" t="s">
        <v>303</v>
      </c>
      <c r="AF501" s="113" t="s">
        <v>258</v>
      </c>
      <c r="AG5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01" s="109" t="s">
        <v>259</v>
      </c>
      <c r="AI501" s="113" t="s">
        <v>53</v>
      </c>
      <c r="AJ501" s="113" t="s">
        <v>6</v>
      </c>
      <c r="AK501" s="114" t="s">
        <v>201</v>
      </c>
      <c r="AL501" s="92">
        <f t="shared" si="16"/>
        <v>4</v>
      </c>
      <c r="AM5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1" s="118"/>
      <c r="AO501" s="115" t="str">
        <f t="shared" si="17"/>
        <v>SI</v>
      </c>
      <c r="AP50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01" s="92" t="e" vm="14">
        <f>_xlfn.XLOOKUP(año24[[#This Row],[VALORACION DEL RIESGO RESULTANTE CON CONTROLES (Riesgo residual) - INTERPRETACIÓN DEL RIESGO]], Nivel[Calsificación], Nivel[Imagen])</f>
        <v>#VALUE!</v>
      </c>
    </row>
    <row r="502" spans="2:43" ht="102" x14ac:dyDescent="0.2">
      <c r="B502" s="92">
        <v>493</v>
      </c>
      <c r="C502" s="92">
        <v>2024</v>
      </c>
      <c r="D502" s="92" t="s">
        <v>244</v>
      </c>
      <c r="E502" s="109" t="s">
        <v>183</v>
      </c>
      <c r="F502" s="109" t="s">
        <v>624</v>
      </c>
      <c r="G502" s="109" t="s">
        <v>427</v>
      </c>
      <c r="H502" s="92" t="s">
        <v>430</v>
      </c>
      <c r="I502" s="92" t="s">
        <v>69</v>
      </c>
      <c r="J502" s="92" t="e" vm="21">
        <f>_xlfn.XLOOKUP(año24[[#This Row],[PELIGRO -Tipo]], Tabla12[Calsificación], Tabla12[Imagen])</f>
        <v>#VALUE!</v>
      </c>
      <c r="K502" s="92" t="s">
        <v>78</v>
      </c>
      <c r="L502" s="92" t="s">
        <v>129</v>
      </c>
      <c r="M502" s="112" t="s">
        <v>429</v>
      </c>
      <c r="N502" s="112" t="s">
        <v>250</v>
      </c>
      <c r="O502" s="112">
        <v>2</v>
      </c>
      <c r="P502" s="112">
        <v>18</v>
      </c>
      <c r="Q502" s="112">
        <v>2</v>
      </c>
      <c r="R502" s="112">
        <v>8</v>
      </c>
      <c r="S502" s="92" t="s">
        <v>138</v>
      </c>
      <c r="T502" s="92"/>
      <c r="U502" s="92" t="s">
        <v>318</v>
      </c>
      <c r="V502" s="113" t="s">
        <v>319</v>
      </c>
      <c r="W502" s="113" t="s">
        <v>53</v>
      </c>
      <c r="X502" s="113" t="s">
        <v>6</v>
      </c>
      <c r="Y502" s="114" t="s">
        <v>40</v>
      </c>
      <c r="Z502" s="92">
        <f>INDEX($AS$3:$AV$6,MATCH($W502,$AR$3:$AR$6,FALSE),MATCH($Y502,AS$7:$AV$7,FALSE))</f>
        <v>6</v>
      </c>
      <c r="AA502" s="92" t="s">
        <v>254</v>
      </c>
      <c r="AB502" s="92" t="s">
        <v>255</v>
      </c>
      <c r="AC502" s="92" t="s">
        <v>255</v>
      </c>
      <c r="AD502" s="113" t="s">
        <v>255</v>
      </c>
      <c r="AE502" s="113" t="s">
        <v>320</v>
      </c>
      <c r="AF502" s="113" t="s">
        <v>258</v>
      </c>
      <c r="AG5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502" s="109" t="s">
        <v>259</v>
      </c>
      <c r="AI502" s="113" t="s">
        <v>53</v>
      </c>
      <c r="AJ502" s="113" t="s">
        <v>6</v>
      </c>
      <c r="AK502" s="114" t="s">
        <v>201</v>
      </c>
      <c r="AL502" s="92">
        <f t="shared" si="16"/>
        <v>4</v>
      </c>
      <c r="AM5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2" s="118"/>
      <c r="AO502" s="115" t="str">
        <f t="shared" si="17"/>
        <v>SI</v>
      </c>
      <c r="AP50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02" s="92" t="e" vm="14">
        <f>_xlfn.XLOOKUP(año24[[#This Row],[VALORACION DEL RIESGO RESULTANTE CON CONTROLES (Riesgo residual) - INTERPRETACIÓN DEL RIESGO]], Nivel[Calsificación], Nivel[Imagen])</f>
        <v>#VALUE!</v>
      </c>
    </row>
    <row r="503" spans="2:43" ht="81.599999999999994" x14ac:dyDescent="0.2">
      <c r="B503" s="92">
        <v>494</v>
      </c>
      <c r="C503" s="92">
        <v>2024</v>
      </c>
      <c r="D503" s="92" t="s">
        <v>244</v>
      </c>
      <c r="E503" s="109" t="s">
        <v>183</v>
      </c>
      <c r="F503" s="109" t="s">
        <v>624</v>
      </c>
      <c r="G503" s="109" t="s">
        <v>427</v>
      </c>
      <c r="H503" s="92" t="s">
        <v>277</v>
      </c>
      <c r="I503" s="92" t="s">
        <v>68</v>
      </c>
      <c r="J503" s="92" t="e" vm="17">
        <f>_xlfn.XLOOKUP(año24[[#This Row],[PELIGRO -Tipo]], Tabla12[Calsificación], Tabla12[Imagen])</f>
        <v>#VALUE!</v>
      </c>
      <c r="K503" s="92" t="s">
        <v>85</v>
      </c>
      <c r="L503" s="92" t="s">
        <v>129</v>
      </c>
      <c r="M503" s="112" t="s">
        <v>429</v>
      </c>
      <c r="N503" s="112" t="s">
        <v>250</v>
      </c>
      <c r="O503" s="112">
        <v>2</v>
      </c>
      <c r="P503" s="112">
        <v>18</v>
      </c>
      <c r="Q503" s="112">
        <v>2</v>
      </c>
      <c r="R503" s="112">
        <v>8</v>
      </c>
      <c r="S503" s="92" t="s">
        <v>138</v>
      </c>
      <c r="T503" s="92" t="s">
        <v>267</v>
      </c>
      <c r="U503" s="92" t="s">
        <v>268</v>
      </c>
      <c r="V503" s="113" t="s">
        <v>269</v>
      </c>
      <c r="W503" s="113" t="s">
        <v>53</v>
      </c>
      <c r="X503" s="113" t="s">
        <v>6</v>
      </c>
      <c r="Y503" s="114" t="s">
        <v>201</v>
      </c>
      <c r="Z503" s="92">
        <f>INDEX($AS$3:$AV$6,MATCH($W503,$AR$3:$AR$6,FALSE),MATCH($Y503,AS$7:$AV$7,FALSE))</f>
        <v>4</v>
      </c>
      <c r="AA503" s="92" t="s">
        <v>254</v>
      </c>
      <c r="AB503" s="92" t="s">
        <v>255</v>
      </c>
      <c r="AC503" s="92" t="s">
        <v>255</v>
      </c>
      <c r="AD503" s="113" t="s">
        <v>255</v>
      </c>
      <c r="AE503" s="113" t="s">
        <v>270</v>
      </c>
      <c r="AF503" s="113" t="s">
        <v>255</v>
      </c>
      <c r="AG5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03" s="109" t="s">
        <v>259</v>
      </c>
      <c r="AI503" s="113" t="s">
        <v>54</v>
      </c>
      <c r="AJ503" s="113" t="s">
        <v>6</v>
      </c>
      <c r="AK503" s="114" t="s">
        <v>201</v>
      </c>
      <c r="AL503" s="92">
        <f t="shared" si="16"/>
        <v>2</v>
      </c>
      <c r="AM5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03" s="118"/>
      <c r="AO503" s="115" t="str">
        <f t="shared" si="17"/>
        <v>SI</v>
      </c>
      <c r="AP50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03" s="92" t="e" vm="16">
        <f>_xlfn.XLOOKUP(año24[[#This Row],[VALORACION DEL RIESGO RESULTANTE CON CONTROLES (Riesgo residual) - INTERPRETACIÓN DEL RIESGO]], Nivel[Calsificación], Nivel[Imagen])</f>
        <v>#VALUE!</v>
      </c>
    </row>
    <row r="504" spans="2:43" ht="244.8" x14ac:dyDescent="0.2">
      <c r="B504" s="92">
        <v>495</v>
      </c>
      <c r="C504" s="92">
        <v>2024</v>
      </c>
      <c r="D504" s="92" t="s">
        <v>244</v>
      </c>
      <c r="E504" s="109" t="s">
        <v>183</v>
      </c>
      <c r="F504" s="109" t="s">
        <v>624</v>
      </c>
      <c r="G504" s="109" t="s">
        <v>427</v>
      </c>
      <c r="H504" s="92" t="s">
        <v>618</v>
      </c>
      <c r="I504" s="92" t="s">
        <v>70</v>
      </c>
      <c r="J504" s="92" t="e" vm="13">
        <f>_xlfn.XLOOKUP(año24[[#This Row],[PELIGRO -Tipo]], Tabla12[Calsificación], Tabla12[Imagen])</f>
        <v>#VALUE!</v>
      </c>
      <c r="K504" s="92" t="s">
        <v>79</v>
      </c>
      <c r="L504" s="92" t="s">
        <v>128</v>
      </c>
      <c r="M504" s="112" t="s">
        <v>429</v>
      </c>
      <c r="N504" s="112" t="s">
        <v>250</v>
      </c>
      <c r="O504" s="112">
        <v>2</v>
      </c>
      <c r="P504" s="112">
        <v>18</v>
      </c>
      <c r="Q504" s="112">
        <v>2</v>
      </c>
      <c r="R504" s="112">
        <v>8</v>
      </c>
      <c r="S504" s="92" t="s">
        <v>138</v>
      </c>
      <c r="T504" s="92" t="s">
        <v>312</v>
      </c>
      <c r="U504" s="92" t="s">
        <v>300</v>
      </c>
      <c r="V504" s="113" t="s">
        <v>301</v>
      </c>
      <c r="W504" s="113" t="s">
        <v>52</v>
      </c>
      <c r="X504" s="113" t="s">
        <v>6</v>
      </c>
      <c r="Y504" s="114" t="s">
        <v>40</v>
      </c>
      <c r="Z504" s="92">
        <f>INDEX($AS$3:$AV$6,MATCH($W504,$AR$3:$AR$6,FALSE),MATCH($Y504,AS$7:$AV$7,FALSE))</f>
        <v>9</v>
      </c>
      <c r="AA504" s="92" t="s">
        <v>254</v>
      </c>
      <c r="AB504" s="92" t="s">
        <v>255</v>
      </c>
      <c r="AC504" s="92" t="s">
        <v>255</v>
      </c>
      <c r="AD504" s="113" t="s">
        <v>302</v>
      </c>
      <c r="AE504" s="113" t="s">
        <v>303</v>
      </c>
      <c r="AF504" s="113" t="s">
        <v>258</v>
      </c>
      <c r="AG5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04" s="109" t="s">
        <v>259</v>
      </c>
      <c r="AI504" s="113" t="s">
        <v>53</v>
      </c>
      <c r="AJ504" s="113" t="s">
        <v>6</v>
      </c>
      <c r="AK504" s="114" t="s">
        <v>201</v>
      </c>
      <c r="AL504" s="92">
        <f t="shared" si="16"/>
        <v>4</v>
      </c>
      <c r="AM5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4" s="118"/>
      <c r="AO504" s="115" t="str">
        <f t="shared" si="17"/>
        <v>SI</v>
      </c>
      <c r="AP50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04" s="92" t="e" vm="14">
        <f>_xlfn.XLOOKUP(año24[[#This Row],[VALORACION DEL RIESGO RESULTANTE CON CONTROLES (Riesgo residual) - INTERPRETACIÓN DEL RIESGO]], Nivel[Calsificación], Nivel[Imagen])</f>
        <v>#VALUE!</v>
      </c>
    </row>
    <row r="505" spans="2:43" ht="81.599999999999994" x14ac:dyDescent="0.2">
      <c r="B505" s="92">
        <v>496</v>
      </c>
      <c r="C505" s="92">
        <v>2024</v>
      </c>
      <c r="D505" s="92" t="s">
        <v>244</v>
      </c>
      <c r="E505" s="109" t="s">
        <v>183</v>
      </c>
      <c r="F505" s="109" t="s">
        <v>624</v>
      </c>
      <c r="G505" s="109" t="s">
        <v>427</v>
      </c>
      <c r="H505" s="92" t="s">
        <v>433</v>
      </c>
      <c r="I505" s="92" t="s">
        <v>66</v>
      </c>
      <c r="J505" s="92" t="e" vm="19">
        <f>_xlfn.XLOOKUP(año24[[#This Row],[PELIGRO -Tipo]], Tabla12[Calsificación], Tabla12[Imagen])</f>
        <v>#VALUE!</v>
      </c>
      <c r="K505" s="92" t="s">
        <v>75</v>
      </c>
      <c r="L505" s="92" t="s">
        <v>129</v>
      </c>
      <c r="M505" s="112" t="s">
        <v>429</v>
      </c>
      <c r="N505" s="112" t="s">
        <v>250</v>
      </c>
      <c r="O505" s="112">
        <v>2</v>
      </c>
      <c r="P505" s="112">
        <v>18</v>
      </c>
      <c r="Q505" s="112">
        <v>2</v>
      </c>
      <c r="R505" s="112">
        <v>8</v>
      </c>
      <c r="S505" s="92" t="s">
        <v>138</v>
      </c>
      <c r="T505" s="92" t="s">
        <v>343</v>
      </c>
      <c r="U505" s="92" t="s">
        <v>344</v>
      </c>
      <c r="V505" s="113" t="s">
        <v>345</v>
      </c>
      <c r="W505" s="113" t="s">
        <v>52</v>
      </c>
      <c r="X505" s="113" t="s">
        <v>6</v>
      </c>
      <c r="Y505" s="114" t="s">
        <v>201</v>
      </c>
      <c r="Z505" s="92">
        <f>INDEX($AS$3:$AV$6,MATCH($W505,$AR$3:$AR$6,FALSE),MATCH($Y505,AS$7:$AV$7,FALSE))</f>
        <v>6</v>
      </c>
      <c r="AA505" s="92" t="s">
        <v>254</v>
      </c>
      <c r="AB505" s="92"/>
      <c r="AC505" s="92"/>
      <c r="AD505" s="113" t="s">
        <v>346</v>
      </c>
      <c r="AE505" s="113" t="s">
        <v>347</v>
      </c>
      <c r="AF505" s="113" t="s">
        <v>258</v>
      </c>
      <c r="AG5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505" s="109" t="s">
        <v>259</v>
      </c>
      <c r="AI505" s="113" t="s">
        <v>53</v>
      </c>
      <c r="AJ505" s="113" t="s">
        <v>6</v>
      </c>
      <c r="AK505" s="114" t="s">
        <v>201</v>
      </c>
      <c r="AL505" s="92">
        <f t="shared" si="16"/>
        <v>4</v>
      </c>
      <c r="AM5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5" s="118"/>
      <c r="AO505" s="115" t="str">
        <f t="shared" si="17"/>
        <v>SI</v>
      </c>
      <c r="AP50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05" s="92" t="e" vm="14">
        <f>_xlfn.XLOOKUP(año24[[#This Row],[VALORACION DEL RIESGO RESULTANTE CON CONTROLES (Riesgo residual) - INTERPRETACIÓN DEL RIESGO]], Nivel[Calsificación], Nivel[Imagen])</f>
        <v>#VALUE!</v>
      </c>
    </row>
    <row r="506" spans="2:43" ht="132.6" x14ac:dyDescent="0.2">
      <c r="B506" s="92">
        <v>497</v>
      </c>
      <c r="C506" s="92">
        <v>2024</v>
      </c>
      <c r="D506" s="92" t="s">
        <v>244</v>
      </c>
      <c r="E506" s="109" t="s">
        <v>183</v>
      </c>
      <c r="F506" s="109" t="s">
        <v>624</v>
      </c>
      <c r="G506" s="109" t="s">
        <v>427</v>
      </c>
      <c r="H506" s="92" t="s">
        <v>278</v>
      </c>
      <c r="I506" s="92" t="s">
        <v>66</v>
      </c>
      <c r="J506" s="92" t="e" vm="19">
        <f>_xlfn.XLOOKUP(año24[[#This Row],[PELIGRO -Tipo]], Tabla12[Calsificación], Tabla12[Imagen])</f>
        <v>#VALUE!</v>
      </c>
      <c r="K506" s="92" t="s">
        <v>121</v>
      </c>
      <c r="L506" s="92" t="s">
        <v>129</v>
      </c>
      <c r="M506" s="112" t="s">
        <v>429</v>
      </c>
      <c r="N506" s="112" t="s">
        <v>250</v>
      </c>
      <c r="O506" s="112">
        <v>2</v>
      </c>
      <c r="P506" s="112">
        <v>18</v>
      </c>
      <c r="Q506" s="112">
        <v>2</v>
      </c>
      <c r="R506" s="112">
        <v>8</v>
      </c>
      <c r="S506" s="92" t="s">
        <v>138</v>
      </c>
      <c r="T506" s="92" t="s">
        <v>255</v>
      </c>
      <c r="U506" s="92" t="s">
        <v>255</v>
      </c>
      <c r="V506" s="113" t="s">
        <v>279</v>
      </c>
      <c r="W506" s="113" t="s">
        <v>53</v>
      </c>
      <c r="X506" s="113" t="s">
        <v>6</v>
      </c>
      <c r="Y506" s="114" t="s">
        <v>40</v>
      </c>
      <c r="Z506" s="92">
        <f>INDEX($AS$3:$AV$6,MATCH($W506,$AR$3:$AR$6,FALSE),MATCH($Y506,AS$7:$AV$7,FALSE))</f>
        <v>6</v>
      </c>
      <c r="AA506" s="92" t="s">
        <v>254</v>
      </c>
      <c r="AB506" s="92" t="s">
        <v>255</v>
      </c>
      <c r="AC506" s="92" t="s">
        <v>255</v>
      </c>
      <c r="AD506" s="113" t="s">
        <v>255</v>
      </c>
      <c r="AE506" s="113" t="s">
        <v>280</v>
      </c>
      <c r="AF506" s="113" t="s">
        <v>258</v>
      </c>
      <c r="AG5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506" s="109" t="s">
        <v>259</v>
      </c>
      <c r="AI506" s="113" t="s">
        <v>53</v>
      </c>
      <c r="AJ506" s="113" t="s">
        <v>6</v>
      </c>
      <c r="AK506" s="114" t="s">
        <v>201</v>
      </c>
      <c r="AL506" s="92">
        <f t="shared" si="16"/>
        <v>4</v>
      </c>
      <c r="AM5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6" s="118"/>
      <c r="AO506" s="115" t="str">
        <f t="shared" si="17"/>
        <v>SI</v>
      </c>
      <c r="AP50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06" s="92" t="e" vm="14">
        <f>_xlfn.XLOOKUP(año24[[#This Row],[VALORACION DEL RIESGO RESULTANTE CON CONTROLES (Riesgo residual) - INTERPRETACIÓN DEL RIESGO]], Nivel[Calsificación], Nivel[Imagen])</f>
        <v>#VALUE!</v>
      </c>
    </row>
    <row r="507" spans="2:43" ht="91.8" x14ac:dyDescent="0.2">
      <c r="B507" s="92">
        <v>498</v>
      </c>
      <c r="C507" s="92">
        <v>2024</v>
      </c>
      <c r="D507" s="92" t="s">
        <v>244</v>
      </c>
      <c r="E507" s="109" t="s">
        <v>183</v>
      </c>
      <c r="F507" s="109" t="s">
        <v>624</v>
      </c>
      <c r="G507" s="109" t="s">
        <v>427</v>
      </c>
      <c r="H507" s="92" t="s">
        <v>260</v>
      </c>
      <c r="I507" s="92" t="s">
        <v>71</v>
      </c>
      <c r="J507" s="92" t="e" vm="15">
        <f>_xlfn.XLOOKUP(año24[[#This Row],[PELIGRO -Tipo]], Tabla12[Calsificación], Tabla12[Imagen])</f>
        <v>#VALUE!</v>
      </c>
      <c r="K507" s="92" t="s">
        <v>118</v>
      </c>
      <c r="L507" s="92" t="s">
        <v>128</v>
      </c>
      <c r="M507" s="112" t="s">
        <v>429</v>
      </c>
      <c r="N507" s="112" t="s">
        <v>261</v>
      </c>
      <c r="O507" s="112">
        <v>2</v>
      </c>
      <c r="P507" s="112">
        <v>18</v>
      </c>
      <c r="Q507" s="112">
        <v>2</v>
      </c>
      <c r="R507" s="112">
        <v>1</v>
      </c>
      <c r="S507" s="92" t="s">
        <v>138</v>
      </c>
      <c r="T507" s="92" t="s">
        <v>255</v>
      </c>
      <c r="U507" s="92" t="s">
        <v>262</v>
      </c>
      <c r="V507" s="113" t="s">
        <v>263</v>
      </c>
      <c r="W507" s="113" t="s">
        <v>52</v>
      </c>
      <c r="X507" s="113" t="s">
        <v>6</v>
      </c>
      <c r="Y507" s="114" t="s">
        <v>201</v>
      </c>
      <c r="Z507" s="92">
        <f>INDEX($AS$3:$AV$6,MATCH($W507,$AR$3:$AR$6,FALSE),MATCH($Y507,AS$7:$AV$7,FALSE))</f>
        <v>6</v>
      </c>
      <c r="AA507" s="92" t="s">
        <v>254</v>
      </c>
      <c r="AB507" s="92" t="s">
        <v>255</v>
      </c>
      <c r="AC507" s="92" t="s">
        <v>255</v>
      </c>
      <c r="AD507" s="113" t="s">
        <v>264</v>
      </c>
      <c r="AE507" s="113" t="s">
        <v>265</v>
      </c>
      <c r="AF507" s="113" t="s">
        <v>258</v>
      </c>
      <c r="AG5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507" s="109" t="s">
        <v>259</v>
      </c>
      <c r="AI507" s="113" t="s">
        <v>52</v>
      </c>
      <c r="AJ507" s="113" t="s">
        <v>6</v>
      </c>
      <c r="AK507" s="114" t="s">
        <v>46</v>
      </c>
      <c r="AL507" s="92">
        <f t="shared" si="16"/>
        <v>3</v>
      </c>
      <c r="AM5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07" s="118"/>
      <c r="AO507" s="115" t="str">
        <f t="shared" si="17"/>
        <v>SI</v>
      </c>
      <c r="AP50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507" s="92" t="e" vm="16">
        <f>_xlfn.XLOOKUP(año24[[#This Row],[VALORACION DEL RIESGO RESULTANTE CON CONTROLES (Riesgo residual) - INTERPRETACIÓN DEL RIESGO]], Nivel[Calsificación], Nivel[Imagen])</f>
        <v>#VALUE!</v>
      </c>
    </row>
    <row r="508" spans="2:43" ht="234.6" x14ac:dyDescent="0.2">
      <c r="B508" s="92">
        <v>499</v>
      </c>
      <c r="C508" s="92">
        <v>2024</v>
      </c>
      <c r="D508" s="92" t="s">
        <v>244</v>
      </c>
      <c r="E508" s="109" t="s">
        <v>183</v>
      </c>
      <c r="F508" s="109" t="s">
        <v>624</v>
      </c>
      <c r="G508" s="109" t="s">
        <v>427</v>
      </c>
      <c r="H508" s="92" t="s">
        <v>281</v>
      </c>
      <c r="I508" s="92" t="s">
        <v>65</v>
      </c>
      <c r="J508" s="92" t="e" vm="20">
        <f>_xlfn.XLOOKUP(año24[[#This Row],[PELIGRO -Tipo]], Tabla12[Calsificación], Tabla12[Imagen])</f>
        <v>#VALUE!</v>
      </c>
      <c r="K508" s="92" t="s">
        <v>113</v>
      </c>
      <c r="L508" s="92" t="s">
        <v>128</v>
      </c>
      <c r="M508" s="112" t="s">
        <v>429</v>
      </c>
      <c r="N508" s="112" t="s">
        <v>250</v>
      </c>
      <c r="O508" s="112">
        <v>2</v>
      </c>
      <c r="P508" s="112">
        <v>18</v>
      </c>
      <c r="Q508" s="112">
        <v>2</v>
      </c>
      <c r="R508" s="112">
        <v>8</v>
      </c>
      <c r="S508" s="92" t="s">
        <v>138</v>
      </c>
      <c r="T508" s="92" t="s">
        <v>255</v>
      </c>
      <c r="U508" s="92" t="s">
        <v>282</v>
      </c>
      <c r="V508" s="113" t="s">
        <v>283</v>
      </c>
      <c r="W508" s="113" t="s">
        <v>53</v>
      </c>
      <c r="X508" s="113" t="s">
        <v>6</v>
      </c>
      <c r="Y508" s="114" t="s">
        <v>40</v>
      </c>
      <c r="Z508" s="92">
        <f>INDEX($AS$3:$AV$6,MATCH($W508,$AR$3:$AR$6,FALSE),MATCH($Y508,AS$7:$AV$7,FALSE))</f>
        <v>6</v>
      </c>
      <c r="AA508" s="92" t="s">
        <v>254</v>
      </c>
      <c r="AB508" s="92" t="s">
        <v>255</v>
      </c>
      <c r="AC508" s="92" t="s">
        <v>255</v>
      </c>
      <c r="AD508" s="113" t="s">
        <v>255</v>
      </c>
      <c r="AE508" s="113" t="s">
        <v>284</v>
      </c>
      <c r="AF508" s="113" t="s">
        <v>258</v>
      </c>
      <c r="AG5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508" s="109" t="s">
        <v>259</v>
      </c>
      <c r="AI508" s="113" t="s">
        <v>53</v>
      </c>
      <c r="AJ508" s="113" t="s">
        <v>6</v>
      </c>
      <c r="AK508" s="114" t="s">
        <v>201</v>
      </c>
      <c r="AL508" s="92">
        <f t="shared" si="16"/>
        <v>4</v>
      </c>
      <c r="AM5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8" s="118"/>
      <c r="AO508" s="115" t="str">
        <f t="shared" si="17"/>
        <v>SI</v>
      </c>
      <c r="AP50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08" s="92" t="e" vm="14">
        <f>_xlfn.XLOOKUP(año24[[#This Row],[VALORACION DEL RIESGO RESULTANTE CON CONTROLES (Riesgo residual) - INTERPRETACIÓN DEL RIESGO]], Nivel[Calsificación], Nivel[Imagen])</f>
        <v>#VALUE!</v>
      </c>
    </row>
    <row r="509" spans="2:43" ht="91.8" x14ac:dyDescent="0.2">
      <c r="B509" s="92">
        <v>500</v>
      </c>
      <c r="C509" s="92">
        <v>2024</v>
      </c>
      <c r="D509" s="92" t="s">
        <v>244</v>
      </c>
      <c r="E509" s="109" t="s">
        <v>183</v>
      </c>
      <c r="F509" s="109" t="s">
        <v>624</v>
      </c>
      <c r="G509" s="109" t="s">
        <v>427</v>
      </c>
      <c r="H509" s="92" t="s">
        <v>285</v>
      </c>
      <c r="I509" s="92" t="s">
        <v>65</v>
      </c>
      <c r="J509" s="92" t="e" vm="20">
        <f>_xlfn.XLOOKUP(año24[[#This Row],[PELIGRO -Tipo]], Tabla12[Calsificación], Tabla12[Imagen])</f>
        <v>#VALUE!</v>
      </c>
      <c r="K509" s="92" t="s">
        <v>74</v>
      </c>
      <c r="L509" s="92" t="s">
        <v>129</v>
      </c>
      <c r="M509" s="112" t="s">
        <v>429</v>
      </c>
      <c r="N509" s="112" t="s">
        <v>250</v>
      </c>
      <c r="O509" s="112">
        <v>2</v>
      </c>
      <c r="P509" s="112">
        <v>18</v>
      </c>
      <c r="Q509" s="112">
        <v>2</v>
      </c>
      <c r="R509" s="112">
        <v>8</v>
      </c>
      <c r="S509" s="92" t="s">
        <v>138</v>
      </c>
      <c r="T509" s="92"/>
      <c r="U509" s="92"/>
      <c r="V509" s="113" t="s">
        <v>286</v>
      </c>
      <c r="W509" s="113" t="s">
        <v>53</v>
      </c>
      <c r="X509" s="113" t="s">
        <v>6</v>
      </c>
      <c r="Y509" s="114" t="s">
        <v>40</v>
      </c>
      <c r="Z509" s="92">
        <f>INDEX($AS$3:$AV$6,MATCH($W509,$AR$3:$AR$6,FALSE),MATCH($Y509,AS$7:$AV$7,FALSE))</f>
        <v>6</v>
      </c>
      <c r="AA509" s="92" t="s">
        <v>254</v>
      </c>
      <c r="AB509" s="92" t="s">
        <v>255</v>
      </c>
      <c r="AC509" s="92" t="s">
        <v>255</v>
      </c>
      <c r="AD509" s="113"/>
      <c r="AE509" s="113" t="s">
        <v>287</v>
      </c>
      <c r="AF509" s="113" t="s">
        <v>258</v>
      </c>
      <c r="AG5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09" s="109" t="s">
        <v>259</v>
      </c>
      <c r="AI509" s="113" t="s">
        <v>53</v>
      </c>
      <c r="AJ509" s="113" t="s">
        <v>6</v>
      </c>
      <c r="AK509" s="114" t="s">
        <v>201</v>
      </c>
      <c r="AL509" s="92">
        <f t="shared" si="16"/>
        <v>4</v>
      </c>
      <c r="AM5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09" s="118"/>
      <c r="AO509" s="115" t="str">
        <f t="shared" si="17"/>
        <v>SI</v>
      </c>
      <c r="AP50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09" s="92" t="e" vm="14">
        <f>_xlfn.XLOOKUP(año24[[#This Row],[VALORACION DEL RIESGO RESULTANTE CON CONTROLES (Riesgo residual) - INTERPRETACIÓN DEL RIESGO]], Nivel[Calsificación], Nivel[Imagen])</f>
        <v>#VALUE!</v>
      </c>
    </row>
    <row r="510" spans="2:43" ht="132.6" x14ac:dyDescent="0.2">
      <c r="B510" s="92">
        <v>501</v>
      </c>
      <c r="C510" s="92">
        <v>2024</v>
      </c>
      <c r="D510" s="92" t="s">
        <v>244</v>
      </c>
      <c r="E510" s="109" t="s">
        <v>183</v>
      </c>
      <c r="F510" s="109" t="s">
        <v>624</v>
      </c>
      <c r="G510" s="109" t="s">
        <v>427</v>
      </c>
      <c r="H510" s="92" t="s">
        <v>626</v>
      </c>
      <c r="I510" s="92" t="s">
        <v>66</v>
      </c>
      <c r="J510" s="92" t="e" vm="19">
        <f>_xlfn.XLOOKUP(año24[[#This Row],[PELIGRO -Tipo]], Tabla12[Calsificación], Tabla12[Imagen])</f>
        <v>#VALUE!</v>
      </c>
      <c r="K510" s="92" t="s">
        <v>114</v>
      </c>
      <c r="L510" s="92" t="s">
        <v>129</v>
      </c>
      <c r="M510" s="112" t="s">
        <v>429</v>
      </c>
      <c r="N510" s="112" t="s">
        <v>261</v>
      </c>
      <c r="O510" s="112">
        <v>2</v>
      </c>
      <c r="P510" s="112">
        <v>18</v>
      </c>
      <c r="Q510" s="112">
        <v>2</v>
      </c>
      <c r="R510" s="112">
        <v>4</v>
      </c>
      <c r="S510" s="92" t="s">
        <v>138</v>
      </c>
      <c r="T510" s="92" t="s">
        <v>350</v>
      </c>
      <c r="U510" s="92" t="s">
        <v>255</v>
      </c>
      <c r="V510" s="113" t="s">
        <v>627</v>
      </c>
      <c r="W510" s="113" t="s">
        <v>52</v>
      </c>
      <c r="X510" s="113" t="s">
        <v>6</v>
      </c>
      <c r="Y510" s="114" t="s">
        <v>201</v>
      </c>
      <c r="Z510" s="92">
        <f>INDEX($AS$3:$AV$6,MATCH($W510,$AR$3:$AR$6,FALSE),MATCH($Y510,AS$7:$AV$7,FALSE))</f>
        <v>6</v>
      </c>
      <c r="AA510" s="92" t="s">
        <v>254</v>
      </c>
      <c r="AB510" s="92" t="s">
        <v>255</v>
      </c>
      <c r="AC510" s="92" t="s">
        <v>255</v>
      </c>
      <c r="AD510" s="113" t="s">
        <v>255</v>
      </c>
      <c r="AE510" s="113" t="s">
        <v>628</v>
      </c>
      <c r="AF510" s="113" t="s">
        <v>258</v>
      </c>
      <c r="AG5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Competencias del personal para manejo de fuentes radioactivas (Estas deben ser verificadas por el Interventor)
Aseguramiento  y demarcación del área 
Charla preoperacional 
Ficha técnica de la fuente radioactiva y socializada  
Permiso de trabajo JSA Controles de EPP; Ver matriz de EPP
</v>
      </c>
      <c r="AH510" s="109" t="s">
        <v>259</v>
      </c>
      <c r="AI510" s="113" t="s">
        <v>52</v>
      </c>
      <c r="AJ510" s="113" t="s">
        <v>6</v>
      </c>
      <c r="AK510" s="114" t="s">
        <v>46</v>
      </c>
      <c r="AL510" s="92">
        <f t="shared" si="16"/>
        <v>3</v>
      </c>
      <c r="AM5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10" s="118"/>
      <c r="AO510" s="115" t="str">
        <f t="shared" si="17"/>
        <v>SI</v>
      </c>
      <c r="AP51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10" s="92" t="e" vm="16">
        <f>_xlfn.XLOOKUP(año24[[#This Row],[VALORACION DEL RIESGO RESULTANTE CON CONTROLES (Riesgo residual) - INTERPRETACIÓN DEL RIESGO]], Nivel[Calsificación], Nivel[Imagen])</f>
        <v>#VALUE!</v>
      </c>
    </row>
    <row r="511" spans="2:43" ht="193.8" x14ac:dyDescent="0.2">
      <c r="B511" s="92">
        <v>502</v>
      </c>
      <c r="C511" s="92">
        <v>2024</v>
      </c>
      <c r="D511" s="92" t="s">
        <v>244</v>
      </c>
      <c r="E511" s="109" t="s">
        <v>183</v>
      </c>
      <c r="F511" s="109" t="s">
        <v>624</v>
      </c>
      <c r="G511" s="109" t="s">
        <v>427</v>
      </c>
      <c r="H511" s="92" t="s">
        <v>629</v>
      </c>
      <c r="I511" s="92" t="s">
        <v>70</v>
      </c>
      <c r="J511" s="92" t="e" vm="13">
        <f>_xlfn.XLOOKUP(año24[[#This Row],[PELIGRO -Tipo]], Tabla12[Calsificación], Tabla12[Imagen])</f>
        <v>#VALUE!</v>
      </c>
      <c r="K511" s="92" t="s">
        <v>103</v>
      </c>
      <c r="L511" s="92" t="s">
        <v>128</v>
      </c>
      <c r="M511" s="112" t="s">
        <v>429</v>
      </c>
      <c r="N511" s="112" t="s">
        <v>261</v>
      </c>
      <c r="O511" s="112">
        <v>2</v>
      </c>
      <c r="P511" s="112">
        <v>18</v>
      </c>
      <c r="Q511" s="112">
        <v>2</v>
      </c>
      <c r="R511" s="112">
        <v>4</v>
      </c>
      <c r="S511" s="92" t="s">
        <v>138</v>
      </c>
      <c r="T511" s="92" t="s">
        <v>289</v>
      </c>
      <c r="U511" s="92" t="s">
        <v>290</v>
      </c>
      <c r="V511" s="113" t="s">
        <v>291</v>
      </c>
      <c r="W511" s="113" t="s">
        <v>51</v>
      </c>
      <c r="X511" s="113" t="s">
        <v>6</v>
      </c>
      <c r="Y511" s="114" t="s">
        <v>201</v>
      </c>
      <c r="Z511" s="92">
        <f>INDEX($AS$3:$AV$6,MATCH($W511,$AR$3:$AR$6,FALSE),MATCH($Y511,AS$7:$AV$7,FALSE))</f>
        <v>8</v>
      </c>
      <c r="AA511" s="92" t="s">
        <v>254</v>
      </c>
      <c r="AB511" s="92" t="s">
        <v>255</v>
      </c>
      <c r="AC511" s="92" t="s">
        <v>255</v>
      </c>
      <c r="AD511" s="113" t="s">
        <v>630</v>
      </c>
      <c r="AE511" s="113" t="s">
        <v>292</v>
      </c>
      <c r="AF511" s="113" t="s">
        <v>258</v>
      </c>
      <c r="AG5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Almacenamiento de explosivos en cajas blindadas,( polvorin movil y/o fijo) en un area demarcada y aislada de paso de personas y/o vehiculos con la señalizacion pertienete.manipulacion unicamemente por personal competente y autorizado.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511" s="109" t="s">
        <v>259</v>
      </c>
      <c r="AI511" s="113" t="s">
        <v>51</v>
      </c>
      <c r="AJ511" s="113" t="s">
        <v>6</v>
      </c>
      <c r="AK511" s="114" t="s">
        <v>46</v>
      </c>
      <c r="AL511" s="92">
        <f t="shared" si="16"/>
        <v>4</v>
      </c>
      <c r="AM5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11" s="118"/>
      <c r="AO511" s="115" t="str">
        <f t="shared" si="17"/>
        <v>SI</v>
      </c>
      <c r="AP51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11" s="92" t="e" vm="14">
        <f>_xlfn.XLOOKUP(año24[[#This Row],[VALORACION DEL RIESGO RESULTANTE CON CONTROLES (Riesgo residual) - INTERPRETACIÓN DEL RIESGO]], Nivel[Calsificación], Nivel[Imagen])</f>
        <v>#VALUE!</v>
      </c>
    </row>
    <row r="512" spans="2:43" ht="71.400000000000006" x14ac:dyDescent="0.2">
      <c r="B512" s="92">
        <v>503</v>
      </c>
      <c r="C512" s="92">
        <v>2024</v>
      </c>
      <c r="D512" s="92" t="s">
        <v>244</v>
      </c>
      <c r="E512" s="109" t="s">
        <v>183</v>
      </c>
      <c r="F512" s="109" t="s">
        <v>624</v>
      </c>
      <c r="G512" s="109" t="s">
        <v>427</v>
      </c>
      <c r="H512" s="92" t="s">
        <v>293</v>
      </c>
      <c r="I512" s="92" t="s">
        <v>70</v>
      </c>
      <c r="J512" s="92" t="e" vm="13">
        <f>_xlfn.XLOOKUP(año24[[#This Row],[PELIGRO -Tipo]], Tabla12[Calsificación], Tabla12[Imagen])</f>
        <v>#VALUE!</v>
      </c>
      <c r="K512" s="92" t="s">
        <v>117</v>
      </c>
      <c r="L512" s="92" t="s">
        <v>128</v>
      </c>
      <c r="M512" s="112" t="s">
        <v>429</v>
      </c>
      <c r="N512" s="112" t="s">
        <v>261</v>
      </c>
      <c r="O512" s="112">
        <v>2</v>
      </c>
      <c r="P512" s="112">
        <v>18</v>
      </c>
      <c r="Q512" s="112">
        <v>2</v>
      </c>
      <c r="R512" s="112">
        <v>8</v>
      </c>
      <c r="S512" s="92" t="s">
        <v>138</v>
      </c>
      <c r="T512" s="92"/>
      <c r="U512" s="92" t="s">
        <v>294</v>
      </c>
      <c r="V512" s="113" t="s">
        <v>295</v>
      </c>
      <c r="W512" s="113" t="s">
        <v>51</v>
      </c>
      <c r="X512" s="113" t="s">
        <v>6</v>
      </c>
      <c r="Y512" s="114" t="s">
        <v>201</v>
      </c>
      <c r="Z512" s="92">
        <f>INDEX($AS$3:$AV$6,MATCH($W512,$AR$3:$AR$6,FALSE),MATCH($Y512,AS$7:$AV$7,FALSE))</f>
        <v>8</v>
      </c>
      <c r="AA512" s="92" t="s">
        <v>254</v>
      </c>
      <c r="AB512" s="92" t="s">
        <v>255</v>
      </c>
      <c r="AC512" s="92" t="s">
        <v>255</v>
      </c>
      <c r="AD512" s="113" t="s">
        <v>255</v>
      </c>
      <c r="AE512" s="113" t="s">
        <v>296</v>
      </c>
      <c r="AF512" s="113" t="s">
        <v>255</v>
      </c>
      <c r="AG5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512" s="109" t="s">
        <v>259</v>
      </c>
      <c r="AI512" s="113" t="s">
        <v>53</v>
      </c>
      <c r="AJ512" s="113" t="s">
        <v>6</v>
      </c>
      <c r="AK512" s="114" t="s">
        <v>201</v>
      </c>
      <c r="AL512" s="92">
        <f t="shared" si="16"/>
        <v>4</v>
      </c>
      <c r="AM5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12" s="118"/>
      <c r="AO512" s="115" t="str">
        <f t="shared" si="17"/>
        <v>SI</v>
      </c>
      <c r="AP51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12" s="92" t="e" vm="14">
        <f>_xlfn.XLOOKUP(año24[[#This Row],[VALORACION DEL RIESGO RESULTANTE CON CONTROLES (Riesgo residual) - INTERPRETACIÓN DEL RIESGO]], Nivel[Calsificación], Nivel[Imagen])</f>
        <v>#VALUE!</v>
      </c>
    </row>
    <row r="513" spans="2:43" ht="244.8" x14ac:dyDescent="0.2">
      <c r="B513" s="92">
        <v>504</v>
      </c>
      <c r="C513" s="92">
        <v>2024</v>
      </c>
      <c r="D513" s="92" t="s">
        <v>244</v>
      </c>
      <c r="E513" s="109" t="s">
        <v>183</v>
      </c>
      <c r="F513" s="109" t="s">
        <v>631</v>
      </c>
      <c r="G513" s="109" t="s">
        <v>427</v>
      </c>
      <c r="H513" s="92" t="s">
        <v>632</v>
      </c>
      <c r="I513" s="92" t="s">
        <v>70</v>
      </c>
      <c r="J513" s="92" t="e" vm="13">
        <f>_xlfn.XLOOKUP(año24[[#This Row],[PELIGRO -Tipo]], Tabla12[Calsificación], Tabla12[Imagen])</f>
        <v>#VALUE!</v>
      </c>
      <c r="K513" s="92" t="s">
        <v>79</v>
      </c>
      <c r="L513" s="92" t="s">
        <v>128</v>
      </c>
      <c r="M513" s="112" t="s">
        <v>249</v>
      </c>
      <c r="N513" s="112" t="s">
        <v>250</v>
      </c>
      <c r="O513" s="112">
        <v>2</v>
      </c>
      <c r="P513" s="112">
        <v>18</v>
      </c>
      <c r="Q513" s="112">
        <v>2</v>
      </c>
      <c r="R513" s="112">
        <v>8</v>
      </c>
      <c r="S513" s="92" t="s">
        <v>138</v>
      </c>
      <c r="T513" s="92" t="s">
        <v>350</v>
      </c>
      <c r="U513" s="92" t="s">
        <v>300</v>
      </c>
      <c r="V513" s="113" t="s">
        <v>301</v>
      </c>
      <c r="W513" s="113" t="s">
        <v>52</v>
      </c>
      <c r="X513" s="113" t="s">
        <v>6</v>
      </c>
      <c r="Y513" s="114" t="s">
        <v>40</v>
      </c>
      <c r="Z513" s="92">
        <f>INDEX($AS$3:$AV$6,MATCH($W513,$AR$3:$AR$6,FALSE),MATCH($Y513,AS$7:$AV$7,FALSE))</f>
        <v>9</v>
      </c>
      <c r="AA513" s="92" t="s">
        <v>254</v>
      </c>
      <c r="AB513" s="92" t="s">
        <v>255</v>
      </c>
      <c r="AC513" s="92" t="s">
        <v>255</v>
      </c>
      <c r="AD513" s="113" t="s">
        <v>302</v>
      </c>
      <c r="AE513" s="113" t="s">
        <v>303</v>
      </c>
      <c r="AF513" s="113" t="s">
        <v>258</v>
      </c>
      <c r="AG5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13" s="109" t="s">
        <v>259</v>
      </c>
      <c r="AI513" s="113" t="s">
        <v>53</v>
      </c>
      <c r="AJ513" s="113" t="s">
        <v>6</v>
      </c>
      <c r="AK513" s="114" t="s">
        <v>201</v>
      </c>
      <c r="AL513" s="92">
        <f t="shared" si="16"/>
        <v>4</v>
      </c>
      <c r="AM5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13" s="118" t="s">
        <v>633</v>
      </c>
      <c r="AO513" s="115" t="str">
        <f t="shared" si="17"/>
        <v>SI</v>
      </c>
      <c r="AP51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13" s="92" t="e" vm="14">
        <f>_xlfn.XLOOKUP(año24[[#This Row],[VALORACION DEL RIESGO RESULTANTE CON CONTROLES (Riesgo residual) - INTERPRETACIÓN DEL RIESGO]], Nivel[Calsificación], Nivel[Imagen])</f>
        <v>#VALUE!</v>
      </c>
    </row>
    <row r="514" spans="2:43" ht="102" x14ac:dyDescent="0.2">
      <c r="B514" s="92">
        <v>505</v>
      </c>
      <c r="C514" s="92">
        <v>2024</v>
      </c>
      <c r="D514" s="92" t="s">
        <v>244</v>
      </c>
      <c r="E514" s="109" t="s">
        <v>183</v>
      </c>
      <c r="F514" s="109" t="s">
        <v>631</v>
      </c>
      <c r="G514" s="109" t="s">
        <v>427</v>
      </c>
      <c r="H514" s="92" t="s">
        <v>430</v>
      </c>
      <c r="I514" s="92" t="s">
        <v>69</v>
      </c>
      <c r="J514" s="92" t="e" vm="21">
        <f>_xlfn.XLOOKUP(año24[[#This Row],[PELIGRO -Tipo]], Tabla12[Calsificación], Tabla12[Imagen])</f>
        <v>#VALUE!</v>
      </c>
      <c r="K514" s="92" t="s">
        <v>78</v>
      </c>
      <c r="L514" s="92" t="s">
        <v>129</v>
      </c>
      <c r="M514" s="112" t="s">
        <v>249</v>
      </c>
      <c r="N514" s="112" t="s">
        <v>250</v>
      </c>
      <c r="O514" s="112">
        <v>2</v>
      </c>
      <c r="P514" s="112">
        <v>18</v>
      </c>
      <c r="Q514" s="112">
        <v>2</v>
      </c>
      <c r="R514" s="112">
        <v>2</v>
      </c>
      <c r="S514" s="92" t="s">
        <v>138</v>
      </c>
      <c r="T514" s="92"/>
      <c r="U514" s="92" t="s">
        <v>318</v>
      </c>
      <c r="V514" s="113" t="s">
        <v>319</v>
      </c>
      <c r="W514" s="113" t="s">
        <v>52</v>
      </c>
      <c r="X514" s="113" t="s">
        <v>6</v>
      </c>
      <c r="Y514" s="114" t="s">
        <v>201</v>
      </c>
      <c r="Z514" s="92">
        <f>INDEX($AS$3:$AV$6,MATCH($W514,$AR$3:$AR$6,FALSE),MATCH($Y514,AS$7:$AV$7,FALSE))</f>
        <v>6</v>
      </c>
      <c r="AA514" s="92" t="s">
        <v>254</v>
      </c>
      <c r="AB514" s="92" t="s">
        <v>255</v>
      </c>
      <c r="AC514" s="92" t="s">
        <v>255</v>
      </c>
      <c r="AD514" s="113" t="s">
        <v>255</v>
      </c>
      <c r="AE514" s="113" t="s">
        <v>320</v>
      </c>
      <c r="AF514" s="113" t="s">
        <v>258</v>
      </c>
      <c r="AG5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514" s="109" t="s">
        <v>259</v>
      </c>
      <c r="AI514" s="113" t="s">
        <v>52</v>
      </c>
      <c r="AJ514" s="113" t="s">
        <v>6</v>
      </c>
      <c r="AK514" s="114" t="s">
        <v>46</v>
      </c>
      <c r="AL514" s="92">
        <f t="shared" si="16"/>
        <v>3</v>
      </c>
      <c r="AM5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14" s="118"/>
      <c r="AO514" s="115" t="str">
        <f t="shared" si="17"/>
        <v>SI</v>
      </c>
      <c r="AP51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14" s="92" t="e" vm="16">
        <f>_xlfn.XLOOKUP(año24[[#This Row],[VALORACION DEL RIESGO RESULTANTE CON CONTROLES (Riesgo residual) - INTERPRETACIÓN DEL RIESGO]], Nivel[Calsificación], Nivel[Imagen])</f>
        <v>#VALUE!</v>
      </c>
    </row>
    <row r="515" spans="2:43" ht="81.599999999999994" x14ac:dyDescent="0.2">
      <c r="B515" s="92">
        <v>506</v>
      </c>
      <c r="C515" s="92">
        <v>2024</v>
      </c>
      <c r="D515" s="92" t="s">
        <v>244</v>
      </c>
      <c r="E515" s="109" t="s">
        <v>183</v>
      </c>
      <c r="F515" s="109" t="s">
        <v>631</v>
      </c>
      <c r="G515" s="109" t="s">
        <v>427</v>
      </c>
      <c r="H515" s="92" t="s">
        <v>408</v>
      </c>
      <c r="I515" s="92" t="s">
        <v>68</v>
      </c>
      <c r="J515" s="92" t="e" vm="17">
        <f>_xlfn.XLOOKUP(año24[[#This Row],[PELIGRO -Tipo]], Tabla12[Calsificación], Tabla12[Imagen])</f>
        <v>#VALUE!</v>
      </c>
      <c r="K515" s="92" t="s">
        <v>77</v>
      </c>
      <c r="L515" s="92" t="s">
        <v>129</v>
      </c>
      <c r="M515" s="112" t="s">
        <v>249</v>
      </c>
      <c r="N515" s="112" t="s">
        <v>250</v>
      </c>
      <c r="O515" s="112">
        <v>2</v>
      </c>
      <c r="P515" s="112">
        <v>18</v>
      </c>
      <c r="Q515" s="112">
        <v>2</v>
      </c>
      <c r="R515" s="112">
        <v>8</v>
      </c>
      <c r="S515" s="92" t="s">
        <v>138</v>
      </c>
      <c r="T515" s="92" t="s">
        <v>267</v>
      </c>
      <c r="U515" s="92" t="s">
        <v>268</v>
      </c>
      <c r="V515" s="113" t="s">
        <v>269</v>
      </c>
      <c r="W515" s="113" t="s">
        <v>53</v>
      </c>
      <c r="X515" s="113" t="s">
        <v>6</v>
      </c>
      <c r="Y515" s="114" t="s">
        <v>201</v>
      </c>
      <c r="Z515" s="92">
        <f>INDEX($AS$3:$AV$6,MATCH($W515,$AR$3:$AR$6,FALSE),MATCH($Y515,AS$7:$AV$7,FALSE))</f>
        <v>4</v>
      </c>
      <c r="AA515" s="92" t="s">
        <v>254</v>
      </c>
      <c r="AB515" s="92" t="s">
        <v>255</v>
      </c>
      <c r="AC515" s="92" t="s">
        <v>255</v>
      </c>
      <c r="AD515" s="113" t="s">
        <v>255</v>
      </c>
      <c r="AE515" s="113" t="s">
        <v>270</v>
      </c>
      <c r="AF515" s="113" t="s">
        <v>255</v>
      </c>
      <c r="AG5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15" s="109" t="s">
        <v>259</v>
      </c>
      <c r="AI515" s="113" t="s">
        <v>54</v>
      </c>
      <c r="AJ515" s="113" t="s">
        <v>6</v>
      </c>
      <c r="AK515" s="114" t="s">
        <v>201</v>
      </c>
      <c r="AL515" s="92">
        <f t="shared" si="16"/>
        <v>2</v>
      </c>
      <c r="AM5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15" s="118"/>
      <c r="AO515" s="115" t="str">
        <f t="shared" si="17"/>
        <v>SI</v>
      </c>
      <c r="AP51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15" s="92" t="e" vm="16">
        <f>_xlfn.XLOOKUP(año24[[#This Row],[VALORACION DEL RIESGO RESULTANTE CON CONTROLES (Riesgo residual) - INTERPRETACIÓN DEL RIESGO]], Nivel[Calsificación], Nivel[Imagen])</f>
        <v>#VALUE!</v>
      </c>
    </row>
    <row r="516" spans="2:43" ht="81.599999999999994" x14ac:dyDescent="0.2">
      <c r="B516" s="92">
        <v>507</v>
      </c>
      <c r="C516" s="92">
        <v>2024</v>
      </c>
      <c r="D516" s="92" t="s">
        <v>244</v>
      </c>
      <c r="E516" s="109" t="s">
        <v>183</v>
      </c>
      <c r="F516" s="109" t="s">
        <v>631</v>
      </c>
      <c r="G516" s="109" t="s">
        <v>427</v>
      </c>
      <c r="H516" s="92" t="s">
        <v>271</v>
      </c>
      <c r="I516" s="92" t="s">
        <v>68</v>
      </c>
      <c r="J516" s="92" t="e" vm="17">
        <f>_xlfn.XLOOKUP(año24[[#This Row],[PELIGRO -Tipo]], Tabla12[Calsificación], Tabla12[Imagen])</f>
        <v>#VALUE!</v>
      </c>
      <c r="K516" s="92" t="s">
        <v>93</v>
      </c>
      <c r="L516" s="92" t="s">
        <v>129</v>
      </c>
      <c r="M516" s="112" t="s">
        <v>249</v>
      </c>
      <c r="N516" s="112" t="s">
        <v>250</v>
      </c>
      <c r="O516" s="112">
        <v>2</v>
      </c>
      <c r="P516" s="112">
        <v>18</v>
      </c>
      <c r="Q516" s="112">
        <v>2</v>
      </c>
      <c r="R516" s="112">
        <v>8</v>
      </c>
      <c r="S516" s="92" t="s">
        <v>138</v>
      </c>
      <c r="T516" s="92" t="s">
        <v>267</v>
      </c>
      <c r="U516" s="92" t="s">
        <v>268</v>
      </c>
      <c r="V516" s="113" t="s">
        <v>269</v>
      </c>
      <c r="W516" s="113" t="s">
        <v>53</v>
      </c>
      <c r="X516" s="113" t="s">
        <v>6</v>
      </c>
      <c r="Y516" s="114" t="s">
        <v>201</v>
      </c>
      <c r="Z516" s="92">
        <f>INDEX($AS$3:$AV$6,MATCH($W516,$AR$3:$AR$6,FALSE),MATCH($Y516,AS$7:$AV$7,FALSE))</f>
        <v>4</v>
      </c>
      <c r="AA516" s="92" t="s">
        <v>254</v>
      </c>
      <c r="AB516" s="92" t="s">
        <v>255</v>
      </c>
      <c r="AC516" s="92" t="s">
        <v>255</v>
      </c>
      <c r="AD516" s="113" t="s">
        <v>255</v>
      </c>
      <c r="AE516" s="113" t="s">
        <v>270</v>
      </c>
      <c r="AF516" s="113" t="s">
        <v>255</v>
      </c>
      <c r="AG5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16" s="109" t="s">
        <v>259</v>
      </c>
      <c r="AI516" s="113" t="s">
        <v>54</v>
      </c>
      <c r="AJ516" s="113" t="s">
        <v>6</v>
      </c>
      <c r="AK516" s="114" t="s">
        <v>201</v>
      </c>
      <c r="AL516" s="92">
        <f t="shared" si="16"/>
        <v>2</v>
      </c>
      <c r="AM5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16" s="118"/>
      <c r="AO516" s="115" t="str">
        <f t="shared" si="17"/>
        <v>SI</v>
      </c>
      <c r="AP51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16" s="92" t="e" vm="16">
        <f>_xlfn.XLOOKUP(año24[[#This Row],[VALORACION DEL RIESGO RESULTANTE CON CONTROLES (Riesgo residual) - INTERPRETACIÓN DEL RIESGO]], Nivel[Calsificación], Nivel[Imagen])</f>
        <v>#VALUE!</v>
      </c>
    </row>
    <row r="517" spans="2:43" ht="81.599999999999994" x14ac:dyDescent="0.2">
      <c r="B517" s="92">
        <v>508</v>
      </c>
      <c r="C517" s="92">
        <v>2024</v>
      </c>
      <c r="D517" s="92" t="s">
        <v>244</v>
      </c>
      <c r="E517" s="109" t="s">
        <v>183</v>
      </c>
      <c r="F517" s="109" t="s">
        <v>631</v>
      </c>
      <c r="G517" s="109" t="s">
        <v>427</v>
      </c>
      <c r="H517" s="92" t="s">
        <v>266</v>
      </c>
      <c r="I517" s="92" t="s">
        <v>68</v>
      </c>
      <c r="J517" s="92" t="e" vm="17">
        <f>_xlfn.XLOOKUP(año24[[#This Row],[PELIGRO -Tipo]], Tabla12[Calsificación], Tabla12[Imagen])</f>
        <v>#VALUE!</v>
      </c>
      <c r="K517" s="92" t="s">
        <v>101</v>
      </c>
      <c r="L517" s="92" t="s">
        <v>129</v>
      </c>
      <c r="M517" s="112" t="s">
        <v>249</v>
      </c>
      <c r="N517" s="112" t="s">
        <v>250</v>
      </c>
      <c r="O517" s="112">
        <v>2</v>
      </c>
      <c r="P517" s="112">
        <v>18</v>
      </c>
      <c r="Q517" s="112">
        <v>2</v>
      </c>
      <c r="R517" s="112">
        <v>8</v>
      </c>
      <c r="S517" s="92" t="s">
        <v>138</v>
      </c>
      <c r="T517" s="92" t="s">
        <v>267</v>
      </c>
      <c r="U517" s="92" t="s">
        <v>268</v>
      </c>
      <c r="V517" s="113" t="s">
        <v>269</v>
      </c>
      <c r="W517" s="113" t="s">
        <v>53</v>
      </c>
      <c r="X517" s="113" t="s">
        <v>6</v>
      </c>
      <c r="Y517" s="114" t="s">
        <v>201</v>
      </c>
      <c r="Z517" s="92">
        <f>INDEX($AS$3:$AV$6,MATCH($W517,$AR$3:$AR$6,FALSE),MATCH($Y517,AS$7:$AV$7,FALSE))</f>
        <v>4</v>
      </c>
      <c r="AA517" s="92" t="s">
        <v>254</v>
      </c>
      <c r="AB517" s="92" t="s">
        <v>255</v>
      </c>
      <c r="AC517" s="92" t="s">
        <v>255</v>
      </c>
      <c r="AD517" s="113" t="s">
        <v>255</v>
      </c>
      <c r="AE517" s="113" t="s">
        <v>270</v>
      </c>
      <c r="AF517" s="113" t="s">
        <v>255</v>
      </c>
      <c r="AG5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17" s="109" t="s">
        <v>259</v>
      </c>
      <c r="AI517" s="113" t="s">
        <v>54</v>
      </c>
      <c r="AJ517" s="113" t="s">
        <v>6</v>
      </c>
      <c r="AK517" s="114" t="s">
        <v>201</v>
      </c>
      <c r="AL517" s="92">
        <f t="shared" si="16"/>
        <v>2</v>
      </c>
      <c r="AM5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17" s="118"/>
      <c r="AO517" s="115" t="str">
        <f t="shared" si="17"/>
        <v>SI</v>
      </c>
      <c r="AP51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17" s="92" t="e" vm="16">
        <f>_xlfn.XLOOKUP(año24[[#This Row],[VALORACION DEL RIESGO RESULTANTE CON CONTROLES (Riesgo residual) - INTERPRETACIÓN DEL RIESGO]], Nivel[Calsificación], Nivel[Imagen])</f>
        <v>#VALUE!</v>
      </c>
    </row>
    <row r="518" spans="2:43" ht="81.599999999999994" x14ac:dyDescent="0.2">
      <c r="B518" s="92">
        <v>509</v>
      </c>
      <c r="C518" s="92">
        <v>2024</v>
      </c>
      <c r="D518" s="92" t="s">
        <v>244</v>
      </c>
      <c r="E518" s="109" t="s">
        <v>183</v>
      </c>
      <c r="F518" s="109" t="s">
        <v>631</v>
      </c>
      <c r="G518" s="109" t="s">
        <v>427</v>
      </c>
      <c r="H518" s="92" t="s">
        <v>277</v>
      </c>
      <c r="I518" s="92" t="s">
        <v>68</v>
      </c>
      <c r="J518" s="92" t="e" vm="17">
        <f>_xlfn.XLOOKUP(año24[[#This Row],[PELIGRO -Tipo]], Tabla12[Calsificación], Tabla12[Imagen])</f>
        <v>#VALUE!</v>
      </c>
      <c r="K518" s="92" t="s">
        <v>85</v>
      </c>
      <c r="L518" s="92" t="s">
        <v>129</v>
      </c>
      <c r="M518" s="112" t="s">
        <v>249</v>
      </c>
      <c r="N518" s="112" t="s">
        <v>250</v>
      </c>
      <c r="O518" s="112">
        <v>2</v>
      </c>
      <c r="P518" s="112">
        <v>18</v>
      </c>
      <c r="Q518" s="112">
        <v>2</v>
      </c>
      <c r="R518" s="112">
        <v>8</v>
      </c>
      <c r="S518" s="92" t="s">
        <v>138</v>
      </c>
      <c r="T518" s="92" t="s">
        <v>267</v>
      </c>
      <c r="U518" s="92" t="s">
        <v>268</v>
      </c>
      <c r="V518" s="113" t="s">
        <v>269</v>
      </c>
      <c r="W518" s="113" t="s">
        <v>53</v>
      </c>
      <c r="X518" s="113" t="s">
        <v>6</v>
      </c>
      <c r="Y518" s="114" t="s">
        <v>201</v>
      </c>
      <c r="Z518" s="92">
        <f>INDEX($AS$3:$AV$6,MATCH($W518,$AR$3:$AR$6,FALSE),MATCH($Y518,AS$7:$AV$7,FALSE))</f>
        <v>4</v>
      </c>
      <c r="AA518" s="92" t="s">
        <v>254</v>
      </c>
      <c r="AB518" s="92" t="s">
        <v>255</v>
      </c>
      <c r="AC518" s="92" t="s">
        <v>255</v>
      </c>
      <c r="AD518" s="113" t="s">
        <v>255</v>
      </c>
      <c r="AE518" s="113" t="s">
        <v>270</v>
      </c>
      <c r="AF518" s="113" t="s">
        <v>255</v>
      </c>
      <c r="AG5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18" s="109" t="s">
        <v>259</v>
      </c>
      <c r="AI518" s="113" t="s">
        <v>54</v>
      </c>
      <c r="AJ518" s="113" t="s">
        <v>6</v>
      </c>
      <c r="AK518" s="114" t="s">
        <v>201</v>
      </c>
      <c r="AL518" s="92">
        <f t="shared" si="16"/>
        <v>2</v>
      </c>
      <c r="AM5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18" s="118"/>
      <c r="AO518" s="115" t="str">
        <f t="shared" si="17"/>
        <v>SI</v>
      </c>
      <c r="AP51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18" s="92" t="e" vm="16">
        <f>_xlfn.XLOOKUP(año24[[#This Row],[VALORACION DEL RIESGO RESULTANTE CON CONTROLES (Riesgo residual) - INTERPRETACIÓN DEL RIESGO]], Nivel[Calsificación], Nivel[Imagen])</f>
        <v>#VALUE!</v>
      </c>
    </row>
    <row r="519" spans="2:43" ht="244.8" x14ac:dyDescent="0.2">
      <c r="B519" s="92">
        <v>510</v>
      </c>
      <c r="C519" s="92">
        <v>2024</v>
      </c>
      <c r="D519" s="92" t="s">
        <v>244</v>
      </c>
      <c r="E519" s="109" t="s">
        <v>183</v>
      </c>
      <c r="F519" s="109" t="s">
        <v>631</v>
      </c>
      <c r="G519" s="109" t="s">
        <v>427</v>
      </c>
      <c r="H519" s="92" t="s">
        <v>607</v>
      </c>
      <c r="I519" s="92" t="s">
        <v>70</v>
      </c>
      <c r="J519" s="92" t="e" vm="13">
        <f>_xlfn.XLOOKUP(año24[[#This Row],[PELIGRO -Tipo]], Tabla12[Calsificación], Tabla12[Imagen])</f>
        <v>#VALUE!</v>
      </c>
      <c r="K519" s="92" t="s">
        <v>79</v>
      </c>
      <c r="L519" s="92" t="s">
        <v>128</v>
      </c>
      <c r="M519" s="112" t="s">
        <v>249</v>
      </c>
      <c r="N519" s="112" t="s">
        <v>250</v>
      </c>
      <c r="O519" s="112">
        <v>2</v>
      </c>
      <c r="P519" s="112">
        <v>18</v>
      </c>
      <c r="Q519" s="112">
        <v>2</v>
      </c>
      <c r="R519" s="112">
        <v>8</v>
      </c>
      <c r="S519" s="92" t="s">
        <v>138</v>
      </c>
      <c r="T519" s="92" t="s">
        <v>350</v>
      </c>
      <c r="U519" s="92" t="s">
        <v>300</v>
      </c>
      <c r="V519" s="113" t="s">
        <v>301</v>
      </c>
      <c r="W519" s="113" t="s">
        <v>52</v>
      </c>
      <c r="X519" s="113" t="s">
        <v>6</v>
      </c>
      <c r="Y519" s="114" t="s">
        <v>40</v>
      </c>
      <c r="Z519" s="92">
        <f>INDEX($AS$3:$AV$6,MATCH($W519,$AR$3:$AR$6,FALSE),MATCH($Y519,AS$7:$AV$7,FALSE))</f>
        <v>9</v>
      </c>
      <c r="AA519" s="92" t="s">
        <v>254</v>
      </c>
      <c r="AB519" s="92" t="s">
        <v>255</v>
      </c>
      <c r="AC519" s="92" t="s">
        <v>255</v>
      </c>
      <c r="AD519" s="113" t="s">
        <v>302</v>
      </c>
      <c r="AE519" s="113" t="s">
        <v>303</v>
      </c>
      <c r="AF519" s="113" t="s">
        <v>258</v>
      </c>
      <c r="AG5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19" s="109" t="s">
        <v>259</v>
      </c>
      <c r="AI519" s="113" t="s">
        <v>53</v>
      </c>
      <c r="AJ519" s="113" t="s">
        <v>6</v>
      </c>
      <c r="AK519" s="114" t="s">
        <v>201</v>
      </c>
      <c r="AL519" s="92">
        <f t="shared" si="16"/>
        <v>4</v>
      </c>
      <c r="AM5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19" s="118"/>
      <c r="AO519" s="115" t="str">
        <f t="shared" si="17"/>
        <v>SI</v>
      </c>
      <c r="AP51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19" s="92" t="e" vm="14">
        <f>_xlfn.XLOOKUP(año24[[#This Row],[VALORACION DEL RIESGO RESULTANTE CON CONTROLES (Riesgo residual) - INTERPRETACIÓN DEL RIESGO]], Nivel[Calsificación], Nivel[Imagen])</f>
        <v>#VALUE!</v>
      </c>
    </row>
    <row r="520" spans="2:43" ht="81.599999999999994" x14ac:dyDescent="0.2">
      <c r="B520" s="92">
        <v>511</v>
      </c>
      <c r="C520" s="92">
        <v>2024</v>
      </c>
      <c r="D520" s="92" t="s">
        <v>244</v>
      </c>
      <c r="E520" s="109" t="s">
        <v>183</v>
      </c>
      <c r="F520" s="109" t="s">
        <v>631</v>
      </c>
      <c r="G520" s="109" t="s">
        <v>427</v>
      </c>
      <c r="H520" s="92" t="s">
        <v>433</v>
      </c>
      <c r="I520" s="92" t="s">
        <v>66</v>
      </c>
      <c r="J520" s="92" t="e" vm="19">
        <f>_xlfn.XLOOKUP(año24[[#This Row],[PELIGRO -Tipo]], Tabla12[Calsificación], Tabla12[Imagen])</f>
        <v>#VALUE!</v>
      </c>
      <c r="K520" s="92" t="s">
        <v>75</v>
      </c>
      <c r="L520" s="92" t="s">
        <v>129</v>
      </c>
      <c r="M520" s="112" t="s">
        <v>249</v>
      </c>
      <c r="N520" s="112" t="s">
        <v>250</v>
      </c>
      <c r="O520" s="112">
        <v>2</v>
      </c>
      <c r="P520" s="112">
        <v>18</v>
      </c>
      <c r="Q520" s="112">
        <v>2</v>
      </c>
      <c r="R520" s="112">
        <v>2</v>
      </c>
      <c r="S520" s="92" t="s">
        <v>138</v>
      </c>
      <c r="T520" s="92" t="s">
        <v>343</v>
      </c>
      <c r="U520" s="92" t="s">
        <v>344</v>
      </c>
      <c r="V520" s="113" t="s">
        <v>345</v>
      </c>
      <c r="W520" s="113" t="s">
        <v>52</v>
      </c>
      <c r="X520" s="113" t="s">
        <v>6</v>
      </c>
      <c r="Y520" s="114" t="s">
        <v>201</v>
      </c>
      <c r="Z520" s="92">
        <f>INDEX($AS$3:$AV$6,MATCH($W520,$AR$3:$AR$6,FALSE),MATCH($Y520,AS$7:$AV$7,FALSE))</f>
        <v>6</v>
      </c>
      <c r="AA520" s="92" t="s">
        <v>254</v>
      </c>
      <c r="AB520" s="92"/>
      <c r="AC520" s="92"/>
      <c r="AD520" s="113" t="s">
        <v>346</v>
      </c>
      <c r="AE520" s="113" t="s">
        <v>347</v>
      </c>
      <c r="AF520" s="113" t="s">
        <v>258</v>
      </c>
      <c r="AG5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520" s="109" t="s">
        <v>259</v>
      </c>
      <c r="AI520" s="113" t="s">
        <v>53</v>
      </c>
      <c r="AJ520" s="113" t="s">
        <v>6</v>
      </c>
      <c r="AK520" s="114" t="s">
        <v>201</v>
      </c>
      <c r="AL520" s="92">
        <f t="shared" si="16"/>
        <v>4</v>
      </c>
      <c r="AM5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0" s="118"/>
      <c r="AO520" s="115" t="str">
        <f t="shared" si="17"/>
        <v>SI</v>
      </c>
      <c r="AP52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20" s="92" t="e" vm="14">
        <f>_xlfn.XLOOKUP(año24[[#This Row],[VALORACION DEL RIESGO RESULTANTE CON CONTROLES (Riesgo residual) - INTERPRETACIÓN DEL RIESGO]], Nivel[Calsificación], Nivel[Imagen])</f>
        <v>#VALUE!</v>
      </c>
    </row>
    <row r="521" spans="2:43" ht="142.80000000000001" x14ac:dyDescent="0.2">
      <c r="B521" s="92">
        <v>512</v>
      </c>
      <c r="C521" s="92">
        <v>2024</v>
      </c>
      <c r="D521" s="92" t="s">
        <v>244</v>
      </c>
      <c r="E521" s="109" t="s">
        <v>183</v>
      </c>
      <c r="F521" s="109" t="s">
        <v>631</v>
      </c>
      <c r="G521" s="109" t="s">
        <v>427</v>
      </c>
      <c r="H521" s="92" t="s">
        <v>608</v>
      </c>
      <c r="I521" s="92" t="s">
        <v>70</v>
      </c>
      <c r="J521" s="92" t="e" vm="13">
        <f>_xlfn.XLOOKUP(año24[[#This Row],[PELIGRO -Tipo]], Tabla12[Calsificación], Tabla12[Imagen])</f>
        <v>#VALUE!</v>
      </c>
      <c r="K521" s="92" t="s">
        <v>103</v>
      </c>
      <c r="L521" s="92" t="s">
        <v>128</v>
      </c>
      <c r="M521" s="112" t="s">
        <v>249</v>
      </c>
      <c r="N521" s="112" t="s">
        <v>250</v>
      </c>
      <c r="O521" s="112">
        <v>2</v>
      </c>
      <c r="P521" s="112">
        <v>18</v>
      </c>
      <c r="Q521" s="112">
        <v>2</v>
      </c>
      <c r="R521" s="112">
        <v>2</v>
      </c>
      <c r="S521" s="92" t="s">
        <v>138</v>
      </c>
      <c r="T521" s="92" t="s">
        <v>289</v>
      </c>
      <c r="U521" s="92" t="s">
        <v>290</v>
      </c>
      <c r="V521" s="113" t="s">
        <v>291</v>
      </c>
      <c r="W521" s="113" t="s">
        <v>51</v>
      </c>
      <c r="X521" s="113" t="s">
        <v>6</v>
      </c>
      <c r="Y521" s="114" t="s">
        <v>201</v>
      </c>
      <c r="Z521" s="92">
        <f>INDEX($AS$3:$AV$6,MATCH($W521,$AR$3:$AR$6,FALSE),MATCH($Y521,AS$7:$AV$7,FALSE))</f>
        <v>8</v>
      </c>
      <c r="AA521" s="92" t="s">
        <v>254</v>
      </c>
      <c r="AB521" s="92" t="s">
        <v>255</v>
      </c>
      <c r="AC521" s="92" t="s">
        <v>255</v>
      </c>
      <c r="AD521" s="113" t="s">
        <v>530</v>
      </c>
      <c r="AE521" s="113" t="s">
        <v>292</v>
      </c>
      <c r="AF521" s="113" t="s">
        <v>258</v>
      </c>
      <c r="AG5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Instalación de línea de quemadero (Tea)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521" s="109" t="s">
        <v>259</v>
      </c>
      <c r="AI521" s="113" t="s">
        <v>51</v>
      </c>
      <c r="AJ521" s="113" t="s">
        <v>6</v>
      </c>
      <c r="AK521" s="114" t="s">
        <v>46</v>
      </c>
      <c r="AL521" s="92">
        <f t="shared" si="16"/>
        <v>4</v>
      </c>
      <c r="AM5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1" s="118"/>
      <c r="AO521" s="115" t="str">
        <f t="shared" si="17"/>
        <v>SI</v>
      </c>
      <c r="AP5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21" s="92" t="e" vm="14">
        <f>_xlfn.XLOOKUP(año24[[#This Row],[VALORACION DEL RIESGO RESULTANTE CON CONTROLES (Riesgo residual) - INTERPRETACIÓN DEL RIESGO]], Nivel[Calsificación], Nivel[Imagen])</f>
        <v>#VALUE!</v>
      </c>
    </row>
    <row r="522" spans="2:43" ht="132.6" x14ac:dyDescent="0.2">
      <c r="B522" s="92">
        <v>513</v>
      </c>
      <c r="C522" s="92">
        <v>2024</v>
      </c>
      <c r="D522" s="92" t="s">
        <v>244</v>
      </c>
      <c r="E522" s="109" t="s">
        <v>183</v>
      </c>
      <c r="F522" s="109" t="s">
        <v>631</v>
      </c>
      <c r="G522" s="109" t="s">
        <v>427</v>
      </c>
      <c r="H522" s="92" t="s">
        <v>278</v>
      </c>
      <c r="I522" s="92" t="s">
        <v>66</v>
      </c>
      <c r="J522" s="92" t="e" vm="19">
        <f>_xlfn.XLOOKUP(año24[[#This Row],[PELIGRO -Tipo]], Tabla12[Calsificación], Tabla12[Imagen])</f>
        <v>#VALUE!</v>
      </c>
      <c r="K522" s="92" t="s">
        <v>121</v>
      </c>
      <c r="L522" s="92" t="s">
        <v>129</v>
      </c>
      <c r="M522" s="112" t="s">
        <v>249</v>
      </c>
      <c r="N522" s="112" t="s">
        <v>250</v>
      </c>
      <c r="O522" s="112">
        <v>2</v>
      </c>
      <c r="P522" s="112">
        <v>18</v>
      </c>
      <c r="Q522" s="112">
        <v>2</v>
      </c>
      <c r="R522" s="112">
        <v>4</v>
      </c>
      <c r="S522" s="92" t="s">
        <v>138</v>
      </c>
      <c r="T522" s="92" t="s">
        <v>255</v>
      </c>
      <c r="U522" s="92" t="s">
        <v>255</v>
      </c>
      <c r="V522" s="113" t="s">
        <v>279</v>
      </c>
      <c r="W522" s="113" t="s">
        <v>53</v>
      </c>
      <c r="X522" s="113" t="s">
        <v>6</v>
      </c>
      <c r="Y522" s="114" t="s">
        <v>40</v>
      </c>
      <c r="Z522" s="92">
        <f>INDEX($AS$3:$AV$6,MATCH($W522,$AR$3:$AR$6,FALSE),MATCH($Y522,AS$7:$AV$7,FALSE))</f>
        <v>6</v>
      </c>
      <c r="AA522" s="92" t="s">
        <v>254</v>
      </c>
      <c r="AB522" s="92" t="s">
        <v>255</v>
      </c>
      <c r="AC522" s="92" t="s">
        <v>255</v>
      </c>
      <c r="AD522" s="113" t="s">
        <v>255</v>
      </c>
      <c r="AE522" s="113" t="s">
        <v>280</v>
      </c>
      <c r="AF522" s="113" t="s">
        <v>258</v>
      </c>
      <c r="AG5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522" s="109" t="s">
        <v>259</v>
      </c>
      <c r="AI522" s="113" t="s">
        <v>53</v>
      </c>
      <c r="AJ522" s="113" t="s">
        <v>6</v>
      </c>
      <c r="AK522" s="114" t="s">
        <v>201</v>
      </c>
      <c r="AL522" s="92">
        <f t="shared" si="16"/>
        <v>4</v>
      </c>
      <c r="AM5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2" s="118"/>
      <c r="AO522" s="115" t="str">
        <f t="shared" si="17"/>
        <v>SI</v>
      </c>
      <c r="AP5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22" s="92" t="e" vm="14">
        <f>_xlfn.XLOOKUP(año24[[#This Row],[VALORACION DEL RIESGO RESULTANTE CON CONTROLES (Riesgo residual) - INTERPRETACIÓN DEL RIESGO]], Nivel[Calsificación], Nivel[Imagen])</f>
        <v>#VALUE!</v>
      </c>
    </row>
    <row r="523" spans="2:43" ht="132.6" x14ac:dyDescent="0.2">
      <c r="B523" s="92">
        <v>514</v>
      </c>
      <c r="C523" s="92">
        <v>2024</v>
      </c>
      <c r="D523" s="92" t="s">
        <v>244</v>
      </c>
      <c r="E523" s="109" t="s">
        <v>183</v>
      </c>
      <c r="F523" s="109" t="s">
        <v>631</v>
      </c>
      <c r="G523" s="109" t="s">
        <v>427</v>
      </c>
      <c r="H523" s="92" t="s">
        <v>389</v>
      </c>
      <c r="I523" s="92" t="s">
        <v>66</v>
      </c>
      <c r="J523" s="92" t="e" vm="19">
        <f>_xlfn.XLOOKUP(año24[[#This Row],[PELIGRO -Tipo]], Tabla12[Calsificación], Tabla12[Imagen])</f>
        <v>#VALUE!</v>
      </c>
      <c r="K523" s="92" t="s">
        <v>83</v>
      </c>
      <c r="L523" s="92" t="s">
        <v>130</v>
      </c>
      <c r="M523" s="112" t="s">
        <v>249</v>
      </c>
      <c r="N523" s="112" t="s">
        <v>250</v>
      </c>
      <c r="O523" s="112">
        <v>2</v>
      </c>
      <c r="P523" s="112">
        <v>18</v>
      </c>
      <c r="Q523" s="112">
        <v>2</v>
      </c>
      <c r="R523" s="112">
        <v>8</v>
      </c>
      <c r="S523" s="92" t="s">
        <v>138</v>
      </c>
      <c r="T523" s="92" t="s">
        <v>390</v>
      </c>
      <c r="U523" s="92" t="s">
        <v>391</v>
      </c>
      <c r="V523" s="113" t="s">
        <v>392</v>
      </c>
      <c r="W523" s="113" t="s">
        <v>53</v>
      </c>
      <c r="X523" s="113" t="s">
        <v>6</v>
      </c>
      <c r="Y523" s="114" t="s">
        <v>201</v>
      </c>
      <c r="Z523" s="92">
        <f>INDEX($AS$3:$AV$6,MATCH($W523,$AR$3:$AR$6,FALSE),MATCH($Y523,AS$7:$AV$7,FALSE))</f>
        <v>4</v>
      </c>
      <c r="AA523" s="92" t="s">
        <v>254</v>
      </c>
      <c r="AB523" s="92" t="s">
        <v>255</v>
      </c>
      <c r="AC523" s="92" t="s">
        <v>255</v>
      </c>
      <c r="AD523" s="113" t="s">
        <v>393</v>
      </c>
      <c r="AE523" s="113" t="s">
        <v>394</v>
      </c>
      <c r="AF523" s="113" t="s">
        <v>258</v>
      </c>
      <c r="AG5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523" s="109" t="s">
        <v>259</v>
      </c>
      <c r="AI523" s="113" t="s">
        <v>53</v>
      </c>
      <c r="AJ523" s="113" t="s">
        <v>6</v>
      </c>
      <c r="AK523" s="114" t="s">
        <v>46</v>
      </c>
      <c r="AL523" s="92">
        <f t="shared" si="16"/>
        <v>2</v>
      </c>
      <c r="AM5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23" s="118"/>
      <c r="AO523" s="115" t="str">
        <f t="shared" si="17"/>
        <v>SI</v>
      </c>
      <c r="AP52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523" s="92" t="e" vm="16">
        <f>_xlfn.XLOOKUP(año24[[#This Row],[VALORACION DEL RIESGO RESULTANTE CON CONTROLES (Riesgo residual) - INTERPRETACIÓN DEL RIESGO]], Nivel[Calsificación], Nivel[Imagen])</f>
        <v>#VALUE!</v>
      </c>
    </row>
    <row r="524" spans="2:43" ht="91.8" x14ac:dyDescent="0.2">
      <c r="B524" s="92">
        <v>515</v>
      </c>
      <c r="C524" s="92">
        <v>2024</v>
      </c>
      <c r="D524" s="92" t="s">
        <v>244</v>
      </c>
      <c r="E524" s="109" t="s">
        <v>183</v>
      </c>
      <c r="F524" s="109" t="s">
        <v>631</v>
      </c>
      <c r="G524" s="109" t="s">
        <v>427</v>
      </c>
      <c r="H524" s="92" t="s">
        <v>260</v>
      </c>
      <c r="I524" s="92" t="s">
        <v>71</v>
      </c>
      <c r="J524" s="92" t="e" vm="15">
        <f>_xlfn.XLOOKUP(año24[[#This Row],[PELIGRO -Tipo]], Tabla12[Calsificación], Tabla12[Imagen])</f>
        <v>#VALUE!</v>
      </c>
      <c r="K524" s="92" t="s">
        <v>118</v>
      </c>
      <c r="L524" s="92" t="s">
        <v>128</v>
      </c>
      <c r="M524" s="112" t="s">
        <v>249</v>
      </c>
      <c r="N524" s="112" t="s">
        <v>261</v>
      </c>
      <c r="O524" s="112">
        <v>2</v>
      </c>
      <c r="P524" s="112">
        <v>18</v>
      </c>
      <c r="Q524" s="112">
        <v>2</v>
      </c>
      <c r="R524" s="112">
        <v>1</v>
      </c>
      <c r="S524" s="92" t="s">
        <v>138</v>
      </c>
      <c r="T524" s="92" t="s">
        <v>255</v>
      </c>
      <c r="U524" s="92" t="s">
        <v>262</v>
      </c>
      <c r="V524" s="113" t="s">
        <v>263</v>
      </c>
      <c r="W524" s="113" t="s">
        <v>52</v>
      </c>
      <c r="X524" s="113" t="s">
        <v>6</v>
      </c>
      <c r="Y524" s="114" t="s">
        <v>201</v>
      </c>
      <c r="Z524" s="92">
        <f>INDEX($AS$3:$AV$6,MATCH($W524,$AR$3:$AR$6,FALSE),MATCH($Y524,AS$7:$AV$7,FALSE))</f>
        <v>6</v>
      </c>
      <c r="AA524" s="92" t="s">
        <v>254</v>
      </c>
      <c r="AB524" s="92" t="s">
        <v>255</v>
      </c>
      <c r="AC524" s="92" t="s">
        <v>255</v>
      </c>
      <c r="AD524" s="113" t="s">
        <v>264</v>
      </c>
      <c r="AE524" s="113" t="s">
        <v>265</v>
      </c>
      <c r="AF524" s="113" t="s">
        <v>258</v>
      </c>
      <c r="AG5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524" s="109" t="s">
        <v>259</v>
      </c>
      <c r="AI524" s="113" t="s">
        <v>52</v>
      </c>
      <c r="AJ524" s="113" t="s">
        <v>6</v>
      </c>
      <c r="AK524" s="114" t="s">
        <v>46</v>
      </c>
      <c r="AL524" s="92">
        <f t="shared" si="16"/>
        <v>3</v>
      </c>
      <c r="AM5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24" s="118"/>
      <c r="AO524" s="115" t="str">
        <f t="shared" si="17"/>
        <v>SI</v>
      </c>
      <c r="AP52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524" s="92" t="e" vm="16">
        <f>_xlfn.XLOOKUP(año24[[#This Row],[VALORACION DEL RIESGO RESULTANTE CON CONTROLES (Riesgo residual) - INTERPRETACIÓN DEL RIESGO]], Nivel[Calsificación], Nivel[Imagen])</f>
        <v>#VALUE!</v>
      </c>
    </row>
    <row r="525" spans="2:43" ht="234.6" x14ac:dyDescent="0.2">
      <c r="B525" s="92">
        <v>516</v>
      </c>
      <c r="C525" s="92">
        <v>2024</v>
      </c>
      <c r="D525" s="92" t="s">
        <v>244</v>
      </c>
      <c r="E525" s="109" t="s">
        <v>183</v>
      </c>
      <c r="F525" s="109" t="s">
        <v>631</v>
      </c>
      <c r="G525" s="109" t="s">
        <v>427</v>
      </c>
      <c r="H525" s="92" t="s">
        <v>281</v>
      </c>
      <c r="I525" s="92" t="s">
        <v>65</v>
      </c>
      <c r="J525" s="92" t="e" vm="20">
        <f>_xlfn.XLOOKUP(año24[[#This Row],[PELIGRO -Tipo]], Tabla12[Calsificación], Tabla12[Imagen])</f>
        <v>#VALUE!</v>
      </c>
      <c r="K525" s="92" t="s">
        <v>113</v>
      </c>
      <c r="L525" s="92" t="s">
        <v>128</v>
      </c>
      <c r="M525" s="112" t="s">
        <v>249</v>
      </c>
      <c r="N525" s="112" t="s">
        <v>250</v>
      </c>
      <c r="O525" s="112">
        <v>2</v>
      </c>
      <c r="P525" s="112">
        <v>18</v>
      </c>
      <c r="Q525" s="112">
        <v>2</v>
      </c>
      <c r="R525" s="112">
        <v>8</v>
      </c>
      <c r="S525" s="92" t="s">
        <v>138</v>
      </c>
      <c r="T525" s="92" t="s">
        <v>255</v>
      </c>
      <c r="U525" s="92" t="s">
        <v>282</v>
      </c>
      <c r="V525" s="113" t="s">
        <v>283</v>
      </c>
      <c r="W525" s="113" t="s">
        <v>53</v>
      </c>
      <c r="X525" s="113" t="s">
        <v>6</v>
      </c>
      <c r="Y525" s="114" t="s">
        <v>40</v>
      </c>
      <c r="Z525" s="92">
        <f>INDEX($AS$3:$AV$6,MATCH($W525,$AR$3:$AR$6,FALSE),MATCH($Y525,AS$7:$AV$7,FALSE))</f>
        <v>6</v>
      </c>
      <c r="AA525" s="92" t="s">
        <v>254</v>
      </c>
      <c r="AB525" s="92" t="s">
        <v>255</v>
      </c>
      <c r="AC525" s="92" t="s">
        <v>255</v>
      </c>
      <c r="AD525" s="113" t="s">
        <v>255</v>
      </c>
      <c r="AE525" s="113" t="s">
        <v>284</v>
      </c>
      <c r="AF525" s="113" t="s">
        <v>258</v>
      </c>
      <c r="AG5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525" s="109" t="s">
        <v>259</v>
      </c>
      <c r="AI525" s="113" t="s">
        <v>53</v>
      </c>
      <c r="AJ525" s="113" t="s">
        <v>6</v>
      </c>
      <c r="AK525" s="114" t="s">
        <v>201</v>
      </c>
      <c r="AL525" s="92">
        <f t="shared" si="16"/>
        <v>4</v>
      </c>
      <c r="AM5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5" s="118"/>
      <c r="AO525" s="115" t="str">
        <f t="shared" si="17"/>
        <v>SI</v>
      </c>
      <c r="AP52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25" s="92" t="e" vm="14">
        <f>_xlfn.XLOOKUP(año24[[#This Row],[VALORACION DEL RIESGO RESULTANTE CON CONTROLES (Riesgo residual) - INTERPRETACIÓN DEL RIESGO]], Nivel[Calsificación], Nivel[Imagen])</f>
        <v>#VALUE!</v>
      </c>
    </row>
    <row r="526" spans="2:43" ht="91.8" x14ac:dyDescent="0.2">
      <c r="B526" s="92">
        <v>517</v>
      </c>
      <c r="C526" s="92">
        <v>2024</v>
      </c>
      <c r="D526" s="92" t="s">
        <v>244</v>
      </c>
      <c r="E526" s="109" t="s">
        <v>183</v>
      </c>
      <c r="F526" s="109" t="s">
        <v>631</v>
      </c>
      <c r="G526" s="109" t="s">
        <v>427</v>
      </c>
      <c r="H526" s="92" t="s">
        <v>285</v>
      </c>
      <c r="I526" s="92" t="s">
        <v>65</v>
      </c>
      <c r="J526" s="92" t="e" vm="20">
        <f>_xlfn.XLOOKUP(año24[[#This Row],[PELIGRO -Tipo]], Tabla12[Calsificación], Tabla12[Imagen])</f>
        <v>#VALUE!</v>
      </c>
      <c r="K526" s="92" t="s">
        <v>74</v>
      </c>
      <c r="L526" s="92" t="s">
        <v>129</v>
      </c>
      <c r="M526" s="112" t="s">
        <v>249</v>
      </c>
      <c r="N526" s="112" t="s">
        <v>250</v>
      </c>
      <c r="O526" s="112">
        <v>2</v>
      </c>
      <c r="P526" s="112">
        <v>18</v>
      </c>
      <c r="Q526" s="112">
        <v>2</v>
      </c>
      <c r="R526" s="112">
        <v>8</v>
      </c>
      <c r="S526" s="92" t="s">
        <v>138</v>
      </c>
      <c r="T526" s="92"/>
      <c r="U526" s="92"/>
      <c r="V526" s="113" t="s">
        <v>286</v>
      </c>
      <c r="W526" s="113" t="s">
        <v>53</v>
      </c>
      <c r="X526" s="113" t="s">
        <v>6</v>
      </c>
      <c r="Y526" s="114" t="s">
        <v>40</v>
      </c>
      <c r="Z526" s="92">
        <f>INDEX($AS$3:$AV$6,MATCH($W526,$AR$3:$AR$6,FALSE),MATCH($Y526,AS$7:$AV$7,FALSE))</f>
        <v>6</v>
      </c>
      <c r="AA526" s="92" t="s">
        <v>254</v>
      </c>
      <c r="AB526" s="92" t="s">
        <v>255</v>
      </c>
      <c r="AC526" s="92" t="s">
        <v>255</v>
      </c>
      <c r="AD526" s="113"/>
      <c r="AE526" s="113" t="s">
        <v>287</v>
      </c>
      <c r="AF526" s="113" t="s">
        <v>258</v>
      </c>
      <c r="AG5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26" s="109" t="s">
        <v>259</v>
      </c>
      <c r="AI526" s="113" t="s">
        <v>53</v>
      </c>
      <c r="AJ526" s="113" t="s">
        <v>6</v>
      </c>
      <c r="AK526" s="114" t="s">
        <v>201</v>
      </c>
      <c r="AL526" s="92">
        <f t="shared" ref="AL526:AL589" si="18">INDEX($AS$3:$AV$6,MATCH($AI526,$AR$3:$AR$6,FALSE),MATCH($AK526,$AS$7:$AV$7,FALSE))</f>
        <v>4</v>
      </c>
      <c r="AM5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6" s="118"/>
      <c r="AO526" s="115" t="str">
        <f t="shared" ref="AO526:AO589" si="19">IF(AL526&lt;=4,"SI",IF(AL526&gt;=5,"NO"))</f>
        <v>SI</v>
      </c>
      <c r="AP52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26" s="92" t="e" vm="14">
        <f>_xlfn.XLOOKUP(año24[[#This Row],[VALORACION DEL RIESGO RESULTANTE CON CONTROLES (Riesgo residual) - INTERPRETACIÓN DEL RIESGO]], Nivel[Calsificación], Nivel[Imagen])</f>
        <v>#VALUE!</v>
      </c>
    </row>
    <row r="527" spans="2:43" ht="71.400000000000006" x14ac:dyDescent="0.2">
      <c r="B527" s="92">
        <v>518</v>
      </c>
      <c r="C527" s="92">
        <v>2024</v>
      </c>
      <c r="D527" s="92" t="s">
        <v>244</v>
      </c>
      <c r="E527" s="109" t="s">
        <v>183</v>
      </c>
      <c r="F527" s="109" t="s">
        <v>631</v>
      </c>
      <c r="G527" s="109" t="s">
        <v>427</v>
      </c>
      <c r="H527" s="92" t="s">
        <v>293</v>
      </c>
      <c r="I527" s="92" t="s">
        <v>70</v>
      </c>
      <c r="J527" s="92" t="e" vm="13">
        <f>_xlfn.XLOOKUP(año24[[#This Row],[PELIGRO -Tipo]], Tabla12[Calsificación], Tabla12[Imagen])</f>
        <v>#VALUE!</v>
      </c>
      <c r="K527" s="92" t="s">
        <v>117</v>
      </c>
      <c r="L527" s="92" t="s">
        <v>128</v>
      </c>
      <c r="M527" s="112" t="s">
        <v>249</v>
      </c>
      <c r="N527" s="112" t="s">
        <v>261</v>
      </c>
      <c r="O527" s="112">
        <v>2</v>
      </c>
      <c r="P527" s="112">
        <v>18</v>
      </c>
      <c r="Q527" s="112">
        <v>2</v>
      </c>
      <c r="R527" s="112">
        <v>8</v>
      </c>
      <c r="S527" s="92" t="s">
        <v>138</v>
      </c>
      <c r="T527" s="92"/>
      <c r="U527" s="92" t="s">
        <v>294</v>
      </c>
      <c r="V527" s="113" t="s">
        <v>295</v>
      </c>
      <c r="W527" s="113" t="s">
        <v>51</v>
      </c>
      <c r="X527" s="113" t="s">
        <v>6</v>
      </c>
      <c r="Y527" s="114" t="s">
        <v>201</v>
      </c>
      <c r="Z527" s="92">
        <f>INDEX($AS$3:$AV$6,MATCH($W527,$AR$3:$AR$6,FALSE),MATCH($Y527,AS$7:$AV$7,FALSE))</f>
        <v>8</v>
      </c>
      <c r="AA527" s="92" t="s">
        <v>254</v>
      </c>
      <c r="AB527" s="92" t="s">
        <v>255</v>
      </c>
      <c r="AC527" s="92" t="s">
        <v>255</v>
      </c>
      <c r="AD527" s="113" t="s">
        <v>255</v>
      </c>
      <c r="AE527" s="113" t="s">
        <v>296</v>
      </c>
      <c r="AF527" s="113" t="s">
        <v>255</v>
      </c>
      <c r="AG5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527" s="109" t="s">
        <v>259</v>
      </c>
      <c r="AI527" s="113" t="s">
        <v>53</v>
      </c>
      <c r="AJ527" s="113" t="s">
        <v>6</v>
      </c>
      <c r="AK527" s="114" t="s">
        <v>201</v>
      </c>
      <c r="AL527" s="92">
        <f t="shared" si="18"/>
        <v>4</v>
      </c>
      <c r="AM5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7" s="118"/>
      <c r="AO527" s="115" t="str">
        <f t="shared" si="19"/>
        <v>SI</v>
      </c>
      <c r="AP52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27" s="92" t="e" vm="14">
        <f>_xlfn.XLOOKUP(año24[[#This Row],[VALORACION DEL RIESGO RESULTANTE CON CONTROLES (Riesgo residual) - INTERPRETACIÓN DEL RIESGO]], Nivel[Calsificación], Nivel[Imagen])</f>
        <v>#VALUE!</v>
      </c>
    </row>
    <row r="528" spans="2:43" ht="102" x14ac:dyDescent="0.2">
      <c r="B528" s="92">
        <v>519</v>
      </c>
      <c r="C528" s="92">
        <v>2024</v>
      </c>
      <c r="D528" s="92" t="s">
        <v>244</v>
      </c>
      <c r="E528" s="109" t="s">
        <v>183</v>
      </c>
      <c r="F528" s="109" t="s">
        <v>634</v>
      </c>
      <c r="G528" s="109" t="s">
        <v>427</v>
      </c>
      <c r="H528" s="92" t="s">
        <v>635</v>
      </c>
      <c r="I528" s="92" t="s">
        <v>67</v>
      </c>
      <c r="J528" s="92" t="e" vm="18">
        <f>_xlfn.XLOOKUP(año24[[#This Row],[PELIGRO -Tipo]], Tabla12[Calsificación], Tabla12[Imagen])</f>
        <v>#VALUE!</v>
      </c>
      <c r="K528" s="92" t="s">
        <v>100</v>
      </c>
      <c r="L528" s="92" t="s">
        <v>130</v>
      </c>
      <c r="M528" s="112" t="s">
        <v>249</v>
      </c>
      <c r="N528" s="112" t="s">
        <v>250</v>
      </c>
      <c r="O528" s="112">
        <v>2</v>
      </c>
      <c r="P528" s="112">
        <v>0</v>
      </c>
      <c r="Q528" s="112">
        <v>2</v>
      </c>
      <c r="R528" s="112">
        <v>8</v>
      </c>
      <c r="S528" s="92" t="s">
        <v>138</v>
      </c>
      <c r="T528" s="92" t="s">
        <v>273</v>
      </c>
      <c r="U528" s="92" t="s">
        <v>274</v>
      </c>
      <c r="V528" s="113" t="s">
        <v>275</v>
      </c>
      <c r="W528" s="113" t="s">
        <v>53</v>
      </c>
      <c r="X528" s="113" t="s">
        <v>6</v>
      </c>
      <c r="Y528" s="114" t="s">
        <v>40</v>
      </c>
      <c r="Z528" s="92">
        <f>INDEX($AS$3:$AV$6,MATCH($W528,$AR$3:$AR$6,FALSE),MATCH($Y528,AS$7:$AV$7,FALSE))</f>
        <v>6</v>
      </c>
      <c r="AA528" s="92" t="s">
        <v>254</v>
      </c>
      <c r="AB528" s="92" t="s">
        <v>255</v>
      </c>
      <c r="AC528" s="92" t="s">
        <v>255</v>
      </c>
      <c r="AD528" s="113" t="s">
        <v>255</v>
      </c>
      <c r="AE528" s="113" t="s">
        <v>276</v>
      </c>
      <c r="AF528" s="113" t="s">
        <v>258</v>
      </c>
      <c r="AG5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28" s="109" t="s">
        <v>259</v>
      </c>
      <c r="AI528" s="113" t="s">
        <v>53</v>
      </c>
      <c r="AJ528" s="113" t="s">
        <v>6</v>
      </c>
      <c r="AK528" s="114" t="s">
        <v>201</v>
      </c>
      <c r="AL528" s="92">
        <f t="shared" si="18"/>
        <v>4</v>
      </c>
      <c r="AM5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8" s="118"/>
      <c r="AO528" s="115" t="str">
        <f t="shared" si="19"/>
        <v>SI</v>
      </c>
      <c r="AP52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28" s="92" t="e" vm="14">
        <f>_xlfn.XLOOKUP(año24[[#This Row],[VALORACION DEL RIESGO RESULTANTE CON CONTROLES (Riesgo residual) - INTERPRETACIÓN DEL RIESGO]], Nivel[Calsificación], Nivel[Imagen])</f>
        <v>#VALUE!</v>
      </c>
    </row>
    <row r="529" spans="2:43" ht="102" x14ac:dyDescent="0.2">
      <c r="B529" s="92">
        <v>520</v>
      </c>
      <c r="C529" s="92">
        <v>2024</v>
      </c>
      <c r="D529" s="92" t="s">
        <v>244</v>
      </c>
      <c r="E529" s="109" t="s">
        <v>183</v>
      </c>
      <c r="F529" s="109" t="s">
        <v>634</v>
      </c>
      <c r="G529" s="109" t="s">
        <v>427</v>
      </c>
      <c r="H529" s="92" t="s">
        <v>272</v>
      </c>
      <c r="I529" s="92" t="s">
        <v>67</v>
      </c>
      <c r="J529" s="92" t="e" vm="18">
        <f>_xlfn.XLOOKUP(año24[[#This Row],[PELIGRO -Tipo]], Tabla12[Calsificación], Tabla12[Imagen])</f>
        <v>#VALUE!</v>
      </c>
      <c r="K529" s="92" t="s">
        <v>100</v>
      </c>
      <c r="L529" s="92" t="s">
        <v>130</v>
      </c>
      <c r="M529" s="112" t="s">
        <v>249</v>
      </c>
      <c r="N529" s="112" t="s">
        <v>250</v>
      </c>
      <c r="O529" s="112">
        <v>2</v>
      </c>
      <c r="P529" s="112">
        <v>0</v>
      </c>
      <c r="Q529" s="112">
        <v>2</v>
      </c>
      <c r="R529" s="112">
        <v>8</v>
      </c>
      <c r="S529" s="92" t="s">
        <v>138</v>
      </c>
      <c r="T529" s="92" t="s">
        <v>273</v>
      </c>
      <c r="U529" s="92" t="s">
        <v>274</v>
      </c>
      <c r="V529" s="113" t="s">
        <v>275</v>
      </c>
      <c r="W529" s="113" t="s">
        <v>53</v>
      </c>
      <c r="X529" s="113" t="s">
        <v>6</v>
      </c>
      <c r="Y529" s="114" t="s">
        <v>40</v>
      </c>
      <c r="Z529" s="92">
        <f>INDEX($AS$3:$AV$6,MATCH($W529,$AR$3:$AR$6,FALSE),MATCH($Y529,AS$7:$AV$7,FALSE))</f>
        <v>6</v>
      </c>
      <c r="AA529" s="92" t="s">
        <v>254</v>
      </c>
      <c r="AB529" s="92" t="s">
        <v>255</v>
      </c>
      <c r="AC529" s="92" t="s">
        <v>255</v>
      </c>
      <c r="AD529" s="113" t="s">
        <v>255</v>
      </c>
      <c r="AE529" s="113" t="s">
        <v>276</v>
      </c>
      <c r="AF529" s="113" t="s">
        <v>258</v>
      </c>
      <c r="AG5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29" s="109" t="s">
        <v>259</v>
      </c>
      <c r="AI529" s="113" t="s">
        <v>53</v>
      </c>
      <c r="AJ529" s="113" t="s">
        <v>6</v>
      </c>
      <c r="AK529" s="114" t="s">
        <v>201</v>
      </c>
      <c r="AL529" s="92">
        <f t="shared" si="18"/>
        <v>4</v>
      </c>
      <c r="AM5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29" s="118"/>
      <c r="AO529" s="115" t="str">
        <f t="shared" si="19"/>
        <v>SI</v>
      </c>
      <c r="AP52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29" s="92" t="e" vm="14">
        <f>_xlfn.XLOOKUP(año24[[#This Row],[VALORACION DEL RIESGO RESULTANTE CON CONTROLES (Riesgo residual) - INTERPRETACIÓN DEL RIESGO]], Nivel[Calsificación], Nivel[Imagen])</f>
        <v>#VALUE!</v>
      </c>
    </row>
    <row r="530" spans="2:43" ht="102" x14ac:dyDescent="0.2">
      <c r="B530" s="92">
        <v>521</v>
      </c>
      <c r="C530" s="92">
        <v>2024</v>
      </c>
      <c r="D530" s="92" t="s">
        <v>244</v>
      </c>
      <c r="E530" s="109" t="s">
        <v>183</v>
      </c>
      <c r="F530" s="109" t="s">
        <v>634</v>
      </c>
      <c r="G530" s="109" t="s">
        <v>427</v>
      </c>
      <c r="H530" s="92" t="s">
        <v>636</v>
      </c>
      <c r="I530" s="92" t="s">
        <v>69</v>
      </c>
      <c r="J530" s="92" t="e" vm="21">
        <f>_xlfn.XLOOKUP(año24[[#This Row],[PELIGRO -Tipo]], Tabla12[Calsificación], Tabla12[Imagen])</f>
        <v>#VALUE!</v>
      </c>
      <c r="K530" s="92" t="s">
        <v>102</v>
      </c>
      <c r="L530" s="92" t="s">
        <v>129</v>
      </c>
      <c r="M530" s="112" t="s">
        <v>249</v>
      </c>
      <c r="N530" s="112" t="s">
        <v>250</v>
      </c>
      <c r="O530" s="112">
        <v>2</v>
      </c>
      <c r="P530" s="112">
        <v>0</v>
      </c>
      <c r="Q530" s="112">
        <v>2</v>
      </c>
      <c r="R530" s="112">
        <v>2</v>
      </c>
      <c r="S530" s="92" t="s">
        <v>138</v>
      </c>
      <c r="T530" s="92"/>
      <c r="U530" s="92" t="s">
        <v>318</v>
      </c>
      <c r="V530" s="113" t="s">
        <v>319</v>
      </c>
      <c r="W530" s="113" t="s">
        <v>51</v>
      </c>
      <c r="X530" s="113" t="s">
        <v>6</v>
      </c>
      <c r="Y530" s="114" t="s">
        <v>201</v>
      </c>
      <c r="Z530" s="92">
        <f>INDEX($AS$3:$AV$6,MATCH($W530,$AR$3:$AR$6,FALSE),MATCH($Y530,AS$7:$AV$7,FALSE))</f>
        <v>8</v>
      </c>
      <c r="AA530" s="92" t="s">
        <v>254</v>
      </c>
      <c r="AB530" s="92" t="s">
        <v>255</v>
      </c>
      <c r="AC530" s="92" t="s">
        <v>255</v>
      </c>
      <c r="AD530" s="113" t="s">
        <v>255</v>
      </c>
      <c r="AE530" s="113" t="s">
        <v>320</v>
      </c>
      <c r="AF530" s="113" t="s">
        <v>258</v>
      </c>
      <c r="AG5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530" s="109" t="s">
        <v>259</v>
      </c>
      <c r="AI530" s="113" t="s">
        <v>51</v>
      </c>
      <c r="AJ530" s="113" t="s">
        <v>6</v>
      </c>
      <c r="AK530" s="114" t="s">
        <v>46</v>
      </c>
      <c r="AL530" s="92">
        <f t="shared" si="18"/>
        <v>4</v>
      </c>
      <c r="AM5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0" s="118"/>
      <c r="AO530" s="115" t="str">
        <f t="shared" si="19"/>
        <v>SI</v>
      </c>
      <c r="AP53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30" s="92" t="e" vm="14">
        <f>_xlfn.XLOOKUP(año24[[#This Row],[VALORACION DEL RIESGO RESULTANTE CON CONTROLES (Riesgo residual) - INTERPRETACIÓN DEL RIESGO]], Nivel[Calsificación], Nivel[Imagen])</f>
        <v>#VALUE!</v>
      </c>
    </row>
    <row r="531" spans="2:43" ht="112.2" x14ac:dyDescent="0.2">
      <c r="B531" s="92">
        <v>522</v>
      </c>
      <c r="C531" s="92">
        <v>2024</v>
      </c>
      <c r="D531" s="92" t="s">
        <v>244</v>
      </c>
      <c r="E531" s="109" t="s">
        <v>183</v>
      </c>
      <c r="F531" s="109" t="s">
        <v>634</v>
      </c>
      <c r="G531" s="109" t="s">
        <v>427</v>
      </c>
      <c r="H531" s="92" t="s">
        <v>248</v>
      </c>
      <c r="I531" s="92" t="s">
        <v>70</v>
      </c>
      <c r="J531" s="92" t="e" vm="13">
        <f>_xlfn.XLOOKUP(año24[[#This Row],[PELIGRO -Tipo]], Tabla12[Calsificación], Tabla12[Imagen])</f>
        <v>#VALUE!</v>
      </c>
      <c r="K531" s="92" t="s">
        <v>110</v>
      </c>
      <c r="L531" s="92" t="s">
        <v>128</v>
      </c>
      <c r="M531" s="112" t="s">
        <v>249</v>
      </c>
      <c r="N531" s="112" t="s">
        <v>250</v>
      </c>
      <c r="O531" s="112">
        <v>2</v>
      </c>
      <c r="P531" s="112">
        <v>0</v>
      </c>
      <c r="Q531" s="112">
        <v>2</v>
      </c>
      <c r="R531" s="112">
        <v>8</v>
      </c>
      <c r="S531" s="92" t="s">
        <v>138</v>
      </c>
      <c r="T531" s="92" t="s">
        <v>251</v>
      </c>
      <c r="U531" s="92" t="s">
        <v>252</v>
      </c>
      <c r="V531" s="113" t="s">
        <v>253</v>
      </c>
      <c r="W531" s="113" t="s">
        <v>52</v>
      </c>
      <c r="X531" s="113" t="s">
        <v>6</v>
      </c>
      <c r="Y531" s="114" t="s">
        <v>40</v>
      </c>
      <c r="Z531" s="92">
        <f>INDEX($AS$3:$AV$6,MATCH($W531,$AR$3:$AR$6,FALSE),MATCH($Y531,AS$7:$AV$7,FALSE))</f>
        <v>9</v>
      </c>
      <c r="AA531" s="92" t="s">
        <v>254</v>
      </c>
      <c r="AB531" s="92" t="s">
        <v>255</v>
      </c>
      <c r="AC531" s="92" t="s">
        <v>255</v>
      </c>
      <c r="AD531" s="113" t="s">
        <v>256</v>
      </c>
      <c r="AE531" s="113" t="s">
        <v>257</v>
      </c>
      <c r="AF531" s="113" t="s">
        <v>258</v>
      </c>
      <c r="AG5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531" s="109" t="s">
        <v>259</v>
      </c>
      <c r="AI531" s="113" t="s">
        <v>53</v>
      </c>
      <c r="AJ531" s="113" t="s">
        <v>6</v>
      </c>
      <c r="AK531" s="114" t="s">
        <v>201</v>
      </c>
      <c r="AL531" s="92">
        <f t="shared" si="18"/>
        <v>4</v>
      </c>
      <c r="AM5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1" s="118"/>
      <c r="AO531" s="115" t="str">
        <f t="shared" si="19"/>
        <v>SI</v>
      </c>
      <c r="AP53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31" s="92" t="e" vm="14">
        <f>_xlfn.XLOOKUP(año24[[#This Row],[VALORACION DEL RIESGO RESULTANTE CON CONTROLES (Riesgo residual) - INTERPRETACIÓN DEL RIESGO]], Nivel[Calsificación], Nivel[Imagen])</f>
        <v>#VALUE!</v>
      </c>
    </row>
    <row r="532" spans="2:43" ht="81.599999999999994" x14ac:dyDescent="0.2">
      <c r="B532" s="92">
        <v>523</v>
      </c>
      <c r="C532" s="92">
        <v>2024</v>
      </c>
      <c r="D532" s="92" t="s">
        <v>244</v>
      </c>
      <c r="E532" s="109" t="s">
        <v>183</v>
      </c>
      <c r="F532" s="109" t="s">
        <v>634</v>
      </c>
      <c r="G532" s="109" t="s">
        <v>427</v>
      </c>
      <c r="H532" s="92" t="s">
        <v>433</v>
      </c>
      <c r="I532" s="92" t="s">
        <v>66</v>
      </c>
      <c r="J532" s="92" t="e" vm="19">
        <f>_xlfn.XLOOKUP(año24[[#This Row],[PELIGRO -Tipo]], Tabla12[Calsificación], Tabla12[Imagen])</f>
        <v>#VALUE!</v>
      </c>
      <c r="K532" s="92" t="s">
        <v>75</v>
      </c>
      <c r="L532" s="92" t="s">
        <v>129</v>
      </c>
      <c r="M532" s="112" t="s">
        <v>249</v>
      </c>
      <c r="N532" s="112" t="s">
        <v>250</v>
      </c>
      <c r="O532" s="112">
        <v>2</v>
      </c>
      <c r="P532" s="112">
        <v>0</v>
      </c>
      <c r="Q532" s="112">
        <v>2</v>
      </c>
      <c r="R532" s="112">
        <v>8</v>
      </c>
      <c r="S532" s="92" t="s">
        <v>138</v>
      </c>
      <c r="T532" s="92" t="s">
        <v>343</v>
      </c>
      <c r="U532" s="92" t="s">
        <v>344</v>
      </c>
      <c r="V532" s="113" t="s">
        <v>345</v>
      </c>
      <c r="W532" s="113" t="s">
        <v>52</v>
      </c>
      <c r="X532" s="113" t="s">
        <v>6</v>
      </c>
      <c r="Y532" s="114" t="s">
        <v>201</v>
      </c>
      <c r="Z532" s="92">
        <f>INDEX($AS$3:$AV$6,MATCH($W532,$AR$3:$AR$6,FALSE),MATCH($Y532,AS$7:$AV$7,FALSE))</f>
        <v>6</v>
      </c>
      <c r="AA532" s="92" t="s">
        <v>254</v>
      </c>
      <c r="AB532" s="92"/>
      <c r="AC532" s="92"/>
      <c r="AD532" s="113" t="s">
        <v>346</v>
      </c>
      <c r="AE532" s="113" t="s">
        <v>347</v>
      </c>
      <c r="AF532" s="113" t="s">
        <v>258</v>
      </c>
      <c r="AG5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532" s="109" t="s">
        <v>259</v>
      </c>
      <c r="AI532" s="113" t="s">
        <v>53</v>
      </c>
      <c r="AJ532" s="113" t="s">
        <v>6</v>
      </c>
      <c r="AK532" s="114" t="s">
        <v>201</v>
      </c>
      <c r="AL532" s="92">
        <f t="shared" si="18"/>
        <v>4</v>
      </c>
      <c r="AM5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2" s="118"/>
      <c r="AO532" s="115" t="str">
        <f t="shared" si="19"/>
        <v>SI</v>
      </c>
      <c r="AP53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32" s="92" t="e" vm="14">
        <f>_xlfn.XLOOKUP(año24[[#This Row],[VALORACION DEL RIESGO RESULTANTE CON CONTROLES (Riesgo residual) - INTERPRETACIÓN DEL RIESGO]], Nivel[Calsificación], Nivel[Imagen])</f>
        <v>#VALUE!</v>
      </c>
    </row>
    <row r="533" spans="2:43" ht="132.6" x14ac:dyDescent="0.2">
      <c r="B533" s="92">
        <v>524</v>
      </c>
      <c r="C533" s="92">
        <v>2024</v>
      </c>
      <c r="D533" s="92" t="s">
        <v>244</v>
      </c>
      <c r="E533" s="109" t="s">
        <v>183</v>
      </c>
      <c r="F533" s="109" t="s">
        <v>634</v>
      </c>
      <c r="G533" s="109" t="s">
        <v>427</v>
      </c>
      <c r="H533" s="92" t="s">
        <v>278</v>
      </c>
      <c r="I533" s="92" t="s">
        <v>66</v>
      </c>
      <c r="J533" s="92" t="e" vm="19">
        <f>_xlfn.XLOOKUP(año24[[#This Row],[PELIGRO -Tipo]], Tabla12[Calsificación], Tabla12[Imagen])</f>
        <v>#VALUE!</v>
      </c>
      <c r="K533" s="92" t="s">
        <v>121</v>
      </c>
      <c r="L533" s="92" t="s">
        <v>129</v>
      </c>
      <c r="M533" s="112" t="s">
        <v>249</v>
      </c>
      <c r="N533" s="112" t="s">
        <v>250</v>
      </c>
      <c r="O533" s="112">
        <v>2</v>
      </c>
      <c r="P533" s="112">
        <v>0</v>
      </c>
      <c r="Q533" s="112">
        <v>2</v>
      </c>
      <c r="R533" s="112">
        <v>4</v>
      </c>
      <c r="S533" s="92" t="s">
        <v>138</v>
      </c>
      <c r="T533" s="92" t="s">
        <v>255</v>
      </c>
      <c r="U533" s="92" t="s">
        <v>255</v>
      </c>
      <c r="V533" s="113" t="s">
        <v>279</v>
      </c>
      <c r="W533" s="113" t="s">
        <v>53</v>
      </c>
      <c r="X533" s="113" t="s">
        <v>6</v>
      </c>
      <c r="Y533" s="114" t="s">
        <v>40</v>
      </c>
      <c r="Z533" s="92">
        <f>INDEX($AS$3:$AV$6,MATCH($W533,$AR$3:$AR$6,FALSE),MATCH($Y533,AS$7:$AV$7,FALSE))</f>
        <v>6</v>
      </c>
      <c r="AA533" s="92" t="s">
        <v>254</v>
      </c>
      <c r="AB533" s="92" t="s">
        <v>255</v>
      </c>
      <c r="AC533" s="92" t="s">
        <v>255</v>
      </c>
      <c r="AD533" s="113" t="s">
        <v>255</v>
      </c>
      <c r="AE533" s="113" t="s">
        <v>280</v>
      </c>
      <c r="AF533" s="113" t="s">
        <v>258</v>
      </c>
      <c r="AG5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533" s="109" t="s">
        <v>259</v>
      </c>
      <c r="AI533" s="113" t="s">
        <v>53</v>
      </c>
      <c r="AJ533" s="113" t="s">
        <v>6</v>
      </c>
      <c r="AK533" s="114" t="s">
        <v>201</v>
      </c>
      <c r="AL533" s="92">
        <f t="shared" si="18"/>
        <v>4</v>
      </c>
      <c r="AM5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3" s="118"/>
      <c r="AO533" s="115" t="str">
        <f t="shared" si="19"/>
        <v>SI</v>
      </c>
      <c r="AP53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33" s="92" t="e" vm="14">
        <f>_xlfn.XLOOKUP(año24[[#This Row],[VALORACION DEL RIESGO RESULTANTE CON CONTROLES (Riesgo residual) - INTERPRETACIÓN DEL RIESGO]], Nivel[Calsificación], Nivel[Imagen])</f>
        <v>#VALUE!</v>
      </c>
    </row>
    <row r="534" spans="2:43" ht="91.8" x14ac:dyDescent="0.2">
      <c r="B534" s="92">
        <v>525</v>
      </c>
      <c r="C534" s="92">
        <v>2024</v>
      </c>
      <c r="D534" s="92" t="s">
        <v>244</v>
      </c>
      <c r="E534" s="109" t="s">
        <v>183</v>
      </c>
      <c r="F534" s="109" t="s">
        <v>634</v>
      </c>
      <c r="G534" s="109" t="s">
        <v>427</v>
      </c>
      <c r="H534" s="92" t="s">
        <v>260</v>
      </c>
      <c r="I534" s="92" t="s">
        <v>71</v>
      </c>
      <c r="J534" s="92" t="e" vm="15">
        <f>_xlfn.XLOOKUP(año24[[#This Row],[PELIGRO -Tipo]], Tabla12[Calsificación], Tabla12[Imagen])</f>
        <v>#VALUE!</v>
      </c>
      <c r="K534" s="92" t="s">
        <v>118</v>
      </c>
      <c r="L534" s="92" t="s">
        <v>128</v>
      </c>
      <c r="M534" s="112" t="s">
        <v>249</v>
      </c>
      <c r="N534" s="112" t="s">
        <v>261</v>
      </c>
      <c r="O534" s="112">
        <v>2</v>
      </c>
      <c r="P534" s="112">
        <v>0</v>
      </c>
      <c r="Q534" s="112">
        <v>2</v>
      </c>
      <c r="R534" s="112">
        <v>1</v>
      </c>
      <c r="S534" s="92" t="s">
        <v>138</v>
      </c>
      <c r="T534" s="92" t="s">
        <v>255</v>
      </c>
      <c r="U534" s="92" t="s">
        <v>262</v>
      </c>
      <c r="V534" s="113" t="s">
        <v>263</v>
      </c>
      <c r="W534" s="113" t="s">
        <v>52</v>
      </c>
      <c r="X534" s="113" t="s">
        <v>6</v>
      </c>
      <c r="Y534" s="114" t="s">
        <v>201</v>
      </c>
      <c r="Z534" s="92">
        <f>INDEX($AS$3:$AV$6,MATCH($W534,$AR$3:$AR$6,FALSE),MATCH($Y534,AS$7:$AV$7,FALSE))</f>
        <v>6</v>
      </c>
      <c r="AA534" s="92" t="s">
        <v>254</v>
      </c>
      <c r="AB534" s="92" t="s">
        <v>255</v>
      </c>
      <c r="AC534" s="92" t="s">
        <v>255</v>
      </c>
      <c r="AD534" s="113" t="s">
        <v>264</v>
      </c>
      <c r="AE534" s="113" t="s">
        <v>265</v>
      </c>
      <c r="AF534" s="113" t="s">
        <v>258</v>
      </c>
      <c r="AG5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534" s="109" t="s">
        <v>259</v>
      </c>
      <c r="AI534" s="113" t="s">
        <v>52</v>
      </c>
      <c r="AJ534" s="113" t="s">
        <v>6</v>
      </c>
      <c r="AK534" s="114" t="s">
        <v>46</v>
      </c>
      <c r="AL534" s="92">
        <f t="shared" si="18"/>
        <v>3</v>
      </c>
      <c r="AM5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34" s="118"/>
      <c r="AO534" s="115" t="str">
        <f t="shared" si="19"/>
        <v>SI</v>
      </c>
      <c r="AP53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534" s="92" t="e" vm="16">
        <f>_xlfn.XLOOKUP(año24[[#This Row],[VALORACION DEL RIESGO RESULTANTE CON CONTROLES (Riesgo residual) - INTERPRETACIÓN DEL RIESGO]], Nivel[Calsificación], Nivel[Imagen])</f>
        <v>#VALUE!</v>
      </c>
    </row>
    <row r="535" spans="2:43" ht="204" x14ac:dyDescent="0.2">
      <c r="B535" s="92">
        <v>526</v>
      </c>
      <c r="C535" s="92">
        <v>2024</v>
      </c>
      <c r="D535" s="92" t="s">
        <v>244</v>
      </c>
      <c r="E535" s="109" t="s">
        <v>183</v>
      </c>
      <c r="F535" s="109" t="s">
        <v>634</v>
      </c>
      <c r="G535" s="109" t="s">
        <v>427</v>
      </c>
      <c r="H535" s="92" t="s">
        <v>637</v>
      </c>
      <c r="I535" s="92" t="s">
        <v>65</v>
      </c>
      <c r="J535" s="92" t="e" vm="20">
        <f>_xlfn.XLOOKUP(año24[[#This Row],[PELIGRO -Tipo]], Tabla12[Calsificación], Tabla12[Imagen])</f>
        <v>#VALUE!</v>
      </c>
      <c r="K535" s="92" t="s">
        <v>82</v>
      </c>
      <c r="L535" s="92" t="s">
        <v>129</v>
      </c>
      <c r="M535" s="112" t="s">
        <v>249</v>
      </c>
      <c r="N535" s="112" t="s">
        <v>250</v>
      </c>
      <c r="O535" s="112">
        <v>2</v>
      </c>
      <c r="P535" s="112">
        <v>0</v>
      </c>
      <c r="Q535" s="112">
        <v>2</v>
      </c>
      <c r="R535" s="112">
        <v>8</v>
      </c>
      <c r="S535" s="92" t="s">
        <v>138</v>
      </c>
      <c r="T535" s="92" t="s">
        <v>255</v>
      </c>
      <c r="U535" s="92" t="s">
        <v>255</v>
      </c>
      <c r="V535" s="113" t="s">
        <v>638</v>
      </c>
      <c r="W535" s="113" t="s">
        <v>53</v>
      </c>
      <c r="X535" s="113" t="s">
        <v>6</v>
      </c>
      <c r="Y535" s="114" t="s">
        <v>40</v>
      </c>
      <c r="Z535" s="92">
        <f>INDEX($AS$3:$AV$6,MATCH($W535,$AR$3:$AR$6,FALSE),MATCH($Y535,AS$7:$AV$7,FALSE))</f>
        <v>6</v>
      </c>
      <c r="AA535" s="92" t="s">
        <v>254</v>
      </c>
      <c r="AB535" s="92" t="s">
        <v>255</v>
      </c>
      <c r="AC535" s="92" t="s">
        <v>255</v>
      </c>
      <c r="AD535" s="113" t="s">
        <v>255</v>
      </c>
      <c r="AE535" s="113" t="s">
        <v>639</v>
      </c>
      <c r="AF535" s="113" t="s">
        <v>258</v>
      </c>
      <c r="AG5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ComportamientoControles de EPP; Ver matriz de EPP
</v>
      </c>
      <c r="AH535" s="109" t="s">
        <v>259</v>
      </c>
      <c r="AI535" s="113" t="s">
        <v>54</v>
      </c>
      <c r="AJ535" s="113" t="s">
        <v>6</v>
      </c>
      <c r="AK535" s="114" t="s">
        <v>201</v>
      </c>
      <c r="AL535" s="92">
        <f t="shared" si="18"/>
        <v>2</v>
      </c>
      <c r="AM5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35" s="118"/>
      <c r="AO535" s="115" t="str">
        <f t="shared" si="19"/>
        <v>SI</v>
      </c>
      <c r="AP53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35" s="92" t="e" vm="16">
        <f>_xlfn.XLOOKUP(año24[[#This Row],[VALORACION DEL RIESGO RESULTANTE CON CONTROLES (Riesgo residual) - INTERPRETACIÓN DEL RIESGO]], Nivel[Calsificación], Nivel[Imagen])</f>
        <v>#VALUE!</v>
      </c>
    </row>
    <row r="536" spans="2:43" ht="91.8" x14ac:dyDescent="0.2">
      <c r="B536" s="92">
        <v>527</v>
      </c>
      <c r="C536" s="92">
        <v>2024</v>
      </c>
      <c r="D536" s="92" t="s">
        <v>244</v>
      </c>
      <c r="E536" s="109" t="s">
        <v>183</v>
      </c>
      <c r="F536" s="109" t="s">
        <v>634</v>
      </c>
      <c r="G536" s="109" t="s">
        <v>427</v>
      </c>
      <c r="H536" s="92" t="s">
        <v>285</v>
      </c>
      <c r="I536" s="92" t="s">
        <v>65</v>
      </c>
      <c r="J536" s="92" t="e" vm="20">
        <f>_xlfn.XLOOKUP(año24[[#This Row],[PELIGRO -Tipo]], Tabla12[Calsificación], Tabla12[Imagen])</f>
        <v>#VALUE!</v>
      </c>
      <c r="K536" s="92" t="s">
        <v>74</v>
      </c>
      <c r="L536" s="92" t="s">
        <v>129</v>
      </c>
      <c r="M536" s="112" t="s">
        <v>249</v>
      </c>
      <c r="N536" s="112" t="s">
        <v>250</v>
      </c>
      <c r="O536" s="112">
        <v>2</v>
      </c>
      <c r="P536" s="112">
        <v>0</v>
      </c>
      <c r="Q536" s="112">
        <v>2</v>
      </c>
      <c r="R536" s="112">
        <v>8</v>
      </c>
      <c r="S536" s="92" t="s">
        <v>138</v>
      </c>
      <c r="T536" s="92"/>
      <c r="U536" s="92"/>
      <c r="V536" s="113" t="s">
        <v>286</v>
      </c>
      <c r="W536" s="113" t="s">
        <v>53</v>
      </c>
      <c r="X536" s="113" t="s">
        <v>6</v>
      </c>
      <c r="Y536" s="114" t="s">
        <v>40</v>
      </c>
      <c r="Z536" s="92">
        <f>INDEX($AS$3:$AV$6,MATCH($W536,$AR$3:$AR$6,FALSE),MATCH($Y536,AS$7:$AV$7,FALSE))</f>
        <v>6</v>
      </c>
      <c r="AA536" s="92" t="s">
        <v>254</v>
      </c>
      <c r="AB536" s="92" t="s">
        <v>255</v>
      </c>
      <c r="AC536" s="92" t="s">
        <v>255</v>
      </c>
      <c r="AD536" s="113"/>
      <c r="AE536" s="113" t="s">
        <v>287</v>
      </c>
      <c r="AF536" s="113" t="s">
        <v>258</v>
      </c>
      <c r="AG5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36" s="109" t="s">
        <v>259</v>
      </c>
      <c r="AI536" s="113" t="s">
        <v>53</v>
      </c>
      <c r="AJ536" s="113" t="s">
        <v>6</v>
      </c>
      <c r="AK536" s="114" t="s">
        <v>201</v>
      </c>
      <c r="AL536" s="92">
        <f t="shared" si="18"/>
        <v>4</v>
      </c>
      <c r="AM5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6" s="118"/>
      <c r="AO536" s="115" t="str">
        <f t="shared" si="19"/>
        <v>SI</v>
      </c>
      <c r="AP5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36" s="92" t="e" vm="14">
        <f>_xlfn.XLOOKUP(año24[[#This Row],[VALORACION DEL RIESGO RESULTANTE CON CONTROLES (Riesgo residual) - INTERPRETACIÓN DEL RIESGO]], Nivel[Calsificación], Nivel[Imagen])</f>
        <v>#VALUE!</v>
      </c>
    </row>
    <row r="537" spans="2:43" ht="132.6" x14ac:dyDescent="0.2">
      <c r="B537" s="92">
        <v>528</v>
      </c>
      <c r="C537" s="92">
        <v>2024</v>
      </c>
      <c r="D537" s="92" t="s">
        <v>244</v>
      </c>
      <c r="E537" s="109" t="s">
        <v>183</v>
      </c>
      <c r="F537" s="109" t="s">
        <v>634</v>
      </c>
      <c r="G537" s="109" t="s">
        <v>427</v>
      </c>
      <c r="H537" s="92" t="s">
        <v>288</v>
      </c>
      <c r="I537" s="92" t="s">
        <v>70</v>
      </c>
      <c r="J537" s="92" t="e" vm="13">
        <f>_xlfn.XLOOKUP(año24[[#This Row],[PELIGRO -Tipo]], Tabla12[Calsificación], Tabla12[Imagen])</f>
        <v>#VALUE!</v>
      </c>
      <c r="K537" s="92" t="s">
        <v>103</v>
      </c>
      <c r="L537" s="92" t="s">
        <v>128</v>
      </c>
      <c r="M537" s="112" t="s">
        <v>249</v>
      </c>
      <c r="N537" s="112" t="s">
        <v>250</v>
      </c>
      <c r="O537" s="112">
        <v>2</v>
      </c>
      <c r="P537" s="112">
        <v>0</v>
      </c>
      <c r="Q537" s="112">
        <v>2</v>
      </c>
      <c r="R537" s="112">
        <v>2</v>
      </c>
      <c r="S537" s="92" t="s">
        <v>138</v>
      </c>
      <c r="T537" s="92" t="s">
        <v>289</v>
      </c>
      <c r="U537" s="92" t="s">
        <v>290</v>
      </c>
      <c r="V537" s="113" t="s">
        <v>291</v>
      </c>
      <c r="W537" s="113" t="s">
        <v>51</v>
      </c>
      <c r="X537" s="113" t="s">
        <v>6</v>
      </c>
      <c r="Y537" s="114" t="s">
        <v>201</v>
      </c>
      <c r="Z537" s="92">
        <f>INDEX($AS$3:$AV$6,MATCH($W537,$AR$3:$AR$6,FALSE),MATCH($Y537,AS$7:$AV$7,FALSE))</f>
        <v>8</v>
      </c>
      <c r="AA537" s="92" t="s">
        <v>254</v>
      </c>
      <c r="AB537" s="92" t="s">
        <v>255</v>
      </c>
      <c r="AC537" s="92" t="s">
        <v>255</v>
      </c>
      <c r="AD537" s="113" t="s">
        <v>255</v>
      </c>
      <c r="AE537" s="113" t="s">
        <v>292</v>
      </c>
      <c r="AF537" s="113" t="s">
        <v>258</v>
      </c>
      <c r="AG5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537" s="109" t="s">
        <v>259</v>
      </c>
      <c r="AI537" s="113" t="s">
        <v>51</v>
      </c>
      <c r="AJ537" s="113" t="s">
        <v>6</v>
      </c>
      <c r="AK537" s="114" t="s">
        <v>46</v>
      </c>
      <c r="AL537" s="92">
        <f t="shared" si="18"/>
        <v>4</v>
      </c>
      <c r="AM5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7" s="118"/>
      <c r="AO537" s="115" t="str">
        <f t="shared" si="19"/>
        <v>SI</v>
      </c>
      <c r="AP53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37" s="92" t="e" vm="14">
        <f>_xlfn.XLOOKUP(año24[[#This Row],[VALORACION DEL RIESGO RESULTANTE CON CONTROLES (Riesgo residual) - INTERPRETACIÓN DEL RIESGO]], Nivel[Calsificación], Nivel[Imagen])</f>
        <v>#VALUE!</v>
      </c>
    </row>
    <row r="538" spans="2:43" ht="71.400000000000006" x14ac:dyDescent="0.2">
      <c r="B538" s="92">
        <v>529</v>
      </c>
      <c r="C538" s="92">
        <v>2024</v>
      </c>
      <c r="D538" s="92" t="s">
        <v>244</v>
      </c>
      <c r="E538" s="109" t="s">
        <v>183</v>
      </c>
      <c r="F538" s="109" t="s">
        <v>634</v>
      </c>
      <c r="G538" s="109" t="s">
        <v>427</v>
      </c>
      <c r="H538" s="92" t="s">
        <v>293</v>
      </c>
      <c r="I538" s="92" t="s">
        <v>70</v>
      </c>
      <c r="J538" s="92" t="e" vm="13">
        <f>_xlfn.XLOOKUP(año24[[#This Row],[PELIGRO -Tipo]], Tabla12[Calsificación], Tabla12[Imagen])</f>
        <v>#VALUE!</v>
      </c>
      <c r="K538" s="92" t="s">
        <v>117</v>
      </c>
      <c r="L538" s="92" t="s">
        <v>128</v>
      </c>
      <c r="M538" s="112" t="s">
        <v>249</v>
      </c>
      <c r="N538" s="112" t="s">
        <v>261</v>
      </c>
      <c r="O538" s="112">
        <v>2</v>
      </c>
      <c r="P538" s="112">
        <v>0</v>
      </c>
      <c r="Q538" s="112">
        <v>2</v>
      </c>
      <c r="R538" s="112">
        <v>2</v>
      </c>
      <c r="S538" s="92" t="s">
        <v>138</v>
      </c>
      <c r="T538" s="92"/>
      <c r="U538" s="92" t="s">
        <v>294</v>
      </c>
      <c r="V538" s="113" t="s">
        <v>295</v>
      </c>
      <c r="W538" s="113" t="s">
        <v>51</v>
      </c>
      <c r="X538" s="113" t="s">
        <v>6</v>
      </c>
      <c r="Y538" s="114" t="s">
        <v>201</v>
      </c>
      <c r="Z538" s="92">
        <f>INDEX($AS$3:$AV$6,MATCH($W538,$AR$3:$AR$6,FALSE),MATCH($Y538,AS$7:$AV$7,FALSE))</f>
        <v>8</v>
      </c>
      <c r="AA538" s="92" t="s">
        <v>254</v>
      </c>
      <c r="AB538" s="92" t="s">
        <v>255</v>
      </c>
      <c r="AC538" s="92" t="s">
        <v>255</v>
      </c>
      <c r="AD538" s="113" t="s">
        <v>255</v>
      </c>
      <c r="AE538" s="113" t="s">
        <v>296</v>
      </c>
      <c r="AF538" s="113" t="s">
        <v>255</v>
      </c>
      <c r="AG5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538" s="109" t="s">
        <v>259</v>
      </c>
      <c r="AI538" s="113" t="s">
        <v>53</v>
      </c>
      <c r="AJ538" s="113" t="s">
        <v>6</v>
      </c>
      <c r="AK538" s="114" t="s">
        <v>201</v>
      </c>
      <c r="AL538" s="92">
        <f t="shared" si="18"/>
        <v>4</v>
      </c>
      <c r="AM5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8" s="118"/>
      <c r="AO538" s="115" t="str">
        <f t="shared" si="19"/>
        <v>SI</v>
      </c>
      <c r="AP53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38" s="92" t="e" vm="14">
        <f>_xlfn.XLOOKUP(año24[[#This Row],[VALORACION DEL RIESGO RESULTANTE CON CONTROLES (Riesgo residual) - INTERPRETACIÓN DEL RIESGO]], Nivel[Calsificación], Nivel[Imagen])</f>
        <v>#VALUE!</v>
      </c>
    </row>
    <row r="539" spans="2:43" ht="122.4" x14ac:dyDescent="0.2">
      <c r="B539" s="92">
        <v>530</v>
      </c>
      <c r="C539" s="92">
        <v>2024</v>
      </c>
      <c r="D539" s="92" t="s">
        <v>244</v>
      </c>
      <c r="E539" s="109" t="s">
        <v>183</v>
      </c>
      <c r="F539" s="109" t="s">
        <v>640</v>
      </c>
      <c r="G539" s="109" t="s">
        <v>427</v>
      </c>
      <c r="H539" s="92" t="s">
        <v>428</v>
      </c>
      <c r="I539" s="92" t="s">
        <v>70</v>
      </c>
      <c r="J539" s="92" t="e" vm="13">
        <f>_xlfn.XLOOKUP(año24[[#This Row],[PELIGRO -Tipo]], Tabla12[Calsificación], Tabla12[Imagen])</f>
        <v>#VALUE!</v>
      </c>
      <c r="K539" s="92" t="s">
        <v>123</v>
      </c>
      <c r="L539" s="92" t="s">
        <v>128</v>
      </c>
      <c r="M539" s="112" t="s">
        <v>429</v>
      </c>
      <c r="N539" s="112" t="s">
        <v>250</v>
      </c>
      <c r="O539" s="112">
        <v>2</v>
      </c>
      <c r="P539" s="112">
        <v>13</v>
      </c>
      <c r="Q539" s="112">
        <v>2</v>
      </c>
      <c r="R539" s="112">
        <v>2</v>
      </c>
      <c r="S539" s="92" t="s">
        <v>138</v>
      </c>
      <c r="T539" s="92" t="s">
        <v>335</v>
      </c>
      <c r="U539" s="92" t="s">
        <v>282</v>
      </c>
      <c r="V539" s="113" t="s">
        <v>336</v>
      </c>
      <c r="W539" s="113" t="s">
        <v>51</v>
      </c>
      <c r="X539" s="113" t="s">
        <v>6</v>
      </c>
      <c r="Y539" s="114" t="s">
        <v>201</v>
      </c>
      <c r="Z539" s="92">
        <f>INDEX($AS$3:$AV$6,MATCH($W539,$AR$3:$AR$6,FALSE),MATCH($Y539,AS$7:$AV$7,FALSE))</f>
        <v>8</v>
      </c>
      <c r="AA539" s="92" t="s">
        <v>254</v>
      </c>
      <c r="AB539" s="92"/>
      <c r="AC539" s="92"/>
      <c r="AD539" s="113"/>
      <c r="AE539" s="113" t="s">
        <v>337</v>
      </c>
      <c r="AF539" s="113" t="s">
        <v>258</v>
      </c>
      <c r="AG5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539" s="109" t="s">
        <v>259</v>
      </c>
      <c r="AI539" s="113" t="s">
        <v>53</v>
      </c>
      <c r="AJ539" s="113" t="s">
        <v>6</v>
      </c>
      <c r="AK539" s="114" t="s">
        <v>201</v>
      </c>
      <c r="AL539" s="92">
        <f t="shared" si="18"/>
        <v>4</v>
      </c>
      <c r="AM5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39" s="118"/>
      <c r="AO539" s="115" t="str">
        <f t="shared" si="19"/>
        <v>SI</v>
      </c>
      <c r="AP53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39" s="92" t="e" vm="14">
        <f>_xlfn.XLOOKUP(año24[[#This Row],[VALORACION DEL RIESGO RESULTANTE CON CONTROLES (Riesgo residual) - INTERPRETACIÓN DEL RIESGO]], Nivel[Calsificación], Nivel[Imagen])</f>
        <v>#VALUE!</v>
      </c>
    </row>
    <row r="540" spans="2:43" ht="102" x14ac:dyDescent="0.2">
      <c r="B540" s="92">
        <v>531</v>
      </c>
      <c r="C540" s="92">
        <v>2024</v>
      </c>
      <c r="D540" s="92" t="s">
        <v>244</v>
      </c>
      <c r="E540" s="109" t="s">
        <v>183</v>
      </c>
      <c r="F540" s="109" t="s">
        <v>640</v>
      </c>
      <c r="G540" s="109" t="s">
        <v>427</v>
      </c>
      <c r="H540" s="92" t="s">
        <v>430</v>
      </c>
      <c r="I540" s="92" t="s">
        <v>69</v>
      </c>
      <c r="J540" s="92" t="e" vm="21">
        <f>_xlfn.XLOOKUP(año24[[#This Row],[PELIGRO -Tipo]], Tabla12[Calsificación], Tabla12[Imagen])</f>
        <v>#VALUE!</v>
      </c>
      <c r="K540" s="92" t="s">
        <v>78</v>
      </c>
      <c r="L540" s="92" t="s">
        <v>129</v>
      </c>
      <c r="M540" s="112" t="s">
        <v>429</v>
      </c>
      <c r="N540" s="112" t="s">
        <v>250</v>
      </c>
      <c r="O540" s="112">
        <v>2</v>
      </c>
      <c r="P540" s="112">
        <v>13</v>
      </c>
      <c r="Q540" s="112">
        <v>2</v>
      </c>
      <c r="R540" s="112">
        <v>2</v>
      </c>
      <c r="S540" s="92" t="s">
        <v>138</v>
      </c>
      <c r="T540" s="92"/>
      <c r="U540" s="92" t="s">
        <v>318</v>
      </c>
      <c r="V540" s="113" t="s">
        <v>319</v>
      </c>
      <c r="W540" s="113" t="s">
        <v>51</v>
      </c>
      <c r="X540" s="113" t="s">
        <v>6</v>
      </c>
      <c r="Y540" s="114" t="s">
        <v>201</v>
      </c>
      <c r="Z540" s="92">
        <f>INDEX($AS$3:$AV$6,MATCH($W540,$AR$3:$AR$6,FALSE),MATCH($Y540,AS$7:$AV$7,FALSE))</f>
        <v>8</v>
      </c>
      <c r="AA540" s="92" t="s">
        <v>254</v>
      </c>
      <c r="AB540" s="92" t="s">
        <v>255</v>
      </c>
      <c r="AC540" s="92" t="s">
        <v>255</v>
      </c>
      <c r="AD540" s="113" t="s">
        <v>255</v>
      </c>
      <c r="AE540" s="113" t="s">
        <v>320</v>
      </c>
      <c r="AF540" s="113" t="s">
        <v>258</v>
      </c>
      <c r="AG5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540" s="109" t="s">
        <v>259</v>
      </c>
      <c r="AI540" s="113" t="s">
        <v>52</v>
      </c>
      <c r="AJ540" s="113" t="s">
        <v>6</v>
      </c>
      <c r="AK540" s="114" t="s">
        <v>46</v>
      </c>
      <c r="AL540" s="92">
        <f t="shared" si="18"/>
        <v>3</v>
      </c>
      <c r="AM5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40" s="118"/>
      <c r="AO540" s="115" t="str">
        <f t="shared" si="19"/>
        <v>SI</v>
      </c>
      <c r="AP54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40" s="92" t="e" vm="16">
        <f>_xlfn.XLOOKUP(año24[[#This Row],[VALORACION DEL RIESGO RESULTANTE CON CONTROLES (Riesgo residual) - INTERPRETACIÓN DEL RIESGO]], Nivel[Calsificación], Nivel[Imagen])</f>
        <v>#VALUE!</v>
      </c>
    </row>
    <row r="541" spans="2:43" ht="81.599999999999994" x14ac:dyDescent="0.2">
      <c r="B541" s="92">
        <v>532</v>
      </c>
      <c r="C541" s="92">
        <v>2024</v>
      </c>
      <c r="D541" s="92" t="s">
        <v>244</v>
      </c>
      <c r="E541" s="109" t="s">
        <v>183</v>
      </c>
      <c r="F541" s="109" t="s">
        <v>640</v>
      </c>
      <c r="G541" s="109" t="s">
        <v>427</v>
      </c>
      <c r="H541" s="92" t="s">
        <v>277</v>
      </c>
      <c r="I541" s="92" t="s">
        <v>68</v>
      </c>
      <c r="J541" s="92" t="e" vm="17">
        <f>_xlfn.XLOOKUP(año24[[#This Row],[PELIGRO -Tipo]], Tabla12[Calsificación], Tabla12[Imagen])</f>
        <v>#VALUE!</v>
      </c>
      <c r="K541" s="92" t="s">
        <v>85</v>
      </c>
      <c r="L541" s="92" t="s">
        <v>129</v>
      </c>
      <c r="M541" s="112" t="s">
        <v>429</v>
      </c>
      <c r="N541" s="112" t="s">
        <v>250</v>
      </c>
      <c r="O541" s="112">
        <v>2</v>
      </c>
      <c r="P541" s="112">
        <v>13</v>
      </c>
      <c r="Q541" s="112">
        <v>2</v>
      </c>
      <c r="R541" s="112">
        <v>2</v>
      </c>
      <c r="S541" s="92" t="s">
        <v>138</v>
      </c>
      <c r="T541" s="92" t="s">
        <v>267</v>
      </c>
      <c r="U541" s="92" t="s">
        <v>268</v>
      </c>
      <c r="V541" s="113" t="s">
        <v>269</v>
      </c>
      <c r="W541" s="113" t="s">
        <v>53</v>
      </c>
      <c r="X541" s="113" t="s">
        <v>6</v>
      </c>
      <c r="Y541" s="114" t="s">
        <v>201</v>
      </c>
      <c r="Z541" s="92">
        <f>INDEX($AS$3:$AV$6,MATCH($W541,$AR$3:$AR$6,FALSE),MATCH($Y541,AS$7:$AV$7,FALSE))</f>
        <v>4</v>
      </c>
      <c r="AA541" s="92" t="s">
        <v>254</v>
      </c>
      <c r="AB541" s="92" t="s">
        <v>255</v>
      </c>
      <c r="AC541" s="92" t="s">
        <v>255</v>
      </c>
      <c r="AD541" s="113" t="s">
        <v>255</v>
      </c>
      <c r="AE541" s="113" t="s">
        <v>270</v>
      </c>
      <c r="AF541" s="113" t="s">
        <v>255</v>
      </c>
      <c r="AG5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41" s="109" t="s">
        <v>259</v>
      </c>
      <c r="AI541" s="113" t="s">
        <v>54</v>
      </c>
      <c r="AJ541" s="113" t="s">
        <v>6</v>
      </c>
      <c r="AK541" s="114" t="s">
        <v>201</v>
      </c>
      <c r="AL541" s="92">
        <f t="shared" si="18"/>
        <v>2</v>
      </c>
      <c r="AM5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41" s="118"/>
      <c r="AO541" s="115" t="str">
        <f t="shared" si="19"/>
        <v>SI</v>
      </c>
      <c r="AP54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41" s="92" t="e" vm="16">
        <f>_xlfn.XLOOKUP(año24[[#This Row],[VALORACION DEL RIESGO RESULTANTE CON CONTROLES (Riesgo residual) - INTERPRETACIÓN DEL RIESGO]], Nivel[Calsificación], Nivel[Imagen])</f>
        <v>#VALUE!</v>
      </c>
    </row>
    <row r="542" spans="2:43" ht="244.8" x14ac:dyDescent="0.2">
      <c r="B542" s="92">
        <v>533</v>
      </c>
      <c r="C542" s="92">
        <v>2024</v>
      </c>
      <c r="D542" s="92" t="s">
        <v>244</v>
      </c>
      <c r="E542" s="109" t="s">
        <v>183</v>
      </c>
      <c r="F542" s="109" t="s">
        <v>640</v>
      </c>
      <c r="G542" s="109" t="s">
        <v>427</v>
      </c>
      <c r="H542" s="92" t="s">
        <v>641</v>
      </c>
      <c r="I542" s="92" t="s">
        <v>70</v>
      </c>
      <c r="J542" s="92" t="e" vm="13">
        <f>_xlfn.XLOOKUP(año24[[#This Row],[PELIGRO -Tipo]], Tabla12[Calsificación], Tabla12[Imagen])</f>
        <v>#VALUE!</v>
      </c>
      <c r="K542" s="92" t="s">
        <v>79</v>
      </c>
      <c r="L542" s="92" t="s">
        <v>128</v>
      </c>
      <c r="M542" s="112" t="s">
        <v>429</v>
      </c>
      <c r="N542" s="112" t="s">
        <v>250</v>
      </c>
      <c r="O542" s="112">
        <v>2</v>
      </c>
      <c r="P542" s="112">
        <v>13</v>
      </c>
      <c r="Q542" s="112">
        <v>2</v>
      </c>
      <c r="R542" s="112">
        <v>2</v>
      </c>
      <c r="S542" s="92" t="s">
        <v>138</v>
      </c>
      <c r="T542" s="92" t="s">
        <v>310</v>
      </c>
      <c r="U542" s="92" t="s">
        <v>300</v>
      </c>
      <c r="V542" s="113" t="s">
        <v>301</v>
      </c>
      <c r="W542" s="113" t="s">
        <v>52</v>
      </c>
      <c r="X542" s="113" t="s">
        <v>6</v>
      </c>
      <c r="Y542" s="114" t="s">
        <v>40</v>
      </c>
      <c r="Z542" s="92">
        <f>INDEX($AS$3:$AV$6,MATCH($W542,$AR$3:$AR$6,FALSE),MATCH($Y542,AS$7:$AV$7,FALSE))</f>
        <v>9</v>
      </c>
      <c r="AA542" s="92" t="s">
        <v>254</v>
      </c>
      <c r="AB542" s="92" t="s">
        <v>255</v>
      </c>
      <c r="AC542" s="92" t="s">
        <v>255</v>
      </c>
      <c r="AD542" s="113" t="s">
        <v>302</v>
      </c>
      <c r="AE542" s="113" t="s">
        <v>303</v>
      </c>
      <c r="AF542" s="113" t="s">
        <v>258</v>
      </c>
      <c r="AG5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42" s="109" t="s">
        <v>259</v>
      </c>
      <c r="AI542" s="113" t="s">
        <v>53</v>
      </c>
      <c r="AJ542" s="113" t="s">
        <v>6</v>
      </c>
      <c r="AK542" s="114" t="s">
        <v>201</v>
      </c>
      <c r="AL542" s="92">
        <f t="shared" si="18"/>
        <v>4</v>
      </c>
      <c r="AM5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42" s="118"/>
      <c r="AO542" s="115" t="str">
        <f t="shared" si="19"/>
        <v>SI</v>
      </c>
      <c r="AP54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42" s="92" t="e" vm="14">
        <f>_xlfn.XLOOKUP(año24[[#This Row],[VALORACION DEL RIESGO RESULTANTE CON CONTROLES (Riesgo residual) - INTERPRETACIÓN DEL RIESGO]], Nivel[Calsificación], Nivel[Imagen])</f>
        <v>#VALUE!</v>
      </c>
    </row>
    <row r="543" spans="2:43" ht="81.599999999999994" x14ac:dyDescent="0.2">
      <c r="B543" s="92">
        <v>534</v>
      </c>
      <c r="C543" s="92">
        <v>2024</v>
      </c>
      <c r="D543" s="92" t="s">
        <v>244</v>
      </c>
      <c r="E543" s="109" t="s">
        <v>183</v>
      </c>
      <c r="F543" s="109" t="s">
        <v>640</v>
      </c>
      <c r="G543" s="109" t="s">
        <v>427</v>
      </c>
      <c r="H543" s="92" t="s">
        <v>433</v>
      </c>
      <c r="I543" s="92" t="s">
        <v>66</v>
      </c>
      <c r="J543" s="92" t="e" vm="19">
        <f>_xlfn.XLOOKUP(año24[[#This Row],[PELIGRO -Tipo]], Tabla12[Calsificación], Tabla12[Imagen])</f>
        <v>#VALUE!</v>
      </c>
      <c r="K543" s="92" t="s">
        <v>75</v>
      </c>
      <c r="L543" s="92" t="s">
        <v>129</v>
      </c>
      <c r="M543" s="112" t="s">
        <v>429</v>
      </c>
      <c r="N543" s="112" t="s">
        <v>250</v>
      </c>
      <c r="O543" s="112">
        <v>2</v>
      </c>
      <c r="P543" s="112">
        <v>13</v>
      </c>
      <c r="Q543" s="112">
        <v>2</v>
      </c>
      <c r="R543" s="112">
        <v>2</v>
      </c>
      <c r="S543" s="92" t="s">
        <v>138</v>
      </c>
      <c r="T543" s="92" t="s">
        <v>343</v>
      </c>
      <c r="U543" s="92" t="s">
        <v>344</v>
      </c>
      <c r="V543" s="113" t="s">
        <v>345</v>
      </c>
      <c r="W543" s="113" t="s">
        <v>52</v>
      </c>
      <c r="X543" s="113" t="s">
        <v>6</v>
      </c>
      <c r="Y543" s="114" t="s">
        <v>201</v>
      </c>
      <c r="Z543" s="92">
        <f>INDEX($AS$3:$AV$6,MATCH($W543,$AR$3:$AR$6,FALSE),MATCH($Y543,AS$7:$AV$7,FALSE))</f>
        <v>6</v>
      </c>
      <c r="AA543" s="92" t="s">
        <v>254</v>
      </c>
      <c r="AB543" s="92"/>
      <c r="AC543" s="92"/>
      <c r="AD543" s="113" t="s">
        <v>346</v>
      </c>
      <c r="AE543" s="113" t="s">
        <v>347</v>
      </c>
      <c r="AF543" s="113" t="s">
        <v>258</v>
      </c>
      <c r="AG5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543" s="109" t="s">
        <v>259</v>
      </c>
      <c r="AI543" s="113" t="s">
        <v>53</v>
      </c>
      <c r="AJ543" s="113" t="s">
        <v>6</v>
      </c>
      <c r="AK543" s="114" t="s">
        <v>201</v>
      </c>
      <c r="AL543" s="92">
        <f t="shared" si="18"/>
        <v>4</v>
      </c>
      <c r="AM5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43" s="118"/>
      <c r="AO543" s="115" t="str">
        <f t="shared" si="19"/>
        <v>SI</v>
      </c>
      <c r="AP54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43" s="92" t="e" vm="14">
        <f>_xlfn.XLOOKUP(año24[[#This Row],[VALORACION DEL RIESGO RESULTANTE CON CONTROLES (Riesgo residual) - INTERPRETACIÓN DEL RIESGO]], Nivel[Calsificación], Nivel[Imagen])</f>
        <v>#VALUE!</v>
      </c>
    </row>
    <row r="544" spans="2:43" ht="132.6" x14ac:dyDescent="0.2">
      <c r="B544" s="92">
        <v>535</v>
      </c>
      <c r="C544" s="92">
        <v>2024</v>
      </c>
      <c r="D544" s="92" t="s">
        <v>244</v>
      </c>
      <c r="E544" s="109" t="s">
        <v>183</v>
      </c>
      <c r="F544" s="109" t="s">
        <v>640</v>
      </c>
      <c r="G544" s="109" t="s">
        <v>427</v>
      </c>
      <c r="H544" s="92" t="s">
        <v>278</v>
      </c>
      <c r="I544" s="92" t="s">
        <v>66</v>
      </c>
      <c r="J544" s="92" t="e" vm="19">
        <f>_xlfn.XLOOKUP(año24[[#This Row],[PELIGRO -Tipo]], Tabla12[Calsificación], Tabla12[Imagen])</f>
        <v>#VALUE!</v>
      </c>
      <c r="K544" s="92" t="s">
        <v>121</v>
      </c>
      <c r="L544" s="92" t="s">
        <v>129</v>
      </c>
      <c r="M544" s="112" t="s">
        <v>429</v>
      </c>
      <c r="N544" s="112" t="s">
        <v>250</v>
      </c>
      <c r="O544" s="112">
        <v>2</v>
      </c>
      <c r="P544" s="112">
        <v>13</v>
      </c>
      <c r="Q544" s="112">
        <v>2</v>
      </c>
      <c r="R544" s="112">
        <v>2</v>
      </c>
      <c r="S544" s="92" t="s">
        <v>138</v>
      </c>
      <c r="T544" s="92" t="s">
        <v>255</v>
      </c>
      <c r="U544" s="92" t="s">
        <v>255</v>
      </c>
      <c r="V544" s="113" t="s">
        <v>279</v>
      </c>
      <c r="W544" s="113" t="s">
        <v>53</v>
      </c>
      <c r="X544" s="113" t="s">
        <v>6</v>
      </c>
      <c r="Y544" s="114" t="s">
        <v>40</v>
      </c>
      <c r="Z544" s="92">
        <f>INDEX($AS$3:$AV$6,MATCH($W544,$AR$3:$AR$6,FALSE),MATCH($Y544,AS$7:$AV$7,FALSE))</f>
        <v>6</v>
      </c>
      <c r="AA544" s="92" t="s">
        <v>254</v>
      </c>
      <c r="AB544" s="92" t="s">
        <v>255</v>
      </c>
      <c r="AC544" s="92" t="s">
        <v>255</v>
      </c>
      <c r="AD544" s="113" t="s">
        <v>255</v>
      </c>
      <c r="AE544" s="113" t="s">
        <v>280</v>
      </c>
      <c r="AF544" s="113" t="s">
        <v>258</v>
      </c>
      <c r="AG5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544" s="109" t="s">
        <v>259</v>
      </c>
      <c r="AI544" s="113" t="s">
        <v>53</v>
      </c>
      <c r="AJ544" s="113" t="s">
        <v>6</v>
      </c>
      <c r="AK544" s="114" t="s">
        <v>201</v>
      </c>
      <c r="AL544" s="92">
        <f t="shared" si="18"/>
        <v>4</v>
      </c>
      <c r="AM5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44" s="118"/>
      <c r="AO544" s="115" t="str">
        <f t="shared" si="19"/>
        <v>SI</v>
      </c>
      <c r="AP54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44" s="92" t="e" vm="14">
        <f>_xlfn.XLOOKUP(año24[[#This Row],[VALORACION DEL RIESGO RESULTANTE CON CONTROLES (Riesgo residual) - INTERPRETACIÓN DEL RIESGO]], Nivel[Calsificación], Nivel[Imagen])</f>
        <v>#VALUE!</v>
      </c>
    </row>
    <row r="545" spans="2:43" ht="91.8" x14ac:dyDescent="0.2">
      <c r="B545" s="92">
        <v>536</v>
      </c>
      <c r="C545" s="92">
        <v>2024</v>
      </c>
      <c r="D545" s="92" t="s">
        <v>244</v>
      </c>
      <c r="E545" s="109" t="s">
        <v>183</v>
      </c>
      <c r="F545" s="109" t="s">
        <v>640</v>
      </c>
      <c r="G545" s="109" t="s">
        <v>427</v>
      </c>
      <c r="H545" s="92" t="s">
        <v>260</v>
      </c>
      <c r="I545" s="92" t="s">
        <v>71</v>
      </c>
      <c r="J545" s="92" t="e" vm="15">
        <f>_xlfn.XLOOKUP(año24[[#This Row],[PELIGRO -Tipo]], Tabla12[Calsificación], Tabla12[Imagen])</f>
        <v>#VALUE!</v>
      </c>
      <c r="K545" s="92" t="s">
        <v>118</v>
      </c>
      <c r="L545" s="92" t="s">
        <v>128</v>
      </c>
      <c r="M545" s="112" t="s">
        <v>429</v>
      </c>
      <c r="N545" s="112" t="s">
        <v>261</v>
      </c>
      <c r="O545" s="112">
        <v>2</v>
      </c>
      <c r="P545" s="112">
        <v>13</v>
      </c>
      <c r="Q545" s="112">
        <v>2</v>
      </c>
      <c r="R545" s="112">
        <v>2</v>
      </c>
      <c r="S545" s="92" t="s">
        <v>138</v>
      </c>
      <c r="T545" s="92" t="s">
        <v>255</v>
      </c>
      <c r="U545" s="92" t="s">
        <v>262</v>
      </c>
      <c r="V545" s="113" t="s">
        <v>263</v>
      </c>
      <c r="W545" s="113" t="s">
        <v>52</v>
      </c>
      <c r="X545" s="113" t="s">
        <v>6</v>
      </c>
      <c r="Y545" s="114" t="s">
        <v>201</v>
      </c>
      <c r="Z545" s="92">
        <f>INDEX($AS$3:$AV$6,MATCH($W545,$AR$3:$AR$6,FALSE),MATCH($Y545,AS$7:$AV$7,FALSE))</f>
        <v>6</v>
      </c>
      <c r="AA545" s="92" t="s">
        <v>254</v>
      </c>
      <c r="AB545" s="92" t="s">
        <v>255</v>
      </c>
      <c r="AC545" s="92" t="s">
        <v>255</v>
      </c>
      <c r="AD545" s="113" t="s">
        <v>264</v>
      </c>
      <c r="AE545" s="113" t="s">
        <v>265</v>
      </c>
      <c r="AF545" s="113" t="s">
        <v>258</v>
      </c>
      <c r="AG5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545" s="109" t="s">
        <v>259</v>
      </c>
      <c r="AI545" s="113" t="s">
        <v>52</v>
      </c>
      <c r="AJ545" s="113" t="s">
        <v>6</v>
      </c>
      <c r="AK545" s="114" t="s">
        <v>46</v>
      </c>
      <c r="AL545" s="92">
        <f t="shared" si="18"/>
        <v>3</v>
      </c>
      <c r="AM5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45" s="118"/>
      <c r="AO545" s="115" t="str">
        <f t="shared" si="19"/>
        <v>SI</v>
      </c>
      <c r="AP54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545" s="92" t="e" vm="16">
        <f>_xlfn.XLOOKUP(año24[[#This Row],[VALORACION DEL RIESGO RESULTANTE CON CONTROLES (Riesgo residual) - INTERPRETACIÓN DEL RIESGO]], Nivel[Calsificación], Nivel[Imagen])</f>
        <v>#VALUE!</v>
      </c>
    </row>
    <row r="546" spans="2:43" ht="234.6" x14ac:dyDescent="0.2">
      <c r="B546" s="92">
        <v>537</v>
      </c>
      <c r="C546" s="92">
        <v>2024</v>
      </c>
      <c r="D546" s="92" t="s">
        <v>244</v>
      </c>
      <c r="E546" s="109" t="s">
        <v>183</v>
      </c>
      <c r="F546" s="109" t="s">
        <v>640</v>
      </c>
      <c r="G546" s="109" t="s">
        <v>427</v>
      </c>
      <c r="H546" s="92" t="s">
        <v>281</v>
      </c>
      <c r="I546" s="92" t="s">
        <v>65</v>
      </c>
      <c r="J546" s="92" t="e" vm="20">
        <f>_xlfn.XLOOKUP(año24[[#This Row],[PELIGRO -Tipo]], Tabla12[Calsificación], Tabla12[Imagen])</f>
        <v>#VALUE!</v>
      </c>
      <c r="K546" s="92" t="s">
        <v>113</v>
      </c>
      <c r="L546" s="92" t="s">
        <v>128</v>
      </c>
      <c r="M546" s="112" t="s">
        <v>429</v>
      </c>
      <c r="N546" s="112" t="s">
        <v>250</v>
      </c>
      <c r="O546" s="112">
        <v>2</v>
      </c>
      <c r="P546" s="112">
        <v>13</v>
      </c>
      <c r="Q546" s="112">
        <v>2</v>
      </c>
      <c r="R546" s="112">
        <v>2</v>
      </c>
      <c r="S546" s="92" t="s">
        <v>138</v>
      </c>
      <c r="T546" s="92" t="s">
        <v>255</v>
      </c>
      <c r="U546" s="92" t="s">
        <v>282</v>
      </c>
      <c r="V546" s="113" t="s">
        <v>283</v>
      </c>
      <c r="W546" s="113" t="s">
        <v>53</v>
      </c>
      <c r="X546" s="113" t="s">
        <v>6</v>
      </c>
      <c r="Y546" s="114" t="s">
        <v>40</v>
      </c>
      <c r="Z546" s="92">
        <f>INDEX($AS$3:$AV$6,MATCH($W546,$AR$3:$AR$6,FALSE),MATCH($Y546,AS$7:$AV$7,FALSE))</f>
        <v>6</v>
      </c>
      <c r="AA546" s="92" t="s">
        <v>254</v>
      </c>
      <c r="AB546" s="92" t="s">
        <v>255</v>
      </c>
      <c r="AC546" s="92" t="s">
        <v>255</v>
      </c>
      <c r="AD546" s="113" t="s">
        <v>255</v>
      </c>
      <c r="AE546" s="113" t="s">
        <v>284</v>
      </c>
      <c r="AF546" s="113" t="s">
        <v>258</v>
      </c>
      <c r="AG5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546" s="109" t="s">
        <v>259</v>
      </c>
      <c r="AI546" s="113" t="s">
        <v>53</v>
      </c>
      <c r="AJ546" s="113" t="s">
        <v>6</v>
      </c>
      <c r="AK546" s="114" t="s">
        <v>201</v>
      </c>
      <c r="AL546" s="92">
        <f t="shared" si="18"/>
        <v>4</v>
      </c>
      <c r="AM5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46" s="118"/>
      <c r="AO546" s="115" t="str">
        <f t="shared" si="19"/>
        <v>SI</v>
      </c>
      <c r="AP54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46" s="92" t="e" vm="14">
        <f>_xlfn.XLOOKUP(año24[[#This Row],[VALORACION DEL RIESGO RESULTANTE CON CONTROLES (Riesgo residual) - INTERPRETACIÓN DEL RIESGO]], Nivel[Calsificación], Nivel[Imagen])</f>
        <v>#VALUE!</v>
      </c>
    </row>
    <row r="547" spans="2:43" ht="91.8" x14ac:dyDescent="0.2">
      <c r="B547" s="92">
        <v>538</v>
      </c>
      <c r="C547" s="92">
        <v>2024</v>
      </c>
      <c r="D547" s="92" t="s">
        <v>244</v>
      </c>
      <c r="E547" s="109" t="s">
        <v>183</v>
      </c>
      <c r="F547" s="109" t="s">
        <v>640</v>
      </c>
      <c r="G547" s="109" t="s">
        <v>427</v>
      </c>
      <c r="H547" s="92" t="s">
        <v>285</v>
      </c>
      <c r="I547" s="92" t="s">
        <v>65</v>
      </c>
      <c r="J547" s="92" t="e" vm="20">
        <f>_xlfn.XLOOKUP(año24[[#This Row],[PELIGRO -Tipo]], Tabla12[Calsificación], Tabla12[Imagen])</f>
        <v>#VALUE!</v>
      </c>
      <c r="K547" s="92" t="s">
        <v>74</v>
      </c>
      <c r="L547" s="92" t="s">
        <v>129</v>
      </c>
      <c r="M547" s="112" t="s">
        <v>429</v>
      </c>
      <c r="N547" s="112" t="s">
        <v>250</v>
      </c>
      <c r="O547" s="112">
        <v>2</v>
      </c>
      <c r="P547" s="112">
        <v>13</v>
      </c>
      <c r="Q547" s="112">
        <v>2</v>
      </c>
      <c r="R547" s="112">
        <v>2</v>
      </c>
      <c r="S547" s="92" t="s">
        <v>138</v>
      </c>
      <c r="T547" s="92"/>
      <c r="U547" s="92"/>
      <c r="V547" s="113" t="s">
        <v>286</v>
      </c>
      <c r="W547" s="113" t="s">
        <v>53</v>
      </c>
      <c r="X547" s="113" t="s">
        <v>6</v>
      </c>
      <c r="Y547" s="114" t="s">
        <v>40</v>
      </c>
      <c r="Z547" s="92">
        <f>INDEX($AS$3:$AV$6,MATCH($W547,$AR$3:$AR$6,FALSE),MATCH($Y547,AS$7:$AV$7,FALSE))</f>
        <v>6</v>
      </c>
      <c r="AA547" s="92" t="s">
        <v>254</v>
      </c>
      <c r="AB547" s="92" t="s">
        <v>255</v>
      </c>
      <c r="AC547" s="92" t="s">
        <v>255</v>
      </c>
      <c r="AD547" s="113"/>
      <c r="AE547" s="113" t="s">
        <v>287</v>
      </c>
      <c r="AF547" s="113" t="s">
        <v>258</v>
      </c>
      <c r="AG5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47" s="109" t="s">
        <v>259</v>
      </c>
      <c r="AI547" s="113" t="s">
        <v>53</v>
      </c>
      <c r="AJ547" s="113" t="s">
        <v>6</v>
      </c>
      <c r="AK547" s="114" t="s">
        <v>201</v>
      </c>
      <c r="AL547" s="92">
        <f t="shared" si="18"/>
        <v>4</v>
      </c>
      <c r="AM5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47" s="118"/>
      <c r="AO547" s="115" t="str">
        <f t="shared" si="19"/>
        <v>SI</v>
      </c>
      <c r="AP54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47" s="92" t="e" vm="14">
        <f>_xlfn.XLOOKUP(año24[[#This Row],[VALORACION DEL RIESGO RESULTANTE CON CONTROLES (Riesgo residual) - INTERPRETACIÓN DEL RIESGO]], Nivel[Calsificación], Nivel[Imagen])</f>
        <v>#VALUE!</v>
      </c>
    </row>
    <row r="548" spans="2:43" ht="71.400000000000006" x14ac:dyDescent="0.2">
      <c r="B548" s="92">
        <v>539</v>
      </c>
      <c r="C548" s="92">
        <v>2024</v>
      </c>
      <c r="D548" s="92" t="s">
        <v>244</v>
      </c>
      <c r="E548" s="109" t="s">
        <v>183</v>
      </c>
      <c r="F548" s="109" t="s">
        <v>640</v>
      </c>
      <c r="G548" s="109" t="s">
        <v>427</v>
      </c>
      <c r="H548" s="92" t="s">
        <v>293</v>
      </c>
      <c r="I548" s="92" t="s">
        <v>70</v>
      </c>
      <c r="J548" s="92" t="e" vm="13">
        <f>_xlfn.XLOOKUP(año24[[#This Row],[PELIGRO -Tipo]], Tabla12[Calsificación], Tabla12[Imagen])</f>
        <v>#VALUE!</v>
      </c>
      <c r="K548" s="92" t="s">
        <v>117</v>
      </c>
      <c r="L548" s="92" t="s">
        <v>128</v>
      </c>
      <c r="M548" s="112" t="s">
        <v>429</v>
      </c>
      <c r="N548" s="112" t="s">
        <v>261</v>
      </c>
      <c r="O548" s="112">
        <v>2</v>
      </c>
      <c r="P548" s="112">
        <v>13</v>
      </c>
      <c r="Q548" s="112">
        <v>2</v>
      </c>
      <c r="R548" s="112">
        <v>2</v>
      </c>
      <c r="S548" s="92" t="s">
        <v>138</v>
      </c>
      <c r="T548" s="92"/>
      <c r="U548" s="92" t="s">
        <v>294</v>
      </c>
      <c r="V548" s="113" t="s">
        <v>295</v>
      </c>
      <c r="W548" s="113" t="s">
        <v>51</v>
      </c>
      <c r="X548" s="113" t="s">
        <v>6</v>
      </c>
      <c r="Y548" s="114" t="s">
        <v>201</v>
      </c>
      <c r="Z548" s="92">
        <f>INDEX($AS$3:$AV$6,MATCH($W548,$AR$3:$AR$6,FALSE),MATCH($Y548,AS$7:$AV$7,FALSE))</f>
        <v>8</v>
      </c>
      <c r="AA548" s="92" t="s">
        <v>254</v>
      </c>
      <c r="AB548" s="92" t="s">
        <v>255</v>
      </c>
      <c r="AC548" s="92" t="s">
        <v>255</v>
      </c>
      <c r="AD548" s="113" t="s">
        <v>255</v>
      </c>
      <c r="AE548" s="113" t="s">
        <v>296</v>
      </c>
      <c r="AF548" s="113" t="s">
        <v>255</v>
      </c>
      <c r="AG5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548" s="109" t="s">
        <v>259</v>
      </c>
      <c r="AI548" s="113" t="s">
        <v>53</v>
      </c>
      <c r="AJ548" s="113" t="s">
        <v>6</v>
      </c>
      <c r="AK548" s="114" t="s">
        <v>201</v>
      </c>
      <c r="AL548" s="92">
        <f t="shared" si="18"/>
        <v>4</v>
      </c>
      <c r="AM5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48" s="118"/>
      <c r="AO548" s="115" t="str">
        <f t="shared" si="19"/>
        <v>SI</v>
      </c>
      <c r="AP54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48" s="92" t="e" vm="14">
        <f>_xlfn.XLOOKUP(año24[[#This Row],[VALORACION DEL RIESGO RESULTANTE CON CONTROLES (Riesgo residual) - INTERPRETACIÓN DEL RIESGO]], Nivel[Calsificación], Nivel[Imagen])</f>
        <v>#VALUE!</v>
      </c>
    </row>
    <row r="549" spans="2:43" ht="244.8" x14ac:dyDescent="0.2">
      <c r="B549" s="92">
        <v>540</v>
      </c>
      <c r="C549" s="92">
        <v>2024</v>
      </c>
      <c r="D549" s="92" t="s">
        <v>244</v>
      </c>
      <c r="E549" s="109" t="s">
        <v>183</v>
      </c>
      <c r="F549" s="109" t="s">
        <v>642</v>
      </c>
      <c r="G549" s="109" t="s">
        <v>323</v>
      </c>
      <c r="H549" s="92" t="s">
        <v>643</v>
      </c>
      <c r="I549" s="92" t="s">
        <v>70</v>
      </c>
      <c r="J549" s="92" t="e" vm="13">
        <f>_xlfn.XLOOKUP(año24[[#This Row],[PELIGRO -Tipo]], Tabla12[Calsificación], Tabla12[Imagen])</f>
        <v>#VALUE!</v>
      </c>
      <c r="K549" s="92" t="s">
        <v>79</v>
      </c>
      <c r="L549" s="92" t="s">
        <v>128</v>
      </c>
      <c r="M549" s="112" t="s">
        <v>429</v>
      </c>
      <c r="N549" s="112" t="s">
        <v>250</v>
      </c>
      <c r="O549" s="112">
        <v>2</v>
      </c>
      <c r="P549" s="112">
        <v>9</v>
      </c>
      <c r="Q549" s="112">
        <v>2</v>
      </c>
      <c r="R549" s="112">
        <v>8</v>
      </c>
      <c r="S549" s="92" t="s">
        <v>138</v>
      </c>
      <c r="T549" s="92" t="s">
        <v>350</v>
      </c>
      <c r="U549" s="92" t="s">
        <v>300</v>
      </c>
      <c r="V549" s="113" t="s">
        <v>301</v>
      </c>
      <c r="W549" s="113" t="s">
        <v>52</v>
      </c>
      <c r="X549" s="113" t="s">
        <v>6</v>
      </c>
      <c r="Y549" s="114" t="s">
        <v>40</v>
      </c>
      <c r="Z549" s="92">
        <f>INDEX($AS$3:$AV$6,MATCH($W549,$AR$3:$AR$6,FALSE),MATCH($Y549,AS$7:$AV$7,FALSE))</f>
        <v>9</v>
      </c>
      <c r="AA549" s="92" t="s">
        <v>254</v>
      </c>
      <c r="AB549" s="92" t="s">
        <v>255</v>
      </c>
      <c r="AC549" s="92" t="s">
        <v>255</v>
      </c>
      <c r="AD549" s="113" t="s">
        <v>302</v>
      </c>
      <c r="AE549" s="113" t="s">
        <v>303</v>
      </c>
      <c r="AF549" s="113" t="s">
        <v>258</v>
      </c>
      <c r="AG5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49" s="109" t="s">
        <v>259</v>
      </c>
      <c r="AI549" s="113" t="s">
        <v>53</v>
      </c>
      <c r="AJ549" s="113" t="s">
        <v>6</v>
      </c>
      <c r="AK549" s="114" t="s">
        <v>201</v>
      </c>
      <c r="AL549" s="92">
        <f t="shared" si="18"/>
        <v>4</v>
      </c>
      <c r="AM5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49" s="118" t="s">
        <v>644</v>
      </c>
      <c r="AO549" s="115" t="str">
        <f t="shared" si="19"/>
        <v>SI</v>
      </c>
      <c r="AP54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49" s="92" t="e" vm="14">
        <f>_xlfn.XLOOKUP(año24[[#This Row],[VALORACION DEL RIESGO RESULTANTE CON CONTROLES (Riesgo residual) - INTERPRETACIÓN DEL RIESGO]], Nivel[Calsificación], Nivel[Imagen])</f>
        <v>#VALUE!</v>
      </c>
    </row>
    <row r="550" spans="2:43" ht="81.599999999999994" x14ac:dyDescent="0.2">
      <c r="B550" s="92">
        <v>541</v>
      </c>
      <c r="C550" s="92">
        <v>2024</v>
      </c>
      <c r="D550" s="92" t="s">
        <v>244</v>
      </c>
      <c r="E550" s="109" t="s">
        <v>183</v>
      </c>
      <c r="F550" s="109" t="s">
        <v>642</v>
      </c>
      <c r="G550" s="109" t="s">
        <v>323</v>
      </c>
      <c r="H550" s="92" t="s">
        <v>381</v>
      </c>
      <c r="I550" s="92" t="s">
        <v>70</v>
      </c>
      <c r="J550" s="92" t="e" vm="13">
        <f>_xlfn.XLOOKUP(año24[[#This Row],[PELIGRO -Tipo]], Tabla12[Calsificación], Tabla12[Imagen])</f>
        <v>#VALUE!</v>
      </c>
      <c r="K550" s="92" t="s">
        <v>95</v>
      </c>
      <c r="L550" s="92" t="s">
        <v>128</v>
      </c>
      <c r="M550" s="112" t="s">
        <v>429</v>
      </c>
      <c r="N550" s="112" t="s">
        <v>250</v>
      </c>
      <c r="O550" s="112">
        <v>2</v>
      </c>
      <c r="P550" s="112">
        <v>9</v>
      </c>
      <c r="Q550" s="112">
        <v>2</v>
      </c>
      <c r="R550" s="112">
        <v>2</v>
      </c>
      <c r="S550" s="92" t="s">
        <v>138</v>
      </c>
      <c r="T550" s="92" t="s">
        <v>645</v>
      </c>
      <c r="U550" s="92" t="s">
        <v>646</v>
      </c>
      <c r="V550" s="113" t="s">
        <v>647</v>
      </c>
      <c r="W550" s="113" t="s">
        <v>53</v>
      </c>
      <c r="X550" s="113" t="s">
        <v>6</v>
      </c>
      <c r="Y550" s="114" t="s">
        <v>201</v>
      </c>
      <c r="Z550" s="92">
        <f>INDEX($AS$3:$AV$6,MATCH($W550,$AR$3:$AR$6,FALSE),MATCH($Y550,AS$7:$AV$7,FALSE))</f>
        <v>4</v>
      </c>
      <c r="AA550" s="92" t="s">
        <v>254</v>
      </c>
      <c r="AB550" s="92"/>
      <c r="AC550" s="92"/>
      <c r="AD550" s="113"/>
      <c r="AE550" s="113" t="s">
        <v>648</v>
      </c>
      <c r="AF550" s="113" t="s">
        <v>258</v>
      </c>
      <c r="AG5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inspecciones
* Programa de Gestión Seguridad Basada en el Comportamiento
* Programa de Gestión caídas a NivelControles de EPP; Ver matriz de EPP
</v>
      </c>
      <c r="AH550" s="109" t="s">
        <v>259</v>
      </c>
      <c r="AI550" s="113" t="s">
        <v>53</v>
      </c>
      <c r="AJ550" s="113" t="s">
        <v>6</v>
      </c>
      <c r="AK550" s="114" t="s">
        <v>46</v>
      </c>
      <c r="AL550" s="92">
        <f t="shared" si="18"/>
        <v>2</v>
      </c>
      <c r="AM5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50" s="118"/>
      <c r="AO550" s="115" t="str">
        <f t="shared" si="19"/>
        <v>SI</v>
      </c>
      <c r="AP55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550" s="92" t="e" vm="16">
        <f>_xlfn.XLOOKUP(año24[[#This Row],[VALORACION DEL RIESGO RESULTANTE CON CONTROLES (Riesgo residual) - INTERPRETACIÓN DEL RIESGO]], Nivel[Calsificación], Nivel[Imagen])</f>
        <v>#VALUE!</v>
      </c>
    </row>
    <row r="551" spans="2:43" ht="81.599999999999994" x14ac:dyDescent="0.2">
      <c r="B551" s="92">
        <v>542</v>
      </c>
      <c r="C551" s="92">
        <v>2024</v>
      </c>
      <c r="D551" s="92" t="s">
        <v>244</v>
      </c>
      <c r="E551" s="109" t="s">
        <v>183</v>
      </c>
      <c r="F551" s="109" t="s">
        <v>642</v>
      </c>
      <c r="G551" s="109" t="s">
        <v>323</v>
      </c>
      <c r="H551" s="92" t="s">
        <v>649</v>
      </c>
      <c r="I551" s="92" t="s">
        <v>66</v>
      </c>
      <c r="J551" s="92" t="e" vm="19">
        <f>_xlfn.XLOOKUP(año24[[#This Row],[PELIGRO -Tipo]], Tabla12[Calsificación], Tabla12[Imagen])</f>
        <v>#VALUE!</v>
      </c>
      <c r="K551" s="92" t="s">
        <v>75</v>
      </c>
      <c r="L551" s="92" t="s">
        <v>129</v>
      </c>
      <c r="M551" s="112" t="s">
        <v>429</v>
      </c>
      <c r="N551" s="112" t="s">
        <v>250</v>
      </c>
      <c r="O551" s="112">
        <v>2</v>
      </c>
      <c r="P551" s="112">
        <v>9</v>
      </c>
      <c r="Q551" s="112">
        <v>2</v>
      </c>
      <c r="R551" s="112">
        <v>2</v>
      </c>
      <c r="S551" s="92" t="s">
        <v>138</v>
      </c>
      <c r="T551" s="92" t="s">
        <v>343</v>
      </c>
      <c r="U551" s="92" t="s">
        <v>344</v>
      </c>
      <c r="V551" s="113" t="s">
        <v>345</v>
      </c>
      <c r="W551" s="113" t="s">
        <v>52</v>
      </c>
      <c r="X551" s="113" t="s">
        <v>6</v>
      </c>
      <c r="Y551" s="114" t="s">
        <v>201</v>
      </c>
      <c r="Z551" s="92">
        <f>INDEX($AS$3:$AV$6,MATCH($W551,$AR$3:$AR$6,FALSE),MATCH($Y551,AS$7:$AV$7,FALSE))</f>
        <v>6</v>
      </c>
      <c r="AA551" s="92" t="s">
        <v>254</v>
      </c>
      <c r="AB551" s="92"/>
      <c r="AC551" s="92"/>
      <c r="AD551" s="113" t="s">
        <v>346</v>
      </c>
      <c r="AE551" s="113" t="s">
        <v>347</v>
      </c>
      <c r="AF551" s="113" t="s">
        <v>258</v>
      </c>
      <c r="AG5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551" s="109" t="s">
        <v>259</v>
      </c>
      <c r="AI551" s="113" t="s">
        <v>53</v>
      </c>
      <c r="AJ551" s="113" t="s">
        <v>6</v>
      </c>
      <c r="AK551" s="114" t="s">
        <v>201</v>
      </c>
      <c r="AL551" s="92">
        <f t="shared" si="18"/>
        <v>4</v>
      </c>
      <c r="AM5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51" s="118"/>
      <c r="AO551" s="115" t="str">
        <f t="shared" si="19"/>
        <v>SI</v>
      </c>
      <c r="AP55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51" s="92" t="e" vm="14">
        <f>_xlfn.XLOOKUP(año24[[#This Row],[VALORACION DEL RIESGO RESULTANTE CON CONTROLES (Riesgo residual) - INTERPRETACIÓN DEL RIESGO]], Nivel[Calsificación], Nivel[Imagen])</f>
        <v>#VALUE!</v>
      </c>
    </row>
    <row r="552" spans="2:43" ht="132.6" x14ac:dyDescent="0.2">
      <c r="B552" s="92">
        <v>543</v>
      </c>
      <c r="C552" s="92">
        <v>2024</v>
      </c>
      <c r="D552" s="92" t="s">
        <v>244</v>
      </c>
      <c r="E552" s="109" t="s">
        <v>183</v>
      </c>
      <c r="F552" s="109" t="s">
        <v>642</v>
      </c>
      <c r="G552" s="109" t="s">
        <v>323</v>
      </c>
      <c r="H552" s="92" t="s">
        <v>278</v>
      </c>
      <c r="I552" s="92" t="s">
        <v>66</v>
      </c>
      <c r="J552" s="92" t="e" vm="19">
        <f>_xlfn.XLOOKUP(año24[[#This Row],[PELIGRO -Tipo]], Tabla12[Calsificación], Tabla12[Imagen])</f>
        <v>#VALUE!</v>
      </c>
      <c r="K552" s="92" t="s">
        <v>121</v>
      </c>
      <c r="L552" s="92" t="s">
        <v>129</v>
      </c>
      <c r="M552" s="112" t="s">
        <v>429</v>
      </c>
      <c r="N552" s="112" t="s">
        <v>250</v>
      </c>
      <c r="O552" s="112">
        <v>2</v>
      </c>
      <c r="P552" s="112">
        <v>9</v>
      </c>
      <c r="Q552" s="112">
        <v>2</v>
      </c>
      <c r="R552" s="112">
        <v>4</v>
      </c>
      <c r="S552" s="92" t="s">
        <v>138</v>
      </c>
      <c r="T552" s="92" t="s">
        <v>255</v>
      </c>
      <c r="U552" s="92" t="s">
        <v>255</v>
      </c>
      <c r="V552" s="113" t="s">
        <v>279</v>
      </c>
      <c r="W552" s="113" t="s">
        <v>53</v>
      </c>
      <c r="X552" s="113" t="s">
        <v>6</v>
      </c>
      <c r="Y552" s="114" t="s">
        <v>40</v>
      </c>
      <c r="Z552" s="92">
        <f>INDEX($AS$3:$AV$6,MATCH($W552,$AR$3:$AR$6,FALSE),MATCH($Y552,AS$7:$AV$7,FALSE))</f>
        <v>6</v>
      </c>
      <c r="AA552" s="92" t="s">
        <v>254</v>
      </c>
      <c r="AB552" s="92" t="s">
        <v>255</v>
      </c>
      <c r="AC552" s="92" t="s">
        <v>255</v>
      </c>
      <c r="AD552" s="113" t="s">
        <v>255</v>
      </c>
      <c r="AE552" s="113" t="s">
        <v>280</v>
      </c>
      <c r="AF552" s="113" t="s">
        <v>258</v>
      </c>
      <c r="AG5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552" s="109" t="s">
        <v>259</v>
      </c>
      <c r="AI552" s="113" t="s">
        <v>53</v>
      </c>
      <c r="AJ552" s="113" t="s">
        <v>6</v>
      </c>
      <c r="AK552" s="114" t="s">
        <v>201</v>
      </c>
      <c r="AL552" s="92">
        <f t="shared" si="18"/>
        <v>4</v>
      </c>
      <c r="AM5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52" s="118"/>
      <c r="AO552" s="115" t="str">
        <f t="shared" si="19"/>
        <v>SI</v>
      </c>
      <c r="AP55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52" s="92" t="e" vm="14">
        <f>_xlfn.XLOOKUP(año24[[#This Row],[VALORACION DEL RIESGO RESULTANTE CON CONTROLES (Riesgo residual) - INTERPRETACIÓN DEL RIESGO]], Nivel[Calsificación], Nivel[Imagen])</f>
        <v>#VALUE!</v>
      </c>
    </row>
    <row r="553" spans="2:43" ht="81.599999999999994" x14ac:dyDescent="0.2">
      <c r="B553" s="92">
        <v>544</v>
      </c>
      <c r="C553" s="92">
        <v>2024</v>
      </c>
      <c r="D553" s="92" t="s">
        <v>244</v>
      </c>
      <c r="E553" s="109" t="s">
        <v>183</v>
      </c>
      <c r="F553" s="109" t="s">
        <v>642</v>
      </c>
      <c r="G553" s="109" t="s">
        <v>323</v>
      </c>
      <c r="H553" s="92" t="s">
        <v>650</v>
      </c>
      <c r="I553" s="92" t="s">
        <v>70</v>
      </c>
      <c r="J553" s="92" t="e" vm="13">
        <f>_xlfn.XLOOKUP(año24[[#This Row],[PELIGRO -Tipo]], Tabla12[Calsificación], Tabla12[Imagen])</f>
        <v>#VALUE!</v>
      </c>
      <c r="K553" s="92" t="s">
        <v>95</v>
      </c>
      <c r="L553" s="92" t="s">
        <v>128</v>
      </c>
      <c r="M553" s="112" t="s">
        <v>429</v>
      </c>
      <c r="N553" s="112" t="s">
        <v>250</v>
      </c>
      <c r="O553" s="112">
        <v>2</v>
      </c>
      <c r="P553" s="112">
        <v>9</v>
      </c>
      <c r="Q553" s="112">
        <v>2</v>
      </c>
      <c r="R553" s="112">
        <v>2</v>
      </c>
      <c r="S553" s="92" t="s">
        <v>138</v>
      </c>
      <c r="T553" s="92" t="s">
        <v>645</v>
      </c>
      <c r="U553" s="92" t="s">
        <v>646</v>
      </c>
      <c r="V553" s="113" t="s">
        <v>647</v>
      </c>
      <c r="W553" s="113" t="s">
        <v>53</v>
      </c>
      <c r="X553" s="113" t="s">
        <v>6</v>
      </c>
      <c r="Y553" s="114" t="s">
        <v>201</v>
      </c>
      <c r="Z553" s="92">
        <f>INDEX($AS$3:$AV$6,MATCH($W553,$AR$3:$AR$6,FALSE),MATCH($Y553,AS$7:$AV$7,FALSE))</f>
        <v>4</v>
      </c>
      <c r="AA553" s="92" t="s">
        <v>254</v>
      </c>
      <c r="AB553" s="92"/>
      <c r="AC553" s="92"/>
      <c r="AD553" s="113"/>
      <c r="AE553" s="113" t="s">
        <v>648</v>
      </c>
      <c r="AF553" s="113" t="s">
        <v>258</v>
      </c>
      <c r="AG5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inspecciones
* Programa de Gestión Seguridad Basada en el Comportamiento
* Programa de Gestión caídas a NivelControles de EPP; Ver matriz de EPP
</v>
      </c>
      <c r="AH553" s="109" t="s">
        <v>259</v>
      </c>
      <c r="AI553" s="113" t="s">
        <v>53</v>
      </c>
      <c r="AJ553" s="113" t="s">
        <v>6</v>
      </c>
      <c r="AK553" s="114" t="s">
        <v>46</v>
      </c>
      <c r="AL553" s="92">
        <f t="shared" si="18"/>
        <v>2</v>
      </c>
      <c r="AM5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53" s="118"/>
      <c r="AO553" s="115" t="str">
        <f t="shared" si="19"/>
        <v>SI</v>
      </c>
      <c r="AP55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553" s="92" t="e" vm="16">
        <f>_xlfn.XLOOKUP(año24[[#This Row],[VALORACION DEL RIESGO RESULTANTE CON CONTROLES (Riesgo residual) - INTERPRETACIÓN DEL RIESGO]], Nivel[Calsificación], Nivel[Imagen])</f>
        <v>#VALUE!</v>
      </c>
    </row>
    <row r="554" spans="2:43" ht="81.599999999999994" x14ac:dyDescent="0.2">
      <c r="B554" s="92">
        <v>545</v>
      </c>
      <c r="C554" s="92">
        <v>2024</v>
      </c>
      <c r="D554" s="92" t="s">
        <v>244</v>
      </c>
      <c r="E554" s="109" t="s">
        <v>183</v>
      </c>
      <c r="F554" s="109" t="s">
        <v>642</v>
      </c>
      <c r="G554" s="109" t="s">
        <v>323</v>
      </c>
      <c r="H554" s="92" t="s">
        <v>408</v>
      </c>
      <c r="I554" s="92" t="s">
        <v>68</v>
      </c>
      <c r="J554" s="92" t="e" vm="17">
        <f>_xlfn.XLOOKUP(año24[[#This Row],[PELIGRO -Tipo]], Tabla12[Calsificación], Tabla12[Imagen])</f>
        <v>#VALUE!</v>
      </c>
      <c r="K554" s="92" t="s">
        <v>77</v>
      </c>
      <c r="L554" s="92" t="s">
        <v>129</v>
      </c>
      <c r="M554" s="112" t="s">
        <v>429</v>
      </c>
      <c r="N554" s="112" t="s">
        <v>250</v>
      </c>
      <c r="O554" s="112">
        <v>2</v>
      </c>
      <c r="P554" s="112">
        <v>9</v>
      </c>
      <c r="Q554" s="112">
        <v>2</v>
      </c>
      <c r="R554" s="112">
        <v>8</v>
      </c>
      <c r="S554" s="92" t="s">
        <v>138</v>
      </c>
      <c r="T554" s="92" t="s">
        <v>267</v>
      </c>
      <c r="U554" s="92" t="s">
        <v>268</v>
      </c>
      <c r="V554" s="113" t="s">
        <v>269</v>
      </c>
      <c r="W554" s="113" t="s">
        <v>53</v>
      </c>
      <c r="X554" s="113" t="s">
        <v>6</v>
      </c>
      <c r="Y554" s="114" t="s">
        <v>201</v>
      </c>
      <c r="Z554" s="92">
        <f>INDEX($AS$3:$AV$6,MATCH($W554,$AR$3:$AR$6,FALSE),MATCH($Y554,AS$7:$AV$7,FALSE))</f>
        <v>4</v>
      </c>
      <c r="AA554" s="92" t="s">
        <v>254</v>
      </c>
      <c r="AB554" s="92" t="s">
        <v>255</v>
      </c>
      <c r="AC554" s="92" t="s">
        <v>255</v>
      </c>
      <c r="AD554" s="113" t="s">
        <v>255</v>
      </c>
      <c r="AE554" s="113" t="s">
        <v>270</v>
      </c>
      <c r="AF554" s="113" t="s">
        <v>255</v>
      </c>
      <c r="AG5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54" s="109" t="s">
        <v>259</v>
      </c>
      <c r="AI554" s="113" t="s">
        <v>54</v>
      </c>
      <c r="AJ554" s="113" t="s">
        <v>6</v>
      </c>
      <c r="AK554" s="114" t="s">
        <v>201</v>
      </c>
      <c r="AL554" s="92">
        <f t="shared" si="18"/>
        <v>2</v>
      </c>
      <c r="AM5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54" s="118"/>
      <c r="AO554" s="115" t="str">
        <f t="shared" si="19"/>
        <v>SI</v>
      </c>
      <c r="AP55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54" s="92" t="e" vm="16">
        <f>_xlfn.XLOOKUP(año24[[#This Row],[VALORACION DEL RIESGO RESULTANTE CON CONTROLES (Riesgo residual) - INTERPRETACIÓN DEL RIESGO]], Nivel[Calsificación], Nivel[Imagen])</f>
        <v>#VALUE!</v>
      </c>
    </row>
    <row r="555" spans="2:43" ht="81.599999999999994" x14ac:dyDescent="0.2">
      <c r="B555" s="92">
        <v>546</v>
      </c>
      <c r="C555" s="92">
        <v>2024</v>
      </c>
      <c r="D555" s="92" t="s">
        <v>244</v>
      </c>
      <c r="E555" s="109" t="s">
        <v>183</v>
      </c>
      <c r="F555" s="109" t="s">
        <v>642</v>
      </c>
      <c r="G555" s="109" t="s">
        <v>323</v>
      </c>
      <c r="H555" s="92" t="s">
        <v>266</v>
      </c>
      <c r="I555" s="92" t="s">
        <v>68</v>
      </c>
      <c r="J555" s="92" t="e" vm="17">
        <f>_xlfn.XLOOKUP(año24[[#This Row],[PELIGRO -Tipo]], Tabla12[Calsificación], Tabla12[Imagen])</f>
        <v>#VALUE!</v>
      </c>
      <c r="K555" s="92" t="s">
        <v>101</v>
      </c>
      <c r="L555" s="92" t="s">
        <v>129</v>
      </c>
      <c r="M555" s="112" t="s">
        <v>429</v>
      </c>
      <c r="N555" s="112" t="s">
        <v>250</v>
      </c>
      <c r="O555" s="112">
        <v>2</v>
      </c>
      <c r="P555" s="112">
        <v>9</v>
      </c>
      <c r="Q555" s="112">
        <v>2</v>
      </c>
      <c r="R555" s="112">
        <v>8</v>
      </c>
      <c r="S555" s="92" t="s">
        <v>138</v>
      </c>
      <c r="T555" s="92" t="s">
        <v>267</v>
      </c>
      <c r="U555" s="92" t="s">
        <v>268</v>
      </c>
      <c r="V555" s="113" t="s">
        <v>269</v>
      </c>
      <c r="W555" s="113" t="s">
        <v>53</v>
      </c>
      <c r="X555" s="113" t="s">
        <v>6</v>
      </c>
      <c r="Y555" s="114" t="s">
        <v>201</v>
      </c>
      <c r="Z555" s="92">
        <f>INDEX($AS$3:$AV$6,MATCH($W555,$AR$3:$AR$6,FALSE),MATCH($Y555,AS$7:$AV$7,FALSE))</f>
        <v>4</v>
      </c>
      <c r="AA555" s="92" t="s">
        <v>254</v>
      </c>
      <c r="AB555" s="92" t="s">
        <v>255</v>
      </c>
      <c r="AC555" s="92" t="s">
        <v>255</v>
      </c>
      <c r="AD555" s="113" t="s">
        <v>255</v>
      </c>
      <c r="AE555" s="113" t="s">
        <v>270</v>
      </c>
      <c r="AF555" s="113" t="s">
        <v>255</v>
      </c>
      <c r="AG5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55" s="109" t="s">
        <v>259</v>
      </c>
      <c r="AI555" s="113" t="s">
        <v>54</v>
      </c>
      <c r="AJ555" s="113" t="s">
        <v>6</v>
      </c>
      <c r="AK555" s="114" t="s">
        <v>201</v>
      </c>
      <c r="AL555" s="92">
        <f t="shared" si="18"/>
        <v>2</v>
      </c>
      <c r="AM5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55" s="118"/>
      <c r="AO555" s="115" t="str">
        <f t="shared" si="19"/>
        <v>SI</v>
      </c>
      <c r="AP55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55" s="92" t="e" vm="16">
        <f>_xlfn.XLOOKUP(año24[[#This Row],[VALORACION DEL RIESGO RESULTANTE CON CONTROLES (Riesgo residual) - INTERPRETACIÓN DEL RIESGO]], Nivel[Calsificación], Nivel[Imagen])</f>
        <v>#VALUE!</v>
      </c>
    </row>
    <row r="556" spans="2:43" ht="81.599999999999994" x14ac:dyDescent="0.2">
      <c r="B556" s="92">
        <v>547</v>
      </c>
      <c r="C556" s="92">
        <v>2024</v>
      </c>
      <c r="D556" s="92" t="s">
        <v>244</v>
      </c>
      <c r="E556" s="109" t="s">
        <v>183</v>
      </c>
      <c r="F556" s="109" t="s">
        <v>642</v>
      </c>
      <c r="G556" s="109" t="s">
        <v>323</v>
      </c>
      <c r="H556" s="92" t="s">
        <v>271</v>
      </c>
      <c r="I556" s="92" t="s">
        <v>68</v>
      </c>
      <c r="J556" s="92" t="e" vm="17">
        <f>_xlfn.XLOOKUP(año24[[#This Row],[PELIGRO -Tipo]], Tabla12[Calsificación], Tabla12[Imagen])</f>
        <v>#VALUE!</v>
      </c>
      <c r="K556" s="92" t="s">
        <v>93</v>
      </c>
      <c r="L556" s="92" t="s">
        <v>129</v>
      </c>
      <c r="M556" s="112" t="s">
        <v>429</v>
      </c>
      <c r="N556" s="112" t="s">
        <v>250</v>
      </c>
      <c r="O556" s="112">
        <v>2</v>
      </c>
      <c r="P556" s="112">
        <v>9</v>
      </c>
      <c r="Q556" s="112">
        <v>2</v>
      </c>
      <c r="R556" s="112">
        <v>8</v>
      </c>
      <c r="S556" s="92" t="s">
        <v>138</v>
      </c>
      <c r="T556" s="92" t="s">
        <v>267</v>
      </c>
      <c r="U556" s="92" t="s">
        <v>268</v>
      </c>
      <c r="V556" s="113" t="s">
        <v>269</v>
      </c>
      <c r="W556" s="113" t="s">
        <v>53</v>
      </c>
      <c r="X556" s="113" t="s">
        <v>6</v>
      </c>
      <c r="Y556" s="114" t="s">
        <v>201</v>
      </c>
      <c r="Z556" s="92">
        <f>INDEX($AS$3:$AV$6,MATCH($W556,$AR$3:$AR$6,FALSE),MATCH($Y556,AS$7:$AV$7,FALSE))</f>
        <v>4</v>
      </c>
      <c r="AA556" s="92" t="s">
        <v>254</v>
      </c>
      <c r="AB556" s="92" t="s">
        <v>255</v>
      </c>
      <c r="AC556" s="92" t="s">
        <v>255</v>
      </c>
      <c r="AD556" s="113" t="s">
        <v>255</v>
      </c>
      <c r="AE556" s="113" t="s">
        <v>270</v>
      </c>
      <c r="AF556" s="113" t="s">
        <v>255</v>
      </c>
      <c r="AG5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56" s="109" t="s">
        <v>259</v>
      </c>
      <c r="AI556" s="113" t="s">
        <v>54</v>
      </c>
      <c r="AJ556" s="113" t="s">
        <v>6</v>
      </c>
      <c r="AK556" s="114" t="s">
        <v>201</v>
      </c>
      <c r="AL556" s="92">
        <f t="shared" si="18"/>
        <v>2</v>
      </c>
      <c r="AM5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56" s="118"/>
      <c r="AO556" s="115" t="str">
        <f t="shared" si="19"/>
        <v>SI</v>
      </c>
      <c r="AP55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56" s="92" t="e" vm="16">
        <f>_xlfn.XLOOKUP(año24[[#This Row],[VALORACION DEL RIESGO RESULTANTE CON CONTROLES (Riesgo residual) - INTERPRETACIÓN DEL RIESGO]], Nivel[Calsificación], Nivel[Imagen])</f>
        <v>#VALUE!</v>
      </c>
    </row>
    <row r="557" spans="2:43" ht="81.599999999999994" x14ac:dyDescent="0.2">
      <c r="B557" s="92">
        <v>548</v>
      </c>
      <c r="C557" s="92">
        <v>2024</v>
      </c>
      <c r="D557" s="92" t="s">
        <v>244</v>
      </c>
      <c r="E557" s="109" t="s">
        <v>183</v>
      </c>
      <c r="F557" s="109" t="s">
        <v>642</v>
      </c>
      <c r="G557" s="109" t="s">
        <v>323</v>
      </c>
      <c r="H557" s="92" t="s">
        <v>277</v>
      </c>
      <c r="I557" s="92" t="s">
        <v>68</v>
      </c>
      <c r="J557" s="92" t="e" vm="17">
        <f>_xlfn.XLOOKUP(año24[[#This Row],[PELIGRO -Tipo]], Tabla12[Calsificación], Tabla12[Imagen])</f>
        <v>#VALUE!</v>
      </c>
      <c r="K557" s="92" t="s">
        <v>85</v>
      </c>
      <c r="L557" s="92" t="s">
        <v>129</v>
      </c>
      <c r="M557" s="112" t="s">
        <v>429</v>
      </c>
      <c r="N557" s="112" t="s">
        <v>250</v>
      </c>
      <c r="O557" s="112">
        <v>2</v>
      </c>
      <c r="P557" s="112">
        <v>9</v>
      </c>
      <c r="Q557" s="112">
        <v>2</v>
      </c>
      <c r="R557" s="112">
        <v>8</v>
      </c>
      <c r="S557" s="92" t="s">
        <v>138</v>
      </c>
      <c r="T557" s="92" t="s">
        <v>267</v>
      </c>
      <c r="U557" s="92" t="s">
        <v>268</v>
      </c>
      <c r="V557" s="113" t="s">
        <v>269</v>
      </c>
      <c r="W557" s="113" t="s">
        <v>53</v>
      </c>
      <c r="X557" s="113" t="s">
        <v>6</v>
      </c>
      <c r="Y557" s="114" t="s">
        <v>201</v>
      </c>
      <c r="Z557" s="92">
        <f>INDEX($AS$3:$AV$6,MATCH($W557,$AR$3:$AR$6,FALSE),MATCH($Y557,AS$7:$AV$7,FALSE))</f>
        <v>4</v>
      </c>
      <c r="AA557" s="92" t="s">
        <v>254</v>
      </c>
      <c r="AB557" s="92" t="s">
        <v>255</v>
      </c>
      <c r="AC557" s="92" t="s">
        <v>255</v>
      </c>
      <c r="AD557" s="113" t="s">
        <v>255</v>
      </c>
      <c r="AE557" s="113" t="s">
        <v>270</v>
      </c>
      <c r="AF557" s="113" t="s">
        <v>255</v>
      </c>
      <c r="AG5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57" s="109" t="s">
        <v>259</v>
      </c>
      <c r="AI557" s="113" t="s">
        <v>54</v>
      </c>
      <c r="AJ557" s="113" t="s">
        <v>6</v>
      </c>
      <c r="AK557" s="114" t="s">
        <v>201</v>
      </c>
      <c r="AL557" s="92">
        <f t="shared" si="18"/>
        <v>2</v>
      </c>
      <c r="AM5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57" s="118"/>
      <c r="AO557" s="115" t="str">
        <f t="shared" si="19"/>
        <v>SI</v>
      </c>
      <c r="AP55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57" s="92" t="e" vm="16">
        <f>_xlfn.XLOOKUP(año24[[#This Row],[VALORACION DEL RIESGO RESULTANTE CON CONTROLES (Riesgo residual) - INTERPRETACIÓN DEL RIESGO]], Nivel[Calsificación], Nivel[Imagen])</f>
        <v>#VALUE!</v>
      </c>
    </row>
    <row r="558" spans="2:43" ht="102" x14ac:dyDescent="0.2">
      <c r="B558" s="92">
        <v>549</v>
      </c>
      <c r="C558" s="92">
        <v>2024</v>
      </c>
      <c r="D558" s="92" t="s">
        <v>244</v>
      </c>
      <c r="E558" s="109" t="s">
        <v>183</v>
      </c>
      <c r="F558" s="109" t="s">
        <v>642</v>
      </c>
      <c r="G558" s="109" t="s">
        <v>323</v>
      </c>
      <c r="H558" s="92" t="s">
        <v>272</v>
      </c>
      <c r="I558" s="92" t="s">
        <v>67</v>
      </c>
      <c r="J558" s="92" t="e" vm="18">
        <f>_xlfn.XLOOKUP(año24[[#This Row],[PELIGRO -Tipo]], Tabla12[Calsificación], Tabla12[Imagen])</f>
        <v>#VALUE!</v>
      </c>
      <c r="K558" s="92" t="s">
        <v>100</v>
      </c>
      <c r="L558" s="92" t="s">
        <v>130</v>
      </c>
      <c r="M558" s="112" t="s">
        <v>429</v>
      </c>
      <c r="N558" s="112" t="s">
        <v>250</v>
      </c>
      <c r="O558" s="112">
        <v>2</v>
      </c>
      <c r="P558" s="112">
        <v>9</v>
      </c>
      <c r="Q558" s="112">
        <v>2</v>
      </c>
      <c r="R558" s="112">
        <v>8</v>
      </c>
      <c r="S558" s="92" t="s">
        <v>138</v>
      </c>
      <c r="T558" s="92" t="s">
        <v>273</v>
      </c>
      <c r="U558" s="92" t="s">
        <v>274</v>
      </c>
      <c r="V558" s="113" t="s">
        <v>275</v>
      </c>
      <c r="W558" s="113" t="s">
        <v>53</v>
      </c>
      <c r="X558" s="113" t="s">
        <v>6</v>
      </c>
      <c r="Y558" s="114" t="s">
        <v>40</v>
      </c>
      <c r="Z558" s="92">
        <f>INDEX($AS$3:$AV$6,MATCH($W558,$AR$3:$AR$6,FALSE),MATCH($Y558,AS$7:$AV$7,FALSE))</f>
        <v>6</v>
      </c>
      <c r="AA558" s="92" t="s">
        <v>254</v>
      </c>
      <c r="AB558" s="92" t="s">
        <v>255</v>
      </c>
      <c r="AC558" s="92" t="s">
        <v>255</v>
      </c>
      <c r="AD558" s="113" t="s">
        <v>255</v>
      </c>
      <c r="AE558" s="113" t="s">
        <v>276</v>
      </c>
      <c r="AF558" s="113" t="s">
        <v>258</v>
      </c>
      <c r="AG5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58" s="109" t="s">
        <v>259</v>
      </c>
      <c r="AI558" s="113" t="s">
        <v>53</v>
      </c>
      <c r="AJ558" s="113" t="s">
        <v>6</v>
      </c>
      <c r="AK558" s="114" t="s">
        <v>201</v>
      </c>
      <c r="AL558" s="92">
        <f t="shared" si="18"/>
        <v>4</v>
      </c>
      <c r="AM5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58" s="118"/>
      <c r="AO558" s="115" t="str">
        <f t="shared" si="19"/>
        <v>SI</v>
      </c>
      <c r="AP55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58" s="92" t="e" vm="14">
        <f>_xlfn.XLOOKUP(año24[[#This Row],[VALORACION DEL RIESGO RESULTANTE CON CONTROLES (Riesgo residual) - INTERPRETACIÓN DEL RIESGO]], Nivel[Calsificación], Nivel[Imagen])</f>
        <v>#VALUE!</v>
      </c>
    </row>
    <row r="559" spans="2:43" ht="102" x14ac:dyDescent="0.2">
      <c r="B559" s="92">
        <v>550</v>
      </c>
      <c r="C559" s="92">
        <v>2024</v>
      </c>
      <c r="D559" s="92" t="s">
        <v>244</v>
      </c>
      <c r="E559" s="109" t="s">
        <v>183</v>
      </c>
      <c r="F559" s="109" t="s">
        <v>642</v>
      </c>
      <c r="G559" s="109" t="s">
        <v>323</v>
      </c>
      <c r="H559" s="92" t="s">
        <v>651</v>
      </c>
      <c r="I559" s="92" t="s">
        <v>67</v>
      </c>
      <c r="J559" s="92" t="e" vm="18">
        <f>_xlfn.XLOOKUP(año24[[#This Row],[PELIGRO -Tipo]], Tabla12[Calsificación], Tabla12[Imagen])</f>
        <v>#VALUE!</v>
      </c>
      <c r="K559" s="92" t="s">
        <v>108</v>
      </c>
      <c r="L559" s="92" t="s">
        <v>130</v>
      </c>
      <c r="M559" s="112" t="s">
        <v>429</v>
      </c>
      <c r="N559" s="112" t="s">
        <v>250</v>
      </c>
      <c r="O559" s="112">
        <v>2</v>
      </c>
      <c r="P559" s="112">
        <v>9</v>
      </c>
      <c r="Q559" s="112">
        <v>2</v>
      </c>
      <c r="R559" s="112">
        <v>8</v>
      </c>
      <c r="S559" s="92" t="s">
        <v>138</v>
      </c>
      <c r="T559" s="92" t="s">
        <v>273</v>
      </c>
      <c r="U559" s="92" t="s">
        <v>274</v>
      </c>
      <c r="V559" s="113" t="s">
        <v>275</v>
      </c>
      <c r="W559" s="113" t="s">
        <v>53</v>
      </c>
      <c r="X559" s="113" t="s">
        <v>6</v>
      </c>
      <c r="Y559" s="114" t="s">
        <v>40</v>
      </c>
      <c r="Z559" s="92">
        <f>INDEX($AS$3:$AV$6,MATCH($W559,$AR$3:$AR$6,FALSE),MATCH($Y559,AS$7:$AV$7,FALSE))</f>
        <v>6</v>
      </c>
      <c r="AA559" s="92" t="s">
        <v>254</v>
      </c>
      <c r="AB559" s="92" t="s">
        <v>255</v>
      </c>
      <c r="AC559" s="92" t="s">
        <v>255</v>
      </c>
      <c r="AD559" s="113" t="s">
        <v>255</v>
      </c>
      <c r="AE559" s="113" t="s">
        <v>276</v>
      </c>
      <c r="AF559" s="113" t="s">
        <v>258</v>
      </c>
      <c r="AG5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59" s="109" t="s">
        <v>259</v>
      </c>
      <c r="AI559" s="113" t="s">
        <v>53</v>
      </c>
      <c r="AJ559" s="113" t="s">
        <v>6</v>
      </c>
      <c r="AK559" s="114" t="s">
        <v>201</v>
      </c>
      <c r="AL559" s="92">
        <f t="shared" si="18"/>
        <v>4</v>
      </c>
      <c r="AM5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59" s="118"/>
      <c r="AO559" s="115" t="str">
        <f t="shared" si="19"/>
        <v>SI</v>
      </c>
      <c r="AP55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59" s="92" t="e" vm="14">
        <f>_xlfn.XLOOKUP(año24[[#This Row],[VALORACION DEL RIESGO RESULTANTE CON CONTROLES (Riesgo residual) - INTERPRETACIÓN DEL RIESGO]], Nivel[Calsificación], Nivel[Imagen])</f>
        <v>#VALUE!</v>
      </c>
    </row>
    <row r="560" spans="2:43" ht="132.6" x14ac:dyDescent="0.2">
      <c r="B560" s="92">
        <v>551</v>
      </c>
      <c r="C560" s="92">
        <v>2024</v>
      </c>
      <c r="D560" s="92" t="s">
        <v>244</v>
      </c>
      <c r="E560" s="109" t="s">
        <v>183</v>
      </c>
      <c r="F560" s="109" t="s">
        <v>642</v>
      </c>
      <c r="G560" s="109" t="s">
        <v>323</v>
      </c>
      <c r="H560" s="92" t="s">
        <v>652</v>
      </c>
      <c r="I560" s="92" t="s">
        <v>70</v>
      </c>
      <c r="J560" s="92" t="e" vm="13">
        <f>_xlfn.XLOOKUP(año24[[#This Row],[PELIGRO -Tipo]], Tabla12[Calsificación], Tabla12[Imagen])</f>
        <v>#VALUE!</v>
      </c>
      <c r="K560" s="92" t="s">
        <v>103</v>
      </c>
      <c r="L560" s="92" t="s">
        <v>128</v>
      </c>
      <c r="M560" s="112" t="s">
        <v>249</v>
      </c>
      <c r="N560" s="112" t="s">
        <v>250</v>
      </c>
      <c r="O560" s="112">
        <v>2</v>
      </c>
      <c r="P560" s="112">
        <v>18</v>
      </c>
      <c r="Q560" s="112">
        <v>2</v>
      </c>
      <c r="R560" s="112">
        <v>3</v>
      </c>
      <c r="S560" s="92" t="s">
        <v>138</v>
      </c>
      <c r="T560" s="92" t="s">
        <v>289</v>
      </c>
      <c r="U560" s="92" t="s">
        <v>290</v>
      </c>
      <c r="V560" s="113" t="s">
        <v>291</v>
      </c>
      <c r="W560" s="113" t="s">
        <v>51</v>
      </c>
      <c r="X560" s="113" t="s">
        <v>6</v>
      </c>
      <c r="Y560" s="114" t="s">
        <v>201</v>
      </c>
      <c r="Z560" s="92">
        <f>INDEX($AS$3:$AV$6,MATCH($W560,$AR$3:$AR$6,FALSE),MATCH($Y560,AS$7:$AV$7,FALSE))</f>
        <v>8</v>
      </c>
      <c r="AA560" s="92" t="s">
        <v>254</v>
      </c>
      <c r="AB560" s="92" t="s">
        <v>255</v>
      </c>
      <c r="AC560" s="92" t="s">
        <v>255</v>
      </c>
      <c r="AD560" s="113" t="s">
        <v>255</v>
      </c>
      <c r="AE560" s="113" t="s">
        <v>292</v>
      </c>
      <c r="AF560" s="113" t="s">
        <v>258</v>
      </c>
      <c r="AG5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560" s="109" t="s">
        <v>259</v>
      </c>
      <c r="AI560" s="113" t="s">
        <v>51</v>
      </c>
      <c r="AJ560" s="113" t="s">
        <v>6</v>
      </c>
      <c r="AK560" s="114" t="s">
        <v>46</v>
      </c>
      <c r="AL560" s="92">
        <f t="shared" si="18"/>
        <v>4</v>
      </c>
      <c r="AM5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0" s="118"/>
      <c r="AO560" s="115" t="str">
        <f t="shared" si="19"/>
        <v>SI</v>
      </c>
      <c r="AP56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60" s="92" t="e" vm="14">
        <f>_xlfn.XLOOKUP(año24[[#This Row],[VALORACION DEL RIESGO RESULTANTE CON CONTROLES (Riesgo residual) - INTERPRETACIÓN DEL RIESGO]], Nivel[Calsificación], Nivel[Imagen])</f>
        <v>#VALUE!</v>
      </c>
    </row>
    <row r="561" spans="2:43" ht="122.4" x14ac:dyDescent="0.2">
      <c r="B561" s="92">
        <v>552</v>
      </c>
      <c r="C561" s="92">
        <v>2024</v>
      </c>
      <c r="D561" s="92" t="s">
        <v>244</v>
      </c>
      <c r="E561" s="109" t="s">
        <v>183</v>
      </c>
      <c r="F561" s="109" t="s">
        <v>642</v>
      </c>
      <c r="G561" s="109" t="s">
        <v>323</v>
      </c>
      <c r="H561" s="92" t="s">
        <v>605</v>
      </c>
      <c r="I561" s="92" t="s">
        <v>70</v>
      </c>
      <c r="J561" s="92" t="e" vm="13">
        <f>_xlfn.XLOOKUP(año24[[#This Row],[PELIGRO -Tipo]], Tabla12[Calsificación], Tabla12[Imagen])</f>
        <v>#VALUE!</v>
      </c>
      <c r="K561" s="92" t="s">
        <v>123</v>
      </c>
      <c r="L561" s="92" t="s">
        <v>128</v>
      </c>
      <c r="M561" s="112" t="s">
        <v>429</v>
      </c>
      <c r="N561" s="112" t="s">
        <v>250</v>
      </c>
      <c r="O561" s="112">
        <v>2</v>
      </c>
      <c r="P561" s="112">
        <v>9</v>
      </c>
      <c r="Q561" s="112">
        <v>2</v>
      </c>
      <c r="R561" s="112">
        <v>8</v>
      </c>
      <c r="S561" s="92" t="s">
        <v>138</v>
      </c>
      <c r="T561" s="92" t="s">
        <v>335</v>
      </c>
      <c r="U561" s="92" t="s">
        <v>282</v>
      </c>
      <c r="V561" s="113" t="s">
        <v>336</v>
      </c>
      <c r="W561" s="113" t="s">
        <v>51</v>
      </c>
      <c r="X561" s="113" t="s">
        <v>6</v>
      </c>
      <c r="Y561" s="114" t="s">
        <v>201</v>
      </c>
      <c r="Z561" s="92">
        <f>INDEX($AS$3:$AV$6,MATCH($W561,$AR$3:$AR$6,FALSE),MATCH($Y561,AS$7:$AV$7,FALSE))</f>
        <v>8</v>
      </c>
      <c r="AA561" s="92" t="s">
        <v>254</v>
      </c>
      <c r="AB561" s="92"/>
      <c r="AC561" s="92"/>
      <c r="AD561" s="113"/>
      <c r="AE561" s="113" t="s">
        <v>337</v>
      </c>
      <c r="AF561" s="113" t="s">
        <v>258</v>
      </c>
      <c r="AG5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561" s="109" t="s">
        <v>259</v>
      </c>
      <c r="AI561" s="113" t="s">
        <v>53</v>
      </c>
      <c r="AJ561" s="113" t="s">
        <v>6</v>
      </c>
      <c r="AK561" s="114" t="s">
        <v>201</v>
      </c>
      <c r="AL561" s="92">
        <f t="shared" si="18"/>
        <v>4</v>
      </c>
      <c r="AM5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1" s="118"/>
      <c r="AO561" s="115" t="str">
        <f t="shared" si="19"/>
        <v>SI</v>
      </c>
      <c r="AP56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61" s="92" t="e" vm="14">
        <f>_xlfn.XLOOKUP(año24[[#This Row],[VALORACION DEL RIESGO RESULTANTE CON CONTROLES (Riesgo residual) - INTERPRETACIÓN DEL RIESGO]], Nivel[Calsificación], Nivel[Imagen])</f>
        <v>#VALUE!</v>
      </c>
    </row>
    <row r="562" spans="2:43" ht="102" x14ac:dyDescent="0.2">
      <c r="B562" s="92">
        <v>553</v>
      </c>
      <c r="C562" s="92">
        <v>2024</v>
      </c>
      <c r="D562" s="92" t="s">
        <v>244</v>
      </c>
      <c r="E562" s="109" t="s">
        <v>183</v>
      </c>
      <c r="F562" s="109" t="s">
        <v>642</v>
      </c>
      <c r="G562" s="109" t="s">
        <v>323</v>
      </c>
      <c r="H562" s="92" t="s">
        <v>653</v>
      </c>
      <c r="I562" s="92" t="s">
        <v>67</v>
      </c>
      <c r="J562" s="92" t="e" vm="18">
        <f>_xlfn.XLOOKUP(año24[[#This Row],[PELIGRO -Tipo]], Tabla12[Calsificación], Tabla12[Imagen])</f>
        <v>#VALUE!</v>
      </c>
      <c r="K562" s="92" t="s">
        <v>108</v>
      </c>
      <c r="L562" s="92" t="s">
        <v>130</v>
      </c>
      <c r="M562" s="112" t="s">
        <v>429</v>
      </c>
      <c r="N562" s="112" t="s">
        <v>250</v>
      </c>
      <c r="O562" s="112">
        <v>2</v>
      </c>
      <c r="P562" s="112">
        <v>9</v>
      </c>
      <c r="Q562" s="112">
        <v>2</v>
      </c>
      <c r="R562" s="112">
        <v>8</v>
      </c>
      <c r="S562" s="92" t="s">
        <v>138</v>
      </c>
      <c r="T562" s="92" t="s">
        <v>273</v>
      </c>
      <c r="U562" s="92" t="s">
        <v>274</v>
      </c>
      <c r="V562" s="113" t="s">
        <v>275</v>
      </c>
      <c r="W562" s="113" t="s">
        <v>53</v>
      </c>
      <c r="X562" s="113" t="s">
        <v>6</v>
      </c>
      <c r="Y562" s="114" t="s">
        <v>40</v>
      </c>
      <c r="Z562" s="92">
        <f>INDEX($AS$3:$AV$6,MATCH($W562,$AR$3:$AR$6,FALSE),MATCH($Y562,AS$7:$AV$7,FALSE))</f>
        <v>6</v>
      </c>
      <c r="AA562" s="92" t="s">
        <v>254</v>
      </c>
      <c r="AB562" s="92" t="s">
        <v>255</v>
      </c>
      <c r="AC562" s="92" t="s">
        <v>255</v>
      </c>
      <c r="AD562" s="113" t="s">
        <v>255</v>
      </c>
      <c r="AE562" s="113" t="s">
        <v>276</v>
      </c>
      <c r="AF562" s="113" t="s">
        <v>258</v>
      </c>
      <c r="AG5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62" s="109" t="s">
        <v>259</v>
      </c>
      <c r="AI562" s="113" t="s">
        <v>53</v>
      </c>
      <c r="AJ562" s="113" t="s">
        <v>6</v>
      </c>
      <c r="AK562" s="114" t="s">
        <v>201</v>
      </c>
      <c r="AL562" s="92">
        <f t="shared" si="18"/>
        <v>4</v>
      </c>
      <c r="AM5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2" s="118"/>
      <c r="AO562" s="115" t="str">
        <f t="shared" si="19"/>
        <v>SI</v>
      </c>
      <c r="AP56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62" s="92" t="e" vm="14">
        <f>_xlfn.XLOOKUP(año24[[#This Row],[VALORACION DEL RIESGO RESULTANTE CON CONTROLES (Riesgo residual) - INTERPRETACIÓN DEL RIESGO]], Nivel[Calsificación], Nivel[Imagen])</f>
        <v>#VALUE!</v>
      </c>
    </row>
    <row r="563" spans="2:43" ht="102" x14ac:dyDescent="0.2">
      <c r="B563" s="92">
        <v>554</v>
      </c>
      <c r="C563" s="92">
        <v>2024</v>
      </c>
      <c r="D563" s="92" t="s">
        <v>244</v>
      </c>
      <c r="E563" s="109" t="s">
        <v>183</v>
      </c>
      <c r="F563" s="109" t="s">
        <v>642</v>
      </c>
      <c r="G563" s="109" t="s">
        <v>323</v>
      </c>
      <c r="H563" s="92" t="s">
        <v>654</v>
      </c>
      <c r="I563" s="92" t="s">
        <v>69</v>
      </c>
      <c r="J563" s="92" t="e" vm="21">
        <f>_xlfn.XLOOKUP(año24[[#This Row],[PELIGRO -Tipo]], Tabla12[Calsificación], Tabla12[Imagen])</f>
        <v>#VALUE!</v>
      </c>
      <c r="K563" s="92" t="s">
        <v>102</v>
      </c>
      <c r="L563" s="92" t="s">
        <v>129</v>
      </c>
      <c r="M563" s="112" t="s">
        <v>429</v>
      </c>
      <c r="N563" s="112" t="s">
        <v>250</v>
      </c>
      <c r="O563" s="112">
        <v>2</v>
      </c>
      <c r="P563" s="112">
        <v>9</v>
      </c>
      <c r="Q563" s="112">
        <v>2</v>
      </c>
      <c r="R563" s="112">
        <v>8</v>
      </c>
      <c r="S563" s="92" t="s">
        <v>138</v>
      </c>
      <c r="T563" s="92"/>
      <c r="U563" s="92" t="s">
        <v>318</v>
      </c>
      <c r="V563" s="113" t="s">
        <v>319</v>
      </c>
      <c r="W563" s="113" t="s">
        <v>53</v>
      </c>
      <c r="X563" s="113" t="s">
        <v>6</v>
      </c>
      <c r="Y563" s="114" t="s">
        <v>40</v>
      </c>
      <c r="Z563" s="92">
        <f>INDEX($AS$3:$AV$6,MATCH($W563,$AR$3:$AR$6,FALSE),MATCH($Y563,AS$7:$AV$7,FALSE))</f>
        <v>6</v>
      </c>
      <c r="AA563" s="92" t="s">
        <v>254</v>
      </c>
      <c r="AB563" s="92" t="s">
        <v>255</v>
      </c>
      <c r="AC563" s="92" t="s">
        <v>255</v>
      </c>
      <c r="AD563" s="113" t="s">
        <v>255</v>
      </c>
      <c r="AE563" s="113" t="s">
        <v>320</v>
      </c>
      <c r="AF563" s="113" t="s">
        <v>258</v>
      </c>
      <c r="AG5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563" s="109" t="s">
        <v>259</v>
      </c>
      <c r="AI563" s="113" t="s">
        <v>53</v>
      </c>
      <c r="AJ563" s="113" t="s">
        <v>6</v>
      </c>
      <c r="AK563" s="114" t="s">
        <v>201</v>
      </c>
      <c r="AL563" s="92">
        <f t="shared" si="18"/>
        <v>4</v>
      </c>
      <c r="AM5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3" s="118"/>
      <c r="AO563" s="115" t="str">
        <f t="shared" si="19"/>
        <v>SI</v>
      </c>
      <c r="AP56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63" s="92" t="e" vm="14">
        <f>_xlfn.XLOOKUP(año24[[#This Row],[VALORACION DEL RIESGO RESULTANTE CON CONTROLES (Riesgo residual) - INTERPRETACIÓN DEL RIESGO]], Nivel[Calsificación], Nivel[Imagen])</f>
        <v>#VALUE!</v>
      </c>
    </row>
    <row r="564" spans="2:43" ht="91.8" x14ac:dyDescent="0.2">
      <c r="B564" s="92">
        <v>555</v>
      </c>
      <c r="C564" s="92">
        <v>2024</v>
      </c>
      <c r="D564" s="92" t="s">
        <v>244</v>
      </c>
      <c r="E564" s="109" t="s">
        <v>183</v>
      </c>
      <c r="F564" s="109" t="s">
        <v>642</v>
      </c>
      <c r="G564" s="109" t="s">
        <v>323</v>
      </c>
      <c r="H564" s="92" t="s">
        <v>285</v>
      </c>
      <c r="I564" s="92" t="s">
        <v>65</v>
      </c>
      <c r="J564" s="92" t="e" vm="20">
        <f>_xlfn.XLOOKUP(año24[[#This Row],[PELIGRO -Tipo]], Tabla12[Calsificación], Tabla12[Imagen])</f>
        <v>#VALUE!</v>
      </c>
      <c r="K564" s="92" t="s">
        <v>74</v>
      </c>
      <c r="L564" s="92" t="s">
        <v>129</v>
      </c>
      <c r="M564" s="112" t="s">
        <v>429</v>
      </c>
      <c r="N564" s="112" t="s">
        <v>250</v>
      </c>
      <c r="O564" s="112">
        <v>2</v>
      </c>
      <c r="P564" s="112">
        <v>9</v>
      </c>
      <c r="Q564" s="112">
        <v>2</v>
      </c>
      <c r="R564" s="112">
        <v>8</v>
      </c>
      <c r="S564" s="92" t="s">
        <v>138</v>
      </c>
      <c r="T564" s="92"/>
      <c r="U564" s="92"/>
      <c r="V564" s="113" t="s">
        <v>286</v>
      </c>
      <c r="W564" s="113" t="s">
        <v>53</v>
      </c>
      <c r="X564" s="113" t="s">
        <v>6</v>
      </c>
      <c r="Y564" s="114" t="s">
        <v>40</v>
      </c>
      <c r="Z564" s="92">
        <f>INDEX($AS$3:$AV$6,MATCH($W564,$AR$3:$AR$6,FALSE),MATCH($Y564,AS$7:$AV$7,FALSE))</f>
        <v>6</v>
      </c>
      <c r="AA564" s="92" t="s">
        <v>254</v>
      </c>
      <c r="AB564" s="92" t="s">
        <v>255</v>
      </c>
      <c r="AC564" s="92" t="s">
        <v>255</v>
      </c>
      <c r="AD564" s="113"/>
      <c r="AE564" s="113" t="s">
        <v>287</v>
      </c>
      <c r="AF564" s="113" t="s">
        <v>258</v>
      </c>
      <c r="AG5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64" s="109" t="s">
        <v>259</v>
      </c>
      <c r="AI564" s="113" t="s">
        <v>53</v>
      </c>
      <c r="AJ564" s="113" t="s">
        <v>6</v>
      </c>
      <c r="AK564" s="114" t="s">
        <v>201</v>
      </c>
      <c r="AL564" s="92">
        <f t="shared" si="18"/>
        <v>4</v>
      </c>
      <c r="AM5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4" s="118"/>
      <c r="AO564" s="115" t="str">
        <f t="shared" si="19"/>
        <v>SI</v>
      </c>
      <c r="AP56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64" s="92" t="e" vm="14">
        <f>_xlfn.XLOOKUP(año24[[#This Row],[VALORACION DEL RIESGO RESULTANTE CON CONTROLES (Riesgo residual) - INTERPRETACIÓN DEL RIESGO]], Nivel[Calsificación], Nivel[Imagen])</f>
        <v>#VALUE!</v>
      </c>
    </row>
    <row r="565" spans="2:43" ht="91.8" x14ac:dyDescent="0.2">
      <c r="B565" s="92">
        <v>556</v>
      </c>
      <c r="C565" s="92">
        <v>2024</v>
      </c>
      <c r="D565" s="92" t="s">
        <v>244</v>
      </c>
      <c r="E565" s="109" t="s">
        <v>183</v>
      </c>
      <c r="F565" s="109" t="s">
        <v>642</v>
      </c>
      <c r="G565" s="109" t="s">
        <v>323</v>
      </c>
      <c r="H565" s="92" t="s">
        <v>285</v>
      </c>
      <c r="I565" s="92" t="s">
        <v>65</v>
      </c>
      <c r="J565" s="92" t="e" vm="20">
        <f>_xlfn.XLOOKUP(año24[[#This Row],[PELIGRO -Tipo]], Tabla12[Calsificación], Tabla12[Imagen])</f>
        <v>#VALUE!</v>
      </c>
      <c r="K565" s="92" t="s">
        <v>74</v>
      </c>
      <c r="L565" s="92" t="s">
        <v>129</v>
      </c>
      <c r="M565" s="112" t="s">
        <v>429</v>
      </c>
      <c r="N565" s="112" t="s">
        <v>250</v>
      </c>
      <c r="O565" s="112">
        <v>2</v>
      </c>
      <c r="P565" s="112">
        <v>9</v>
      </c>
      <c r="Q565" s="112">
        <v>2</v>
      </c>
      <c r="R565" s="112">
        <v>8</v>
      </c>
      <c r="S565" s="92" t="s">
        <v>138</v>
      </c>
      <c r="T565" s="92"/>
      <c r="U565" s="92"/>
      <c r="V565" s="113" t="s">
        <v>286</v>
      </c>
      <c r="W565" s="113" t="s">
        <v>53</v>
      </c>
      <c r="X565" s="113" t="s">
        <v>6</v>
      </c>
      <c r="Y565" s="114" t="s">
        <v>40</v>
      </c>
      <c r="Z565" s="92">
        <f>INDEX($AS$3:$AV$6,MATCH($W565,$AR$3:$AR$6,FALSE),MATCH($Y565,AS$7:$AV$7,FALSE))</f>
        <v>6</v>
      </c>
      <c r="AA565" s="92" t="s">
        <v>254</v>
      </c>
      <c r="AB565" s="92" t="s">
        <v>255</v>
      </c>
      <c r="AC565" s="92" t="s">
        <v>255</v>
      </c>
      <c r="AD565" s="113"/>
      <c r="AE565" s="113" t="s">
        <v>287</v>
      </c>
      <c r="AF565" s="113" t="s">
        <v>258</v>
      </c>
      <c r="AG5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65" s="109" t="s">
        <v>259</v>
      </c>
      <c r="AI565" s="113" t="s">
        <v>53</v>
      </c>
      <c r="AJ565" s="113" t="s">
        <v>6</v>
      </c>
      <c r="AK565" s="114" t="s">
        <v>201</v>
      </c>
      <c r="AL565" s="92">
        <f t="shared" si="18"/>
        <v>4</v>
      </c>
      <c r="AM5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5" s="118"/>
      <c r="AO565" s="115" t="str">
        <f t="shared" si="19"/>
        <v>SI</v>
      </c>
      <c r="AP56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65" s="92" t="e" vm="14">
        <f>_xlfn.XLOOKUP(año24[[#This Row],[VALORACION DEL RIESGO RESULTANTE CON CONTROLES (Riesgo residual) - INTERPRETACIÓN DEL RIESGO]], Nivel[Calsificación], Nivel[Imagen])</f>
        <v>#VALUE!</v>
      </c>
    </row>
    <row r="566" spans="2:43" ht="234.6" x14ac:dyDescent="0.2">
      <c r="B566" s="92">
        <v>557</v>
      </c>
      <c r="C566" s="92">
        <v>2024</v>
      </c>
      <c r="D566" s="92" t="s">
        <v>244</v>
      </c>
      <c r="E566" s="109" t="s">
        <v>183</v>
      </c>
      <c r="F566" s="109" t="s">
        <v>642</v>
      </c>
      <c r="G566" s="109" t="s">
        <v>323</v>
      </c>
      <c r="H566" s="92" t="s">
        <v>281</v>
      </c>
      <c r="I566" s="92" t="s">
        <v>65</v>
      </c>
      <c r="J566" s="92" t="e" vm="20">
        <f>_xlfn.XLOOKUP(año24[[#This Row],[PELIGRO -Tipo]], Tabla12[Calsificación], Tabla12[Imagen])</f>
        <v>#VALUE!</v>
      </c>
      <c r="K566" s="92" t="s">
        <v>113</v>
      </c>
      <c r="L566" s="92" t="s">
        <v>128</v>
      </c>
      <c r="M566" s="112" t="s">
        <v>429</v>
      </c>
      <c r="N566" s="112" t="s">
        <v>250</v>
      </c>
      <c r="O566" s="112">
        <v>2</v>
      </c>
      <c r="P566" s="112">
        <v>9</v>
      </c>
      <c r="Q566" s="112">
        <v>2</v>
      </c>
      <c r="R566" s="112">
        <v>8</v>
      </c>
      <c r="S566" s="92" t="s">
        <v>138</v>
      </c>
      <c r="T566" s="92" t="s">
        <v>255</v>
      </c>
      <c r="U566" s="92" t="s">
        <v>282</v>
      </c>
      <c r="V566" s="113" t="s">
        <v>283</v>
      </c>
      <c r="W566" s="113" t="s">
        <v>53</v>
      </c>
      <c r="X566" s="113" t="s">
        <v>6</v>
      </c>
      <c r="Y566" s="114" t="s">
        <v>40</v>
      </c>
      <c r="Z566" s="92">
        <f>INDEX($AS$3:$AV$6,MATCH($W566,$AR$3:$AR$6,FALSE),MATCH($Y566,AS$7:$AV$7,FALSE))</f>
        <v>6</v>
      </c>
      <c r="AA566" s="92" t="s">
        <v>254</v>
      </c>
      <c r="AB566" s="92" t="s">
        <v>255</v>
      </c>
      <c r="AC566" s="92" t="s">
        <v>255</v>
      </c>
      <c r="AD566" s="113" t="s">
        <v>255</v>
      </c>
      <c r="AE566" s="113" t="s">
        <v>284</v>
      </c>
      <c r="AF566" s="113" t="s">
        <v>258</v>
      </c>
      <c r="AG5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566" s="109" t="s">
        <v>259</v>
      </c>
      <c r="AI566" s="113" t="s">
        <v>53</v>
      </c>
      <c r="AJ566" s="113" t="s">
        <v>6</v>
      </c>
      <c r="AK566" s="114" t="s">
        <v>201</v>
      </c>
      <c r="AL566" s="92">
        <f t="shared" si="18"/>
        <v>4</v>
      </c>
      <c r="AM5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6" s="118"/>
      <c r="AO566" s="115" t="str">
        <f t="shared" si="19"/>
        <v>SI</v>
      </c>
      <c r="AP5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66" s="92" t="e" vm="14">
        <f>_xlfn.XLOOKUP(año24[[#This Row],[VALORACION DEL RIESGO RESULTANTE CON CONTROLES (Riesgo residual) - INTERPRETACIÓN DEL RIESGO]], Nivel[Calsificación], Nivel[Imagen])</f>
        <v>#VALUE!</v>
      </c>
    </row>
    <row r="567" spans="2:43" ht="193.8" x14ac:dyDescent="0.2">
      <c r="B567" s="92">
        <v>558</v>
      </c>
      <c r="C567" s="92">
        <v>2024</v>
      </c>
      <c r="D567" s="92" t="s">
        <v>244</v>
      </c>
      <c r="E567" s="109" t="s">
        <v>183</v>
      </c>
      <c r="F567" s="109" t="s">
        <v>642</v>
      </c>
      <c r="G567" s="109" t="s">
        <v>323</v>
      </c>
      <c r="H567" s="92" t="s">
        <v>655</v>
      </c>
      <c r="I567" s="92" t="s">
        <v>70</v>
      </c>
      <c r="J567" s="92" t="e" vm="13">
        <f>_xlfn.XLOOKUP(año24[[#This Row],[PELIGRO -Tipo]], Tabla12[Calsificación], Tabla12[Imagen])</f>
        <v>#VALUE!</v>
      </c>
      <c r="K567" s="92" t="s">
        <v>126</v>
      </c>
      <c r="L567" s="92" t="s">
        <v>128</v>
      </c>
      <c r="M567" s="112" t="s">
        <v>429</v>
      </c>
      <c r="N567" s="112" t="s">
        <v>250</v>
      </c>
      <c r="O567" s="112">
        <v>2</v>
      </c>
      <c r="P567" s="112">
        <v>9</v>
      </c>
      <c r="Q567" s="112">
        <v>2</v>
      </c>
      <c r="R567" s="112">
        <v>8</v>
      </c>
      <c r="S567" s="92" t="s">
        <v>138</v>
      </c>
      <c r="T567" s="92" t="s">
        <v>656</v>
      </c>
      <c r="U567" s="92" t="s">
        <v>657</v>
      </c>
      <c r="V567" s="113" t="s">
        <v>658</v>
      </c>
      <c r="W567" s="113" t="s">
        <v>51</v>
      </c>
      <c r="X567" s="113" t="s">
        <v>6</v>
      </c>
      <c r="Y567" s="114" t="s">
        <v>201</v>
      </c>
      <c r="Z567" s="92">
        <f>INDEX($AS$3:$AV$6,MATCH($W567,$AR$3:$AR$6,FALSE),MATCH($Y567,AS$7:$AV$7,FALSE))</f>
        <v>8</v>
      </c>
      <c r="AA567" s="92" t="s">
        <v>254</v>
      </c>
      <c r="AB567" s="92" t="s">
        <v>255</v>
      </c>
      <c r="AC567" s="92" t="s">
        <v>255</v>
      </c>
      <c r="AD567" s="113" t="s">
        <v>659</v>
      </c>
      <c r="AE567" s="113" t="s">
        <v>660</v>
      </c>
      <c r="AF567" s="113" t="s">
        <v>258</v>
      </c>
      <c r="AG5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 para rescate  en espacios confinados.
Monitoreo de atmósferas
 Roll Gliss 500 R Controles administrativos; Implementar programa de gestión de riesgo para trabajo en espacios confinados
Mantener controles:
*Verificación de Estado de Salud Para Trabajo en Alturas y Espacios Confinados 
* Programa de Gestión Seguridad Basada en el Comportamiento
* Programa de gestión trabajo en alturas
* Procedimiento Sistema Permisos de Trabajo
* Anexo HSEQ para contratistasControles de EPP; Ver matriz de EPP
</v>
      </c>
      <c r="AH567" s="109" t="s">
        <v>259</v>
      </c>
      <c r="AI567" s="113" t="s">
        <v>53</v>
      </c>
      <c r="AJ567" s="113" t="s">
        <v>6</v>
      </c>
      <c r="AK567" s="114" t="s">
        <v>201</v>
      </c>
      <c r="AL567" s="92">
        <f t="shared" si="18"/>
        <v>4</v>
      </c>
      <c r="AM5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7" s="118"/>
      <c r="AO567" s="115" t="str">
        <f t="shared" si="19"/>
        <v>SI</v>
      </c>
      <c r="AP56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67" s="92" t="e" vm="14">
        <f>_xlfn.XLOOKUP(año24[[#This Row],[VALORACION DEL RIESGO RESULTANTE CON CONTROLES (Riesgo residual) - INTERPRETACIÓN DEL RIESGO]], Nivel[Calsificación], Nivel[Imagen])</f>
        <v>#VALUE!</v>
      </c>
    </row>
    <row r="568" spans="2:43" ht="204" x14ac:dyDescent="0.2">
      <c r="B568" s="92">
        <v>559</v>
      </c>
      <c r="C568" s="92">
        <v>2024</v>
      </c>
      <c r="D568" s="92" t="s">
        <v>244</v>
      </c>
      <c r="E568" s="109" t="s">
        <v>183</v>
      </c>
      <c r="F568" s="109" t="s">
        <v>642</v>
      </c>
      <c r="G568" s="109" t="s">
        <v>323</v>
      </c>
      <c r="H568" s="92" t="s">
        <v>637</v>
      </c>
      <c r="I568" s="92" t="s">
        <v>65</v>
      </c>
      <c r="J568" s="92" t="e" vm="20">
        <f>_xlfn.XLOOKUP(año24[[#This Row],[PELIGRO -Tipo]], Tabla12[Calsificación], Tabla12[Imagen])</f>
        <v>#VALUE!</v>
      </c>
      <c r="K568" s="92" t="s">
        <v>82</v>
      </c>
      <c r="L568" s="92" t="s">
        <v>129</v>
      </c>
      <c r="M568" s="112" t="s">
        <v>429</v>
      </c>
      <c r="N568" s="112" t="s">
        <v>250</v>
      </c>
      <c r="O568" s="112">
        <v>2</v>
      </c>
      <c r="P568" s="112">
        <v>9</v>
      </c>
      <c r="Q568" s="112">
        <v>2</v>
      </c>
      <c r="R568" s="112">
        <v>8</v>
      </c>
      <c r="S568" s="92" t="s">
        <v>138</v>
      </c>
      <c r="T568" s="92" t="s">
        <v>255</v>
      </c>
      <c r="U568" s="92" t="s">
        <v>255</v>
      </c>
      <c r="V568" s="113" t="s">
        <v>638</v>
      </c>
      <c r="W568" s="113" t="s">
        <v>53</v>
      </c>
      <c r="X568" s="113" t="s">
        <v>6</v>
      </c>
      <c r="Y568" s="114" t="s">
        <v>40</v>
      </c>
      <c r="Z568" s="92">
        <f>INDEX($AS$3:$AV$6,MATCH($W568,$AR$3:$AR$6,FALSE),MATCH($Y568,AS$7:$AV$7,FALSE))</f>
        <v>6</v>
      </c>
      <c r="AA568" s="92" t="s">
        <v>254</v>
      </c>
      <c r="AB568" s="92" t="s">
        <v>255</v>
      </c>
      <c r="AC568" s="92" t="s">
        <v>255</v>
      </c>
      <c r="AD568" s="113" t="s">
        <v>255</v>
      </c>
      <c r="AE568" s="113" t="s">
        <v>639</v>
      </c>
      <c r="AF568" s="113" t="s">
        <v>258</v>
      </c>
      <c r="AG5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ComportamientoControles de EPP; Ver matriz de EPP
</v>
      </c>
      <c r="AH568" s="109" t="s">
        <v>259</v>
      </c>
      <c r="AI568" s="113" t="s">
        <v>54</v>
      </c>
      <c r="AJ568" s="113" t="s">
        <v>6</v>
      </c>
      <c r="AK568" s="114" t="s">
        <v>201</v>
      </c>
      <c r="AL568" s="92">
        <f t="shared" si="18"/>
        <v>2</v>
      </c>
      <c r="AM5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68" s="118"/>
      <c r="AO568" s="115" t="str">
        <f t="shared" si="19"/>
        <v>SI</v>
      </c>
      <c r="AP56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68" s="92" t="e" vm="16">
        <f>_xlfn.XLOOKUP(año24[[#This Row],[VALORACION DEL RIESGO RESULTANTE CON CONTROLES (Riesgo residual) - INTERPRETACIÓN DEL RIESGO]], Nivel[Calsificación], Nivel[Imagen])</f>
        <v>#VALUE!</v>
      </c>
    </row>
    <row r="569" spans="2:43" ht="244.8" x14ac:dyDescent="0.2">
      <c r="B569" s="92">
        <v>560</v>
      </c>
      <c r="C569" s="92">
        <v>2024</v>
      </c>
      <c r="D569" s="92" t="s">
        <v>244</v>
      </c>
      <c r="E569" s="109" t="s">
        <v>183</v>
      </c>
      <c r="F569" s="109" t="s">
        <v>661</v>
      </c>
      <c r="G569" s="109" t="s">
        <v>323</v>
      </c>
      <c r="H569" s="92" t="s">
        <v>662</v>
      </c>
      <c r="I569" s="92" t="s">
        <v>70</v>
      </c>
      <c r="J569" s="92" t="e" vm="13">
        <f>_xlfn.XLOOKUP(año24[[#This Row],[PELIGRO -Tipo]], Tabla12[Calsificación], Tabla12[Imagen])</f>
        <v>#VALUE!</v>
      </c>
      <c r="K569" s="92" t="s">
        <v>79</v>
      </c>
      <c r="L569" s="92" t="s">
        <v>128</v>
      </c>
      <c r="M569" s="112" t="s">
        <v>429</v>
      </c>
      <c r="N569" s="112" t="s">
        <v>250</v>
      </c>
      <c r="O569" s="112">
        <v>2</v>
      </c>
      <c r="P569" s="112">
        <v>0</v>
      </c>
      <c r="Q569" s="112">
        <v>2</v>
      </c>
      <c r="R569" s="112">
        <v>8</v>
      </c>
      <c r="S569" s="92" t="s">
        <v>138</v>
      </c>
      <c r="T569" s="92" t="s">
        <v>350</v>
      </c>
      <c r="U569" s="92" t="s">
        <v>300</v>
      </c>
      <c r="V569" s="113" t="s">
        <v>301</v>
      </c>
      <c r="W569" s="113" t="s">
        <v>52</v>
      </c>
      <c r="X569" s="113" t="s">
        <v>6</v>
      </c>
      <c r="Y569" s="114" t="s">
        <v>40</v>
      </c>
      <c r="Z569" s="92">
        <f>INDEX($AS$3:$AV$6,MATCH($W569,$AR$3:$AR$6,FALSE),MATCH($Y569,AS$7:$AV$7,FALSE))</f>
        <v>9</v>
      </c>
      <c r="AA569" s="92" t="s">
        <v>254</v>
      </c>
      <c r="AB569" s="92" t="s">
        <v>255</v>
      </c>
      <c r="AC569" s="92" t="s">
        <v>255</v>
      </c>
      <c r="AD569" s="113" t="s">
        <v>302</v>
      </c>
      <c r="AE569" s="113" t="s">
        <v>303</v>
      </c>
      <c r="AF569" s="113" t="s">
        <v>258</v>
      </c>
      <c r="AG5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69" s="109" t="s">
        <v>259</v>
      </c>
      <c r="AI569" s="113" t="s">
        <v>53</v>
      </c>
      <c r="AJ569" s="113" t="s">
        <v>6</v>
      </c>
      <c r="AK569" s="114" t="s">
        <v>201</v>
      </c>
      <c r="AL569" s="92">
        <f t="shared" si="18"/>
        <v>4</v>
      </c>
      <c r="AM5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69" s="118"/>
      <c r="AO569" s="115" t="str">
        <f t="shared" si="19"/>
        <v>SI</v>
      </c>
      <c r="AP56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69" s="92" t="e" vm="14">
        <f>_xlfn.XLOOKUP(año24[[#This Row],[VALORACION DEL RIESGO RESULTANTE CON CONTROLES (Riesgo residual) - INTERPRETACIÓN DEL RIESGO]], Nivel[Calsificación], Nivel[Imagen])</f>
        <v>#VALUE!</v>
      </c>
    </row>
    <row r="570" spans="2:43" ht="244.8" x14ac:dyDescent="0.2">
      <c r="B570" s="92">
        <v>561</v>
      </c>
      <c r="C570" s="92">
        <v>2024</v>
      </c>
      <c r="D570" s="92" t="s">
        <v>244</v>
      </c>
      <c r="E570" s="109" t="s">
        <v>183</v>
      </c>
      <c r="F570" s="109" t="s">
        <v>661</v>
      </c>
      <c r="G570" s="109" t="s">
        <v>323</v>
      </c>
      <c r="H570" s="92" t="s">
        <v>663</v>
      </c>
      <c r="I570" s="92" t="s">
        <v>70</v>
      </c>
      <c r="J570" s="92" t="e" vm="13">
        <f>_xlfn.XLOOKUP(año24[[#This Row],[PELIGRO -Tipo]], Tabla12[Calsificación], Tabla12[Imagen])</f>
        <v>#VALUE!</v>
      </c>
      <c r="K570" s="92" t="s">
        <v>79</v>
      </c>
      <c r="L570" s="92" t="s">
        <v>128</v>
      </c>
      <c r="M570" s="112" t="s">
        <v>429</v>
      </c>
      <c r="N570" s="112" t="s">
        <v>250</v>
      </c>
      <c r="O570" s="112">
        <v>2</v>
      </c>
      <c r="P570" s="112">
        <v>0</v>
      </c>
      <c r="Q570" s="112">
        <v>2</v>
      </c>
      <c r="R570" s="112">
        <v>8</v>
      </c>
      <c r="S570" s="92" t="s">
        <v>138</v>
      </c>
      <c r="T570" s="92" t="s">
        <v>350</v>
      </c>
      <c r="U570" s="92" t="s">
        <v>300</v>
      </c>
      <c r="V570" s="113" t="s">
        <v>301</v>
      </c>
      <c r="W570" s="113" t="s">
        <v>52</v>
      </c>
      <c r="X570" s="113" t="s">
        <v>6</v>
      </c>
      <c r="Y570" s="114" t="s">
        <v>40</v>
      </c>
      <c r="Z570" s="92">
        <f>INDEX($AS$3:$AV$6,MATCH($W570,$AR$3:$AR$6,FALSE),MATCH($Y570,AS$7:$AV$7,FALSE))</f>
        <v>9</v>
      </c>
      <c r="AA570" s="92" t="s">
        <v>254</v>
      </c>
      <c r="AB570" s="92" t="s">
        <v>255</v>
      </c>
      <c r="AC570" s="92" t="s">
        <v>255</v>
      </c>
      <c r="AD570" s="113" t="s">
        <v>302</v>
      </c>
      <c r="AE570" s="113" t="s">
        <v>303</v>
      </c>
      <c r="AF570" s="113" t="s">
        <v>258</v>
      </c>
      <c r="AG5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70" s="109" t="s">
        <v>259</v>
      </c>
      <c r="AI570" s="113" t="s">
        <v>53</v>
      </c>
      <c r="AJ570" s="113" t="s">
        <v>6</v>
      </c>
      <c r="AK570" s="114" t="s">
        <v>201</v>
      </c>
      <c r="AL570" s="92">
        <f t="shared" si="18"/>
        <v>4</v>
      </c>
      <c r="AM5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70" s="118"/>
      <c r="AO570" s="115" t="str">
        <f t="shared" si="19"/>
        <v>SI</v>
      </c>
      <c r="AP57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70" s="92" t="e" vm="14">
        <f>_xlfn.XLOOKUP(año24[[#This Row],[VALORACION DEL RIESGO RESULTANTE CON CONTROLES (Riesgo residual) - INTERPRETACIÓN DEL RIESGO]], Nivel[Calsificación], Nivel[Imagen])</f>
        <v>#VALUE!</v>
      </c>
    </row>
    <row r="571" spans="2:43" ht="81.599999999999994" x14ac:dyDescent="0.2">
      <c r="B571" s="92">
        <v>562</v>
      </c>
      <c r="C571" s="92">
        <v>2024</v>
      </c>
      <c r="D571" s="92" t="s">
        <v>244</v>
      </c>
      <c r="E571" s="109" t="s">
        <v>183</v>
      </c>
      <c r="F571" s="109" t="s">
        <v>661</v>
      </c>
      <c r="G571" s="109" t="s">
        <v>323</v>
      </c>
      <c r="H571" s="92" t="s">
        <v>649</v>
      </c>
      <c r="I571" s="92" t="s">
        <v>66</v>
      </c>
      <c r="J571" s="92" t="e" vm="19">
        <f>_xlfn.XLOOKUP(año24[[#This Row],[PELIGRO -Tipo]], Tabla12[Calsificación], Tabla12[Imagen])</f>
        <v>#VALUE!</v>
      </c>
      <c r="K571" s="92" t="s">
        <v>75</v>
      </c>
      <c r="L571" s="92" t="s">
        <v>129</v>
      </c>
      <c r="M571" s="112" t="s">
        <v>429</v>
      </c>
      <c r="N571" s="112" t="s">
        <v>250</v>
      </c>
      <c r="O571" s="112">
        <v>2</v>
      </c>
      <c r="P571" s="112">
        <v>0</v>
      </c>
      <c r="Q571" s="112">
        <v>2</v>
      </c>
      <c r="R571" s="112">
        <v>8</v>
      </c>
      <c r="S571" s="92" t="s">
        <v>138</v>
      </c>
      <c r="T571" s="92" t="s">
        <v>343</v>
      </c>
      <c r="U571" s="92" t="s">
        <v>344</v>
      </c>
      <c r="V571" s="113" t="s">
        <v>345</v>
      </c>
      <c r="W571" s="113" t="s">
        <v>52</v>
      </c>
      <c r="X571" s="113" t="s">
        <v>6</v>
      </c>
      <c r="Y571" s="114" t="s">
        <v>201</v>
      </c>
      <c r="Z571" s="92">
        <f>INDEX($AS$3:$AV$6,MATCH($W571,$AR$3:$AR$6,FALSE),MATCH($Y571,AS$7:$AV$7,FALSE))</f>
        <v>6</v>
      </c>
      <c r="AA571" s="92" t="s">
        <v>254</v>
      </c>
      <c r="AB571" s="92"/>
      <c r="AC571" s="92"/>
      <c r="AD571" s="113" t="s">
        <v>346</v>
      </c>
      <c r="AE571" s="113" t="s">
        <v>347</v>
      </c>
      <c r="AF571" s="113" t="s">
        <v>258</v>
      </c>
      <c r="AG5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571" s="109" t="s">
        <v>259</v>
      </c>
      <c r="AI571" s="113" t="s">
        <v>53</v>
      </c>
      <c r="AJ571" s="113" t="s">
        <v>6</v>
      </c>
      <c r="AK571" s="114" t="s">
        <v>201</v>
      </c>
      <c r="AL571" s="92">
        <f t="shared" si="18"/>
        <v>4</v>
      </c>
      <c r="AM5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71" s="118"/>
      <c r="AO571" s="115" t="str">
        <f t="shared" si="19"/>
        <v>SI</v>
      </c>
      <c r="AP57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71" s="92" t="e" vm="14">
        <f>_xlfn.XLOOKUP(año24[[#This Row],[VALORACION DEL RIESGO RESULTANTE CON CONTROLES (Riesgo residual) - INTERPRETACIÓN DEL RIESGO]], Nivel[Calsificación], Nivel[Imagen])</f>
        <v>#VALUE!</v>
      </c>
    </row>
    <row r="572" spans="2:43" ht="81.599999999999994" x14ac:dyDescent="0.2">
      <c r="B572" s="92">
        <v>563</v>
      </c>
      <c r="C572" s="92">
        <v>2024</v>
      </c>
      <c r="D572" s="92" t="s">
        <v>244</v>
      </c>
      <c r="E572" s="109" t="s">
        <v>183</v>
      </c>
      <c r="F572" s="109" t="s">
        <v>661</v>
      </c>
      <c r="G572" s="109" t="s">
        <v>323</v>
      </c>
      <c r="H572" s="92" t="s">
        <v>408</v>
      </c>
      <c r="I572" s="92" t="s">
        <v>68</v>
      </c>
      <c r="J572" s="92" t="e" vm="17">
        <f>_xlfn.XLOOKUP(año24[[#This Row],[PELIGRO -Tipo]], Tabla12[Calsificación], Tabla12[Imagen])</f>
        <v>#VALUE!</v>
      </c>
      <c r="K572" s="92" t="s">
        <v>77</v>
      </c>
      <c r="L572" s="92" t="s">
        <v>129</v>
      </c>
      <c r="M572" s="112" t="s">
        <v>429</v>
      </c>
      <c r="N572" s="112" t="s">
        <v>250</v>
      </c>
      <c r="O572" s="112">
        <v>2</v>
      </c>
      <c r="P572" s="112">
        <v>0</v>
      </c>
      <c r="Q572" s="112">
        <v>2</v>
      </c>
      <c r="R572" s="112">
        <v>8</v>
      </c>
      <c r="S572" s="92" t="s">
        <v>138</v>
      </c>
      <c r="T572" s="92" t="s">
        <v>267</v>
      </c>
      <c r="U572" s="92" t="s">
        <v>268</v>
      </c>
      <c r="V572" s="113" t="s">
        <v>269</v>
      </c>
      <c r="W572" s="113" t="s">
        <v>53</v>
      </c>
      <c r="X572" s="113" t="s">
        <v>6</v>
      </c>
      <c r="Y572" s="114" t="s">
        <v>201</v>
      </c>
      <c r="Z572" s="92">
        <f>INDEX($AS$3:$AV$6,MATCH($W572,$AR$3:$AR$6,FALSE),MATCH($Y572,AS$7:$AV$7,FALSE))</f>
        <v>4</v>
      </c>
      <c r="AA572" s="92" t="s">
        <v>254</v>
      </c>
      <c r="AB572" s="92" t="s">
        <v>255</v>
      </c>
      <c r="AC572" s="92" t="s">
        <v>255</v>
      </c>
      <c r="AD572" s="113" t="s">
        <v>255</v>
      </c>
      <c r="AE572" s="113" t="s">
        <v>270</v>
      </c>
      <c r="AF572" s="113" t="s">
        <v>255</v>
      </c>
      <c r="AG5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72" s="109" t="s">
        <v>259</v>
      </c>
      <c r="AI572" s="113" t="s">
        <v>54</v>
      </c>
      <c r="AJ572" s="113" t="s">
        <v>6</v>
      </c>
      <c r="AK572" s="114" t="s">
        <v>201</v>
      </c>
      <c r="AL572" s="92">
        <f t="shared" si="18"/>
        <v>2</v>
      </c>
      <c r="AM5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72" s="118"/>
      <c r="AO572" s="115" t="str">
        <f t="shared" si="19"/>
        <v>SI</v>
      </c>
      <c r="AP57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72" s="92" t="e" vm="16">
        <f>_xlfn.XLOOKUP(año24[[#This Row],[VALORACION DEL RIESGO RESULTANTE CON CONTROLES (Riesgo residual) - INTERPRETACIÓN DEL RIESGO]], Nivel[Calsificación], Nivel[Imagen])</f>
        <v>#VALUE!</v>
      </c>
    </row>
    <row r="573" spans="2:43" ht="81.599999999999994" x14ac:dyDescent="0.2">
      <c r="B573" s="92">
        <v>564</v>
      </c>
      <c r="C573" s="92">
        <v>2024</v>
      </c>
      <c r="D573" s="92" t="s">
        <v>244</v>
      </c>
      <c r="E573" s="109" t="s">
        <v>183</v>
      </c>
      <c r="F573" s="109" t="s">
        <v>661</v>
      </c>
      <c r="G573" s="109" t="s">
        <v>323</v>
      </c>
      <c r="H573" s="92" t="s">
        <v>266</v>
      </c>
      <c r="I573" s="92" t="s">
        <v>68</v>
      </c>
      <c r="J573" s="92" t="e" vm="17">
        <f>_xlfn.XLOOKUP(año24[[#This Row],[PELIGRO -Tipo]], Tabla12[Calsificación], Tabla12[Imagen])</f>
        <v>#VALUE!</v>
      </c>
      <c r="K573" s="92" t="s">
        <v>101</v>
      </c>
      <c r="L573" s="92" t="s">
        <v>129</v>
      </c>
      <c r="M573" s="112" t="s">
        <v>429</v>
      </c>
      <c r="N573" s="112" t="s">
        <v>250</v>
      </c>
      <c r="O573" s="112">
        <v>2</v>
      </c>
      <c r="P573" s="112">
        <v>0</v>
      </c>
      <c r="Q573" s="112">
        <v>2</v>
      </c>
      <c r="R573" s="112">
        <v>8</v>
      </c>
      <c r="S573" s="92" t="s">
        <v>138</v>
      </c>
      <c r="T573" s="92" t="s">
        <v>267</v>
      </c>
      <c r="U573" s="92" t="s">
        <v>268</v>
      </c>
      <c r="V573" s="113" t="s">
        <v>269</v>
      </c>
      <c r="W573" s="113" t="s">
        <v>53</v>
      </c>
      <c r="X573" s="113" t="s">
        <v>6</v>
      </c>
      <c r="Y573" s="114" t="s">
        <v>201</v>
      </c>
      <c r="Z573" s="92">
        <f>INDEX($AS$3:$AV$6,MATCH($W573,$AR$3:$AR$6,FALSE),MATCH($Y573,AS$7:$AV$7,FALSE))</f>
        <v>4</v>
      </c>
      <c r="AA573" s="92" t="s">
        <v>254</v>
      </c>
      <c r="AB573" s="92" t="s">
        <v>255</v>
      </c>
      <c r="AC573" s="92" t="s">
        <v>255</v>
      </c>
      <c r="AD573" s="113" t="s">
        <v>255</v>
      </c>
      <c r="AE573" s="113" t="s">
        <v>270</v>
      </c>
      <c r="AF573" s="113" t="s">
        <v>255</v>
      </c>
      <c r="AG5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73" s="109" t="s">
        <v>259</v>
      </c>
      <c r="AI573" s="113" t="s">
        <v>54</v>
      </c>
      <c r="AJ573" s="113" t="s">
        <v>6</v>
      </c>
      <c r="AK573" s="114" t="s">
        <v>201</v>
      </c>
      <c r="AL573" s="92">
        <f t="shared" si="18"/>
        <v>2</v>
      </c>
      <c r="AM5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73" s="118"/>
      <c r="AO573" s="115" t="str">
        <f t="shared" si="19"/>
        <v>SI</v>
      </c>
      <c r="AP57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73" s="92" t="e" vm="16">
        <f>_xlfn.XLOOKUP(año24[[#This Row],[VALORACION DEL RIESGO RESULTANTE CON CONTROLES (Riesgo residual) - INTERPRETACIÓN DEL RIESGO]], Nivel[Calsificación], Nivel[Imagen])</f>
        <v>#VALUE!</v>
      </c>
    </row>
    <row r="574" spans="2:43" ht="81.599999999999994" x14ac:dyDescent="0.2">
      <c r="B574" s="92">
        <v>565</v>
      </c>
      <c r="C574" s="92">
        <v>2024</v>
      </c>
      <c r="D574" s="92" t="s">
        <v>244</v>
      </c>
      <c r="E574" s="109" t="s">
        <v>183</v>
      </c>
      <c r="F574" s="109" t="s">
        <v>661</v>
      </c>
      <c r="G574" s="109" t="s">
        <v>323</v>
      </c>
      <c r="H574" s="92" t="s">
        <v>271</v>
      </c>
      <c r="I574" s="92" t="s">
        <v>68</v>
      </c>
      <c r="J574" s="92" t="e" vm="17">
        <f>_xlfn.XLOOKUP(año24[[#This Row],[PELIGRO -Tipo]], Tabla12[Calsificación], Tabla12[Imagen])</f>
        <v>#VALUE!</v>
      </c>
      <c r="K574" s="92" t="s">
        <v>93</v>
      </c>
      <c r="L574" s="92" t="s">
        <v>129</v>
      </c>
      <c r="M574" s="112" t="s">
        <v>429</v>
      </c>
      <c r="N574" s="112" t="s">
        <v>250</v>
      </c>
      <c r="O574" s="112">
        <v>2</v>
      </c>
      <c r="P574" s="112">
        <v>0</v>
      </c>
      <c r="Q574" s="112">
        <v>2</v>
      </c>
      <c r="R574" s="112">
        <v>8</v>
      </c>
      <c r="S574" s="92" t="s">
        <v>138</v>
      </c>
      <c r="T574" s="92" t="s">
        <v>267</v>
      </c>
      <c r="U574" s="92" t="s">
        <v>268</v>
      </c>
      <c r="V574" s="113" t="s">
        <v>269</v>
      </c>
      <c r="W574" s="113" t="s">
        <v>53</v>
      </c>
      <c r="X574" s="113" t="s">
        <v>6</v>
      </c>
      <c r="Y574" s="114" t="s">
        <v>201</v>
      </c>
      <c r="Z574" s="92">
        <f>INDEX($AS$3:$AV$6,MATCH($W574,$AR$3:$AR$6,FALSE),MATCH($Y574,AS$7:$AV$7,FALSE))</f>
        <v>4</v>
      </c>
      <c r="AA574" s="92" t="s">
        <v>254</v>
      </c>
      <c r="AB574" s="92" t="s">
        <v>255</v>
      </c>
      <c r="AC574" s="92" t="s">
        <v>255</v>
      </c>
      <c r="AD574" s="113" t="s">
        <v>255</v>
      </c>
      <c r="AE574" s="113" t="s">
        <v>270</v>
      </c>
      <c r="AF574" s="113" t="s">
        <v>255</v>
      </c>
      <c r="AG5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74" s="109" t="s">
        <v>259</v>
      </c>
      <c r="AI574" s="113" t="s">
        <v>54</v>
      </c>
      <c r="AJ574" s="113" t="s">
        <v>6</v>
      </c>
      <c r="AK574" s="114" t="s">
        <v>201</v>
      </c>
      <c r="AL574" s="92">
        <f t="shared" si="18"/>
        <v>2</v>
      </c>
      <c r="AM5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74" s="118"/>
      <c r="AO574" s="115" t="str">
        <f t="shared" si="19"/>
        <v>SI</v>
      </c>
      <c r="AP57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74" s="92" t="e" vm="16">
        <f>_xlfn.XLOOKUP(año24[[#This Row],[VALORACION DEL RIESGO RESULTANTE CON CONTROLES (Riesgo residual) - INTERPRETACIÓN DEL RIESGO]], Nivel[Calsificación], Nivel[Imagen])</f>
        <v>#VALUE!</v>
      </c>
    </row>
    <row r="575" spans="2:43" ht="81.599999999999994" x14ac:dyDescent="0.2">
      <c r="B575" s="92">
        <v>566</v>
      </c>
      <c r="C575" s="92">
        <v>2024</v>
      </c>
      <c r="D575" s="92" t="s">
        <v>244</v>
      </c>
      <c r="E575" s="109" t="s">
        <v>183</v>
      </c>
      <c r="F575" s="109" t="s">
        <v>661</v>
      </c>
      <c r="G575" s="109" t="s">
        <v>323</v>
      </c>
      <c r="H575" s="92" t="s">
        <v>664</v>
      </c>
      <c r="I575" s="92" t="s">
        <v>70</v>
      </c>
      <c r="J575" s="92" t="e" vm="13">
        <f>_xlfn.XLOOKUP(año24[[#This Row],[PELIGRO -Tipo]], Tabla12[Calsificación], Tabla12[Imagen])</f>
        <v>#VALUE!</v>
      </c>
      <c r="K575" s="92" t="s">
        <v>95</v>
      </c>
      <c r="L575" s="92" t="s">
        <v>128</v>
      </c>
      <c r="M575" s="112" t="s">
        <v>429</v>
      </c>
      <c r="N575" s="112" t="s">
        <v>250</v>
      </c>
      <c r="O575" s="112">
        <v>2</v>
      </c>
      <c r="P575" s="112">
        <v>0</v>
      </c>
      <c r="Q575" s="112">
        <v>2</v>
      </c>
      <c r="R575" s="112">
        <v>8</v>
      </c>
      <c r="S575" s="92" t="s">
        <v>138</v>
      </c>
      <c r="T575" s="92"/>
      <c r="U575" s="92" t="s">
        <v>255</v>
      </c>
      <c r="V575" s="113" t="s">
        <v>665</v>
      </c>
      <c r="W575" s="113" t="s">
        <v>53</v>
      </c>
      <c r="X575" s="113" t="s">
        <v>6</v>
      </c>
      <c r="Y575" s="114" t="s">
        <v>201</v>
      </c>
      <c r="Z575" s="92">
        <f>INDEX($AS$3:$AV$6,MATCH($W575,$AR$3:$AR$6,FALSE),MATCH($Y575,AS$7:$AV$7,FALSE))</f>
        <v>4</v>
      </c>
      <c r="AA575" s="92" t="s">
        <v>254</v>
      </c>
      <c r="AB575" s="92" t="s">
        <v>255</v>
      </c>
      <c r="AC575" s="92" t="s">
        <v>255</v>
      </c>
      <c r="AD575" s="113" t="s">
        <v>255</v>
      </c>
      <c r="AE575" s="113" t="s">
        <v>666</v>
      </c>
      <c r="AF575" s="113" t="s">
        <v>258</v>
      </c>
      <c r="AG5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inspecciones                                                                                                                                                                                               * Programa de Gestión Seguridad Basada en el ComportamientoControles de EPP; Ver matriz de EPP
</v>
      </c>
      <c r="AH575" s="109" t="s">
        <v>259</v>
      </c>
      <c r="AI575" s="113" t="s">
        <v>54</v>
      </c>
      <c r="AJ575" s="113" t="s">
        <v>6</v>
      </c>
      <c r="AK575" s="114" t="s">
        <v>201</v>
      </c>
      <c r="AL575" s="92">
        <f t="shared" si="18"/>
        <v>2</v>
      </c>
      <c r="AM5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75" s="118"/>
      <c r="AO575" s="115" t="str">
        <f t="shared" si="19"/>
        <v>SI</v>
      </c>
      <c r="AP57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575" s="92" t="e" vm="16">
        <f>_xlfn.XLOOKUP(año24[[#This Row],[VALORACION DEL RIESGO RESULTANTE CON CONTROLES (Riesgo residual) - INTERPRETACIÓN DEL RIESGO]], Nivel[Calsificación], Nivel[Imagen])</f>
        <v>#VALUE!</v>
      </c>
    </row>
    <row r="576" spans="2:43" ht="122.4" x14ac:dyDescent="0.2">
      <c r="B576" s="92">
        <v>567</v>
      </c>
      <c r="C576" s="92">
        <v>2024</v>
      </c>
      <c r="D576" s="92" t="s">
        <v>244</v>
      </c>
      <c r="E576" s="109" t="s">
        <v>183</v>
      </c>
      <c r="F576" s="109" t="s">
        <v>661</v>
      </c>
      <c r="G576" s="109" t="s">
        <v>323</v>
      </c>
      <c r="H576" s="92" t="s">
        <v>605</v>
      </c>
      <c r="I576" s="92" t="s">
        <v>70</v>
      </c>
      <c r="J576" s="92" t="e" vm="13">
        <f>_xlfn.XLOOKUP(año24[[#This Row],[PELIGRO -Tipo]], Tabla12[Calsificación], Tabla12[Imagen])</f>
        <v>#VALUE!</v>
      </c>
      <c r="K576" s="92" t="s">
        <v>123</v>
      </c>
      <c r="L576" s="92" t="s">
        <v>128</v>
      </c>
      <c r="M576" s="112" t="s">
        <v>429</v>
      </c>
      <c r="N576" s="112" t="s">
        <v>250</v>
      </c>
      <c r="O576" s="112">
        <v>2</v>
      </c>
      <c r="P576" s="112">
        <v>0</v>
      </c>
      <c r="Q576" s="112">
        <v>2</v>
      </c>
      <c r="R576" s="112">
        <v>8</v>
      </c>
      <c r="S576" s="92" t="s">
        <v>138</v>
      </c>
      <c r="T576" s="92" t="s">
        <v>335</v>
      </c>
      <c r="U576" s="92" t="s">
        <v>282</v>
      </c>
      <c r="V576" s="113" t="s">
        <v>336</v>
      </c>
      <c r="W576" s="113" t="s">
        <v>51</v>
      </c>
      <c r="X576" s="113" t="s">
        <v>6</v>
      </c>
      <c r="Y576" s="114" t="s">
        <v>201</v>
      </c>
      <c r="Z576" s="92">
        <f>INDEX($AS$3:$AV$6,MATCH($W576,$AR$3:$AR$6,FALSE),MATCH($Y576,AS$7:$AV$7,FALSE))</f>
        <v>8</v>
      </c>
      <c r="AA576" s="92" t="s">
        <v>254</v>
      </c>
      <c r="AB576" s="92"/>
      <c r="AC576" s="92"/>
      <c r="AD576" s="113"/>
      <c r="AE576" s="113" t="s">
        <v>337</v>
      </c>
      <c r="AF576" s="113" t="s">
        <v>258</v>
      </c>
      <c r="AG5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576" s="109" t="s">
        <v>259</v>
      </c>
      <c r="AI576" s="113" t="s">
        <v>53</v>
      </c>
      <c r="AJ576" s="113" t="s">
        <v>6</v>
      </c>
      <c r="AK576" s="114" t="s">
        <v>201</v>
      </c>
      <c r="AL576" s="92">
        <f t="shared" si="18"/>
        <v>4</v>
      </c>
      <c r="AM5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76" s="118"/>
      <c r="AO576" s="115" t="str">
        <f t="shared" si="19"/>
        <v>SI</v>
      </c>
      <c r="AP5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76" s="92" t="e" vm="14">
        <f>_xlfn.XLOOKUP(año24[[#This Row],[VALORACION DEL RIESGO RESULTANTE CON CONTROLES (Riesgo residual) - INTERPRETACIÓN DEL RIESGO]], Nivel[Calsificación], Nivel[Imagen])</f>
        <v>#VALUE!</v>
      </c>
    </row>
    <row r="577" spans="2:43" ht="102" x14ac:dyDescent="0.2">
      <c r="B577" s="92">
        <v>568</v>
      </c>
      <c r="C577" s="92">
        <v>2024</v>
      </c>
      <c r="D577" s="92" t="s">
        <v>244</v>
      </c>
      <c r="E577" s="109" t="s">
        <v>183</v>
      </c>
      <c r="F577" s="109" t="s">
        <v>661</v>
      </c>
      <c r="G577" s="109" t="s">
        <v>323</v>
      </c>
      <c r="H577" s="92" t="s">
        <v>667</v>
      </c>
      <c r="I577" s="92" t="s">
        <v>67</v>
      </c>
      <c r="J577" s="92" t="e" vm="18">
        <f>_xlfn.XLOOKUP(año24[[#This Row],[PELIGRO -Tipo]], Tabla12[Calsificación], Tabla12[Imagen])</f>
        <v>#VALUE!</v>
      </c>
      <c r="K577" s="92" t="s">
        <v>100</v>
      </c>
      <c r="L577" s="92" t="s">
        <v>130</v>
      </c>
      <c r="M577" s="112" t="s">
        <v>429</v>
      </c>
      <c r="N577" s="112" t="s">
        <v>250</v>
      </c>
      <c r="O577" s="112">
        <v>2</v>
      </c>
      <c r="P577" s="112">
        <v>0</v>
      </c>
      <c r="Q577" s="112">
        <v>2</v>
      </c>
      <c r="R577" s="112">
        <v>8</v>
      </c>
      <c r="S577" s="92" t="s">
        <v>138</v>
      </c>
      <c r="T577" s="92" t="s">
        <v>273</v>
      </c>
      <c r="U577" s="92" t="s">
        <v>274</v>
      </c>
      <c r="V577" s="113" t="s">
        <v>275</v>
      </c>
      <c r="W577" s="113" t="s">
        <v>53</v>
      </c>
      <c r="X577" s="113" t="s">
        <v>6</v>
      </c>
      <c r="Y577" s="114" t="s">
        <v>40</v>
      </c>
      <c r="Z577" s="92">
        <f>INDEX($AS$3:$AV$6,MATCH($W577,$AR$3:$AR$6,FALSE),MATCH($Y577,AS$7:$AV$7,FALSE))</f>
        <v>6</v>
      </c>
      <c r="AA577" s="92" t="s">
        <v>254</v>
      </c>
      <c r="AB577" s="92" t="s">
        <v>255</v>
      </c>
      <c r="AC577" s="92" t="s">
        <v>255</v>
      </c>
      <c r="AD577" s="113" t="s">
        <v>255</v>
      </c>
      <c r="AE577" s="113" t="s">
        <v>276</v>
      </c>
      <c r="AF577" s="113" t="s">
        <v>258</v>
      </c>
      <c r="AG5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77" s="109" t="s">
        <v>259</v>
      </c>
      <c r="AI577" s="113" t="s">
        <v>53</v>
      </c>
      <c r="AJ577" s="113" t="s">
        <v>6</v>
      </c>
      <c r="AK577" s="114" t="s">
        <v>201</v>
      </c>
      <c r="AL577" s="92">
        <f t="shared" si="18"/>
        <v>4</v>
      </c>
      <c r="AM5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77" s="118"/>
      <c r="AO577" s="115" t="str">
        <f t="shared" si="19"/>
        <v>SI</v>
      </c>
      <c r="AP5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77" s="92" t="e" vm="14">
        <f>_xlfn.XLOOKUP(año24[[#This Row],[VALORACION DEL RIESGO RESULTANTE CON CONTROLES (Riesgo residual) - INTERPRETACIÓN DEL RIESGO]], Nivel[Calsificación], Nivel[Imagen])</f>
        <v>#VALUE!</v>
      </c>
    </row>
    <row r="578" spans="2:43" ht="102" x14ac:dyDescent="0.2">
      <c r="B578" s="92">
        <v>569</v>
      </c>
      <c r="C578" s="92">
        <v>2024</v>
      </c>
      <c r="D578" s="92" t="s">
        <v>244</v>
      </c>
      <c r="E578" s="109" t="s">
        <v>183</v>
      </c>
      <c r="F578" s="109" t="s">
        <v>661</v>
      </c>
      <c r="G578" s="109" t="s">
        <v>323</v>
      </c>
      <c r="H578" s="92" t="s">
        <v>272</v>
      </c>
      <c r="I578" s="92" t="s">
        <v>67</v>
      </c>
      <c r="J578" s="92" t="e" vm="18">
        <f>_xlfn.XLOOKUP(año24[[#This Row],[PELIGRO -Tipo]], Tabla12[Calsificación], Tabla12[Imagen])</f>
        <v>#VALUE!</v>
      </c>
      <c r="K578" s="92" t="s">
        <v>100</v>
      </c>
      <c r="L578" s="92" t="s">
        <v>130</v>
      </c>
      <c r="M578" s="112" t="s">
        <v>429</v>
      </c>
      <c r="N578" s="112" t="s">
        <v>250</v>
      </c>
      <c r="O578" s="112">
        <v>2</v>
      </c>
      <c r="P578" s="112">
        <v>0</v>
      </c>
      <c r="Q578" s="112">
        <v>2</v>
      </c>
      <c r="R578" s="112">
        <v>8</v>
      </c>
      <c r="S578" s="92" t="s">
        <v>138</v>
      </c>
      <c r="T578" s="92" t="s">
        <v>273</v>
      </c>
      <c r="U578" s="92" t="s">
        <v>274</v>
      </c>
      <c r="V578" s="113" t="s">
        <v>275</v>
      </c>
      <c r="W578" s="113" t="s">
        <v>53</v>
      </c>
      <c r="X578" s="113" t="s">
        <v>6</v>
      </c>
      <c r="Y578" s="114" t="s">
        <v>40</v>
      </c>
      <c r="Z578" s="92">
        <f>INDEX($AS$3:$AV$6,MATCH($W578,$AR$3:$AR$6,FALSE),MATCH($Y578,AS$7:$AV$7,FALSE))</f>
        <v>6</v>
      </c>
      <c r="AA578" s="92" t="s">
        <v>254</v>
      </c>
      <c r="AB578" s="92" t="s">
        <v>255</v>
      </c>
      <c r="AC578" s="92" t="s">
        <v>255</v>
      </c>
      <c r="AD578" s="113" t="s">
        <v>255</v>
      </c>
      <c r="AE578" s="113" t="s">
        <v>276</v>
      </c>
      <c r="AF578" s="113" t="s">
        <v>258</v>
      </c>
      <c r="AG5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78" s="109" t="s">
        <v>259</v>
      </c>
      <c r="AI578" s="113" t="s">
        <v>53</v>
      </c>
      <c r="AJ578" s="113" t="s">
        <v>6</v>
      </c>
      <c r="AK578" s="114" t="s">
        <v>201</v>
      </c>
      <c r="AL578" s="92">
        <f t="shared" si="18"/>
        <v>4</v>
      </c>
      <c r="AM5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78" s="118"/>
      <c r="AO578" s="115" t="str">
        <f t="shared" si="19"/>
        <v>SI</v>
      </c>
      <c r="AP57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78" s="92" t="e" vm="14">
        <f>_xlfn.XLOOKUP(año24[[#This Row],[VALORACION DEL RIESGO RESULTANTE CON CONTROLES (Riesgo residual) - INTERPRETACIÓN DEL RIESGO]], Nivel[Calsificación], Nivel[Imagen])</f>
        <v>#VALUE!</v>
      </c>
    </row>
    <row r="579" spans="2:43" ht="102" x14ac:dyDescent="0.2">
      <c r="B579" s="92">
        <v>570</v>
      </c>
      <c r="C579" s="92">
        <v>2024</v>
      </c>
      <c r="D579" s="92" t="s">
        <v>244</v>
      </c>
      <c r="E579" s="109" t="s">
        <v>183</v>
      </c>
      <c r="F579" s="109" t="s">
        <v>661</v>
      </c>
      <c r="G579" s="109" t="s">
        <v>323</v>
      </c>
      <c r="H579" s="92" t="s">
        <v>668</v>
      </c>
      <c r="I579" s="92" t="s">
        <v>69</v>
      </c>
      <c r="J579" s="92" t="e" vm="21">
        <f>_xlfn.XLOOKUP(año24[[#This Row],[PELIGRO -Tipo]], Tabla12[Calsificación], Tabla12[Imagen])</f>
        <v>#VALUE!</v>
      </c>
      <c r="K579" s="92" t="s">
        <v>78</v>
      </c>
      <c r="L579" s="92" t="s">
        <v>129</v>
      </c>
      <c r="M579" s="112" t="s">
        <v>429</v>
      </c>
      <c r="N579" s="112" t="s">
        <v>250</v>
      </c>
      <c r="O579" s="112">
        <v>2</v>
      </c>
      <c r="P579" s="112">
        <v>0</v>
      </c>
      <c r="Q579" s="112">
        <v>2</v>
      </c>
      <c r="R579" s="112">
        <v>8</v>
      </c>
      <c r="S579" s="92" t="s">
        <v>138</v>
      </c>
      <c r="T579" s="92"/>
      <c r="U579" s="92" t="s">
        <v>318</v>
      </c>
      <c r="V579" s="113" t="s">
        <v>319</v>
      </c>
      <c r="W579" s="113" t="s">
        <v>53</v>
      </c>
      <c r="X579" s="113" t="s">
        <v>6</v>
      </c>
      <c r="Y579" s="114" t="s">
        <v>40</v>
      </c>
      <c r="Z579" s="92">
        <f>INDEX($AS$3:$AV$6,MATCH($W579,$AR$3:$AR$6,FALSE),MATCH($Y579,AS$7:$AV$7,FALSE))</f>
        <v>6</v>
      </c>
      <c r="AA579" s="92" t="s">
        <v>254</v>
      </c>
      <c r="AB579" s="92" t="s">
        <v>255</v>
      </c>
      <c r="AC579" s="92" t="s">
        <v>255</v>
      </c>
      <c r="AD579" s="113" t="s">
        <v>255</v>
      </c>
      <c r="AE579" s="113" t="s">
        <v>320</v>
      </c>
      <c r="AF579" s="113" t="s">
        <v>258</v>
      </c>
      <c r="AG5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579" s="109" t="s">
        <v>259</v>
      </c>
      <c r="AI579" s="113" t="s">
        <v>53</v>
      </c>
      <c r="AJ579" s="113" t="s">
        <v>6</v>
      </c>
      <c r="AK579" s="114" t="s">
        <v>201</v>
      </c>
      <c r="AL579" s="92">
        <f t="shared" si="18"/>
        <v>4</v>
      </c>
      <c r="AM5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79" s="118"/>
      <c r="AO579" s="115" t="str">
        <f t="shared" si="19"/>
        <v>SI</v>
      </c>
      <c r="AP57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79" s="92" t="e" vm="14">
        <f>_xlfn.XLOOKUP(año24[[#This Row],[VALORACION DEL RIESGO RESULTANTE CON CONTROLES (Riesgo residual) - INTERPRETACIÓN DEL RIESGO]], Nivel[Calsificación], Nivel[Imagen])</f>
        <v>#VALUE!</v>
      </c>
    </row>
    <row r="580" spans="2:43" ht="91.8" x14ac:dyDescent="0.2">
      <c r="B580" s="92">
        <v>571</v>
      </c>
      <c r="C580" s="92">
        <v>2024</v>
      </c>
      <c r="D580" s="92" t="s">
        <v>244</v>
      </c>
      <c r="E580" s="109" t="s">
        <v>183</v>
      </c>
      <c r="F580" s="109" t="s">
        <v>661</v>
      </c>
      <c r="G580" s="109" t="s">
        <v>323</v>
      </c>
      <c r="H580" s="92" t="s">
        <v>285</v>
      </c>
      <c r="I580" s="92" t="s">
        <v>65</v>
      </c>
      <c r="J580" s="92" t="e" vm="20">
        <f>_xlfn.XLOOKUP(año24[[#This Row],[PELIGRO -Tipo]], Tabla12[Calsificación], Tabla12[Imagen])</f>
        <v>#VALUE!</v>
      </c>
      <c r="K580" s="92" t="s">
        <v>74</v>
      </c>
      <c r="L580" s="92" t="s">
        <v>129</v>
      </c>
      <c r="M580" s="112" t="s">
        <v>429</v>
      </c>
      <c r="N580" s="112" t="s">
        <v>250</v>
      </c>
      <c r="O580" s="112">
        <v>2</v>
      </c>
      <c r="P580" s="112">
        <v>0</v>
      </c>
      <c r="Q580" s="112">
        <v>2</v>
      </c>
      <c r="R580" s="112">
        <v>8</v>
      </c>
      <c r="S580" s="92" t="s">
        <v>138</v>
      </c>
      <c r="T580" s="92"/>
      <c r="U580" s="92"/>
      <c r="V580" s="113" t="s">
        <v>286</v>
      </c>
      <c r="W580" s="113" t="s">
        <v>53</v>
      </c>
      <c r="X580" s="113" t="s">
        <v>6</v>
      </c>
      <c r="Y580" s="114" t="s">
        <v>40</v>
      </c>
      <c r="Z580" s="92">
        <f>INDEX($AS$3:$AV$6,MATCH($W580,$AR$3:$AR$6,FALSE),MATCH($Y580,AS$7:$AV$7,FALSE))</f>
        <v>6</v>
      </c>
      <c r="AA580" s="92" t="s">
        <v>254</v>
      </c>
      <c r="AB580" s="92" t="s">
        <v>255</v>
      </c>
      <c r="AC580" s="92" t="s">
        <v>255</v>
      </c>
      <c r="AD580" s="113"/>
      <c r="AE580" s="113" t="s">
        <v>287</v>
      </c>
      <c r="AF580" s="113" t="s">
        <v>258</v>
      </c>
      <c r="AG5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80" s="109" t="s">
        <v>259</v>
      </c>
      <c r="AI580" s="113" t="s">
        <v>53</v>
      </c>
      <c r="AJ580" s="113" t="s">
        <v>6</v>
      </c>
      <c r="AK580" s="114" t="s">
        <v>201</v>
      </c>
      <c r="AL580" s="92">
        <f t="shared" si="18"/>
        <v>4</v>
      </c>
      <c r="AM5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80" s="118"/>
      <c r="AO580" s="115" t="str">
        <f t="shared" si="19"/>
        <v>SI</v>
      </c>
      <c r="AP58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80" s="92" t="e" vm="14">
        <f>_xlfn.XLOOKUP(año24[[#This Row],[VALORACION DEL RIESGO RESULTANTE CON CONTROLES (Riesgo residual) - INTERPRETACIÓN DEL RIESGO]], Nivel[Calsificación], Nivel[Imagen])</f>
        <v>#VALUE!</v>
      </c>
    </row>
    <row r="581" spans="2:43" ht="91.8" x14ac:dyDescent="0.2">
      <c r="B581" s="92">
        <v>572</v>
      </c>
      <c r="C581" s="92">
        <v>2024</v>
      </c>
      <c r="D581" s="92" t="s">
        <v>244</v>
      </c>
      <c r="E581" s="109" t="s">
        <v>183</v>
      </c>
      <c r="F581" s="109" t="s">
        <v>661</v>
      </c>
      <c r="G581" s="109" t="s">
        <v>323</v>
      </c>
      <c r="H581" s="92" t="s">
        <v>285</v>
      </c>
      <c r="I581" s="92" t="s">
        <v>65</v>
      </c>
      <c r="J581" s="92" t="e" vm="20">
        <f>_xlfn.XLOOKUP(año24[[#This Row],[PELIGRO -Tipo]], Tabla12[Calsificación], Tabla12[Imagen])</f>
        <v>#VALUE!</v>
      </c>
      <c r="K581" s="92" t="s">
        <v>74</v>
      </c>
      <c r="L581" s="92" t="s">
        <v>129</v>
      </c>
      <c r="M581" s="112" t="s">
        <v>429</v>
      </c>
      <c r="N581" s="112" t="s">
        <v>250</v>
      </c>
      <c r="O581" s="112">
        <v>2</v>
      </c>
      <c r="P581" s="112">
        <v>0</v>
      </c>
      <c r="Q581" s="112">
        <v>2</v>
      </c>
      <c r="R581" s="112">
        <v>8</v>
      </c>
      <c r="S581" s="92" t="s">
        <v>138</v>
      </c>
      <c r="T581" s="92"/>
      <c r="U581" s="92"/>
      <c r="V581" s="113" t="s">
        <v>286</v>
      </c>
      <c r="W581" s="113" t="s">
        <v>53</v>
      </c>
      <c r="X581" s="113" t="s">
        <v>6</v>
      </c>
      <c r="Y581" s="114" t="s">
        <v>40</v>
      </c>
      <c r="Z581" s="92">
        <f>INDEX($AS$3:$AV$6,MATCH($W581,$AR$3:$AR$6,FALSE),MATCH($Y581,AS$7:$AV$7,FALSE))</f>
        <v>6</v>
      </c>
      <c r="AA581" s="92" t="s">
        <v>254</v>
      </c>
      <c r="AB581" s="92" t="s">
        <v>255</v>
      </c>
      <c r="AC581" s="92" t="s">
        <v>255</v>
      </c>
      <c r="AD581" s="113"/>
      <c r="AE581" s="113" t="s">
        <v>287</v>
      </c>
      <c r="AF581" s="113" t="s">
        <v>258</v>
      </c>
      <c r="AG5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81" s="109" t="s">
        <v>259</v>
      </c>
      <c r="AI581" s="113" t="s">
        <v>53</v>
      </c>
      <c r="AJ581" s="113" t="s">
        <v>6</v>
      </c>
      <c r="AK581" s="114" t="s">
        <v>201</v>
      </c>
      <c r="AL581" s="92">
        <f t="shared" si="18"/>
        <v>4</v>
      </c>
      <c r="AM5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81" s="118"/>
      <c r="AO581" s="115" t="str">
        <f t="shared" si="19"/>
        <v>SI</v>
      </c>
      <c r="AP58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81" s="92" t="e" vm="14">
        <f>_xlfn.XLOOKUP(año24[[#This Row],[VALORACION DEL RIESGO RESULTANTE CON CONTROLES (Riesgo residual) - INTERPRETACIÓN DEL RIESGO]], Nivel[Calsificación], Nivel[Imagen])</f>
        <v>#VALUE!</v>
      </c>
    </row>
    <row r="582" spans="2:43" ht="234.6" x14ac:dyDescent="0.2">
      <c r="B582" s="92">
        <v>573</v>
      </c>
      <c r="C582" s="92">
        <v>2024</v>
      </c>
      <c r="D582" s="92" t="s">
        <v>244</v>
      </c>
      <c r="E582" s="109" t="s">
        <v>183</v>
      </c>
      <c r="F582" s="109" t="s">
        <v>661</v>
      </c>
      <c r="G582" s="109" t="s">
        <v>323</v>
      </c>
      <c r="H582" s="92" t="s">
        <v>281</v>
      </c>
      <c r="I582" s="92" t="s">
        <v>65</v>
      </c>
      <c r="J582" s="92" t="e" vm="20">
        <f>_xlfn.XLOOKUP(año24[[#This Row],[PELIGRO -Tipo]], Tabla12[Calsificación], Tabla12[Imagen])</f>
        <v>#VALUE!</v>
      </c>
      <c r="K582" s="92" t="s">
        <v>113</v>
      </c>
      <c r="L582" s="92" t="s">
        <v>128</v>
      </c>
      <c r="M582" s="112" t="s">
        <v>429</v>
      </c>
      <c r="N582" s="112" t="s">
        <v>250</v>
      </c>
      <c r="O582" s="112">
        <v>2</v>
      </c>
      <c r="P582" s="112">
        <v>0</v>
      </c>
      <c r="Q582" s="112">
        <v>2</v>
      </c>
      <c r="R582" s="112">
        <v>8</v>
      </c>
      <c r="S582" s="92" t="s">
        <v>138</v>
      </c>
      <c r="T582" s="92" t="s">
        <v>255</v>
      </c>
      <c r="U582" s="92" t="s">
        <v>282</v>
      </c>
      <c r="V582" s="113" t="s">
        <v>283</v>
      </c>
      <c r="W582" s="113" t="s">
        <v>53</v>
      </c>
      <c r="X582" s="113" t="s">
        <v>6</v>
      </c>
      <c r="Y582" s="114" t="s">
        <v>40</v>
      </c>
      <c r="Z582" s="92">
        <f>INDEX($AS$3:$AV$6,MATCH($W582,$AR$3:$AR$6,FALSE),MATCH($Y582,AS$7:$AV$7,FALSE))</f>
        <v>6</v>
      </c>
      <c r="AA582" s="92" t="s">
        <v>254</v>
      </c>
      <c r="AB582" s="92" t="s">
        <v>255</v>
      </c>
      <c r="AC582" s="92" t="s">
        <v>255</v>
      </c>
      <c r="AD582" s="113" t="s">
        <v>255</v>
      </c>
      <c r="AE582" s="113" t="s">
        <v>284</v>
      </c>
      <c r="AF582" s="113" t="s">
        <v>258</v>
      </c>
      <c r="AG5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582" s="109" t="s">
        <v>259</v>
      </c>
      <c r="AI582" s="113" t="s">
        <v>53</v>
      </c>
      <c r="AJ582" s="113" t="s">
        <v>6</v>
      </c>
      <c r="AK582" s="114" t="s">
        <v>201</v>
      </c>
      <c r="AL582" s="92">
        <f t="shared" si="18"/>
        <v>4</v>
      </c>
      <c r="AM5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82" s="118"/>
      <c r="AO582" s="115" t="str">
        <f t="shared" si="19"/>
        <v>SI</v>
      </c>
      <c r="AP58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82" s="92" t="e" vm="14">
        <f>_xlfn.XLOOKUP(año24[[#This Row],[VALORACION DEL RIESGO RESULTANTE CON CONTROLES (Riesgo residual) - INTERPRETACIÓN DEL RIESGO]], Nivel[Calsificación], Nivel[Imagen])</f>
        <v>#VALUE!</v>
      </c>
    </row>
    <row r="583" spans="2:43" ht="204" x14ac:dyDescent="0.2">
      <c r="B583" s="92">
        <v>574</v>
      </c>
      <c r="C583" s="92">
        <v>2024</v>
      </c>
      <c r="D583" s="92" t="s">
        <v>244</v>
      </c>
      <c r="E583" s="109" t="s">
        <v>183</v>
      </c>
      <c r="F583" s="109" t="s">
        <v>661</v>
      </c>
      <c r="G583" s="109" t="s">
        <v>323</v>
      </c>
      <c r="H583" s="92" t="s">
        <v>669</v>
      </c>
      <c r="I583" s="92" t="s">
        <v>65</v>
      </c>
      <c r="J583" s="92" t="e" vm="20">
        <f>_xlfn.XLOOKUP(año24[[#This Row],[PELIGRO -Tipo]], Tabla12[Calsificación], Tabla12[Imagen])</f>
        <v>#VALUE!</v>
      </c>
      <c r="K583" s="92" t="s">
        <v>82</v>
      </c>
      <c r="L583" s="92" t="s">
        <v>129</v>
      </c>
      <c r="M583" s="112" t="s">
        <v>429</v>
      </c>
      <c r="N583" s="112" t="s">
        <v>250</v>
      </c>
      <c r="O583" s="112">
        <v>2</v>
      </c>
      <c r="P583" s="112">
        <v>0</v>
      </c>
      <c r="Q583" s="112">
        <v>2</v>
      </c>
      <c r="R583" s="112">
        <v>8</v>
      </c>
      <c r="S583" s="92" t="s">
        <v>138</v>
      </c>
      <c r="T583" s="92" t="s">
        <v>255</v>
      </c>
      <c r="U583" s="92" t="s">
        <v>255</v>
      </c>
      <c r="V583" s="113" t="s">
        <v>638</v>
      </c>
      <c r="W583" s="113" t="s">
        <v>53</v>
      </c>
      <c r="X583" s="113" t="s">
        <v>6</v>
      </c>
      <c r="Y583" s="114" t="s">
        <v>40</v>
      </c>
      <c r="Z583" s="92">
        <f>INDEX($AS$3:$AV$6,MATCH($W583,$AR$3:$AR$6,FALSE),MATCH($Y583,AS$7:$AV$7,FALSE))</f>
        <v>6</v>
      </c>
      <c r="AA583" s="92" t="s">
        <v>254</v>
      </c>
      <c r="AB583" s="92" t="s">
        <v>255</v>
      </c>
      <c r="AC583" s="92" t="s">
        <v>255</v>
      </c>
      <c r="AD583" s="113" t="s">
        <v>255</v>
      </c>
      <c r="AE583" s="113" t="s">
        <v>639</v>
      </c>
      <c r="AF583" s="113" t="s">
        <v>258</v>
      </c>
      <c r="AG5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ComportamientoControles de EPP; Ver matriz de EPP
</v>
      </c>
      <c r="AH583" s="109" t="s">
        <v>259</v>
      </c>
      <c r="AI583" s="113" t="s">
        <v>54</v>
      </c>
      <c r="AJ583" s="113" t="s">
        <v>6</v>
      </c>
      <c r="AK583" s="114" t="s">
        <v>201</v>
      </c>
      <c r="AL583" s="92">
        <f t="shared" si="18"/>
        <v>2</v>
      </c>
      <c r="AM5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83" s="118"/>
      <c r="AO583" s="115" t="str">
        <f t="shared" si="19"/>
        <v>SI</v>
      </c>
      <c r="AP58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83" s="92" t="e" vm="16">
        <f>_xlfn.XLOOKUP(año24[[#This Row],[VALORACION DEL RIESGO RESULTANTE CON CONTROLES (Riesgo residual) - INTERPRETACIÓN DEL RIESGO]], Nivel[Calsificación], Nivel[Imagen])</f>
        <v>#VALUE!</v>
      </c>
    </row>
    <row r="584" spans="2:43" ht="132.6" x14ac:dyDescent="0.2">
      <c r="B584" s="92">
        <v>575</v>
      </c>
      <c r="C584" s="92">
        <v>2024</v>
      </c>
      <c r="D584" s="92" t="s">
        <v>244</v>
      </c>
      <c r="E584" s="109" t="s">
        <v>183</v>
      </c>
      <c r="F584" s="109" t="s">
        <v>661</v>
      </c>
      <c r="G584" s="109" t="s">
        <v>323</v>
      </c>
      <c r="H584" s="92" t="s">
        <v>670</v>
      </c>
      <c r="I584" s="92" t="s">
        <v>66</v>
      </c>
      <c r="J584" s="92" t="e" vm="19">
        <f>_xlfn.XLOOKUP(año24[[#This Row],[PELIGRO -Tipo]], Tabla12[Calsificación], Tabla12[Imagen])</f>
        <v>#VALUE!</v>
      </c>
      <c r="K584" s="92" t="s">
        <v>99</v>
      </c>
      <c r="L584" s="92" t="s">
        <v>128</v>
      </c>
      <c r="M584" s="112" t="s">
        <v>249</v>
      </c>
      <c r="N584" s="112" t="s">
        <v>250</v>
      </c>
      <c r="O584" s="112">
        <v>2</v>
      </c>
      <c r="P584" s="112">
        <v>0</v>
      </c>
      <c r="Q584" s="112">
        <v>2</v>
      </c>
      <c r="R584" s="112">
        <v>6</v>
      </c>
      <c r="S584" s="92" t="s">
        <v>138</v>
      </c>
      <c r="T584" s="92" t="s">
        <v>346</v>
      </c>
      <c r="U584" s="92" t="s">
        <v>410</v>
      </c>
      <c r="V584" s="113" t="s">
        <v>411</v>
      </c>
      <c r="W584" s="113" t="s">
        <v>53</v>
      </c>
      <c r="X584" s="113" t="s">
        <v>6</v>
      </c>
      <c r="Y584" s="114" t="s">
        <v>40</v>
      </c>
      <c r="Z584" s="92">
        <f>INDEX($AS$3:$AV$6,MATCH($W584,$AR$3:$AR$6,FALSE),MATCH($Y584,AS$7:$AV$7,FALSE))</f>
        <v>6</v>
      </c>
      <c r="AA584" s="92" t="s">
        <v>254</v>
      </c>
      <c r="AB584" s="92" t="s">
        <v>255</v>
      </c>
      <c r="AC584" s="92" t="s">
        <v>255</v>
      </c>
      <c r="AD584" s="113" t="s">
        <v>346</v>
      </c>
      <c r="AE584" s="113" t="s">
        <v>412</v>
      </c>
      <c r="AF584" s="113" t="s">
        <v>258</v>
      </c>
      <c r="AG5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584" s="109" t="s">
        <v>259</v>
      </c>
      <c r="AI584" s="113" t="s">
        <v>53</v>
      </c>
      <c r="AJ584" s="113" t="s">
        <v>6</v>
      </c>
      <c r="AK584" s="114" t="s">
        <v>201</v>
      </c>
      <c r="AL584" s="92">
        <f t="shared" si="18"/>
        <v>4</v>
      </c>
      <c r="AM5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84" s="118"/>
      <c r="AO584" s="115" t="str">
        <f t="shared" si="19"/>
        <v>SI</v>
      </c>
      <c r="AP58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84" s="92" t="e" vm="14">
        <f>_xlfn.XLOOKUP(año24[[#This Row],[VALORACION DEL RIESGO RESULTANTE CON CONTROLES (Riesgo residual) - INTERPRETACIÓN DEL RIESGO]], Nivel[Calsificación], Nivel[Imagen])</f>
        <v>#VALUE!</v>
      </c>
    </row>
    <row r="585" spans="2:43" ht="81.599999999999994" x14ac:dyDescent="0.2">
      <c r="B585" s="92">
        <v>576</v>
      </c>
      <c r="C585" s="92">
        <v>2024</v>
      </c>
      <c r="D585" s="92" t="s">
        <v>244</v>
      </c>
      <c r="E585" s="109" t="s">
        <v>183</v>
      </c>
      <c r="F585" s="109" t="s">
        <v>661</v>
      </c>
      <c r="G585" s="109" t="s">
        <v>323</v>
      </c>
      <c r="H585" s="92" t="s">
        <v>277</v>
      </c>
      <c r="I585" s="92" t="s">
        <v>68</v>
      </c>
      <c r="J585" s="92" t="e" vm="17">
        <f>_xlfn.XLOOKUP(año24[[#This Row],[PELIGRO -Tipo]], Tabla12[Calsificación], Tabla12[Imagen])</f>
        <v>#VALUE!</v>
      </c>
      <c r="K585" s="92" t="s">
        <v>85</v>
      </c>
      <c r="L585" s="92" t="s">
        <v>129</v>
      </c>
      <c r="M585" s="112" t="s">
        <v>249</v>
      </c>
      <c r="N585" s="112" t="s">
        <v>250</v>
      </c>
      <c r="O585" s="112">
        <v>2</v>
      </c>
      <c r="P585" s="112">
        <v>0</v>
      </c>
      <c r="Q585" s="112">
        <v>2</v>
      </c>
      <c r="R585" s="112">
        <v>8</v>
      </c>
      <c r="S585" s="92" t="s">
        <v>138</v>
      </c>
      <c r="T585" s="92" t="s">
        <v>267</v>
      </c>
      <c r="U585" s="92" t="s">
        <v>268</v>
      </c>
      <c r="V585" s="113" t="s">
        <v>269</v>
      </c>
      <c r="W585" s="113" t="s">
        <v>53</v>
      </c>
      <c r="X585" s="113" t="s">
        <v>6</v>
      </c>
      <c r="Y585" s="114" t="s">
        <v>201</v>
      </c>
      <c r="Z585" s="92">
        <f>INDEX($AS$3:$AV$6,MATCH($W585,$AR$3:$AR$6,FALSE),MATCH($Y585,AS$7:$AV$7,FALSE))</f>
        <v>4</v>
      </c>
      <c r="AA585" s="92" t="s">
        <v>254</v>
      </c>
      <c r="AB585" s="92" t="s">
        <v>255</v>
      </c>
      <c r="AC585" s="92" t="s">
        <v>255</v>
      </c>
      <c r="AD585" s="113" t="s">
        <v>255</v>
      </c>
      <c r="AE585" s="113" t="s">
        <v>270</v>
      </c>
      <c r="AF585" s="113" t="s">
        <v>255</v>
      </c>
      <c r="AG5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85" s="109" t="s">
        <v>259</v>
      </c>
      <c r="AI585" s="113" t="s">
        <v>54</v>
      </c>
      <c r="AJ585" s="113" t="s">
        <v>6</v>
      </c>
      <c r="AK585" s="114" t="s">
        <v>201</v>
      </c>
      <c r="AL585" s="92">
        <f t="shared" si="18"/>
        <v>2</v>
      </c>
      <c r="AM5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85" s="118"/>
      <c r="AO585" s="115" t="str">
        <f t="shared" si="19"/>
        <v>SI</v>
      </c>
      <c r="AP58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85" s="92" t="e" vm="16">
        <f>_xlfn.XLOOKUP(año24[[#This Row],[VALORACION DEL RIESGO RESULTANTE CON CONTROLES (Riesgo residual) - INTERPRETACIÓN DEL RIESGO]], Nivel[Calsificación], Nivel[Imagen])</f>
        <v>#VALUE!</v>
      </c>
    </row>
    <row r="586" spans="2:43" ht="91.8" x14ac:dyDescent="0.2">
      <c r="B586" s="92">
        <v>577</v>
      </c>
      <c r="C586" s="92">
        <v>2024</v>
      </c>
      <c r="D586" s="92" t="s">
        <v>244</v>
      </c>
      <c r="E586" s="109" t="s">
        <v>183</v>
      </c>
      <c r="F586" s="109" t="s">
        <v>661</v>
      </c>
      <c r="G586" s="109" t="s">
        <v>323</v>
      </c>
      <c r="H586" s="92" t="s">
        <v>285</v>
      </c>
      <c r="I586" s="92" t="s">
        <v>65</v>
      </c>
      <c r="J586" s="92" t="e" vm="20">
        <f>_xlfn.XLOOKUP(año24[[#This Row],[PELIGRO -Tipo]], Tabla12[Calsificación], Tabla12[Imagen])</f>
        <v>#VALUE!</v>
      </c>
      <c r="K586" s="92" t="s">
        <v>74</v>
      </c>
      <c r="L586" s="92" t="s">
        <v>129</v>
      </c>
      <c r="M586" s="112" t="s">
        <v>249</v>
      </c>
      <c r="N586" s="112" t="s">
        <v>250</v>
      </c>
      <c r="O586" s="112">
        <v>2</v>
      </c>
      <c r="P586" s="112">
        <v>0</v>
      </c>
      <c r="Q586" s="112">
        <v>2</v>
      </c>
      <c r="R586" s="112">
        <v>8</v>
      </c>
      <c r="S586" s="92" t="s">
        <v>138</v>
      </c>
      <c r="T586" s="92"/>
      <c r="U586" s="92"/>
      <c r="V586" s="113" t="s">
        <v>286</v>
      </c>
      <c r="W586" s="113" t="s">
        <v>53</v>
      </c>
      <c r="X586" s="113" t="s">
        <v>6</v>
      </c>
      <c r="Y586" s="114" t="s">
        <v>40</v>
      </c>
      <c r="Z586" s="92">
        <f>INDEX($AS$3:$AV$6,MATCH($W586,$AR$3:$AR$6,FALSE),MATCH($Y586,AS$7:$AV$7,FALSE))</f>
        <v>6</v>
      </c>
      <c r="AA586" s="92" t="s">
        <v>254</v>
      </c>
      <c r="AB586" s="92" t="s">
        <v>255</v>
      </c>
      <c r="AC586" s="92" t="s">
        <v>255</v>
      </c>
      <c r="AD586" s="113"/>
      <c r="AE586" s="113" t="s">
        <v>287</v>
      </c>
      <c r="AF586" s="113" t="s">
        <v>258</v>
      </c>
      <c r="AG5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586" s="109" t="s">
        <v>259</v>
      </c>
      <c r="AI586" s="113" t="s">
        <v>53</v>
      </c>
      <c r="AJ586" s="113" t="s">
        <v>6</v>
      </c>
      <c r="AK586" s="114" t="s">
        <v>201</v>
      </c>
      <c r="AL586" s="92">
        <f t="shared" si="18"/>
        <v>4</v>
      </c>
      <c r="AM5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86" s="118"/>
      <c r="AO586" s="115" t="str">
        <f t="shared" si="19"/>
        <v>SI</v>
      </c>
      <c r="AP58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86" s="92" t="e" vm="14">
        <f>_xlfn.XLOOKUP(año24[[#This Row],[VALORACION DEL RIESGO RESULTANTE CON CONTROLES (Riesgo residual) - INTERPRETACIÓN DEL RIESGO]], Nivel[Calsificación], Nivel[Imagen])</f>
        <v>#VALUE!</v>
      </c>
    </row>
    <row r="587" spans="2:43" ht="81.599999999999994" x14ac:dyDescent="0.2">
      <c r="B587" s="92">
        <v>578</v>
      </c>
      <c r="C587" s="92">
        <v>2024</v>
      </c>
      <c r="D587" s="92" t="s">
        <v>244</v>
      </c>
      <c r="E587" s="109" t="s">
        <v>183</v>
      </c>
      <c r="F587" s="109" t="s">
        <v>661</v>
      </c>
      <c r="G587" s="109" t="s">
        <v>323</v>
      </c>
      <c r="H587" s="92" t="s">
        <v>266</v>
      </c>
      <c r="I587" s="92" t="s">
        <v>68</v>
      </c>
      <c r="J587" s="92" t="e" vm="17">
        <f>_xlfn.XLOOKUP(año24[[#This Row],[PELIGRO -Tipo]], Tabla12[Calsificación], Tabla12[Imagen])</f>
        <v>#VALUE!</v>
      </c>
      <c r="K587" s="92" t="s">
        <v>101</v>
      </c>
      <c r="L587" s="92" t="s">
        <v>129</v>
      </c>
      <c r="M587" s="112" t="s">
        <v>249</v>
      </c>
      <c r="N587" s="112" t="s">
        <v>250</v>
      </c>
      <c r="O587" s="112">
        <v>2</v>
      </c>
      <c r="P587" s="112">
        <v>0</v>
      </c>
      <c r="Q587" s="112">
        <v>2</v>
      </c>
      <c r="R587" s="112">
        <v>8</v>
      </c>
      <c r="S587" s="92" t="s">
        <v>138</v>
      </c>
      <c r="T587" s="92" t="s">
        <v>267</v>
      </c>
      <c r="U587" s="92" t="s">
        <v>268</v>
      </c>
      <c r="V587" s="113" t="s">
        <v>269</v>
      </c>
      <c r="W587" s="113" t="s">
        <v>53</v>
      </c>
      <c r="X587" s="113" t="s">
        <v>6</v>
      </c>
      <c r="Y587" s="114" t="s">
        <v>201</v>
      </c>
      <c r="Z587" s="92">
        <f>INDEX($AS$3:$AV$6,MATCH($W587,$AR$3:$AR$6,FALSE),MATCH($Y587,AS$7:$AV$7,FALSE))</f>
        <v>4</v>
      </c>
      <c r="AA587" s="92" t="s">
        <v>254</v>
      </c>
      <c r="AB587" s="92" t="s">
        <v>255</v>
      </c>
      <c r="AC587" s="92" t="s">
        <v>255</v>
      </c>
      <c r="AD587" s="113" t="s">
        <v>255</v>
      </c>
      <c r="AE587" s="113" t="s">
        <v>270</v>
      </c>
      <c r="AF587" s="113" t="s">
        <v>255</v>
      </c>
      <c r="AG5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87" s="109" t="s">
        <v>259</v>
      </c>
      <c r="AI587" s="113" t="s">
        <v>54</v>
      </c>
      <c r="AJ587" s="113" t="s">
        <v>6</v>
      </c>
      <c r="AK587" s="114" t="s">
        <v>201</v>
      </c>
      <c r="AL587" s="92">
        <f t="shared" si="18"/>
        <v>2</v>
      </c>
      <c r="AM5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87" s="118"/>
      <c r="AO587" s="115" t="str">
        <f t="shared" si="19"/>
        <v>SI</v>
      </c>
      <c r="AP58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87" s="92" t="e" vm="16">
        <f>_xlfn.XLOOKUP(año24[[#This Row],[VALORACION DEL RIESGO RESULTANTE CON CONTROLES (Riesgo residual) - INTERPRETACIÓN DEL RIESGO]], Nivel[Calsificación], Nivel[Imagen])</f>
        <v>#VALUE!</v>
      </c>
    </row>
    <row r="588" spans="2:43" ht="81.599999999999994" x14ac:dyDescent="0.2">
      <c r="B588" s="92">
        <v>579</v>
      </c>
      <c r="C588" s="92">
        <v>2024</v>
      </c>
      <c r="D588" s="92" t="s">
        <v>244</v>
      </c>
      <c r="E588" s="109" t="s">
        <v>183</v>
      </c>
      <c r="F588" s="109" t="s">
        <v>661</v>
      </c>
      <c r="G588" s="109" t="s">
        <v>323</v>
      </c>
      <c r="H588" s="92" t="s">
        <v>271</v>
      </c>
      <c r="I588" s="92" t="s">
        <v>68</v>
      </c>
      <c r="J588" s="92" t="e" vm="17">
        <f>_xlfn.XLOOKUP(año24[[#This Row],[PELIGRO -Tipo]], Tabla12[Calsificación], Tabla12[Imagen])</f>
        <v>#VALUE!</v>
      </c>
      <c r="K588" s="92" t="s">
        <v>93</v>
      </c>
      <c r="L588" s="92" t="s">
        <v>129</v>
      </c>
      <c r="M588" s="112" t="s">
        <v>249</v>
      </c>
      <c r="N588" s="112" t="s">
        <v>250</v>
      </c>
      <c r="O588" s="112">
        <v>2</v>
      </c>
      <c r="P588" s="112">
        <v>0</v>
      </c>
      <c r="Q588" s="112">
        <v>2</v>
      </c>
      <c r="R588" s="112">
        <v>8</v>
      </c>
      <c r="S588" s="92" t="s">
        <v>138</v>
      </c>
      <c r="T588" s="92" t="s">
        <v>267</v>
      </c>
      <c r="U588" s="92" t="s">
        <v>268</v>
      </c>
      <c r="V588" s="113" t="s">
        <v>269</v>
      </c>
      <c r="W588" s="113" t="s">
        <v>53</v>
      </c>
      <c r="X588" s="113" t="s">
        <v>6</v>
      </c>
      <c r="Y588" s="114" t="s">
        <v>201</v>
      </c>
      <c r="Z588" s="92">
        <f>INDEX($AS$3:$AV$6,MATCH($W588,$AR$3:$AR$6,FALSE),MATCH($Y588,AS$7:$AV$7,FALSE))</f>
        <v>4</v>
      </c>
      <c r="AA588" s="92" t="s">
        <v>254</v>
      </c>
      <c r="AB588" s="92" t="s">
        <v>255</v>
      </c>
      <c r="AC588" s="92" t="s">
        <v>255</v>
      </c>
      <c r="AD588" s="113" t="s">
        <v>255</v>
      </c>
      <c r="AE588" s="113" t="s">
        <v>270</v>
      </c>
      <c r="AF588" s="113" t="s">
        <v>255</v>
      </c>
      <c r="AG5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88" s="109" t="s">
        <v>259</v>
      </c>
      <c r="AI588" s="113" t="s">
        <v>54</v>
      </c>
      <c r="AJ588" s="113" t="s">
        <v>6</v>
      </c>
      <c r="AK588" s="114" t="s">
        <v>201</v>
      </c>
      <c r="AL588" s="92">
        <f t="shared" si="18"/>
        <v>2</v>
      </c>
      <c r="AM5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88" s="118"/>
      <c r="AO588" s="115" t="str">
        <f t="shared" si="19"/>
        <v>SI</v>
      </c>
      <c r="AP58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88" s="92" t="e" vm="16">
        <f>_xlfn.XLOOKUP(año24[[#This Row],[VALORACION DEL RIESGO RESULTANTE CON CONTROLES (Riesgo residual) - INTERPRETACIÓN DEL RIESGO]], Nivel[Calsificación], Nivel[Imagen])</f>
        <v>#VALUE!</v>
      </c>
    </row>
    <row r="589" spans="2:43" ht="102" x14ac:dyDescent="0.2">
      <c r="B589" s="92">
        <v>580</v>
      </c>
      <c r="C589" s="92">
        <v>2024</v>
      </c>
      <c r="D589" s="92" t="s">
        <v>244</v>
      </c>
      <c r="E589" s="109" t="s">
        <v>183</v>
      </c>
      <c r="F589" s="109" t="s">
        <v>661</v>
      </c>
      <c r="G589" s="109" t="s">
        <v>323</v>
      </c>
      <c r="H589" s="92" t="s">
        <v>272</v>
      </c>
      <c r="I589" s="92" t="s">
        <v>67</v>
      </c>
      <c r="J589" s="92" t="e" vm="18">
        <f>_xlfn.XLOOKUP(año24[[#This Row],[PELIGRO -Tipo]], Tabla12[Calsificación], Tabla12[Imagen])</f>
        <v>#VALUE!</v>
      </c>
      <c r="K589" s="92" t="s">
        <v>100</v>
      </c>
      <c r="L589" s="92" t="s">
        <v>130</v>
      </c>
      <c r="M589" s="112" t="s">
        <v>249</v>
      </c>
      <c r="N589" s="112" t="s">
        <v>250</v>
      </c>
      <c r="O589" s="112">
        <v>2</v>
      </c>
      <c r="P589" s="112">
        <v>0</v>
      </c>
      <c r="Q589" s="112">
        <v>2</v>
      </c>
      <c r="R589" s="112">
        <v>8</v>
      </c>
      <c r="S589" s="92" t="s">
        <v>138</v>
      </c>
      <c r="T589" s="92" t="s">
        <v>273</v>
      </c>
      <c r="U589" s="92" t="s">
        <v>274</v>
      </c>
      <c r="V589" s="113" t="s">
        <v>275</v>
      </c>
      <c r="W589" s="113" t="s">
        <v>53</v>
      </c>
      <c r="X589" s="113" t="s">
        <v>6</v>
      </c>
      <c r="Y589" s="114" t="s">
        <v>40</v>
      </c>
      <c r="Z589" s="92">
        <f>INDEX($AS$3:$AV$6,MATCH($W589,$AR$3:$AR$6,FALSE),MATCH($Y589,AS$7:$AV$7,FALSE))</f>
        <v>6</v>
      </c>
      <c r="AA589" s="92" t="s">
        <v>254</v>
      </c>
      <c r="AB589" s="92" t="s">
        <v>255</v>
      </c>
      <c r="AC589" s="92" t="s">
        <v>255</v>
      </c>
      <c r="AD589" s="113" t="s">
        <v>255</v>
      </c>
      <c r="AE589" s="113" t="s">
        <v>276</v>
      </c>
      <c r="AF589" s="113" t="s">
        <v>258</v>
      </c>
      <c r="AG5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89" s="109" t="s">
        <v>259</v>
      </c>
      <c r="AI589" s="113" t="s">
        <v>53</v>
      </c>
      <c r="AJ589" s="113" t="s">
        <v>6</v>
      </c>
      <c r="AK589" s="114" t="s">
        <v>201</v>
      </c>
      <c r="AL589" s="92">
        <f t="shared" si="18"/>
        <v>4</v>
      </c>
      <c r="AM5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89" s="118"/>
      <c r="AO589" s="115" t="str">
        <f t="shared" si="19"/>
        <v>SI</v>
      </c>
      <c r="AP58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89" s="92" t="e" vm="14">
        <f>_xlfn.XLOOKUP(año24[[#This Row],[VALORACION DEL RIESGO RESULTANTE CON CONTROLES (Riesgo residual) - INTERPRETACIÓN DEL RIESGO]], Nivel[Calsificación], Nivel[Imagen])</f>
        <v>#VALUE!</v>
      </c>
    </row>
    <row r="590" spans="2:43" ht="244.8" x14ac:dyDescent="0.2">
      <c r="B590" s="92">
        <v>581</v>
      </c>
      <c r="C590" s="92">
        <v>2024</v>
      </c>
      <c r="D590" s="92" t="s">
        <v>244</v>
      </c>
      <c r="E590" s="109" t="s">
        <v>183</v>
      </c>
      <c r="F590" s="109" t="s">
        <v>661</v>
      </c>
      <c r="G590" s="109" t="s">
        <v>323</v>
      </c>
      <c r="H590" s="92" t="s">
        <v>671</v>
      </c>
      <c r="I590" s="92" t="s">
        <v>70</v>
      </c>
      <c r="J590" s="92" t="e" vm="13">
        <f>_xlfn.XLOOKUP(año24[[#This Row],[PELIGRO -Tipo]], Tabla12[Calsificación], Tabla12[Imagen])</f>
        <v>#VALUE!</v>
      </c>
      <c r="K590" s="92" t="s">
        <v>79</v>
      </c>
      <c r="L590" s="92" t="s">
        <v>128</v>
      </c>
      <c r="M590" s="112" t="s">
        <v>249</v>
      </c>
      <c r="N590" s="112" t="s">
        <v>250</v>
      </c>
      <c r="O590" s="112">
        <v>2</v>
      </c>
      <c r="P590" s="112">
        <v>0</v>
      </c>
      <c r="Q590" s="112">
        <v>2</v>
      </c>
      <c r="R590" s="112">
        <v>8</v>
      </c>
      <c r="S590" s="92" t="s">
        <v>138</v>
      </c>
      <c r="T590" s="92" t="s">
        <v>350</v>
      </c>
      <c r="U590" s="92" t="s">
        <v>300</v>
      </c>
      <c r="V590" s="113" t="s">
        <v>301</v>
      </c>
      <c r="W590" s="113" t="s">
        <v>52</v>
      </c>
      <c r="X590" s="113" t="s">
        <v>6</v>
      </c>
      <c r="Y590" s="114" t="s">
        <v>40</v>
      </c>
      <c r="Z590" s="92">
        <f>INDEX($AS$3:$AV$6,MATCH($W590,$AR$3:$AR$6,FALSE),MATCH($Y590,AS$7:$AV$7,FALSE))</f>
        <v>9</v>
      </c>
      <c r="AA590" s="92" t="s">
        <v>254</v>
      </c>
      <c r="AB590" s="92" t="s">
        <v>255</v>
      </c>
      <c r="AC590" s="92" t="s">
        <v>255</v>
      </c>
      <c r="AD590" s="113" t="s">
        <v>302</v>
      </c>
      <c r="AE590" s="113" t="s">
        <v>303</v>
      </c>
      <c r="AF590" s="113" t="s">
        <v>258</v>
      </c>
      <c r="AG5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90" s="109" t="s">
        <v>259</v>
      </c>
      <c r="AI590" s="113" t="s">
        <v>53</v>
      </c>
      <c r="AJ590" s="113" t="s">
        <v>6</v>
      </c>
      <c r="AK590" s="114" t="s">
        <v>201</v>
      </c>
      <c r="AL590" s="92">
        <f t="shared" ref="AL590:AL653" si="20">INDEX($AS$3:$AV$6,MATCH($AI590,$AR$3:$AR$6,FALSE),MATCH($AK590,$AS$7:$AV$7,FALSE))</f>
        <v>4</v>
      </c>
      <c r="AM5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90" s="118"/>
      <c r="AO590" s="115" t="str">
        <f t="shared" ref="AO590:AO653" si="21">IF(AL590&lt;=4,"SI",IF(AL590&gt;=5,"NO"))</f>
        <v>SI</v>
      </c>
      <c r="AP59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90" s="92" t="e" vm="14">
        <f>_xlfn.XLOOKUP(año24[[#This Row],[VALORACION DEL RIESGO RESULTANTE CON CONTROLES (Riesgo residual) - INTERPRETACIÓN DEL RIESGO]], Nivel[Calsificación], Nivel[Imagen])</f>
        <v>#VALUE!</v>
      </c>
    </row>
    <row r="591" spans="2:43" ht="244.8" x14ac:dyDescent="0.2">
      <c r="B591" s="92">
        <v>582</v>
      </c>
      <c r="C591" s="92">
        <v>2024</v>
      </c>
      <c r="D591" s="92" t="s">
        <v>244</v>
      </c>
      <c r="E591" s="109" t="s">
        <v>183</v>
      </c>
      <c r="F591" s="109" t="s">
        <v>672</v>
      </c>
      <c r="G591" s="109" t="s">
        <v>323</v>
      </c>
      <c r="H591" s="92" t="s">
        <v>673</v>
      </c>
      <c r="I591" s="92" t="s">
        <v>70</v>
      </c>
      <c r="J591" s="92" t="e" vm="13">
        <f>_xlfn.XLOOKUP(año24[[#This Row],[PELIGRO -Tipo]], Tabla12[Calsificación], Tabla12[Imagen])</f>
        <v>#VALUE!</v>
      </c>
      <c r="K591" s="92" t="s">
        <v>79</v>
      </c>
      <c r="L591" s="92" t="s">
        <v>128</v>
      </c>
      <c r="M591" s="112" t="s">
        <v>429</v>
      </c>
      <c r="N591" s="112" t="s">
        <v>250</v>
      </c>
      <c r="O591" s="112">
        <v>2</v>
      </c>
      <c r="P591" s="112">
        <v>7</v>
      </c>
      <c r="Q591" s="112">
        <v>2</v>
      </c>
      <c r="R591" s="112">
        <v>8</v>
      </c>
      <c r="S591" s="92" t="s">
        <v>138</v>
      </c>
      <c r="T591" s="92" t="s">
        <v>350</v>
      </c>
      <c r="U591" s="92" t="s">
        <v>300</v>
      </c>
      <c r="V591" s="113" t="s">
        <v>301</v>
      </c>
      <c r="W591" s="113" t="s">
        <v>52</v>
      </c>
      <c r="X591" s="113" t="s">
        <v>6</v>
      </c>
      <c r="Y591" s="114" t="s">
        <v>40</v>
      </c>
      <c r="Z591" s="92">
        <f>INDEX($AS$3:$AV$6,MATCH($W591,$AR$3:$AR$6,FALSE),MATCH($Y591,AS$7:$AV$7,FALSE))</f>
        <v>9</v>
      </c>
      <c r="AA591" s="92" t="s">
        <v>254</v>
      </c>
      <c r="AB591" s="92" t="s">
        <v>255</v>
      </c>
      <c r="AC591" s="92" t="s">
        <v>255</v>
      </c>
      <c r="AD591" s="113" t="s">
        <v>302</v>
      </c>
      <c r="AE591" s="113" t="s">
        <v>303</v>
      </c>
      <c r="AF591" s="113" t="s">
        <v>258</v>
      </c>
      <c r="AG5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91" s="109" t="s">
        <v>259</v>
      </c>
      <c r="AI591" s="113" t="s">
        <v>53</v>
      </c>
      <c r="AJ591" s="113" t="s">
        <v>6</v>
      </c>
      <c r="AK591" s="114" t="s">
        <v>201</v>
      </c>
      <c r="AL591" s="92">
        <f t="shared" si="20"/>
        <v>4</v>
      </c>
      <c r="AM5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91" s="118"/>
      <c r="AO591" s="115" t="str">
        <f t="shared" si="21"/>
        <v>SI</v>
      </c>
      <c r="AP59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91" s="92" t="e" vm="14">
        <f>_xlfn.XLOOKUP(año24[[#This Row],[VALORACION DEL RIESGO RESULTANTE CON CONTROLES (Riesgo residual) - INTERPRETACIÓN DEL RIESGO]], Nivel[Calsificación], Nivel[Imagen])</f>
        <v>#VALUE!</v>
      </c>
    </row>
    <row r="592" spans="2:43" ht="244.8" x14ac:dyDescent="0.2">
      <c r="B592" s="92">
        <v>583</v>
      </c>
      <c r="C592" s="92">
        <v>2024</v>
      </c>
      <c r="D592" s="92" t="s">
        <v>244</v>
      </c>
      <c r="E592" s="109" t="s">
        <v>183</v>
      </c>
      <c r="F592" s="109" t="s">
        <v>672</v>
      </c>
      <c r="G592" s="109" t="s">
        <v>323</v>
      </c>
      <c r="H592" s="92" t="s">
        <v>674</v>
      </c>
      <c r="I592" s="92" t="s">
        <v>70</v>
      </c>
      <c r="J592" s="92" t="e" vm="13">
        <f>_xlfn.XLOOKUP(año24[[#This Row],[PELIGRO -Tipo]], Tabla12[Calsificación], Tabla12[Imagen])</f>
        <v>#VALUE!</v>
      </c>
      <c r="K592" s="92" t="s">
        <v>79</v>
      </c>
      <c r="L592" s="92" t="s">
        <v>128</v>
      </c>
      <c r="M592" s="112" t="s">
        <v>429</v>
      </c>
      <c r="N592" s="112" t="s">
        <v>250</v>
      </c>
      <c r="O592" s="112">
        <v>2</v>
      </c>
      <c r="P592" s="112">
        <v>7</v>
      </c>
      <c r="Q592" s="112">
        <v>2</v>
      </c>
      <c r="R592" s="112">
        <v>8</v>
      </c>
      <c r="S592" s="92" t="s">
        <v>138</v>
      </c>
      <c r="T592" s="92" t="s">
        <v>350</v>
      </c>
      <c r="U592" s="92" t="s">
        <v>300</v>
      </c>
      <c r="V592" s="113" t="s">
        <v>301</v>
      </c>
      <c r="W592" s="113" t="s">
        <v>52</v>
      </c>
      <c r="X592" s="113" t="s">
        <v>6</v>
      </c>
      <c r="Y592" s="114" t="s">
        <v>40</v>
      </c>
      <c r="Z592" s="92">
        <f>INDEX($AS$3:$AV$6,MATCH($W592,$AR$3:$AR$6,FALSE),MATCH($Y592,AS$7:$AV$7,FALSE))</f>
        <v>9</v>
      </c>
      <c r="AA592" s="92" t="s">
        <v>254</v>
      </c>
      <c r="AB592" s="92" t="s">
        <v>255</v>
      </c>
      <c r="AC592" s="92" t="s">
        <v>255</v>
      </c>
      <c r="AD592" s="113" t="s">
        <v>302</v>
      </c>
      <c r="AE592" s="113" t="s">
        <v>303</v>
      </c>
      <c r="AF592" s="113" t="s">
        <v>258</v>
      </c>
      <c r="AG5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592" s="109" t="s">
        <v>259</v>
      </c>
      <c r="AI592" s="113" t="s">
        <v>53</v>
      </c>
      <c r="AJ592" s="113" t="s">
        <v>6</v>
      </c>
      <c r="AK592" s="114" t="s">
        <v>201</v>
      </c>
      <c r="AL592" s="92">
        <f t="shared" si="20"/>
        <v>4</v>
      </c>
      <c r="AM5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92" s="118"/>
      <c r="AO592" s="115" t="str">
        <f t="shared" si="21"/>
        <v>SI</v>
      </c>
      <c r="AP59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592" s="92" t="e" vm="14">
        <f>_xlfn.XLOOKUP(año24[[#This Row],[VALORACION DEL RIESGO RESULTANTE CON CONTROLES (Riesgo residual) - INTERPRETACIÓN DEL RIESGO]], Nivel[Calsificación], Nivel[Imagen])</f>
        <v>#VALUE!</v>
      </c>
    </row>
    <row r="593" spans="2:43" ht="81.599999999999994" x14ac:dyDescent="0.2">
      <c r="B593" s="92">
        <v>584</v>
      </c>
      <c r="C593" s="92">
        <v>2024</v>
      </c>
      <c r="D593" s="92" t="s">
        <v>244</v>
      </c>
      <c r="E593" s="109" t="s">
        <v>183</v>
      </c>
      <c r="F593" s="109" t="s">
        <v>672</v>
      </c>
      <c r="G593" s="109" t="s">
        <v>323</v>
      </c>
      <c r="H593" s="92" t="s">
        <v>649</v>
      </c>
      <c r="I593" s="92" t="s">
        <v>66</v>
      </c>
      <c r="J593" s="92" t="e" vm="19">
        <f>_xlfn.XLOOKUP(año24[[#This Row],[PELIGRO -Tipo]], Tabla12[Calsificación], Tabla12[Imagen])</f>
        <v>#VALUE!</v>
      </c>
      <c r="K593" s="92" t="s">
        <v>75</v>
      </c>
      <c r="L593" s="92" t="s">
        <v>129</v>
      </c>
      <c r="M593" s="112" t="s">
        <v>429</v>
      </c>
      <c r="N593" s="112" t="s">
        <v>250</v>
      </c>
      <c r="O593" s="112">
        <v>2</v>
      </c>
      <c r="P593" s="112">
        <v>7</v>
      </c>
      <c r="Q593" s="112">
        <v>2</v>
      </c>
      <c r="R593" s="112">
        <v>8</v>
      </c>
      <c r="S593" s="92" t="s">
        <v>138</v>
      </c>
      <c r="T593" s="92" t="s">
        <v>343</v>
      </c>
      <c r="U593" s="92" t="s">
        <v>344</v>
      </c>
      <c r="V593" s="113" t="s">
        <v>345</v>
      </c>
      <c r="W593" s="113" t="s">
        <v>52</v>
      </c>
      <c r="X593" s="113" t="s">
        <v>6</v>
      </c>
      <c r="Y593" s="114" t="s">
        <v>201</v>
      </c>
      <c r="Z593" s="92">
        <f>INDEX($AS$3:$AV$6,MATCH($W593,$AR$3:$AR$6,FALSE),MATCH($Y593,AS$7:$AV$7,FALSE))</f>
        <v>6</v>
      </c>
      <c r="AA593" s="92" t="s">
        <v>254</v>
      </c>
      <c r="AB593" s="92"/>
      <c r="AC593" s="92"/>
      <c r="AD593" s="113" t="s">
        <v>346</v>
      </c>
      <c r="AE593" s="113" t="s">
        <v>347</v>
      </c>
      <c r="AF593" s="113" t="s">
        <v>258</v>
      </c>
      <c r="AG5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593" s="109" t="s">
        <v>259</v>
      </c>
      <c r="AI593" s="113" t="s">
        <v>53</v>
      </c>
      <c r="AJ593" s="113" t="s">
        <v>6</v>
      </c>
      <c r="AK593" s="114" t="s">
        <v>201</v>
      </c>
      <c r="AL593" s="92">
        <f t="shared" si="20"/>
        <v>4</v>
      </c>
      <c r="AM5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93" s="118"/>
      <c r="AO593" s="115" t="str">
        <f t="shared" si="21"/>
        <v>SI</v>
      </c>
      <c r="AP59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593" s="92" t="e" vm="14">
        <f>_xlfn.XLOOKUP(año24[[#This Row],[VALORACION DEL RIESGO RESULTANTE CON CONTROLES (Riesgo residual) - INTERPRETACIÓN DEL RIESGO]], Nivel[Calsificación], Nivel[Imagen])</f>
        <v>#VALUE!</v>
      </c>
    </row>
    <row r="594" spans="2:43" ht="81.599999999999994" x14ac:dyDescent="0.2">
      <c r="B594" s="92">
        <v>585</v>
      </c>
      <c r="C594" s="92">
        <v>2024</v>
      </c>
      <c r="D594" s="92" t="s">
        <v>244</v>
      </c>
      <c r="E594" s="109" t="s">
        <v>183</v>
      </c>
      <c r="F594" s="109" t="s">
        <v>672</v>
      </c>
      <c r="G594" s="109" t="s">
        <v>323</v>
      </c>
      <c r="H594" s="92" t="s">
        <v>408</v>
      </c>
      <c r="I594" s="92" t="s">
        <v>68</v>
      </c>
      <c r="J594" s="92" t="e" vm="17">
        <f>_xlfn.XLOOKUP(año24[[#This Row],[PELIGRO -Tipo]], Tabla12[Calsificación], Tabla12[Imagen])</f>
        <v>#VALUE!</v>
      </c>
      <c r="K594" s="92" t="s">
        <v>77</v>
      </c>
      <c r="L594" s="92" t="s">
        <v>129</v>
      </c>
      <c r="M594" s="112" t="s">
        <v>429</v>
      </c>
      <c r="N594" s="112" t="s">
        <v>250</v>
      </c>
      <c r="O594" s="112">
        <v>2</v>
      </c>
      <c r="P594" s="112">
        <v>7</v>
      </c>
      <c r="Q594" s="112">
        <v>2</v>
      </c>
      <c r="R594" s="112">
        <v>8</v>
      </c>
      <c r="S594" s="92" t="s">
        <v>138</v>
      </c>
      <c r="T594" s="92" t="s">
        <v>267</v>
      </c>
      <c r="U594" s="92" t="s">
        <v>268</v>
      </c>
      <c r="V594" s="113" t="s">
        <v>269</v>
      </c>
      <c r="W594" s="113" t="s">
        <v>53</v>
      </c>
      <c r="X594" s="113" t="s">
        <v>6</v>
      </c>
      <c r="Y594" s="114" t="s">
        <v>201</v>
      </c>
      <c r="Z594" s="92">
        <f>INDEX($AS$3:$AV$6,MATCH($W594,$AR$3:$AR$6,FALSE),MATCH($Y594,AS$7:$AV$7,FALSE))</f>
        <v>4</v>
      </c>
      <c r="AA594" s="92" t="s">
        <v>254</v>
      </c>
      <c r="AB594" s="92" t="s">
        <v>255</v>
      </c>
      <c r="AC594" s="92" t="s">
        <v>255</v>
      </c>
      <c r="AD594" s="113" t="s">
        <v>255</v>
      </c>
      <c r="AE594" s="113" t="s">
        <v>270</v>
      </c>
      <c r="AF594" s="113" t="s">
        <v>255</v>
      </c>
      <c r="AG5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94" s="109" t="s">
        <v>259</v>
      </c>
      <c r="AI594" s="113" t="s">
        <v>54</v>
      </c>
      <c r="AJ594" s="113" t="s">
        <v>6</v>
      </c>
      <c r="AK594" s="114" t="s">
        <v>201</v>
      </c>
      <c r="AL594" s="92">
        <f t="shared" si="20"/>
        <v>2</v>
      </c>
      <c r="AM5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94" s="118"/>
      <c r="AO594" s="115" t="str">
        <f t="shared" si="21"/>
        <v>SI</v>
      </c>
      <c r="AP59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94" s="92" t="e" vm="16">
        <f>_xlfn.XLOOKUP(año24[[#This Row],[VALORACION DEL RIESGO RESULTANTE CON CONTROLES (Riesgo residual) - INTERPRETACIÓN DEL RIESGO]], Nivel[Calsificación], Nivel[Imagen])</f>
        <v>#VALUE!</v>
      </c>
    </row>
    <row r="595" spans="2:43" ht="81.599999999999994" x14ac:dyDescent="0.2">
      <c r="B595" s="92">
        <v>586</v>
      </c>
      <c r="C595" s="92">
        <v>2024</v>
      </c>
      <c r="D595" s="92" t="s">
        <v>244</v>
      </c>
      <c r="E595" s="109" t="s">
        <v>183</v>
      </c>
      <c r="F595" s="109" t="s">
        <v>672</v>
      </c>
      <c r="G595" s="109" t="s">
        <v>323</v>
      </c>
      <c r="H595" s="92" t="s">
        <v>266</v>
      </c>
      <c r="I595" s="92" t="s">
        <v>68</v>
      </c>
      <c r="J595" s="92" t="e" vm="17">
        <f>_xlfn.XLOOKUP(año24[[#This Row],[PELIGRO -Tipo]], Tabla12[Calsificación], Tabla12[Imagen])</f>
        <v>#VALUE!</v>
      </c>
      <c r="K595" s="92" t="s">
        <v>101</v>
      </c>
      <c r="L595" s="92" t="s">
        <v>129</v>
      </c>
      <c r="M595" s="112" t="s">
        <v>429</v>
      </c>
      <c r="N595" s="112" t="s">
        <v>250</v>
      </c>
      <c r="O595" s="112">
        <v>2</v>
      </c>
      <c r="P595" s="112">
        <v>7</v>
      </c>
      <c r="Q595" s="112">
        <v>2</v>
      </c>
      <c r="R595" s="112">
        <v>8</v>
      </c>
      <c r="S595" s="92" t="s">
        <v>138</v>
      </c>
      <c r="T595" s="92" t="s">
        <v>267</v>
      </c>
      <c r="U595" s="92" t="s">
        <v>268</v>
      </c>
      <c r="V595" s="113" t="s">
        <v>269</v>
      </c>
      <c r="W595" s="113" t="s">
        <v>53</v>
      </c>
      <c r="X595" s="113" t="s">
        <v>6</v>
      </c>
      <c r="Y595" s="114" t="s">
        <v>201</v>
      </c>
      <c r="Z595" s="92">
        <f>INDEX($AS$3:$AV$6,MATCH($W595,$AR$3:$AR$6,FALSE),MATCH($Y595,AS$7:$AV$7,FALSE))</f>
        <v>4</v>
      </c>
      <c r="AA595" s="92" t="s">
        <v>254</v>
      </c>
      <c r="AB595" s="92" t="s">
        <v>255</v>
      </c>
      <c r="AC595" s="92" t="s">
        <v>255</v>
      </c>
      <c r="AD595" s="113" t="s">
        <v>255</v>
      </c>
      <c r="AE595" s="113" t="s">
        <v>270</v>
      </c>
      <c r="AF595" s="113" t="s">
        <v>255</v>
      </c>
      <c r="AG5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95" s="109" t="s">
        <v>259</v>
      </c>
      <c r="AI595" s="113" t="s">
        <v>54</v>
      </c>
      <c r="AJ595" s="113" t="s">
        <v>6</v>
      </c>
      <c r="AK595" s="114" t="s">
        <v>201</v>
      </c>
      <c r="AL595" s="92">
        <f t="shared" si="20"/>
        <v>2</v>
      </c>
      <c r="AM5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95" s="118"/>
      <c r="AO595" s="115" t="str">
        <f t="shared" si="21"/>
        <v>SI</v>
      </c>
      <c r="AP59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95" s="92" t="e" vm="16">
        <f>_xlfn.XLOOKUP(año24[[#This Row],[VALORACION DEL RIESGO RESULTANTE CON CONTROLES (Riesgo residual) - INTERPRETACIÓN DEL RIESGO]], Nivel[Calsificación], Nivel[Imagen])</f>
        <v>#VALUE!</v>
      </c>
    </row>
    <row r="596" spans="2:43" ht="81.599999999999994" x14ac:dyDescent="0.2">
      <c r="B596" s="92">
        <v>587</v>
      </c>
      <c r="C596" s="92">
        <v>2024</v>
      </c>
      <c r="D596" s="92" t="s">
        <v>244</v>
      </c>
      <c r="E596" s="109" t="s">
        <v>183</v>
      </c>
      <c r="F596" s="109" t="s">
        <v>672</v>
      </c>
      <c r="G596" s="109" t="s">
        <v>323</v>
      </c>
      <c r="H596" s="92" t="s">
        <v>271</v>
      </c>
      <c r="I596" s="92" t="s">
        <v>68</v>
      </c>
      <c r="J596" s="92" t="e" vm="17">
        <f>_xlfn.XLOOKUP(año24[[#This Row],[PELIGRO -Tipo]], Tabla12[Calsificación], Tabla12[Imagen])</f>
        <v>#VALUE!</v>
      </c>
      <c r="K596" s="92" t="s">
        <v>93</v>
      </c>
      <c r="L596" s="92" t="s">
        <v>129</v>
      </c>
      <c r="M596" s="112" t="s">
        <v>429</v>
      </c>
      <c r="N596" s="112" t="s">
        <v>250</v>
      </c>
      <c r="O596" s="112">
        <v>2</v>
      </c>
      <c r="P596" s="112">
        <v>7</v>
      </c>
      <c r="Q596" s="112">
        <v>2</v>
      </c>
      <c r="R596" s="112">
        <v>8</v>
      </c>
      <c r="S596" s="92" t="s">
        <v>138</v>
      </c>
      <c r="T596" s="92" t="s">
        <v>267</v>
      </c>
      <c r="U596" s="92" t="s">
        <v>268</v>
      </c>
      <c r="V596" s="113" t="s">
        <v>269</v>
      </c>
      <c r="W596" s="113" t="s">
        <v>53</v>
      </c>
      <c r="X596" s="113" t="s">
        <v>6</v>
      </c>
      <c r="Y596" s="114" t="s">
        <v>201</v>
      </c>
      <c r="Z596" s="92">
        <f>INDEX($AS$3:$AV$6,MATCH($W596,$AR$3:$AR$6,FALSE),MATCH($Y596,AS$7:$AV$7,FALSE))</f>
        <v>4</v>
      </c>
      <c r="AA596" s="92" t="s">
        <v>254</v>
      </c>
      <c r="AB596" s="92" t="s">
        <v>255</v>
      </c>
      <c r="AC596" s="92" t="s">
        <v>255</v>
      </c>
      <c r="AD596" s="113" t="s">
        <v>255</v>
      </c>
      <c r="AE596" s="113" t="s">
        <v>270</v>
      </c>
      <c r="AF596" s="113" t="s">
        <v>255</v>
      </c>
      <c r="AG5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96" s="109" t="s">
        <v>259</v>
      </c>
      <c r="AI596" s="113" t="s">
        <v>54</v>
      </c>
      <c r="AJ596" s="113" t="s">
        <v>6</v>
      </c>
      <c r="AK596" s="114" t="s">
        <v>201</v>
      </c>
      <c r="AL596" s="92">
        <f t="shared" si="20"/>
        <v>2</v>
      </c>
      <c r="AM5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96" s="118"/>
      <c r="AO596" s="115" t="str">
        <f t="shared" si="21"/>
        <v>SI</v>
      </c>
      <c r="AP59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96" s="92" t="e" vm="16">
        <f>_xlfn.XLOOKUP(año24[[#This Row],[VALORACION DEL RIESGO RESULTANTE CON CONTROLES (Riesgo residual) - INTERPRETACIÓN DEL RIESGO]], Nivel[Calsificación], Nivel[Imagen])</f>
        <v>#VALUE!</v>
      </c>
    </row>
    <row r="597" spans="2:43" ht="81.599999999999994" x14ac:dyDescent="0.2">
      <c r="B597" s="92">
        <v>588</v>
      </c>
      <c r="C597" s="92">
        <v>2024</v>
      </c>
      <c r="D597" s="92" t="s">
        <v>244</v>
      </c>
      <c r="E597" s="109" t="s">
        <v>183</v>
      </c>
      <c r="F597" s="109" t="s">
        <v>672</v>
      </c>
      <c r="G597" s="109" t="s">
        <v>323</v>
      </c>
      <c r="H597" s="92" t="s">
        <v>277</v>
      </c>
      <c r="I597" s="92" t="s">
        <v>68</v>
      </c>
      <c r="J597" s="92" t="e" vm="17">
        <f>_xlfn.XLOOKUP(año24[[#This Row],[PELIGRO -Tipo]], Tabla12[Calsificación], Tabla12[Imagen])</f>
        <v>#VALUE!</v>
      </c>
      <c r="K597" s="92" t="s">
        <v>85</v>
      </c>
      <c r="L597" s="92" t="s">
        <v>129</v>
      </c>
      <c r="M597" s="112" t="s">
        <v>429</v>
      </c>
      <c r="N597" s="112" t="s">
        <v>250</v>
      </c>
      <c r="O597" s="112">
        <v>2</v>
      </c>
      <c r="P597" s="112">
        <v>7</v>
      </c>
      <c r="Q597" s="112">
        <v>2</v>
      </c>
      <c r="R597" s="112">
        <v>8</v>
      </c>
      <c r="S597" s="92" t="s">
        <v>138</v>
      </c>
      <c r="T597" s="92" t="s">
        <v>267</v>
      </c>
      <c r="U597" s="92" t="s">
        <v>268</v>
      </c>
      <c r="V597" s="113" t="s">
        <v>269</v>
      </c>
      <c r="W597" s="113" t="s">
        <v>53</v>
      </c>
      <c r="X597" s="113" t="s">
        <v>6</v>
      </c>
      <c r="Y597" s="114" t="s">
        <v>201</v>
      </c>
      <c r="Z597" s="92">
        <f>INDEX($AS$3:$AV$6,MATCH($W597,$AR$3:$AR$6,FALSE),MATCH($Y597,AS$7:$AV$7,FALSE))</f>
        <v>4</v>
      </c>
      <c r="AA597" s="92" t="s">
        <v>254</v>
      </c>
      <c r="AB597" s="92" t="s">
        <v>255</v>
      </c>
      <c r="AC597" s="92" t="s">
        <v>255</v>
      </c>
      <c r="AD597" s="113" t="s">
        <v>255</v>
      </c>
      <c r="AE597" s="113" t="s">
        <v>270</v>
      </c>
      <c r="AF597" s="113" t="s">
        <v>255</v>
      </c>
      <c r="AG5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597" s="109" t="s">
        <v>259</v>
      </c>
      <c r="AI597" s="113" t="s">
        <v>54</v>
      </c>
      <c r="AJ597" s="113" t="s">
        <v>6</v>
      </c>
      <c r="AK597" s="114" t="s">
        <v>201</v>
      </c>
      <c r="AL597" s="92">
        <f t="shared" si="20"/>
        <v>2</v>
      </c>
      <c r="AM5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597" s="118"/>
      <c r="AO597" s="115" t="str">
        <f t="shared" si="21"/>
        <v>SI</v>
      </c>
      <c r="AP59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597" s="92" t="e" vm="16">
        <f>_xlfn.XLOOKUP(año24[[#This Row],[VALORACION DEL RIESGO RESULTANTE CON CONTROLES (Riesgo residual) - INTERPRETACIÓN DEL RIESGO]], Nivel[Calsificación], Nivel[Imagen])</f>
        <v>#VALUE!</v>
      </c>
    </row>
    <row r="598" spans="2:43" ht="102" x14ac:dyDescent="0.2">
      <c r="B598" s="92">
        <v>589</v>
      </c>
      <c r="C598" s="92">
        <v>2024</v>
      </c>
      <c r="D598" s="92" t="s">
        <v>244</v>
      </c>
      <c r="E598" s="109" t="s">
        <v>183</v>
      </c>
      <c r="F598" s="109" t="s">
        <v>672</v>
      </c>
      <c r="G598" s="109" t="s">
        <v>323</v>
      </c>
      <c r="H598" s="92" t="s">
        <v>675</v>
      </c>
      <c r="I598" s="92" t="s">
        <v>67</v>
      </c>
      <c r="J598" s="92" t="e" vm="18">
        <f>_xlfn.XLOOKUP(año24[[#This Row],[PELIGRO -Tipo]], Tabla12[Calsificación], Tabla12[Imagen])</f>
        <v>#VALUE!</v>
      </c>
      <c r="K598" s="92" t="s">
        <v>100</v>
      </c>
      <c r="L598" s="92" t="s">
        <v>130</v>
      </c>
      <c r="M598" s="112" t="s">
        <v>429</v>
      </c>
      <c r="N598" s="112" t="s">
        <v>250</v>
      </c>
      <c r="O598" s="112">
        <v>2</v>
      </c>
      <c r="P598" s="112">
        <v>7</v>
      </c>
      <c r="Q598" s="112">
        <v>2</v>
      </c>
      <c r="R598" s="112">
        <v>8</v>
      </c>
      <c r="S598" s="92" t="s">
        <v>138</v>
      </c>
      <c r="T598" s="92" t="s">
        <v>273</v>
      </c>
      <c r="U598" s="92" t="s">
        <v>274</v>
      </c>
      <c r="V598" s="113" t="s">
        <v>275</v>
      </c>
      <c r="W598" s="113" t="s">
        <v>53</v>
      </c>
      <c r="X598" s="113" t="s">
        <v>6</v>
      </c>
      <c r="Y598" s="114" t="s">
        <v>40</v>
      </c>
      <c r="Z598" s="92">
        <f>INDEX($AS$3:$AV$6,MATCH($W598,$AR$3:$AR$6,FALSE),MATCH($Y598,AS$7:$AV$7,FALSE))</f>
        <v>6</v>
      </c>
      <c r="AA598" s="92" t="s">
        <v>254</v>
      </c>
      <c r="AB598" s="92" t="s">
        <v>255</v>
      </c>
      <c r="AC598" s="92" t="s">
        <v>255</v>
      </c>
      <c r="AD598" s="113" t="s">
        <v>255</v>
      </c>
      <c r="AE598" s="113" t="s">
        <v>276</v>
      </c>
      <c r="AF598" s="113" t="s">
        <v>258</v>
      </c>
      <c r="AG5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98" s="109" t="s">
        <v>259</v>
      </c>
      <c r="AI598" s="113" t="s">
        <v>53</v>
      </c>
      <c r="AJ598" s="113" t="s">
        <v>6</v>
      </c>
      <c r="AK598" s="114" t="s">
        <v>201</v>
      </c>
      <c r="AL598" s="92">
        <f t="shared" si="20"/>
        <v>4</v>
      </c>
      <c r="AM5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98" s="118"/>
      <c r="AO598" s="115" t="str">
        <f t="shared" si="21"/>
        <v>SI</v>
      </c>
      <c r="AP59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98" s="92" t="e" vm="14">
        <f>_xlfn.XLOOKUP(año24[[#This Row],[VALORACION DEL RIESGO RESULTANTE CON CONTROLES (Riesgo residual) - INTERPRETACIÓN DEL RIESGO]], Nivel[Calsificación], Nivel[Imagen])</f>
        <v>#VALUE!</v>
      </c>
    </row>
    <row r="599" spans="2:43" ht="102" x14ac:dyDescent="0.2">
      <c r="B599" s="92">
        <v>590</v>
      </c>
      <c r="C599" s="92">
        <v>2024</v>
      </c>
      <c r="D599" s="92" t="s">
        <v>244</v>
      </c>
      <c r="E599" s="109" t="s">
        <v>183</v>
      </c>
      <c r="F599" s="109" t="s">
        <v>672</v>
      </c>
      <c r="G599" s="109" t="s">
        <v>323</v>
      </c>
      <c r="H599" s="92" t="s">
        <v>272</v>
      </c>
      <c r="I599" s="92" t="s">
        <v>67</v>
      </c>
      <c r="J599" s="92" t="e" vm="18">
        <f>_xlfn.XLOOKUP(año24[[#This Row],[PELIGRO -Tipo]], Tabla12[Calsificación], Tabla12[Imagen])</f>
        <v>#VALUE!</v>
      </c>
      <c r="K599" s="92" t="s">
        <v>100</v>
      </c>
      <c r="L599" s="92" t="s">
        <v>130</v>
      </c>
      <c r="M599" s="112" t="s">
        <v>429</v>
      </c>
      <c r="N599" s="112" t="s">
        <v>250</v>
      </c>
      <c r="O599" s="112">
        <v>2</v>
      </c>
      <c r="P599" s="112">
        <v>7</v>
      </c>
      <c r="Q599" s="112">
        <v>2</v>
      </c>
      <c r="R599" s="112">
        <v>8</v>
      </c>
      <c r="S599" s="92" t="s">
        <v>138</v>
      </c>
      <c r="T599" s="92" t="s">
        <v>273</v>
      </c>
      <c r="U599" s="92" t="s">
        <v>274</v>
      </c>
      <c r="V599" s="113" t="s">
        <v>275</v>
      </c>
      <c r="W599" s="113" t="s">
        <v>53</v>
      </c>
      <c r="X599" s="113" t="s">
        <v>6</v>
      </c>
      <c r="Y599" s="114" t="s">
        <v>40</v>
      </c>
      <c r="Z599" s="92">
        <f>INDEX($AS$3:$AV$6,MATCH($W599,$AR$3:$AR$6,FALSE),MATCH($Y599,AS$7:$AV$7,FALSE))</f>
        <v>6</v>
      </c>
      <c r="AA599" s="92" t="s">
        <v>254</v>
      </c>
      <c r="AB599" s="92" t="s">
        <v>255</v>
      </c>
      <c r="AC599" s="92" t="s">
        <v>255</v>
      </c>
      <c r="AD599" s="113" t="s">
        <v>255</v>
      </c>
      <c r="AE599" s="113" t="s">
        <v>276</v>
      </c>
      <c r="AF599" s="113" t="s">
        <v>258</v>
      </c>
      <c r="AG5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599" s="109" t="s">
        <v>259</v>
      </c>
      <c r="AI599" s="113" t="s">
        <v>53</v>
      </c>
      <c r="AJ599" s="113" t="s">
        <v>6</v>
      </c>
      <c r="AK599" s="114" t="s">
        <v>201</v>
      </c>
      <c r="AL599" s="92">
        <f t="shared" si="20"/>
        <v>4</v>
      </c>
      <c r="AM5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599" s="118"/>
      <c r="AO599" s="115" t="str">
        <f t="shared" si="21"/>
        <v>SI</v>
      </c>
      <c r="AP59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599" s="92" t="e" vm="14">
        <f>_xlfn.XLOOKUP(año24[[#This Row],[VALORACION DEL RIESGO RESULTANTE CON CONTROLES (Riesgo residual) - INTERPRETACIÓN DEL RIESGO]], Nivel[Calsificación], Nivel[Imagen])</f>
        <v>#VALUE!</v>
      </c>
    </row>
    <row r="600" spans="2:43" ht="132.6" x14ac:dyDescent="0.2">
      <c r="B600" s="92">
        <v>591</v>
      </c>
      <c r="C600" s="92">
        <v>2024</v>
      </c>
      <c r="D600" s="92" t="s">
        <v>244</v>
      </c>
      <c r="E600" s="109" t="s">
        <v>183</v>
      </c>
      <c r="F600" s="109" t="s">
        <v>672</v>
      </c>
      <c r="G600" s="109" t="s">
        <v>323</v>
      </c>
      <c r="H600" s="92" t="s">
        <v>676</v>
      </c>
      <c r="I600" s="92" t="s">
        <v>70</v>
      </c>
      <c r="J600" s="92" t="e" vm="13">
        <f>_xlfn.XLOOKUP(año24[[#This Row],[PELIGRO -Tipo]], Tabla12[Calsificación], Tabla12[Imagen])</f>
        <v>#VALUE!</v>
      </c>
      <c r="K600" s="92" t="s">
        <v>103</v>
      </c>
      <c r="L600" s="92" t="s">
        <v>128</v>
      </c>
      <c r="M600" s="112" t="s">
        <v>429</v>
      </c>
      <c r="N600" s="112" t="s">
        <v>250</v>
      </c>
      <c r="O600" s="112">
        <v>2</v>
      </c>
      <c r="P600" s="112">
        <v>7</v>
      </c>
      <c r="Q600" s="112">
        <v>2</v>
      </c>
      <c r="R600" s="112">
        <v>8</v>
      </c>
      <c r="S600" s="92" t="s">
        <v>138</v>
      </c>
      <c r="T600" s="92" t="s">
        <v>289</v>
      </c>
      <c r="U600" s="92" t="s">
        <v>290</v>
      </c>
      <c r="V600" s="113" t="s">
        <v>291</v>
      </c>
      <c r="W600" s="113" t="s">
        <v>51</v>
      </c>
      <c r="X600" s="113" t="s">
        <v>6</v>
      </c>
      <c r="Y600" s="114" t="s">
        <v>201</v>
      </c>
      <c r="Z600" s="92">
        <f>INDEX($AS$3:$AV$6,MATCH($W600,$AR$3:$AR$6,FALSE),MATCH($Y600,AS$7:$AV$7,FALSE))</f>
        <v>8</v>
      </c>
      <c r="AA600" s="92" t="s">
        <v>254</v>
      </c>
      <c r="AB600" s="92" t="s">
        <v>255</v>
      </c>
      <c r="AC600" s="92" t="s">
        <v>255</v>
      </c>
      <c r="AD600" s="113" t="s">
        <v>255</v>
      </c>
      <c r="AE600" s="113" t="s">
        <v>292</v>
      </c>
      <c r="AF600" s="113" t="s">
        <v>258</v>
      </c>
      <c r="AG6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00" s="109" t="s">
        <v>259</v>
      </c>
      <c r="AI600" s="113" t="s">
        <v>51</v>
      </c>
      <c r="AJ600" s="113" t="s">
        <v>6</v>
      </c>
      <c r="AK600" s="114" t="s">
        <v>46</v>
      </c>
      <c r="AL600" s="92">
        <f t="shared" si="20"/>
        <v>4</v>
      </c>
      <c r="AM6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0" s="118"/>
      <c r="AO600" s="115" t="str">
        <f t="shared" si="21"/>
        <v>SI</v>
      </c>
      <c r="AP60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00" s="92" t="e" vm="14">
        <f>_xlfn.XLOOKUP(año24[[#This Row],[VALORACION DEL RIESGO RESULTANTE CON CONTROLES (Riesgo residual) - INTERPRETACIÓN DEL RIESGO]], Nivel[Calsificación], Nivel[Imagen])</f>
        <v>#VALUE!</v>
      </c>
    </row>
    <row r="601" spans="2:43" ht="102" x14ac:dyDescent="0.2">
      <c r="B601" s="92">
        <v>592</v>
      </c>
      <c r="C601" s="92">
        <v>2024</v>
      </c>
      <c r="D601" s="92" t="s">
        <v>244</v>
      </c>
      <c r="E601" s="109" t="s">
        <v>183</v>
      </c>
      <c r="F601" s="109" t="s">
        <v>672</v>
      </c>
      <c r="G601" s="109" t="s">
        <v>323</v>
      </c>
      <c r="H601" s="92" t="s">
        <v>430</v>
      </c>
      <c r="I601" s="92" t="s">
        <v>69</v>
      </c>
      <c r="J601" s="92" t="e" vm="21">
        <f>_xlfn.XLOOKUP(año24[[#This Row],[PELIGRO -Tipo]], Tabla12[Calsificación], Tabla12[Imagen])</f>
        <v>#VALUE!</v>
      </c>
      <c r="K601" s="92" t="s">
        <v>78</v>
      </c>
      <c r="L601" s="92" t="s">
        <v>129</v>
      </c>
      <c r="M601" s="112" t="s">
        <v>429</v>
      </c>
      <c r="N601" s="112" t="s">
        <v>250</v>
      </c>
      <c r="O601" s="112">
        <v>2</v>
      </c>
      <c r="P601" s="112">
        <v>7</v>
      </c>
      <c r="Q601" s="112">
        <v>2</v>
      </c>
      <c r="R601" s="112">
        <v>8</v>
      </c>
      <c r="S601" s="92" t="s">
        <v>138</v>
      </c>
      <c r="T601" s="92"/>
      <c r="U601" s="92" t="s">
        <v>318</v>
      </c>
      <c r="V601" s="113" t="s">
        <v>319</v>
      </c>
      <c r="W601" s="113" t="s">
        <v>53</v>
      </c>
      <c r="X601" s="113" t="s">
        <v>6</v>
      </c>
      <c r="Y601" s="114" t="s">
        <v>40</v>
      </c>
      <c r="Z601" s="92">
        <f>INDEX($AS$3:$AV$6,MATCH($W601,$AR$3:$AR$6,FALSE),MATCH($Y601,AS$7:$AV$7,FALSE))</f>
        <v>6</v>
      </c>
      <c r="AA601" s="92" t="s">
        <v>254</v>
      </c>
      <c r="AB601" s="92" t="s">
        <v>255</v>
      </c>
      <c r="AC601" s="92" t="s">
        <v>255</v>
      </c>
      <c r="AD601" s="113" t="s">
        <v>255</v>
      </c>
      <c r="AE601" s="113" t="s">
        <v>320</v>
      </c>
      <c r="AF601" s="113" t="s">
        <v>258</v>
      </c>
      <c r="AG6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601" s="109" t="s">
        <v>259</v>
      </c>
      <c r="AI601" s="113" t="s">
        <v>53</v>
      </c>
      <c r="AJ601" s="113" t="s">
        <v>6</v>
      </c>
      <c r="AK601" s="114" t="s">
        <v>201</v>
      </c>
      <c r="AL601" s="92">
        <f t="shared" si="20"/>
        <v>4</v>
      </c>
      <c r="AM6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1" s="118"/>
      <c r="AO601" s="115" t="str">
        <f t="shared" si="21"/>
        <v>SI</v>
      </c>
      <c r="AP60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01" s="92" t="e" vm="14">
        <f>_xlfn.XLOOKUP(año24[[#This Row],[VALORACION DEL RIESGO RESULTANTE CON CONTROLES (Riesgo residual) - INTERPRETACIÓN DEL RIESGO]], Nivel[Calsificación], Nivel[Imagen])</f>
        <v>#VALUE!</v>
      </c>
    </row>
    <row r="602" spans="2:43" ht="234.6" x14ac:dyDescent="0.2">
      <c r="B602" s="92">
        <v>593</v>
      </c>
      <c r="C602" s="92">
        <v>2024</v>
      </c>
      <c r="D602" s="92" t="s">
        <v>244</v>
      </c>
      <c r="E602" s="109" t="s">
        <v>183</v>
      </c>
      <c r="F602" s="109" t="s">
        <v>672</v>
      </c>
      <c r="G602" s="109" t="s">
        <v>323</v>
      </c>
      <c r="H602" s="92" t="s">
        <v>281</v>
      </c>
      <c r="I602" s="92" t="s">
        <v>65</v>
      </c>
      <c r="J602" s="92" t="e" vm="20">
        <f>_xlfn.XLOOKUP(año24[[#This Row],[PELIGRO -Tipo]], Tabla12[Calsificación], Tabla12[Imagen])</f>
        <v>#VALUE!</v>
      </c>
      <c r="K602" s="92" t="s">
        <v>113</v>
      </c>
      <c r="L602" s="92" t="s">
        <v>128</v>
      </c>
      <c r="M602" s="112" t="s">
        <v>429</v>
      </c>
      <c r="N602" s="112" t="s">
        <v>250</v>
      </c>
      <c r="O602" s="112">
        <v>2</v>
      </c>
      <c r="P602" s="112">
        <v>7</v>
      </c>
      <c r="Q602" s="112">
        <v>2</v>
      </c>
      <c r="R602" s="112">
        <v>8</v>
      </c>
      <c r="S602" s="92" t="s">
        <v>138</v>
      </c>
      <c r="T602" s="92" t="s">
        <v>255</v>
      </c>
      <c r="U602" s="92" t="s">
        <v>282</v>
      </c>
      <c r="V602" s="113" t="s">
        <v>283</v>
      </c>
      <c r="W602" s="113" t="s">
        <v>53</v>
      </c>
      <c r="X602" s="113" t="s">
        <v>6</v>
      </c>
      <c r="Y602" s="114" t="s">
        <v>40</v>
      </c>
      <c r="Z602" s="92">
        <f>INDEX($AS$3:$AV$6,MATCH($W602,$AR$3:$AR$6,FALSE),MATCH($Y602,AS$7:$AV$7,FALSE))</f>
        <v>6</v>
      </c>
      <c r="AA602" s="92" t="s">
        <v>254</v>
      </c>
      <c r="AB602" s="92" t="s">
        <v>255</v>
      </c>
      <c r="AC602" s="92" t="s">
        <v>255</v>
      </c>
      <c r="AD602" s="113" t="s">
        <v>255</v>
      </c>
      <c r="AE602" s="113" t="s">
        <v>284</v>
      </c>
      <c r="AF602" s="113" t="s">
        <v>258</v>
      </c>
      <c r="AG6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602" s="109" t="s">
        <v>259</v>
      </c>
      <c r="AI602" s="113" t="s">
        <v>53</v>
      </c>
      <c r="AJ602" s="113" t="s">
        <v>6</v>
      </c>
      <c r="AK602" s="114" t="s">
        <v>201</v>
      </c>
      <c r="AL602" s="92">
        <f t="shared" si="20"/>
        <v>4</v>
      </c>
      <c r="AM6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2" s="118"/>
      <c r="AO602" s="115" t="str">
        <f t="shared" si="21"/>
        <v>SI</v>
      </c>
      <c r="AP60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02" s="92" t="e" vm="14">
        <f>_xlfn.XLOOKUP(año24[[#This Row],[VALORACION DEL RIESGO RESULTANTE CON CONTROLES (Riesgo residual) - INTERPRETACIÓN DEL RIESGO]], Nivel[Calsificación], Nivel[Imagen])</f>
        <v>#VALUE!</v>
      </c>
    </row>
    <row r="603" spans="2:43" ht="81.599999999999994" x14ac:dyDescent="0.2">
      <c r="B603" s="92">
        <v>594</v>
      </c>
      <c r="C603" s="92">
        <v>2024</v>
      </c>
      <c r="D603" s="92" t="s">
        <v>244</v>
      </c>
      <c r="E603" s="109" t="s">
        <v>183</v>
      </c>
      <c r="F603" s="109" t="s">
        <v>677</v>
      </c>
      <c r="G603" s="109" t="s">
        <v>323</v>
      </c>
      <c r="H603" s="92" t="s">
        <v>566</v>
      </c>
      <c r="I603" s="92" t="s">
        <v>70</v>
      </c>
      <c r="J603" s="92" t="e" vm="13">
        <f>_xlfn.XLOOKUP(año24[[#This Row],[PELIGRO -Tipo]], Tabla12[Calsificación], Tabla12[Imagen])</f>
        <v>#VALUE!</v>
      </c>
      <c r="K603" s="92" t="s">
        <v>95</v>
      </c>
      <c r="L603" s="92" t="s">
        <v>128</v>
      </c>
      <c r="M603" s="112" t="s">
        <v>429</v>
      </c>
      <c r="N603" s="112" t="s">
        <v>250</v>
      </c>
      <c r="O603" s="112">
        <v>2</v>
      </c>
      <c r="P603" s="112">
        <v>20</v>
      </c>
      <c r="Q603" s="112">
        <v>2</v>
      </c>
      <c r="R603" s="112">
        <v>2</v>
      </c>
      <c r="S603" s="92" t="s">
        <v>138</v>
      </c>
      <c r="T603" s="92" t="s">
        <v>645</v>
      </c>
      <c r="U603" s="92" t="s">
        <v>646</v>
      </c>
      <c r="V603" s="113" t="s">
        <v>647</v>
      </c>
      <c r="W603" s="113" t="s">
        <v>53</v>
      </c>
      <c r="X603" s="113" t="s">
        <v>6</v>
      </c>
      <c r="Y603" s="114" t="s">
        <v>201</v>
      </c>
      <c r="Z603" s="92">
        <f>INDEX($AS$3:$AV$6,MATCH($W603,$AR$3:$AR$6,FALSE),MATCH($Y603,AS$7:$AV$7,FALSE))</f>
        <v>4</v>
      </c>
      <c r="AA603" s="92" t="s">
        <v>254</v>
      </c>
      <c r="AB603" s="92"/>
      <c r="AC603" s="92"/>
      <c r="AD603" s="113"/>
      <c r="AE603" s="113" t="s">
        <v>648</v>
      </c>
      <c r="AF603" s="113" t="s">
        <v>258</v>
      </c>
      <c r="AG6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inspecciones
* Programa de Gestión Seguridad Basada en el Comportamiento
* Programa de Gestión caídas a NivelControles de EPP; Ver matriz de EPP
</v>
      </c>
      <c r="AH603" s="109" t="s">
        <v>259</v>
      </c>
      <c r="AI603" s="113" t="s">
        <v>53</v>
      </c>
      <c r="AJ603" s="113" t="s">
        <v>6</v>
      </c>
      <c r="AK603" s="114" t="s">
        <v>46</v>
      </c>
      <c r="AL603" s="92">
        <f t="shared" si="20"/>
        <v>2</v>
      </c>
      <c r="AM6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03" s="118"/>
      <c r="AO603" s="115" t="str">
        <f t="shared" si="21"/>
        <v>SI</v>
      </c>
      <c r="AP60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603" s="92" t="e" vm="16">
        <f>_xlfn.XLOOKUP(año24[[#This Row],[VALORACION DEL RIESGO RESULTANTE CON CONTROLES (Riesgo residual) - INTERPRETACIÓN DEL RIESGO]], Nivel[Calsificación], Nivel[Imagen])</f>
        <v>#VALUE!</v>
      </c>
    </row>
    <row r="604" spans="2:43" ht="132.6" x14ac:dyDescent="0.2">
      <c r="B604" s="92">
        <v>595</v>
      </c>
      <c r="C604" s="92">
        <v>2024</v>
      </c>
      <c r="D604" s="92" t="s">
        <v>244</v>
      </c>
      <c r="E604" s="109" t="s">
        <v>183</v>
      </c>
      <c r="F604" s="109" t="s">
        <v>677</v>
      </c>
      <c r="G604" s="109" t="s">
        <v>323</v>
      </c>
      <c r="H604" s="92" t="s">
        <v>288</v>
      </c>
      <c r="I604" s="92" t="s">
        <v>70</v>
      </c>
      <c r="J604" s="92" t="e" vm="13">
        <f>_xlfn.XLOOKUP(año24[[#This Row],[PELIGRO -Tipo]], Tabla12[Calsificación], Tabla12[Imagen])</f>
        <v>#VALUE!</v>
      </c>
      <c r="K604" s="92" t="s">
        <v>103</v>
      </c>
      <c r="L604" s="92" t="s">
        <v>128</v>
      </c>
      <c r="M604" s="112" t="s">
        <v>249</v>
      </c>
      <c r="N604" s="112" t="s">
        <v>250</v>
      </c>
      <c r="O604" s="112">
        <v>2</v>
      </c>
      <c r="P604" s="112">
        <v>20</v>
      </c>
      <c r="Q604" s="112">
        <v>2</v>
      </c>
      <c r="R604" s="112">
        <v>8</v>
      </c>
      <c r="S604" s="92" t="s">
        <v>138</v>
      </c>
      <c r="T604" s="92" t="s">
        <v>289</v>
      </c>
      <c r="U604" s="92" t="s">
        <v>290</v>
      </c>
      <c r="V604" s="113" t="s">
        <v>291</v>
      </c>
      <c r="W604" s="113" t="s">
        <v>51</v>
      </c>
      <c r="X604" s="113" t="s">
        <v>6</v>
      </c>
      <c r="Y604" s="114" t="s">
        <v>201</v>
      </c>
      <c r="Z604" s="92">
        <f>INDEX($AS$3:$AV$6,MATCH($W604,$AR$3:$AR$6,FALSE),MATCH($Y604,AS$7:$AV$7,FALSE))</f>
        <v>8</v>
      </c>
      <c r="AA604" s="92" t="s">
        <v>254</v>
      </c>
      <c r="AB604" s="92" t="s">
        <v>255</v>
      </c>
      <c r="AC604" s="92" t="s">
        <v>255</v>
      </c>
      <c r="AD604" s="113" t="s">
        <v>255</v>
      </c>
      <c r="AE604" s="113" t="s">
        <v>292</v>
      </c>
      <c r="AF604" s="113" t="s">
        <v>258</v>
      </c>
      <c r="AG6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04" s="109" t="s">
        <v>259</v>
      </c>
      <c r="AI604" s="113" t="s">
        <v>51</v>
      </c>
      <c r="AJ604" s="113" t="s">
        <v>6</v>
      </c>
      <c r="AK604" s="114" t="s">
        <v>46</v>
      </c>
      <c r="AL604" s="92">
        <f t="shared" si="20"/>
        <v>4</v>
      </c>
      <c r="AM6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4" s="118"/>
      <c r="AO604" s="115" t="str">
        <f t="shared" si="21"/>
        <v>SI</v>
      </c>
      <c r="AP60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04" s="92" t="e" vm="14">
        <f>_xlfn.XLOOKUP(año24[[#This Row],[VALORACION DEL RIESGO RESULTANTE CON CONTROLES (Riesgo residual) - INTERPRETACIÓN DEL RIESGO]], Nivel[Calsificación], Nivel[Imagen])</f>
        <v>#VALUE!</v>
      </c>
    </row>
    <row r="605" spans="2:43" ht="244.8" x14ac:dyDescent="0.2">
      <c r="B605" s="92">
        <v>596</v>
      </c>
      <c r="C605" s="92">
        <v>2024</v>
      </c>
      <c r="D605" s="92" t="s">
        <v>244</v>
      </c>
      <c r="E605" s="109" t="s">
        <v>183</v>
      </c>
      <c r="F605" s="109" t="s">
        <v>677</v>
      </c>
      <c r="G605" s="109" t="s">
        <v>323</v>
      </c>
      <c r="H605" s="92" t="s">
        <v>570</v>
      </c>
      <c r="I605" s="92" t="s">
        <v>70</v>
      </c>
      <c r="J605" s="92" t="e" vm="13">
        <f>_xlfn.XLOOKUP(año24[[#This Row],[PELIGRO -Tipo]], Tabla12[Calsificación], Tabla12[Imagen])</f>
        <v>#VALUE!</v>
      </c>
      <c r="K605" s="92" t="s">
        <v>79</v>
      </c>
      <c r="L605" s="92" t="s">
        <v>128</v>
      </c>
      <c r="M605" s="112" t="s">
        <v>249</v>
      </c>
      <c r="N605" s="112" t="s">
        <v>250</v>
      </c>
      <c r="O605" s="112">
        <v>2</v>
      </c>
      <c r="P605" s="112">
        <v>20</v>
      </c>
      <c r="Q605" s="112">
        <v>2</v>
      </c>
      <c r="R605" s="112">
        <v>8</v>
      </c>
      <c r="S605" s="92" t="s">
        <v>138</v>
      </c>
      <c r="T605" s="92"/>
      <c r="U605" s="92" t="s">
        <v>339</v>
      </c>
      <c r="V605" s="113" t="s">
        <v>301</v>
      </c>
      <c r="W605" s="113" t="s">
        <v>52</v>
      </c>
      <c r="X605" s="113" t="s">
        <v>6</v>
      </c>
      <c r="Y605" s="114" t="s">
        <v>40</v>
      </c>
      <c r="Z605" s="92">
        <f>INDEX($AS$3:$AV$6,MATCH($W605,$AR$3:$AR$6,FALSE),MATCH($Y605,AS$7:$AV$7,FALSE))</f>
        <v>9</v>
      </c>
      <c r="AA605" s="92" t="s">
        <v>254</v>
      </c>
      <c r="AB605" s="92" t="s">
        <v>255</v>
      </c>
      <c r="AC605" s="92" t="s">
        <v>255</v>
      </c>
      <c r="AD605" s="113" t="s">
        <v>302</v>
      </c>
      <c r="AE605" s="113" t="s">
        <v>303</v>
      </c>
      <c r="AF605" s="113" t="s">
        <v>258</v>
      </c>
      <c r="AG6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05" s="109" t="s">
        <v>259</v>
      </c>
      <c r="AI605" s="113" t="s">
        <v>53</v>
      </c>
      <c r="AJ605" s="113" t="s">
        <v>6</v>
      </c>
      <c r="AK605" s="114" t="s">
        <v>201</v>
      </c>
      <c r="AL605" s="92">
        <f t="shared" si="20"/>
        <v>4</v>
      </c>
      <c r="AM6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5" s="118"/>
      <c r="AO605" s="115" t="str">
        <f t="shared" si="21"/>
        <v>SI</v>
      </c>
      <c r="AP60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05" s="92" t="e" vm="14">
        <f>_xlfn.XLOOKUP(año24[[#This Row],[VALORACION DEL RIESGO RESULTANTE CON CONTROLES (Riesgo residual) - INTERPRETACIÓN DEL RIESGO]], Nivel[Calsificación], Nivel[Imagen])</f>
        <v>#VALUE!</v>
      </c>
    </row>
    <row r="606" spans="2:43" ht="244.8" x14ac:dyDescent="0.2">
      <c r="B606" s="92">
        <v>597</v>
      </c>
      <c r="C606" s="92">
        <v>2024</v>
      </c>
      <c r="D606" s="92" t="s">
        <v>244</v>
      </c>
      <c r="E606" s="109" t="s">
        <v>183</v>
      </c>
      <c r="F606" s="109" t="s">
        <v>677</v>
      </c>
      <c r="G606" s="109" t="s">
        <v>323</v>
      </c>
      <c r="H606" s="92" t="s">
        <v>678</v>
      </c>
      <c r="I606" s="92" t="s">
        <v>70</v>
      </c>
      <c r="J606" s="92" t="e" vm="13">
        <f>_xlfn.XLOOKUP(año24[[#This Row],[PELIGRO -Tipo]], Tabla12[Calsificación], Tabla12[Imagen])</f>
        <v>#VALUE!</v>
      </c>
      <c r="K606" s="92" t="s">
        <v>79</v>
      </c>
      <c r="L606" s="92" t="s">
        <v>128</v>
      </c>
      <c r="M606" s="112" t="s">
        <v>249</v>
      </c>
      <c r="N606" s="112" t="s">
        <v>250</v>
      </c>
      <c r="O606" s="112">
        <v>2</v>
      </c>
      <c r="P606" s="112">
        <v>20</v>
      </c>
      <c r="Q606" s="112">
        <v>2</v>
      </c>
      <c r="R606" s="112">
        <v>8</v>
      </c>
      <c r="S606" s="92" t="s">
        <v>138</v>
      </c>
      <c r="T606" s="92" t="s">
        <v>350</v>
      </c>
      <c r="U606" s="92" t="s">
        <v>300</v>
      </c>
      <c r="V606" s="113" t="s">
        <v>301</v>
      </c>
      <c r="W606" s="113" t="s">
        <v>52</v>
      </c>
      <c r="X606" s="113" t="s">
        <v>6</v>
      </c>
      <c r="Y606" s="114" t="s">
        <v>40</v>
      </c>
      <c r="Z606" s="92">
        <f>INDEX($AS$3:$AV$6,MATCH($W606,$AR$3:$AR$6,FALSE),MATCH($Y606,AS$7:$AV$7,FALSE))</f>
        <v>9</v>
      </c>
      <c r="AA606" s="92" t="s">
        <v>254</v>
      </c>
      <c r="AB606" s="92" t="s">
        <v>255</v>
      </c>
      <c r="AC606" s="92" t="s">
        <v>255</v>
      </c>
      <c r="AD606" s="113" t="s">
        <v>302</v>
      </c>
      <c r="AE606" s="113" t="s">
        <v>303</v>
      </c>
      <c r="AF606" s="113" t="s">
        <v>258</v>
      </c>
      <c r="AG6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06" s="109" t="s">
        <v>259</v>
      </c>
      <c r="AI606" s="113" t="s">
        <v>53</v>
      </c>
      <c r="AJ606" s="113" t="s">
        <v>6</v>
      </c>
      <c r="AK606" s="114" t="s">
        <v>201</v>
      </c>
      <c r="AL606" s="92">
        <f t="shared" si="20"/>
        <v>4</v>
      </c>
      <c r="AM6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6" s="118"/>
      <c r="AO606" s="115" t="str">
        <f t="shared" si="21"/>
        <v>SI</v>
      </c>
      <c r="AP60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06" s="92" t="e" vm="14">
        <f>_xlfn.XLOOKUP(año24[[#This Row],[VALORACION DEL RIESGO RESULTANTE CON CONTROLES (Riesgo residual) - INTERPRETACIÓN DEL RIESGO]], Nivel[Calsificación], Nivel[Imagen])</f>
        <v>#VALUE!</v>
      </c>
    </row>
    <row r="607" spans="2:43" ht="102" x14ac:dyDescent="0.2">
      <c r="B607" s="92">
        <v>598</v>
      </c>
      <c r="C607" s="92">
        <v>2024</v>
      </c>
      <c r="D607" s="92" t="s">
        <v>244</v>
      </c>
      <c r="E607" s="109" t="s">
        <v>183</v>
      </c>
      <c r="F607" s="109" t="s">
        <v>677</v>
      </c>
      <c r="G607" s="109" t="s">
        <v>323</v>
      </c>
      <c r="H607" s="92" t="s">
        <v>679</v>
      </c>
      <c r="I607" s="92" t="s">
        <v>69</v>
      </c>
      <c r="J607" s="92" t="e" vm="21">
        <f>_xlfn.XLOOKUP(año24[[#This Row],[PELIGRO -Tipo]], Tabla12[Calsificación], Tabla12[Imagen])</f>
        <v>#VALUE!</v>
      </c>
      <c r="K607" s="92" t="s">
        <v>78</v>
      </c>
      <c r="L607" s="92" t="s">
        <v>129</v>
      </c>
      <c r="M607" s="112" t="s">
        <v>249</v>
      </c>
      <c r="N607" s="112" t="s">
        <v>250</v>
      </c>
      <c r="O607" s="112">
        <v>2</v>
      </c>
      <c r="P607" s="112">
        <v>20</v>
      </c>
      <c r="Q607" s="112">
        <v>2</v>
      </c>
      <c r="R607" s="112">
        <v>8</v>
      </c>
      <c r="S607" s="92" t="s">
        <v>138</v>
      </c>
      <c r="T607" s="92"/>
      <c r="U607" s="92" t="s">
        <v>318</v>
      </c>
      <c r="V607" s="113" t="s">
        <v>319</v>
      </c>
      <c r="W607" s="113" t="s">
        <v>52</v>
      </c>
      <c r="X607" s="113" t="s">
        <v>6</v>
      </c>
      <c r="Y607" s="114" t="s">
        <v>40</v>
      </c>
      <c r="Z607" s="92">
        <f>INDEX($AS$3:$AV$6,MATCH($W607,$AR$3:$AR$6,FALSE),MATCH($Y607,AS$7:$AV$7,FALSE))</f>
        <v>9</v>
      </c>
      <c r="AA607" s="92" t="s">
        <v>254</v>
      </c>
      <c r="AB607" s="92" t="s">
        <v>255</v>
      </c>
      <c r="AC607" s="92" t="s">
        <v>255</v>
      </c>
      <c r="AD607" s="113" t="s">
        <v>255</v>
      </c>
      <c r="AE607" s="113" t="s">
        <v>320</v>
      </c>
      <c r="AF607" s="113" t="s">
        <v>258</v>
      </c>
      <c r="AG6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607" s="109" t="s">
        <v>259</v>
      </c>
      <c r="AI607" s="113" t="s">
        <v>53</v>
      </c>
      <c r="AJ607" s="113" t="s">
        <v>6</v>
      </c>
      <c r="AK607" s="114" t="s">
        <v>201</v>
      </c>
      <c r="AL607" s="92">
        <f t="shared" si="20"/>
        <v>4</v>
      </c>
      <c r="AM6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7" s="118"/>
      <c r="AO607" s="115" t="str">
        <f t="shared" si="21"/>
        <v>SI</v>
      </c>
      <c r="AP60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07" s="92" t="e" vm="14">
        <f>_xlfn.XLOOKUP(año24[[#This Row],[VALORACION DEL RIESGO RESULTANTE CON CONTROLES (Riesgo residual) - INTERPRETACIÓN DEL RIESGO]], Nivel[Calsificación], Nivel[Imagen])</f>
        <v>#VALUE!</v>
      </c>
    </row>
    <row r="608" spans="2:43" ht="132.6" x14ac:dyDescent="0.2">
      <c r="B608" s="92">
        <v>599</v>
      </c>
      <c r="C608" s="92">
        <v>2024</v>
      </c>
      <c r="D608" s="92" t="s">
        <v>244</v>
      </c>
      <c r="E608" s="109" t="s">
        <v>183</v>
      </c>
      <c r="F608" s="109" t="s">
        <v>677</v>
      </c>
      <c r="G608" s="109" t="s">
        <v>323</v>
      </c>
      <c r="H608" s="92" t="s">
        <v>389</v>
      </c>
      <c r="I608" s="92" t="s">
        <v>66</v>
      </c>
      <c r="J608" s="92" t="e" vm="19">
        <f>_xlfn.XLOOKUP(año24[[#This Row],[PELIGRO -Tipo]], Tabla12[Calsificación], Tabla12[Imagen])</f>
        <v>#VALUE!</v>
      </c>
      <c r="K608" s="92" t="s">
        <v>83</v>
      </c>
      <c r="L608" s="92" t="s">
        <v>130</v>
      </c>
      <c r="M608" s="112" t="s">
        <v>249</v>
      </c>
      <c r="N608" s="112" t="s">
        <v>250</v>
      </c>
      <c r="O608" s="112">
        <v>2</v>
      </c>
      <c r="P608" s="112">
        <v>20</v>
      </c>
      <c r="Q608" s="112">
        <v>2</v>
      </c>
      <c r="R608" s="112">
        <v>8</v>
      </c>
      <c r="S608" s="92" t="s">
        <v>138</v>
      </c>
      <c r="T608" s="92" t="s">
        <v>390</v>
      </c>
      <c r="U608" s="92" t="s">
        <v>391</v>
      </c>
      <c r="V608" s="113" t="s">
        <v>392</v>
      </c>
      <c r="W608" s="113" t="s">
        <v>53</v>
      </c>
      <c r="X608" s="113" t="s">
        <v>6</v>
      </c>
      <c r="Y608" s="114" t="s">
        <v>201</v>
      </c>
      <c r="Z608" s="92">
        <f>INDEX($AS$3:$AV$6,MATCH($W608,$AR$3:$AR$6,FALSE),MATCH($Y608,AS$7:$AV$7,FALSE))</f>
        <v>4</v>
      </c>
      <c r="AA608" s="92" t="s">
        <v>254</v>
      </c>
      <c r="AB608" s="92" t="s">
        <v>255</v>
      </c>
      <c r="AC608" s="92" t="s">
        <v>255</v>
      </c>
      <c r="AD608" s="113" t="s">
        <v>393</v>
      </c>
      <c r="AE608" s="113" t="s">
        <v>394</v>
      </c>
      <c r="AF608" s="113" t="s">
        <v>258</v>
      </c>
      <c r="AG6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608" s="109" t="s">
        <v>259</v>
      </c>
      <c r="AI608" s="113" t="s">
        <v>53</v>
      </c>
      <c r="AJ608" s="113" t="s">
        <v>6</v>
      </c>
      <c r="AK608" s="114" t="s">
        <v>46</v>
      </c>
      <c r="AL608" s="92">
        <f t="shared" si="20"/>
        <v>2</v>
      </c>
      <c r="AM6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08" s="118"/>
      <c r="AO608" s="115" t="str">
        <f t="shared" si="21"/>
        <v>SI</v>
      </c>
      <c r="AP60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608" s="92" t="e" vm="16">
        <f>_xlfn.XLOOKUP(año24[[#This Row],[VALORACION DEL RIESGO RESULTANTE CON CONTROLES (Riesgo residual) - INTERPRETACIÓN DEL RIESGO]], Nivel[Calsificación], Nivel[Imagen])</f>
        <v>#VALUE!</v>
      </c>
    </row>
    <row r="609" spans="2:43" ht="81.599999999999994" x14ac:dyDescent="0.2">
      <c r="B609" s="92">
        <v>600</v>
      </c>
      <c r="C609" s="92">
        <v>2024</v>
      </c>
      <c r="D609" s="92" t="s">
        <v>244</v>
      </c>
      <c r="E609" s="109" t="s">
        <v>183</v>
      </c>
      <c r="F609" s="109" t="s">
        <v>677</v>
      </c>
      <c r="G609" s="109" t="s">
        <v>323</v>
      </c>
      <c r="H609" s="92" t="s">
        <v>574</v>
      </c>
      <c r="I609" s="92" t="s">
        <v>66</v>
      </c>
      <c r="J609" s="92" t="e" vm="19">
        <f>_xlfn.XLOOKUP(año24[[#This Row],[PELIGRO -Tipo]], Tabla12[Calsificación], Tabla12[Imagen])</f>
        <v>#VALUE!</v>
      </c>
      <c r="K609" s="92" t="s">
        <v>75</v>
      </c>
      <c r="L609" s="92" t="s">
        <v>129</v>
      </c>
      <c r="M609" s="112" t="s">
        <v>249</v>
      </c>
      <c r="N609" s="112" t="s">
        <v>250</v>
      </c>
      <c r="O609" s="112">
        <v>2</v>
      </c>
      <c r="P609" s="112">
        <v>20</v>
      </c>
      <c r="Q609" s="112">
        <v>2</v>
      </c>
      <c r="R609" s="112">
        <v>8</v>
      </c>
      <c r="S609" s="92" t="s">
        <v>138</v>
      </c>
      <c r="T609" s="92" t="s">
        <v>343</v>
      </c>
      <c r="U609" s="92" t="s">
        <v>344</v>
      </c>
      <c r="V609" s="113" t="s">
        <v>345</v>
      </c>
      <c r="W609" s="113" t="s">
        <v>52</v>
      </c>
      <c r="X609" s="113" t="s">
        <v>6</v>
      </c>
      <c r="Y609" s="114" t="s">
        <v>201</v>
      </c>
      <c r="Z609" s="92">
        <f>INDEX($AS$3:$AV$6,MATCH($W609,$AR$3:$AR$6,FALSE),MATCH($Y609,AS$7:$AV$7,FALSE))</f>
        <v>6</v>
      </c>
      <c r="AA609" s="92" t="s">
        <v>254</v>
      </c>
      <c r="AB609" s="92"/>
      <c r="AC609" s="92"/>
      <c r="AD609" s="113" t="s">
        <v>346</v>
      </c>
      <c r="AE609" s="113" t="s">
        <v>347</v>
      </c>
      <c r="AF609" s="113" t="s">
        <v>258</v>
      </c>
      <c r="AG6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609" s="109" t="s">
        <v>259</v>
      </c>
      <c r="AI609" s="113" t="s">
        <v>53</v>
      </c>
      <c r="AJ609" s="113" t="s">
        <v>6</v>
      </c>
      <c r="AK609" s="114" t="s">
        <v>201</v>
      </c>
      <c r="AL609" s="92">
        <f t="shared" si="20"/>
        <v>4</v>
      </c>
      <c r="AM6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09" s="118"/>
      <c r="AO609" s="115" t="str">
        <f t="shared" si="21"/>
        <v>SI</v>
      </c>
      <c r="AP60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09" s="92" t="e" vm="14">
        <f>_xlfn.XLOOKUP(año24[[#This Row],[VALORACION DEL RIESGO RESULTANTE CON CONTROLES (Riesgo residual) - INTERPRETACIÓN DEL RIESGO]], Nivel[Calsificación], Nivel[Imagen])</f>
        <v>#VALUE!</v>
      </c>
    </row>
    <row r="610" spans="2:43" ht="81.599999999999994" x14ac:dyDescent="0.2">
      <c r="B610" s="92">
        <v>601</v>
      </c>
      <c r="C610" s="92">
        <v>2024</v>
      </c>
      <c r="D610" s="92" t="s">
        <v>244</v>
      </c>
      <c r="E610" s="109" t="s">
        <v>183</v>
      </c>
      <c r="F610" s="109" t="s">
        <v>677</v>
      </c>
      <c r="G610" s="109" t="s">
        <v>323</v>
      </c>
      <c r="H610" s="92" t="s">
        <v>277</v>
      </c>
      <c r="I610" s="92" t="s">
        <v>68</v>
      </c>
      <c r="J610" s="92" t="e" vm="17">
        <f>_xlfn.XLOOKUP(año24[[#This Row],[PELIGRO -Tipo]], Tabla12[Calsificación], Tabla12[Imagen])</f>
        <v>#VALUE!</v>
      </c>
      <c r="K610" s="92" t="s">
        <v>85</v>
      </c>
      <c r="L610" s="92" t="s">
        <v>129</v>
      </c>
      <c r="M610" s="112" t="s">
        <v>249</v>
      </c>
      <c r="N610" s="112" t="s">
        <v>250</v>
      </c>
      <c r="O610" s="112">
        <v>2</v>
      </c>
      <c r="P610" s="112">
        <v>20</v>
      </c>
      <c r="Q610" s="112">
        <v>2</v>
      </c>
      <c r="R610" s="112">
        <v>8</v>
      </c>
      <c r="S610" s="92" t="s">
        <v>138</v>
      </c>
      <c r="T610" s="92" t="s">
        <v>267</v>
      </c>
      <c r="U610" s="92" t="s">
        <v>268</v>
      </c>
      <c r="V610" s="113" t="s">
        <v>269</v>
      </c>
      <c r="W610" s="113" t="s">
        <v>53</v>
      </c>
      <c r="X610" s="113" t="s">
        <v>6</v>
      </c>
      <c r="Y610" s="114" t="s">
        <v>201</v>
      </c>
      <c r="Z610" s="92">
        <f>INDEX($AS$3:$AV$6,MATCH($W610,$AR$3:$AR$6,FALSE),MATCH($Y610,AS$7:$AV$7,FALSE))</f>
        <v>4</v>
      </c>
      <c r="AA610" s="92" t="s">
        <v>254</v>
      </c>
      <c r="AB610" s="92" t="s">
        <v>255</v>
      </c>
      <c r="AC610" s="92" t="s">
        <v>255</v>
      </c>
      <c r="AD610" s="113" t="s">
        <v>255</v>
      </c>
      <c r="AE610" s="113" t="s">
        <v>270</v>
      </c>
      <c r="AF610" s="113" t="s">
        <v>255</v>
      </c>
      <c r="AG6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10" s="109" t="s">
        <v>259</v>
      </c>
      <c r="AI610" s="113" t="s">
        <v>54</v>
      </c>
      <c r="AJ610" s="113" t="s">
        <v>6</v>
      </c>
      <c r="AK610" s="114" t="s">
        <v>201</v>
      </c>
      <c r="AL610" s="92">
        <f t="shared" si="20"/>
        <v>2</v>
      </c>
      <c r="AM6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10" s="118"/>
      <c r="AO610" s="115" t="str">
        <f t="shared" si="21"/>
        <v>SI</v>
      </c>
      <c r="AP61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10" s="92" t="e" vm="16">
        <f>_xlfn.XLOOKUP(año24[[#This Row],[VALORACION DEL RIESGO RESULTANTE CON CONTROLES (Riesgo residual) - INTERPRETACIÓN DEL RIESGO]], Nivel[Calsificación], Nivel[Imagen])</f>
        <v>#VALUE!</v>
      </c>
    </row>
    <row r="611" spans="2:43" ht="81.599999999999994" x14ac:dyDescent="0.2">
      <c r="B611" s="92">
        <v>602</v>
      </c>
      <c r="C611" s="92">
        <v>2024</v>
      </c>
      <c r="D611" s="92" t="s">
        <v>244</v>
      </c>
      <c r="E611" s="109" t="s">
        <v>183</v>
      </c>
      <c r="F611" s="109" t="s">
        <v>677</v>
      </c>
      <c r="G611" s="109" t="s">
        <v>323</v>
      </c>
      <c r="H611" s="92" t="s">
        <v>266</v>
      </c>
      <c r="I611" s="92" t="s">
        <v>68</v>
      </c>
      <c r="J611" s="92" t="e" vm="17">
        <f>_xlfn.XLOOKUP(año24[[#This Row],[PELIGRO -Tipo]], Tabla12[Calsificación], Tabla12[Imagen])</f>
        <v>#VALUE!</v>
      </c>
      <c r="K611" s="92" t="s">
        <v>101</v>
      </c>
      <c r="L611" s="92" t="s">
        <v>129</v>
      </c>
      <c r="M611" s="112" t="s">
        <v>249</v>
      </c>
      <c r="N611" s="112" t="s">
        <v>250</v>
      </c>
      <c r="O611" s="112">
        <v>2</v>
      </c>
      <c r="P611" s="112">
        <v>20</v>
      </c>
      <c r="Q611" s="112">
        <v>2</v>
      </c>
      <c r="R611" s="112">
        <v>8</v>
      </c>
      <c r="S611" s="92" t="s">
        <v>138</v>
      </c>
      <c r="T611" s="92" t="s">
        <v>267</v>
      </c>
      <c r="U611" s="92" t="s">
        <v>268</v>
      </c>
      <c r="V611" s="113" t="s">
        <v>269</v>
      </c>
      <c r="W611" s="113" t="s">
        <v>53</v>
      </c>
      <c r="X611" s="113" t="s">
        <v>6</v>
      </c>
      <c r="Y611" s="114" t="s">
        <v>201</v>
      </c>
      <c r="Z611" s="92">
        <f>INDEX($AS$3:$AV$6,MATCH($W611,$AR$3:$AR$6,FALSE),MATCH($Y611,AS$7:$AV$7,FALSE))</f>
        <v>4</v>
      </c>
      <c r="AA611" s="92" t="s">
        <v>254</v>
      </c>
      <c r="AB611" s="92" t="s">
        <v>255</v>
      </c>
      <c r="AC611" s="92" t="s">
        <v>255</v>
      </c>
      <c r="AD611" s="113" t="s">
        <v>255</v>
      </c>
      <c r="AE611" s="113" t="s">
        <v>270</v>
      </c>
      <c r="AF611" s="113" t="s">
        <v>255</v>
      </c>
      <c r="AG6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11" s="109" t="s">
        <v>259</v>
      </c>
      <c r="AI611" s="113" t="s">
        <v>54</v>
      </c>
      <c r="AJ611" s="113" t="s">
        <v>6</v>
      </c>
      <c r="AK611" s="114" t="s">
        <v>201</v>
      </c>
      <c r="AL611" s="92">
        <f t="shared" si="20"/>
        <v>2</v>
      </c>
      <c r="AM6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11" s="118"/>
      <c r="AO611" s="115" t="str">
        <f t="shared" si="21"/>
        <v>SI</v>
      </c>
      <c r="AP61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11" s="92" t="e" vm="16">
        <f>_xlfn.XLOOKUP(año24[[#This Row],[VALORACION DEL RIESGO RESULTANTE CON CONTROLES (Riesgo residual) - INTERPRETACIÓN DEL RIESGO]], Nivel[Calsificación], Nivel[Imagen])</f>
        <v>#VALUE!</v>
      </c>
    </row>
    <row r="612" spans="2:43" ht="81.599999999999994" x14ac:dyDescent="0.2">
      <c r="B612" s="92">
        <v>603</v>
      </c>
      <c r="C612" s="92">
        <v>2024</v>
      </c>
      <c r="D612" s="92" t="s">
        <v>244</v>
      </c>
      <c r="E612" s="109" t="s">
        <v>183</v>
      </c>
      <c r="F612" s="109" t="s">
        <v>677</v>
      </c>
      <c r="G612" s="109" t="s">
        <v>323</v>
      </c>
      <c r="H612" s="92" t="s">
        <v>271</v>
      </c>
      <c r="I612" s="92" t="s">
        <v>68</v>
      </c>
      <c r="J612" s="92" t="e" vm="17">
        <f>_xlfn.XLOOKUP(año24[[#This Row],[PELIGRO -Tipo]], Tabla12[Calsificación], Tabla12[Imagen])</f>
        <v>#VALUE!</v>
      </c>
      <c r="K612" s="92" t="s">
        <v>93</v>
      </c>
      <c r="L612" s="92" t="s">
        <v>129</v>
      </c>
      <c r="M612" s="112" t="s">
        <v>249</v>
      </c>
      <c r="N612" s="112" t="s">
        <v>250</v>
      </c>
      <c r="O612" s="112">
        <v>2</v>
      </c>
      <c r="P612" s="112">
        <v>20</v>
      </c>
      <c r="Q612" s="112">
        <v>2</v>
      </c>
      <c r="R612" s="112">
        <v>8</v>
      </c>
      <c r="S612" s="92" t="s">
        <v>138</v>
      </c>
      <c r="T612" s="92" t="s">
        <v>267</v>
      </c>
      <c r="U612" s="92" t="s">
        <v>268</v>
      </c>
      <c r="V612" s="113" t="s">
        <v>269</v>
      </c>
      <c r="W612" s="113" t="s">
        <v>53</v>
      </c>
      <c r="X612" s="113" t="s">
        <v>6</v>
      </c>
      <c r="Y612" s="114" t="s">
        <v>201</v>
      </c>
      <c r="Z612" s="92">
        <f>INDEX($AS$3:$AV$6,MATCH($W612,$AR$3:$AR$6,FALSE),MATCH($Y612,AS$7:$AV$7,FALSE))</f>
        <v>4</v>
      </c>
      <c r="AA612" s="92" t="s">
        <v>254</v>
      </c>
      <c r="AB612" s="92" t="s">
        <v>255</v>
      </c>
      <c r="AC612" s="92" t="s">
        <v>255</v>
      </c>
      <c r="AD612" s="113" t="s">
        <v>255</v>
      </c>
      <c r="AE612" s="113" t="s">
        <v>270</v>
      </c>
      <c r="AF612" s="113" t="s">
        <v>255</v>
      </c>
      <c r="AG6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12" s="109" t="s">
        <v>259</v>
      </c>
      <c r="AI612" s="113" t="s">
        <v>54</v>
      </c>
      <c r="AJ612" s="113" t="s">
        <v>6</v>
      </c>
      <c r="AK612" s="114" t="s">
        <v>201</v>
      </c>
      <c r="AL612" s="92">
        <f t="shared" si="20"/>
        <v>2</v>
      </c>
      <c r="AM6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12" s="118"/>
      <c r="AO612" s="115" t="str">
        <f t="shared" si="21"/>
        <v>SI</v>
      </c>
      <c r="AP61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12" s="92" t="e" vm="16">
        <f>_xlfn.XLOOKUP(año24[[#This Row],[VALORACION DEL RIESGO RESULTANTE CON CONTROLES (Riesgo residual) - INTERPRETACIÓN DEL RIESGO]], Nivel[Calsificación], Nivel[Imagen])</f>
        <v>#VALUE!</v>
      </c>
    </row>
    <row r="613" spans="2:43" ht="132.6" x14ac:dyDescent="0.2">
      <c r="B613" s="92">
        <v>604</v>
      </c>
      <c r="C613" s="92">
        <v>2024</v>
      </c>
      <c r="D613" s="92" t="s">
        <v>244</v>
      </c>
      <c r="E613" s="109" t="s">
        <v>183</v>
      </c>
      <c r="F613" s="109" t="s">
        <v>677</v>
      </c>
      <c r="G613" s="109" t="s">
        <v>323</v>
      </c>
      <c r="H613" s="92" t="s">
        <v>571</v>
      </c>
      <c r="I613" s="92" t="s">
        <v>70</v>
      </c>
      <c r="J613" s="92" t="e" vm="13">
        <f>_xlfn.XLOOKUP(año24[[#This Row],[PELIGRO -Tipo]], Tabla12[Calsificación], Tabla12[Imagen])</f>
        <v>#VALUE!</v>
      </c>
      <c r="K613" s="92" t="s">
        <v>103</v>
      </c>
      <c r="L613" s="92" t="s">
        <v>128</v>
      </c>
      <c r="M613" s="112" t="s">
        <v>249</v>
      </c>
      <c r="N613" s="112" t="s">
        <v>250</v>
      </c>
      <c r="O613" s="112">
        <v>2</v>
      </c>
      <c r="P613" s="112">
        <v>20</v>
      </c>
      <c r="Q613" s="112">
        <v>2</v>
      </c>
      <c r="R613" s="112">
        <v>8</v>
      </c>
      <c r="S613" s="92" t="s">
        <v>138</v>
      </c>
      <c r="T613" s="92" t="s">
        <v>289</v>
      </c>
      <c r="U613" s="92" t="s">
        <v>290</v>
      </c>
      <c r="V613" s="113" t="s">
        <v>291</v>
      </c>
      <c r="W613" s="113" t="s">
        <v>51</v>
      </c>
      <c r="X613" s="113" t="s">
        <v>6</v>
      </c>
      <c r="Y613" s="114" t="s">
        <v>201</v>
      </c>
      <c r="Z613" s="92">
        <f>INDEX($AS$3:$AV$6,MATCH($W613,$AR$3:$AR$6,FALSE),MATCH($Y613,AS$7:$AV$7,FALSE))</f>
        <v>8</v>
      </c>
      <c r="AA613" s="92" t="s">
        <v>254</v>
      </c>
      <c r="AB613" s="92" t="s">
        <v>255</v>
      </c>
      <c r="AC613" s="92" t="s">
        <v>255</v>
      </c>
      <c r="AD613" s="113" t="s">
        <v>255</v>
      </c>
      <c r="AE613" s="113" t="s">
        <v>292</v>
      </c>
      <c r="AF613" s="113" t="s">
        <v>258</v>
      </c>
      <c r="AG6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13" s="109" t="s">
        <v>259</v>
      </c>
      <c r="AI613" s="113" t="s">
        <v>51</v>
      </c>
      <c r="AJ613" s="113" t="s">
        <v>6</v>
      </c>
      <c r="AK613" s="114" t="s">
        <v>46</v>
      </c>
      <c r="AL613" s="92">
        <f t="shared" si="20"/>
        <v>4</v>
      </c>
      <c r="AM6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13" s="118"/>
      <c r="AO613" s="115" t="str">
        <f t="shared" si="21"/>
        <v>SI</v>
      </c>
      <c r="AP61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13" s="92" t="e" vm="14">
        <f>_xlfn.XLOOKUP(año24[[#This Row],[VALORACION DEL RIESGO RESULTANTE CON CONTROLES (Riesgo residual) - INTERPRETACIÓN DEL RIESGO]], Nivel[Calsificación], Nivel[Imagen])</f>
        <v>#VALUE!</v>
      </c>
    </row>
    <row r="614" spans="2:43" ht="91.8" x14ac:dyDescent="0.2">
      <c r="B614" s="92">
        <v>605</v>
      </c>
      <c r="C614" s="92">
        <v>2024</v>
      </c>
      <c r="D614" s="92" t="s">
        <v>244</v>
      </c>
      <c r="E614" s="109" t="s">
        <v>183</v>
      </c>
      <c r="F614" s="109" t="s">
        <v>677</v>
      </c>
      <c r="G614" s="109" t="s">
        <v>323</v>
      </c>
      <c r="H614" s="92" t="s">
        <v>260</v>
      </c>
      <c r="I614" s="92" t="s">
        <v>71</v>
      </c>
      <c r="J614" s="92" t="e" vm="15">
        <f>_xlfn.XLOOKUP(año24[[#This Row],[PELIGRO -Tipo]], Tabla12[Calsificación], Tabla12[Imagen])</f>
        <v>#VALUE!</v>
      </c>
      <c r="K614" s="92" t="s">
        <v>118</v>
      </c>
      <c r="L614" s="92" t="s">
        <v>128</v>
      </c>
      <c r="M614" s="112" t="s">
        <v>249</v>
      </c>
      <c r="N614" s="112" t="s">
        <v>261</v>
      </c>
      <c r="O614" s="112">
        <v>2</v>
      </c>
      <c r="P614" s="112">
        <v>20</v>
      </c>
      <c r="Q614" s="112">
        <v>2</v>
      </c>
      <c r="R614" s="112">
        <v>1</v>
      </c>
      <c r="S614" s="92" t="s">
        <v>138</v>
      </c>
      <c r="T614" s="92" t="s">
        <v>255</v>
      </c>
      <c r="U614" s="92" t="s">
        <v>262</v>
      </c>
      <c r="V614" s="113" t="s">
        <v>263</v>
      </c>
      <c r="W614" s="113" t="s">
        <v>52</v>
      </c>
      <c r="X614" s="113" t="s">
        <v>6</v>
      </c>
      <c r="Y614" s="114" t="s">
        <v>201</v>
      </c>
      <c r="Z614" s="92">
        <f>INDEX($AS$3:$AV$6,MATCH($W614,$AR$3:$AR$6,FALSE),MATCH($Y614,AS$7:$AV$7,FALSE))</f>
        <v>6</v>
      </c>
      <c r="AA614" s="92" t="s">
        <v>254</v>
      </c>
      <c r="AB614" s="92" t="s">
        <v>255</v>
      </c>
      <c r="AC614" s="92" t="s">
        <v>255</v>
      </c>
      <c r="AD614" s="113" t="s">
        <v>264</v>
      </c>
      <c r="AE614" s="113" t="s">
        <v>265</v>
      </c>
      <c r="AF614" s="113" t="s">
        <v>258</v>
      </c>
      <c r="AG6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614" s="109" t="s">
        <v>259</v>
      </c>
      <c r="AI614" s="113" t="s">
        <v>52</v>
      </c>
      <c r="AJ614" s="113" t="s">
        <v>6</v>
      </c>
      <c r="AK614" s="114" t="s">
        <v>46</v>
      </c>
      <c r="AL614" s="92">
        <f t="shared" si="20"/>
        <v>3</v>
      </c>
      <c r="AM6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14" s="118"/>
      <c r="AO614" s="115" t="str">
        <f t="shared" si="21"/>
        <v>SI</v>
      </c>
      <c r="AP61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614" s="92" t="e" vm="16">
        <f>_xlfn.XLOOKUP(año24[[#This Row],[VALORACION DEL RIESGO RESULTANTE CON CONTROLES (Riesgo residual) - INTERPRETACIÓN DEL RIESGO]], Nivel[Calsificación], Nivel[Imagen])</f>
        <v>#VALUE!</v>
      </c>
    </row>
    <row r="615" spans="2:43" ht="102" x14ac:dyDescent="0.2">
      <c r="B615" s="92">
        <v>606</v>
      </c>
      <c r="C615" s="92">
        <v>2024</v>
      </c>
      <c r="D615" s="92" t="s">
        <v>244</v>
      </c>
      <c r="E615" s="109" t="s">
        <v>183</v>
      </c>
      <c r="F615" s="109" t="s">
        <v>677</v>
      </c>
      <c r="G615" s="109" t="s">
        <v>323</v>
      </c>
      <c r="H615" s="92" t="s">
        <v>272</v>
      </c>
      <c r="I615" s="92" t="s">
        <v>67</v>
      </c>
      <c r="J615" s="92" t="e" vm="18">
        <f>_xlfn.XLOOKUP(año24[[#This Row],[PELIGRO -Tipo]], Tabla12[Calsificación], Tabla12[Imagen])</f>
        <v>#VALUE!</v>
      </c>
      <c r="K615" s="92" t="s">
        <v>100</v>
      </c>
      <c r="L615" s="92" t="s">
        <v>130</v>
      </c>
      <c r="M615" s="112" t="s">
        <v>249</v>
      </c>
      <c r="N615" s="112" t="s">
        <v>250</v>
      </c>
      <c r="O615" s="112">
        <v>2</v>
      </c>
      <c r="P615" s="112">
        <v>20</v>
      </c>
      <c r="Q615" s="112">
        <v>2</v>
      </c>
      <c r="R615" s="112">
        <v>8</v>
      </c>
      <c r="S615" s="92" t="s">
        <v>138</v>
      </c>
      <c r="T615" s="92" t="s">
        <v>273</v>
      </c>
      <c r="U615" s="92" t="s">
        <v>274</v>
      </c>
      <c r="V615" s="113" t="s">
        <v>275</v>
      </c>
      <c r="W615" s="113" t="s">
        <v>53</v>
      </c>
      <c r="X615" s="113" t="s">
        <v>6</v>
      </c>
      <c r="Y615" s="114" t="s">
        <v>40</v>
      </c>
      <c r="Z615" s="92">
        <f>INDEX($AS$3:$AV$6,MATCH($W615,$AR$3:$AR$6,FALSE),MATCH($Y615,AS$7:$AV$7,FALSE))</f>
        <v>6</v>
      </c>
      <c r="AA615" s="92" t="s">
        <v>254</v>
      </c>
      <c r="AB615" s="92" t="s">
        <v>255</v>
      </c>
      <c r="AC615" s="92" t="s">
        <v>255</v>
      </c>
      <c r="AD615" s="113" t="s">
        <v>255</v>
      </c>
      <c r="AE615" s="113" t="s">
        <v>276</v>
      </c>
      <c r="AF615" s="113" t="s">
        <v>258</v>
      </c>
      <c r="AG6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615" s="109" t="s">
        <v>259</v>
      </c>
      <c r="AI615" s="113" t="s">
        <v>53</v>
      </c>
      <c r="AJ615" s="113" t="s">
        <v>6</v>
      </c>
      <c r="AK615" s="114" t="s">
        <v>201</v>
      </c>
      <c r="AL615" s="92">
        <f t="shared" si="20"/>
        <v>4</v>
      </c>
      <c r="AM6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15" s="118"/>
      <c r="AO615" s="115" t="str">
        <f t="shared" si="21"/>
        <v>SI</v>
      </c>
      <c r="AP61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15" s="92" t="e" vm="14">
        <f>_xlfn.XLOOKUP(año24[[#This Row],[VALORACION DEL RIESGO RESULTANTE CON CONTROLES (Riesgo residual) - INTERPRETACIÓN DEL RIESGO]], Nivel[Calsificación], Nivel[Imagen])</f>
        <v>#VALUE!</v>
      </c>
    </row>
    <row r="616" spans="2:43" ht="91.8" x14ac:dyDescent="0.2">
      <c r="B616" s="92">
        <v>607</v>
      </c>
      <c r="C616" s="92">
        <v>2024</v>
      </c>
      <c r="D616" s="92" t="s">
        <v>244</v>
      </c>
      <c r="E616" s="109" t="s">
        <v>183</v>
      </c>
      <c r="F616" s="109" t="s">
        <v>677</v>
      </c>
      <c r="G616" s="109" t="s">
        <v>323</v>
      </c>
      <c r="H616" s="92" t="s">
        <v>285</v>
      </c>
      <c r="I616" s="92" t="s">
        <v>65</v>
      </c>
      <c r="J616" s="92" t="e" vm="20">
        <f>_xlfn.XLOOKUP(año24[[#This Row],[PELIGRO -Tipo]], Tabla12[Calsificación], Tabla12[Imagen])</f>
        <v>#VALUE!</v>
      </c>
      <c r="K616" s="92" t="s">
        <v>74</v>
      </c>
      <c r="L616" s="92" t="s">
        <v>129</v>
      </c>
      <c r="M616" s="112" t="s">
        <v>249</v>
      </c>
      <c r="N616" s="112" t="s">
        <v>250</v>
      </c>
      <c r="O616" s="112">
        <v>2</v>
      </c>
      <c r="P616" s="112">
        <v>20</v>
      </c>
      <c r="Q616" s="112">
        <v>2</v>
      </c>
      <c r="R616" s="112">
        <v>8</v>
      </c>
      <c r="S616" s="92" t="s">
        <v>138</v>
      </c>
      <c r="T616" s="92"/>
      <c r="U616" s="92"/>
      <c r="V616" s="113" t="s">
        <v>286</v>
      </c>
      <c r="W616" s="113" t="s">
        <v>53</v>
      </c>
      <c r="X616" s="113" t="s">
        <v>6</v>
      </c>
      <c r="Y616" s="114" t="s">
        <v>40</v>
      </c>
      <c r="Z616" s="92">
        <f>INDEX($AS$3:$AV$6,MATCH($W616,$AR$3:$AR$6,FALSE),MATCH($Y616,AS$7:$AV$7,FALSE))</f>
        <v>6</v>
      </c>
      <c r="AA616" s="92" t="s">
        <v>254</v>
      </c>
      <c r="AB616" s="92" t="s">
        <v>255</v>
      </c>
      <c r="AC616" s="92" t="s">
        <v>255</v>
      </c>
      <c r="AD616" s="113"/>
      <c r="AE616" s="113" t="s">
        <v>287</v>
      </c>
      <c r="AF616" s="113" t="s">
        <v>258</v>
      </c>
      <c r="AG6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16" s="109" t="s">
        <v>259</v>
      </c>
      <c r="AI616" s="113" t="s">
        <v>53</v>
      </c>
      <c r="AJ616" s="113" t="s">
        <v>6</v>
      </c>
      <c r="AK616" s="114" t="s">
        <v>201</v>
      </c>
      <c r="AL616" s="92">
        <f t="shared" si="20"/>
        <v>4</v>
      </c>
      <c r="AM6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16" s="118"/>
      <c r="AO616" s="115" t="str">
        <f t="shared" si="21"/>
        <v>SI</v>
      </c>
      <c r="AP61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16" s="92" t="e" vm="14">
        <f>_xlfn.XLOOKUP(año24[[#This Row],[VALORACION DEL RIESGO RESULTANTE CON CONTROLES (Riesgo residual) - INTERPRETACIÓN DEL RIESGO]], Nivel[Calsificación], Nivel[Imagen])</f>
        <v>#VALUE!</v>
      </c>
    </row>
    <row r="617" spans="2:43" ht="91.8" x14ac:dyDescent="0.2">
      <c r="B617" s="92">
        <v>608</v>
      </c>
      <c r="C617" s="92">
        <v>2024</v>
      </c>
      <c r="D617" s="92" t="s">
        <v>244</v>
      </c>
      <c r="E617" s="109" t="s">
        <v>183</v>
      </c>
      <c r="F617" s="109" t="s">
        <v>677</v>
      </c>
      <c r="G617" s="109" t="s">
        <v>323</v>
      </c>
      <c r="H617" s="92" t="s">
        <v>285</v>
      </c>
      <c r="I617" s="92" t="s">
        <v>65</v>
      </c>
      <c r="J617" s="92" t="e" vm="20">
        <f>_xlfn.XLOOKUP(año24[[#This Row],[PELIGRO -Tipo]], Tabla12[Calsificación], Tabla12[Imagen])</f>
        <v>#VALUE!</v>
      </c>
      <c r="K617" s="92" t="s">
        <v>74</v>
      </c>
      <c r="L617" s="92" t="s">
        <v>129</v>
      </c>
      <c r="M617" s="112" t="s">
        <v>249</v>
      </c>
      <c r="N617" s="112" t="s">
        <v>250</v>
      </c>
      <c r="O617" s="112">
        <v>2</v>
      </c>
      <c r="P617" s="112">
        <v>20</v>
      </c>
      <c r="Q617" s="112">
        <v>2</v>
      </c>
      <c r="R617" s="112">
        <v>8</v>
      </c>
      <c r="S617" s="92" t="s">
        <v>138</v>
      </c>
      <c r="T617" s="92"/>
      <c r="U617" s="92"/>
      <c r="V617" s="113" t="s">
        <v>286</v>
      </c>
      <c r="W617" s="113" t="s">
        <v>53</v>
      </c>
      <c r="X617" s="113" t="s">
        <v>6</v>
      </c>
      <c r="Y617" s="114" t="s">
        <v>40</v>
      </c>
      <c r="Z617" s="92">
        <f>INDEX($AS$3:$AV$6,MATCH($W617,$AR$3:$AR$6,FALSE),MATCH($Y617,AS$7:$AV$7,FALSE))</f>
        <v>6</v>
      </c>
      <c r="AA617" s="92" t="s">
        <v>254</v>
      </c>
      <c r="AB617" s="92" t="s">
        <v>255</v>
      </c>
      <c r="AC617" s="92" t="s">
        <v>255</v>
      </c>
      <c r="AD617" s="113"/>
      <c r="AE617" s="113" t="s">
        <v>287</v>
      </c>
      <c r="AF617" s="113" t="s">
        <v>258</v>
      </c>
      <c r="AG6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17" s="109" t="s">
        <v>259</v>
      </c>
      <c r="AI617" s="113" t="s">
        <v>53</v>
      </c>
      <c r="AJ617" s="113" t="s">
        <v>6</v>
      </c>
      <c r="AK617" s="114" t="s">
        <v>201</v>
      </c>
      <c r="AL617" s="92">
        <f t="shared" si="20"/>
        <v>4</v>
      </c>
      <c r="AM6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17" s="118"/>
      <c r="AO617" s="115" t="str">
        <f t="shared" si="21"/>
        <v>SI</v>
      </c>
      <c r="AP61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17" s="92" t="e" vm="14">
        <f>_xlfn.XLOOKUP(año24[[#This Row],[VALORACION DEL RIESGO RESULTANTE CON CONTROLES (Riesgo residual) - INTERPRETACIÓN DEL RIESGO]], Nivel[Calsificación], Nivel[Imagen])</f>
        <v>#VALUE!</v>
      </c>
    </row>
    <row r="618" spans="2:43" ht="234.6" x14ac:dyDescent="0.2">
      <c r="B618" s="92">
        <v>609</v>
      </c>
      <c r="C618" s="92">
        <v>2024</v>
      </c>
      <c r="D618" s="92" t="s">
        <v>244</v>
      </c>
      <c r="E618" s="109" t="s">
        <v>183</v>
      </c>
      <c r="F618" s="109" t="s">
        <v>677</v>
      </c>
      <c r="G618" s="109" t="s">
        <v>323</v>
      </c>
      <c r="H618" s="92" t="s">
        <v>281</v>
      </c>
      <c r="I618" s="92" t="s">
        <v>65</v>
      </c>
      <c r="J618" s="92" t="e" vm="20">
        <f>_xlfn.XLOOKUP(año24[[#This Row],[PELIGRO -Tipo]], Tabla12[Calsificación], Tabla12[Imagen])</f>
        <v>#VALUE!</v>
      </c>
      <c r="K618" s="92" t="s">
        <v>113</v>
      </c>
      <c r="L618" s="92" t="s">
        <v>128</v>
      </c>
      <c r="M618" s="112" t="s">
        <v>249</v>
      </c>
      <c r="N618" s="112" t="s">
        <v>250</v>
      </c>
      <c r="O618" s="112">
        <v>2</v>
      </c>
      <c r="P618" s="112">
        <v>20</v>
      </c>
      <c r="Q618" s="112">
        <v>2</v>
      </c>
      <c r="R618" s="112">
        <v>8</v>
      </c>
      <c r="S618" s="92" t="s">
        <v>138</v>
      </c>
      <c r="T618" s="92" t="s">
        <v>255</v>
      </c>
      <c r="U618" s="92" t="s">
        <v>282</v>
      </c>
      <c r="V618" s="113" t="s">
        <v>283</v>
      </c>
      <c r="W618" s="113" t="s">
        <v>53</v>
      </c>
      <c r="X618" s="113" t="s">
        <v>6</v>
      </c>
      <c r="Y618" s="114" t="s">
        <v>40</v>
      </c>
      <c r="Z618" s="92">
        <f>INDEX($AS$3:$AV$6,MATCH($W618,$AR$3:$AR$6,FALSE),MATCH($Y618,AS$7:$AV$7,FALSE))</f>
        <v>6</v>
      </c>
      <c r="AA618" s="92" t="s">
        <v>254</v>
      </c>
      <c r="AB618" s="92" t="s">
        <v>255</v>
      </c>
      <c r="AC618" s="92" t="s">
        <v>255</v>
      </c>
      <c r="AD618" s="113" t="s">
        <v>255</v>
      </c>
      <c r="AE618" s="113" t="s">
        <v>284</v>
      </c>
      <c r="AF618" s="113" t="s">
        <v>258</v>
      </c>
      <c r="AG6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618" s="109" t="s">
        <v>259</v>
      </c>
      <c r="AI618" s="113" t="s">
        <v>53</v>
      </c>
      <c r="AJ618" s="113" t="s">
        <v>6</v>
      </c>
      <c r="AK618" s="114" t="s">
        <v>201</v>
      </c>
      <c r="AL618" s="92">
        <f t="shared" si="20"/>
        <v>4</v>
      </c>
      <c r="AM6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18" s="118"/>
      <c r="AO618" s="115" t="str">
        <f t="shared" si="21"/>
        <v>SI</v>
      </c>
      <c r="AP61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18" s="92" t="e" vm="14">
        <f>_xlfn.XLOOKUP(año24[[#This Row],[VALORACION DEL RIESGO RESULTANTE CON CONTROLES (Riesgo residual) - INTERPRETACIÓN DEL RIESGO]], Nivel[Calsificación], Nivel[Imagen])</f>
        <v>#VALUE!</v>
      </c>
    </row>
    <row r="619" spans="2:43" ht="112.2" x14ac:dyDescent="0.2">
      <c r="B619" s="92">
        <v>610</v>
      </c>
      <c r="C619" s="92">
        <v>2024</v>
      </c>
      <c r="D619" s="92" t="s">
        <v>244</v>
      </c>
      <c r="E619" s="109" t="s">
        <v>183</v>
      </c>
      <c r="F619" s="109" t="s">
        <v>680</v>
      </c>
      <c r="G619" s="109" t="s">
        <v>427</v>
      </c>
      <c r="H619" s="92" t="s">
        <v>248</v>
      </c>
      <c r="I619" s="92" t="s">
        <v>70</v>
      </c>
      <c r="J619" s="92" t="e" vm="13">
        <f>_xlfn.XLOOKUP(año24[[#This Row],[PELIGRO -Tipo]], Tabla12[Calsificación], Tabla12[Imagen])</f>
        <v>#VALUE!</v>
      </c>
      <c r="K619" s="92" t="s">
        <v>110</v>
      </c>
      <c r="L619" s="92" t="s">
        <v>130</v>
      </c>
      <c r="M619" s="112" t="s">
        <v>249</v>
      </c>
      <c r="N619" s="112" t="s">
        <v>250</v>
      </c>
      <c r="O619" s="112">
        <v>2</v>
      </c>
      <c r="P619" s="112">
        <v>5</v>
      </c>
      <c r="Q619" s="112">
        <v>2</v>
      </c>
      <c r="R619" s="112">
        <v>8</v>
      </c>
      <c r="S619" s="92" t="s">
        <v>138</v>
      </c>
      <c r="T619" s="92" t="s">
        <v>251</v>
      </c>
      <c r="U619" s="92" t="s">
        <v>252</v>
      </c>
      <c r="V619" s="113" t="s">
        <v>253</v>
      </c>
      <c r="W619" s="113" t="s">
        <v>52</v>
      </c>
      <c r="X619" s="113" t="s">
        <v>6</v>
      </c>
      <c r="Y619" s="114" t="s">
        <v>40</v>
      </c>
      <c r="Z619" s="92">
        <f>INDEX($AS$3:$AV$6,MATCH($W619,$AR$3:$AR$6,FALSE),MATCH($Y619,AS$7:$AV$7,FALSE))</f>
        <v>9</v>
      </c>
      <c r="AA619" s="92" t="s">
        <v>254</v>
      </c>
      <c r="AB619" s="92" t="s">
        <v>255</v>
      </c>
      <c r="AC619" s="92" t="s">
        <v>255</v>
      </c>
      <c r="AD619" s="113" t="s">
        <v>256</v>
      </c>
      <c r="AE619" s="113" t="s">
        <v>257</v>
      </c>
      <c r="AF619" s="113" t="s">
        <v>258</v>
      </c>
      <c r="AG6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619" s="109" t="s">
        <v>259</v>
      </c>
      <c r="AI619" s="113" t="s">
        <v>53</v>
      </c>
      <c r="AJ619" s="113" t="s">
        <v>6</v>
      </c>
      <c r="AK619" s="114" t="s">
        <v>201</v>
      </c>
      <c r="AL619" s="92">
        <f t="shared" si="20"/>
        <v>4</v>
      </c>
      <c r="AM6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19" s="118"/>
      <c r="AO619" s="115" t="str">
        <f t="shared" si="21"/>
        <v>SI</v>
      </c>
      <c r="AP61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19" s="92" t="e" vm="14">
        <f>_xlfn.XLOOKUP(año24[[#This Row],[VALORACION DEL RIESGO RESULTANTE CON CONTROLES (Riesgo residual) - INTERPRETACIÓN DEL RIESGO]], Nivel[Calsificación], Nivel[Imagen])</f>
        <v>#VALUE!</v>
      </c>
    </row>
    <row r="620" spans="2:43" ht="132.6" x14ac:dyDescent="0.2">
      <c r="B620" s="92">
        <v>611</v>
      </c>
      <c r="C620" s="92">
        <v>2024</v>
      </c>
      <c r="D620" s="92" t="s">
        <v>244</v>
      </c>
      <c r="E620" s="109" t="s">
        <v>183</v>
      </c>
      <c r="F620" s="109" t="s">
        <v>680</v>
      </c>
      <c r="G620" s="109" t="s">
        <v>427</v>
      </c>
      <c r="H620" s="92" t="s">
        <v>681</v>
      </c>
      <c r="I620" s="92" t="s">
        <v>70</v>
      </c>
      <c r="J620" s="92" t="e" vm="13">
        <f>_xlfn.XLOOKUP(año24[[#This Row],[PELIGRO -Tipo]], Tabla12[Calsificación], Tabla12[Imagen])</f>
        <v>#VALUE!</v>
      </c>
      <c r="K620" s="92" t="s">
        <v>95</v>
      </c>
      <c r="L620" s="92" t="s">
        <v>128</v>
      </c>
      <c r="M620" s="112" t="s">
        <v>249</v>
      </c>
      <c r="N620" s="112" t="s">
        <v>250</v>
      </c>
      <c r="O620" s="112">
        <v>2</v>
      </c>
      <c r="P620" s="112">
        <v>5</v>
      </c>
      <c r="Q620" s="112">
        <v>2</v>
      </c>
      <c r="R620" s="112">
        <v>8</v>
      </c>
      <c r="S620" s="92" t="s">
        <v>138</v>
      </c>
      <c r="T620" s="92"/>
      <c r="U620" s="92" t="s">
        <v>255</v>
      </c>
      <c r="V620" s="113" t="s">
        <v>583</v>
      </c>
      <c r="W620" s="113" t="s">
        <v>54</v>
      </c>
      <c r="X620" s="113" t="s">
        <v>6</v>
      </c>
      <c r="Y620" s="114" t="s">
        <v>40</v>
      </c>
      <c r="Z620" s="92">
        <f>INDEX($AS$3:$AV$6,MATCH($W620,$AR$3:$AR$6,FALSE),MATCH($Y620,AS$7:$AV$7,FALSE))</f>
        <v>3</v>
      </c>
      <c r="AA620" s="92" t="s">
        <v>254</v>
      </c>
      <c r="AB620" s="92" t="s">
        <v>255</v>
      </c>
      <c r="AC620" s="92" t="s">
        <v>255</v>
      </c>
      <c r="AD620" s="113" t="s">
        <v>255</v>
      </c>
      <c r="AE620" s="113" t="s">
        <v>584</v>
      </c>
      <c r="AF620" s="113" t="s">
        <v>258</v>
      </c>
      <c r="AG6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Programa de orden y aseo
Mantener controles:
Charlas preoperacionales 
Charlas de autocuidado 
Orden y aseo 
Reporte tarjetas CAT
Programa de mantenimiento 
Inspección locativa, de rejas y barandas en tanquesControles de EPP; Ver matriz de EPP
</v>
      </c>
      <c r="AH620" s="109" t="s">
        <v>259</v>
      </c>
      <c r="AI620" s="113" t="s">
        <v>54</v>
      </c>
      <c r="AJ620" s="113" t="s">
        <v>6</v>
      </c>
      <c r="AK620" s="114" t="s">
        <v>201</v>
      </c>
      <c r="AL620" s="92">
        <f t="shared" si="20"/>
        <v>2</v>
      </c>
      <c r="AM6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20" s="118"/>
      <c r="AO620" s="115" t="str">
        <f t="shared" si="21"/>
        <v>SI</v>
      </c>
      <c r="AP62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620" s="92" t="e" vm="16">
        <f>_xlfn.XLOOKUP(año24[[#This Row],[VALORACION DEL RIESGO RESULTANTE CON CONTROLES (Riesgo residual) - INTERPRETACIÓN DEL RIESGO]], Nivel[Calsificación], Nivel[Imagen])</f>
        <v>#VALUE!</v>
      </c>
    </row>
    <row r="621" spans="2:43" ht="244.8" x14ac:dyDescent="0.2">
      <c r="B621" s="92">
        <v>612</v>
      </c>
      <c r="C621" s="92">
        <v>2024</v>
      </c>
      <c r="D621" s="92" t="s">
        <v>244</v>
      </c>
      <c r="E621" s="109" t="s">
        <v>183</v>
      </c>
      <c r="F621" s="109" t="s">
        <v>680</v>
      </c>
      <c r="G621" s="109" t="s">
        <v>427</v>
      </c>
      <c r="H621" s="92" t="s">
        <v>682</v>
      </c>
      <c r="I621" s="92" t="s">
        <v>70</v>
      </c>
      <c r="J621" s="92" t="e" vm="13">
        <f>_xlfn.XLOOKUP(año24[[#This Row],[PELIGRO -Tipo]], Tabla12[Calsificación], Tabla12[Imagen])</f>
        <v>#VALUE!</v>
      </c>
      <c r="K621" s="92" t="s">
        <v>79</v>
      </c>
      <c r="L621" s="92" t="s">
        <v>128</v>
      </c>
      <c r="M621" s="112" t="s">
        <v>249</v>
      </c>
      <c r="N621" s="112" t="s">
        <v>250</v>
      </c>
      <c r="O621" s="112">
        <v>2</v>
      </c>
      <c r="P621" s="112">
        <v>5</v>
      </c>
      <c r="Q621" s="112">
        <v>2</v>
      </c>
      <c r="R621" s="112">
        <v>8</v>
      </c>
      <c r="S621" s="92" t="s">
        <v>138</v>
      </c>
      <c r="T621" s="92" t="s">
        <v>312</v>
      </c>
      <c r="U621" s="92" t="s">
        <v>376</v>
      </c>
      <c r="V621" s="113" t="s">
        <v>301</v>
      </c>
      <c r="W621" s="113" t="s">
        <v>52</v>
      </c>
      <c r="X621" s="113" t="s">
        <v>6</v>
      </c>
      <c r="Y621" s="114" t="s">
        <v>40</v>
      </c>
      <c r="Z621" s="92">
        <f>INDEX($AS$3:$AV$6,MATCH($W621,$AR$3:$AR$6,FALSE),MATCH($Y621,AS$7:$AV$7,FALSE))</f>
        <v>9</v>
      </c>
      <c r="AA621" s="92" t="s">
        <v>254</v>
      </c>
      <c r="AB621" s="92" t="s">
        <v>255</v>
      </c>
      <c r="AC621" s="92" t="s">
        <v>255</v>
      </c>
      <c r="AD621" s="113" t="s">
        <v>302</v>
      </c>
      <c r="AE621" s="113" t="s">
        <v>303</v>
      </c>
      <c r="AF621" s="113" t="s">
        <v>258</v>
      </c>
      <c r="AG6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21" s="109" t="s">
        <v>259</v>
      </c>
      <c r="AI621" s="113" t="s">
        <v>53</v>
      </c>
      <c r="AJ621" s="113" t="s">
        <v>6</v>
      </c>
      <c r="AK621" s="114" t="s">
        <v>201</v>
      </c>
      <c r="AL621" s="92">
        <f t="shared" si="20"/>
        <v>4</v>
      </c>
      <c r="AM6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21" s="118"/>
      <c r="AO621" s="115" t="str">
        <f t="shared" si="21"/>
        <v>SI</v>
      </c>
      <c r="AP6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21" s="92" t="e" vm="14">
        <f>_xlfn.XLOOKUP(año24[[#This Row],[VALORACION DEL RIESGO RESULTANTE CON CONTROLES (Riesgo residual) - INTERPRETACIÓN DEL RIESGO]], Nivel[Calsificación], Nivel[Imagen])</f>
        <v>#VALUE!</v>
      </c>
    </row>
    <row r="622" spans="2:43" ht="81.599999999999994" x14ac:dyDescent="0.2">
      <c r="B622" s="92">
        <v>613</v>
      </c>
      <c r="C622" s="92">
        <v>2024</v>
      </c>
      <c r="D622" s="92" t="s">
        <v>244</v>
      </c>
      <c r="E622" s="109" t="s">
        <v>183</v>
      </c>
      <c r="F622" s="109" t="s">
        <v>680</v>
      </c>
      <c r="G622" s="109" t="s">
        <v>427</v>
      </c>
      <c r="H622" s="92" t="s">
        <v>358</v>
      </c>
      <c r="I622" s="92" t="s">
        <v>68</v>
      </c>
      <c r="J622" s="92" t="e" vm="17">
        <f>_xlfn.XLOOKUP(año24[[#This Row],[PELIGRO -Tipo]], Tabla12[Calsificación], Tabla12[Imagen])</f>
        <v>#VALUE!</v>
      </c>
      <c r="K622" s="92" t="s">
        <v>77</v>
      </c>
      <c r="L622" s="92" t="s">
        <v>129</v>
      </c>
      <c r="M622" s="112" t="s">
        <v>249</v>
      </c>
      <c r="N622" s="112" t="s">
        <v>250</v>
      </c>
      <c r="O622" s="112">
        <v>2</v>
      </c>
      <c r="P622" s="112">
        <v>5</v>
      </c>
      <c r="Q622" s="112">
        <v>2</v>
      </c>
      <c r="R622" s="112">
        <v>8</v>
      </c>
      <c r="S622" s="92" t="s">
        <v>138</v>
      </c>
      <c r="T622" s="92" t="s">
        <v>267</v>
      </c>
      <c r="U622" s="92" t="s">
        <v>268</v>
      </c>
      <c r="V622" s="113" t="s">
        <v>269</v>
      </c>
      <c r="W622" s="113" t="s">
        <v>53</v>
      </c>
      <c r="X622" s="113" t="s">
        <v>6</v>
      </c>
      <c r="Y622" s="114" t="s">
        <v>201</v>
      </c>
      <c r="Z622" s="92">
        <f>INDEX($AS$3:$AV$6,MATCH($W622,$AR$3:$AR$6,FALSE),MATCH($Y622,AS$7:$AV$7,FALSE))</f>
        <v>4</v>
      </c>
      <c r="AA622" s="92" t="s">
        <v>254</v>
      </c>
      <c r="AB622" s="92" t="s">
        <v>255</v>
      </c>
      <c r="AC622" s="92" t="s">
        <v>255</v>
      </c>
      <c r="AD622" s="113" t="s">
        <v>255</v>
      </c>
      <c r="AE622" s="113" t="s">
        <v>270</v>
      </c>
      <c r="AF622" s="113" t="s">
        <v>255</v>
      </c>
      <c r="AG6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22" s="109" t="s">
        <v>259</v>
      </c>
      <c r="AI622" s="113" t="s">
        <v>54</v>
      </c>
      <c r="AJ622" s="113" t="s">
        <v>6</v>
      </c>
      <c r="AK622" s="114" t="s">
        <v>201</v>
      </c>
      <c r="AL622" s="92">
        <f t="shared" si="20"/>
        <v>2</v>
      </c>
      <c r="AM6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22" s="118"/>
      <c r="AO622" s="115" t="str">
        <f t="shared" si="21"/>
        <v>SI</v>
      </c>
      <c r="AP62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22" s="92" t="e" vm="16">
        <f>_xlfn.XLOOKUP(año24[[#This Row],[VALORACION DEL RIESGO RESULTANTE CON CONTROLES (Riesgo residual) - INTERPRETACIÓN DEL RIESGO]], Nivel[Calsificación], Nivel[Imagen])</f>
        <v>#VALUE!</v>
      </c>
    </row>
    <row r="623" spans="2:43" ht="81.599999999999994" x14ac:dyDescent="0.2">
      <c r="B623" s="92">
        <v>614</v>
      </c>
      <c r="C623" s="92">
        <v>2024</v>
      </c>
      <c r="D623" s="92" t="s">
        <v>244</v>
      </c>
      <c r="E623" s="109" t="s">
        <v>183</v>
      </c>
      <c r="F623" s="109" t="s">
        <v>680</v>
      </c>
      <c r="G623" s="109" t="s">
        <v>427</v>
      </c>
      <c r="H623" s="92" t="s">
        <v>271</v>
      </c>
      <c r="I623" s="92" t="s">
        <v>68</v>
      </c>
      <c r="J623" s="92" t="e" vm="17">
        <f>_xlfn.XLOOKUP(año24[[#This Row],[PELIGRO -Tipo]], Tabla12[Calsificación], Tabla12[Imagen])</f>
        <v>#VALUE!</v>
      </c>
      <c r="K623" s="92" t="s">
        <v>93</v>
      </c>
      <c r="L623" s="92" t="s">
        <v>129</v>
      </c>
      <c r="M623" s="112" t="s">
        <v>249</v>
      </c>
      <c r="N623" s="112" t="s">
        <v>250</v>
      </c>
      <c r="O623" s="112">
        <v>2</v>
      </c>
      <c r="P623" s="112">
        <v>5</v>
      </c>
      <c r="Q623" s="112">
        <v>2</v>
      </c>
      <c r="R623" s="112">
        <v>8</v>
      </c>
      <c r="S623" s="92" t="s">
        <v>138</v>
      </c>
      <c r="T623" s="92" t="s">
        <v>267</v>
      </c>
      <c r="U623" s="92" t="s">
        <v>268</v>
      </c>
      <c r="V623" s="113" t="s">
        <v>269</v>
      </c>
      <c r="W623" s="113" t="s">
        <v>53</v>
      </c>
      <c r="X623" s="113" t="s">
        <v>6</v>
      </c>
      <c r="Y623" s="114" t="s">
        <v>201</v>
      </c>
      <c r="Z623" s="92">
        <f>INDEX($AS$3:$AV$6,MATCH($W623,$AR$3:$AR$6,FALSE),MATCH($Y623,AS$7:$AV$7,FALSE))</f>
        <v>4</v>
      </c>
      <c r="AA623" s="92" t="s">
        <v>254</v>
      </c>
      <c r="AB623" s="92" t="s">
        <v>255</v>
      </c>
      <c r="AC623" s="92" t="s">
        <v>255</v>
      </c>
      <c r="AD623" s="113" t="s">
        <v>255</v>
      </c>
      <c r="AE623" s="113" t="s">
        <v>270</v>
      </c>
      <c r="AF623" s="113" t="s">
        <v>255</v>
      </c>
      <c r="AG6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23" s="109" t="s">
        <v>259</v>
      </c>
      <c r="AI623" s="113" t="s">
        <v>54</v>
      </c>
      <c r="AJ623" s="113" t="s">
        <v>6</v>
      </c>
      <c r="AK623" s="114" t="s">
        <v>201</v>
      </c>
      <c r="AL623" s="92">
        <f t="shared" si="20"/>
        <v>2</v>
      </c>
      <c r="AM6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23" s="118"/>
      <c r="AO623" s="115" t="str">
        <f t="shared" si="21"/>
        <v>SI</v>
      </c>
      <c r="AP62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23" s="92" t="e" vm="16">
        <f>_xlfn.XLOOKUP(año24[[#This Row],[VALORACION DEL RIESGO RESULTANTE CON CONTROLES (Riesgo residual) - INTERPRETACIÓN DEL RIESGO]], Nivel[Calsificación], Nivel[Imagen])</f>
        <v>#VALUE!</v>
      </c>
    </row>
    <row r="624" spans="2:43" ht="81.599999999999994" x14ac:dyDescent="0.2">
      <c r="B624" s="92">
        <v>615</v>
      </c>
      <c r="C624" s="92">
        <v>2024</v>
      </c>
      <c r="D624" s="92" t="s">
        <v>244</v>
      </c>
      <c r="E624" s="109" t="s">
        <v>183</v>
      </c>
      <c r="F624" s="109" t="s">
        <v>680</v>
      </c>
      <c r="G624" s="109" t="s">
        <v>427</v>
      </c>
      <c r="H624" s="92" t="s">
        <v>266</v>
      </c>
      <c r="I624" s="92" t="s">
        <v>68</v>
      </c>
      <c r="J624" s="92" t="e" vm="17">
        <f>_xlfn.XLOOKUP(año24[[#This Row],[PELIGRO -Tipo]], Tabla12[Calsificación], Tabla12[Imagen])</f>
        <v>#VALUE!</v>
      </c>
      <c r="K624" s="92" t="s">
        <v>101</v>
      </c>
      <c r="L624" s="92" t="s">
        <v>129</v>
      </c>
      <c r="M624" s="112" t="s">
        <v>249</v>
      </c>
      <c r="N624" s="112" t="s">
        <v>250</v>
      </c>
      <c r="O624" s="112">
        <v>2</v>
      </c>
      <c r="P624" s="112">
        <v>5</v>
      </c>
      <c r="Q624" s="112">
        <v>2</v>
      </c>
      <c r="R624" s="112">
        <v>8</v>
      </c>
      <c r="S624" s="92" t="s">
        <v>138</v>
      </c>
      <c r="T624" s="92" t="s">
        <v>267</v>
      </c>
      <c r="U624" s="92" t="s">
        <v>268</v>
      </c>
      <c r="V624" s="113" t="s">
        <v>269</v>
      </c>
      <c r="W624" s="113" t="s">
        <v>53</v>
      </c>
      <c r="X624" s="113" t="s">
        <v>6</v>
      </c>
      <c r="Y624" s="114" t="s">
        <v>201</v>
      </c>
      <c r="Z624" s="92">
        <f>INDEX($AS$3:$AV$6,MATCH($W624,$AR$3:$AR$6,FALSE),MATCH($Y624,AS$7:$AV$7,FALSE))</f>
        <v>4</v>
      </c>
      <c r="AA624" s="92" t="s">
        <v>254</v>
      </c>
      <c r="AB624" s="92" t="s">
        <v>255</v>
      </c>
      <c r="AC624" s="92" t="s">
        <v>255</v>
      </c>
      <c r="AD624" s="113" t="s">
        <v>255</v>
      </c>
      <c r="AE624" s="113" t="s">
        <v>270</v>
      </c>
      <c r="AF624" s="113" t="s">
        <v>255</v>
      </c>
      <c r="AG6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24" s="109" t="s">
        <v>259</v>
      </c>
      <c r="AI624" s="113" t="s">
        <v>54</v>
      </c>
      <c r="AJ624" s="113" t="s">
        <v>6</v>
      </c>
      <c r="AK624" s="114" t="s">
        <v>201</v>
      </c>
      <c r="AL624" s="92">
        <f t="shared" si="20"/>
        <v>2</v>
      </c>
      <c r="AM6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24" s="118"/>
      <c r="AO624" s="115" t="str">
        <f t="shared" si="21"/>
        <v>SI</v>
      </c>
      <c r="AP62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24" s="92" t="e" vm="16">
        <f>_xlfn.XLOOKUP(año24[[#This Row],[VALORACION DEL RIESGO RESULTANTE CON CONTROLES (Riesgo residual) - INTERPRETACIÓN DEL RIESGO]], Nivel[Calsificación], Nivel[Imagen])</f>
        <v>#VALUE!</v>
      </c>
    </row>
    <row r="625" spans="2:43" ht="81.599999999999994" x14ac:dyDescent="0.2">
      <c r="B625" s="92">
        <v>616</v>
      </c>
      <c r="C625" s="92">
        <v>2024</v>
      </c>
      <c r="D625" s="92" t="s">
        <v>244</v>
      </c>
      <c r="E625" s="109" t="s">
        <v>183</v>
      </c>
      <c r="F625" s="109" t="s">
        <v>680</v>
      </c>
      <c r="G625" s="109" t="s">
        <v>427</v>
      </c>
      <c r="H625" s="92" t="s">
        <v>277</v>
      </c>
      <c r="I625" s="92" t="s">
        <v>68</v>
      </c>
      <c r="J625" s="92" t="e" vm="17">
        <f>_xlfn.XLOOKUP(año24[[#This Row],[PELIGRO -Tipo]], Tabla12[Calsificación], Tabla12[Imagen])</f>
        <v>#VALUE!</v>
      </c>
      <c r="K625" s="92" t="s">
        <v>85</v>
      </c>
      <c r="L625" s="92" t="s">
        <v>129</v>
      </c>
      <c r="M625" s="112" t="s">
        <v>249</v>
      </c>
      <c r="N625" s="112" t="s">
        <v>250</v>
      </c>
      <c r="O625" s="112">
        <v>2</v>
      </c>
      <c r="P625" s="112">
        <v>5</v>
      </c>
      <c r="Q625" s="112">
        <v>2</v>
      </c>
      <c r="R625" s="112">
        <v>8</v>
      </c>
      <c r="S625" s="92" t="s">
        <v>138</v>
      </c>
      <c r="T625" s="92" t="s">
        <v>267</v>
      </c>
      <c r="U625" s="92" t="s">
        <v>268</v>
      </c>
      <c r="V625" s="113" t="s">
        <v>269</v>
      </c>
      <c r="W625" s="113" t="s">
        <v>53</v>
      </c>
      <c r="X625" s="113" t="s">
        <v>6</v>
      </c>
      <c r="Y625" s="114" t="s">
        <v>201</v>
      </c>
      <c r="Z625" s="92">
        <f>INDEX($AS$3:$AV$6,MATCH($W625,$AR$3:$AR$6,FALSE),MATCH($Y625,AS$7:$AV$7,FALSE))</f>
        <v>4</v>
      </c>
      <c r="AA625" s="92" t="s">
        <v>254</v>
      </c>
      <c r="AB625" s="92" t="s">
        <v>255</v>
      </c>
      <c r="AC625" s="92" t="s">
        <v>255</v>
      </c>
      <c r="AD625" s="113" t="s">
        <v>255</v>
      </c>
      <c r="AE625" s="113" t="s">
        <v>270</v>
      </c>
      <c r="AF625" s="113" t="s">
        <v>255</v>
      </c>
      <c r="AG6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25" s="109" t="s">
        <v>259</v>
      </c>
      <c r="AI625" s="113" t="s">
        <v>54</v>
      </c>
      <c r="AJ625" s="113" t="s">
        <v>6</v>
      </c>
      <c r="AK625" s="114" t="s">
        <v>201</v>
      </c>
      <c r="AL625" s="92">
        <f t="shared" si="20"/>
        <v>2</v>
      </c>
      <c r="AM6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25" s="118"/>
      <c r="AO625" s="115" t="str">
        <f t="shared" si="21"/>
        <v>SI</v>
      </c>
      <c r="AP62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25" s="92" t="e" vm="16">
        <f>_xlfn.XLOOKUP(año24[[#This Row],[VALORACION DEL RIESGO RESULTANTE CON CONTROLES (Riesgo residual) - INTERPRETACIÓN DEL RIESGO]], Nivel[Calsificación], Nivel[Imagen])</f>
        <v>#VALUE!</v>
      </c>
    </row>
    <row r="626" spans="2:43" ht="112.2" x14ac:dyDescent="0.2">
      <c r="B626" s="92">
        <v>617</v>
      </c>
      <c r="C626" s="92">
        <v>2024</v>
      </c>
      <c r="D626" s="92" t="s">
        <v>244</v>
      </c>
      <c r="E626" s="109" t="s">
        <v>183</v>
      </c>
      <c r="F626" s="109" t="s">
        <v>680</v>
      </c>
      <c r="G626" s="109" t="s">
        <v>427</v>
      </c>
      <c r="H626" s="92" t="s">
        <v>248</v>
      </c>
      <c r="I626" s="92" t="s">
        <v>70</v>
      </c>
      <c r="J626" s="92" t="e" vm="13">
        <f>_xlfn.XLOOKUP(año24[[#This Row],[PELIGRO -Tipo]], Tabla12[Calsificación], Tabla12[Imagen])</f>
        <v>#VALUE!</v>
      </c>
      <c r="K626" s="92" t="s">
        <v>110</v>
      </c>
      <c r="L626" s="92" t="s">
        <v>128</v>
      </c>
      <c r="M626" s="112" t="s">
        <v>249</v>
      </c>
      <c r="N626" s="112" t="s">
        <v>261</v>
      </c>
      <c r="O626" s="112">
        <v>2</v>
      </c>
      <c r="P626" s="112">
        <v>5</v>
      </c>
      <c r="Q626" s="112">
        <v>2</v>
      </c>
      <c r="R626" s="112">
        <v>8</v>
      </c>
      <c r="S626" s="92" t="s">
        <v>138</v>
      </c>
      <c r="T626" s="92" t="s">
        <v>251</v>
      </c>
      <c r="U626" s="92" t="s">
        <v>252</v>
      </c>
      <c r="V626" s="113" t="s">
        <v>253</v>
      </c>
      <c r="W626" s="113" t="s">
        <v>52</v>
      </c>
      <c r="X626" s="113" t="s">
        <v>6</v>
      </c>
      <c r="Y626" s="114" t="s">
        <v>40</v>
      </c>
      <c r="Z626" s="92">
        <f>INDEX($AS$3:$AV$6,MATCH($W626,$AR$3:$AR$6,FALSE),MATCH($Y626,AS$7:$AV$7,FALSE))</f>
        <v>9</v>
      </c>
      <c r="AA626" s="92" t="s">
        <v>254</v>
      </c>
      <c r="AB626" s="92" t="s">
        <v>255</v>
      </c>
      <c r="AC626" s="92" t="s">
        <v>255</v>
      </c>
      <c r="AD626" s="113" t="s">
        <v>256</v>
      </c>
      <c r="AE626" s="113" t="s">
        <v>257</v>
      </c>
      <c r="AF626" s="113" t="s">
        <v>258</v>
      </c>
      <c r="AG6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626" s="109" t="s">
        <v>259</v>
      </c>
      <c r="AI626" s="113" t="s">
        <v>53</v>
      </c>
      <c r="AJ626" s="113" t="s">
        <v>6</v>
      </c>
      <c r="AK626" s="114" t="s">
        <v>201</v>
      </c>
      <c r="AL626" s="92">
        <f t="shared" si="20"/>
        <v>4</v>
      </c>
      <c r="AM6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26" s="118"/>
      <c r="AO626" s="115" t="str">
        <f t="shared" si="21"/>
        <v>SI</v>
      </c>
      <c r="AP62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26" s="92" t="e" vm="14">
        <f>_xlfn.XLOOKUP(año24[[#This Row],[VALORACION DEL RIESGO RESULTANTE CON CONTROLES (Riesgo residual) - INTERPRETACIÓN DEL RIESGO]], Nivel[Calsificación], Nivel[Imagen])</f>
        <v>#VALUE!</v>
      </c>
    </row>
    <row r="627" spans="2:43" ht="122.4" x14ac:dyDescent="0.2">
      <c r="B627" s="92">
        <v>618</v>
      </c>
      <c r="C627" s="92">
        <v>2024</v>
      </c>
      <c r="D627" s="92" t="s">
        <v>244</v>
      </c>
      <c r="E627" s="109" t="s">
        <v>183</v>
      </c>
      <c r="F627" s="109" t="s">
        <v>680</v>
      </c>
      <c r="G627" s="109" t="s">
        <v>427</v>
      </c>
      <c r="H627" s="92" t="s">
        <v>683</v>
      </c>
      <c r="I627" s="92" t="s">
        <v>70</v>
      </c>
      <c r="J627" s="92" t="e" vm="13">
        <f>_xlfn.XLOOKUP(año24[[#This Row],[PELIGRO -Tipo]], Tabla12[Calsificación], Tabla12[Imagen])</f>
        <v>#VALUE!</v>
      </c>
      <c r="K627" s="92" t="s">
        <v>123</v>
      </c>
      <c r="L627" s="92" t="s">
        <v>128</v>
      </c>
      <c r="M627" s="112" t="s">
        <v>249</v>
      </c>
      <c r="N627" s="112" t="s">
        <v>250</v>
      </c>
      <c r="O627" s="112">
        <v>2</v>
      </c>
      <c r="P627" s="112">
        <v>5</v>
      </c>
      <c r="Q627" s="112">
        <v>2</v>
      </c>
      <c r="R627" s="112">
        <v>8</v>
      </c>
      <c r="S627" s="92" t="s">
        <v>138</v>
      </c>
      <c r="T627" s="92" t="s">
        <v>335</v>
      </c>
      <c r="U627" s="92" t="s">
        <v>282</v>
      </c>
      <c r="V627" s="113" t="s">
        <v>336</v>
      </c>
      <c r="W627" s="113" t="s">
        <v>51</v>
      </c>
      <c r="X627" s="113" t="s">
        <v>6</v>
      </c>
      <c r="Y627" s="114" t="s">
        <v>201</v>
      </c>
      <c r="Z627" s="92">
        <f>INDEX($AS$3:$AV$6,MATCH($W627,$AR$3:$AR$6,FALSE),MATCH($Y627,AS$7:$AV$7,FALSE))</f>
        <v>8</v>
      </c>
      <c r="AA627" s="92" t="s">
        <v>254</v>
      </c>
      <c r="AB627" s="92"/>
      <c r="AC627" s="92"/>
      <c r="AD627" s="113"/>
      <c r="AE627" s="113" t="s">
        <v>337</v>
      </c>
      <c r="AF627" s="113" t="s">
        <v>258</v>
      </c>
      <c r="AG6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627" s="109" t="s">
        <v>259</v>
      </c>
      <c r="AI627" s="113" t="s">
        <v>53</v>
      </c>
      <c r="AJ627" s="113" t="s">
        <v>6</v>
      </c>
      <c r="AK627" s="114" t="s">
        <v>201</v>
      </c>
      <c r="AL627" s="92">
        <f t="shared" si="20"/>
        <v>4</v>
      </c>
      <c r="AM6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27" s="118"/>
      <c r="AO627" s="115" t="str">
        <f t="shared" si="21"/>
        <v>SI</v>
      </c>
      <c r="AP62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27" s="92" t="e" vm="14">
        <f>_xlfn.XLOOKUP(año24[[#This Row],[VALORACION DEL RIESGO RESULTANTE CON CONTROLES (Riesgo residual) - INTERPRETACIÓN DEL RIESGO]], Nivel[Calsificación], Nivel[Imagen])</f>
        <v>#VALUE!</v>
      </c>
    </row>
    <row r="628" spans="2:43" ht="204" x14ac:dyDescent="0.2">
      <c r="B628" s="92">
        <v>619</v>
      </c>
      <c r="C628" s="92">
        <v>2024</v>
      </c>
      <c r="D628" s="92" t="s">
        <v>244</v>
      </c>
      <c r="E628" s="109" t="s">
        <v>183</v>
      </c>
      <c r="F628" s="109" t="s">
        <v>680</v>
      </c>
      <c r="G628" s="109" t="s">
        <v>427</v>
      </c>
      <c r="H628" s="92" t="s">
        <v>684</v>
      </c>
      <c r="I628" s="92" t="s">
        <v>70</v>
      </c>
      <c r="J628" s="92" t="e" vm="13">
        <f>_xlfn.XLOOKUP(año24[[#This Row],[PELIGRO -Tipo]], Tabla12[Calsificación], Tabla12[Imagen])</f>
        <v>#VALUE!</v>
      </c>
      <c r="K628" s="92" t="s">
        <v>87</v>
      </c>
      <c r="L628" s="92" t="s">
        <v>128</v>
      </c>
      <c r="M628" s="112" t="s">
        <v>249</v>
      </c>
      <c r="N628" s="112" t="s">
        <v>250</v>
      </c>
      <c r="O628" s="112">
        <v>2</v>
      </c>
      <c r="P628" s="112">
        <v>5</v>
      </c>
      <c r="Q628" s="112">
        <v>2</v>
      </c>
      <c r="R628" s="112">
        <v>8</v>
      </c>
      <c r="S628" s="92" t="s">
        <v>138</v>
      </c>
      <c r="T628" s="92" t="s">
        <v>305</v>
      </c>
      <c r="U628" s="92" t="s">
        <v>306</v>
      </c>
      <c r="V628" s="113" t="s">
        <v>307</v>
      </c>
      <c r="W628" s="113" t="s">
        <v>52</v>
      </c>
      <c r="X628" s="113" t="s">
        <v>6</v>
      </c>
      <c r="Y628" s="114" t="s">
        <v>40</v>
      </c>
      <c r="Z628" s="92">
        <f>INDEX($AS$3:$AV$6,MATCH($W628,$AR$3:$AR$6,FALSE),MATCH($Y628,AS$7:$AV$7,FALSE))</f>
        <v>9</v>
      </c>
      <c r="AA628" s="92" t="s">
        <v>254</v>
      </c>
      <c r="AB628" s="92" t="s">
        <v>255</v>
      </c>
      <c r="AC628" s="92" t="s">
        <v>255</v>
      </c>
      <c r="AD628" s="113" t="s">
        <v>308</v>
      </c>
      <c r="AE628" s="113" t="s">
        <v>309</v>
      </c>
      <c r="AF628" s="113" t="s">
        <v>258</v>
      </c>
      <c r="AG6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628" s="109" t="s">
        <v>259</v>
      </c>
      <c r="AI628" s="113" t="s">
        <v>53</v>
      </c>
      <c r="AJ628" s="113" t="s">
        <v>6</v>
      </c>
      <c r="AK628" s="114" t="s">
        <v>201</v>
      </c>
      <c r="AL628" s="92">
        <f t="shared" si="20"/>
        <v>4</v>
      </c>
      <c r="AM6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28" s="118"/>
      <c r="AO628" s="115" t="str">
        <f t="shared" si="21"/>
        <v>SI</v>
      </c>
      <c r="AP62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28" s="92" t="e" vm="14">
        <f>_xlfn.XLOOKUP(año24[[#This Row],[VALORACION DEL RIESGO RESULTANTE CON CONTROLES (Riesgo residual) - INTERPRETACIÓN DEL RIESGO]], Nivel[Calsificación], Nivel[Imagen])</f>
        <v>#VALUE!</v>
      </c>
    </row>
    <row r="629" spans="2:43" ht="102" x14ac:dyDescent="0.2">
      <c r="B629" s="92">
        <v>620</v>
      </c>
      <c r="C629" s="92">
        <v>2024</v>
      </c>
      <c r="D629" s="92" t="s">
        <v>244</v>
      </c>
      <c r="E629" s="109" t="s">
        <v>183</v>
      </c>
      <c r="F629" s="109" t="s">
        <v>680</v>
      </c>
      <c r="G629" s="109" t="s">
        <v>427</v>
      </c>
      <c r="H629" s="92" t="s">
        <v>685</v>
      </c>
      <c r="I629" s="92" t="s">
        <v>67</v>
      </c>
      <c r="J629" s="92" t="e" vm="18">
        <f>_xlfn.XLOOKUP(año24[[#This Row],[PELIGRO -Tipo]], Tabla12[Calsificación], Tabla12[Imagen])</f>
        <v>#VALUE!</v>
      </c>
      <c r="K629" s="92" t="s">
        <v>100</v>
      </c>
      <c r="L629" s="92" t="s">
        <v>130</v>
      </c>
      <c r="M629" s="112" t="s">
        <v>249</v>
      </c>
      <c r="N629" s="112" t="s">
        <v>250</v>
      </c>
      <c r="O629" s="112">
        <v>2</v>
      </c>
      <c r="P629" s="112">
        <v>5</v>
      </c>
      <c r="Q629" s="112">
        <v>2</v>
      </c>
      <c r="R629" s="112">
        <v>1</v>
      </c>
      <c r="S629" s="92" t="s">
        <v>138</v>
      </c>
      <c r="T629" s="92" t="s">
        <v>273</v>
      </c>
      <c r="U629" s="92" t="s">
        <v>274</v>
      </c>
      <c r="V629" s="113" t="s">
        <v>275</v>
      </c>
      <c r="W629" s="113" t="s">
        <v>53</v>
      </c>
      <c r="X629" s="113" t="s">
        <v>6</v>
      </c>
      <c r="Y629" s="114" t="s">
        <v>40</v>
      </c>
      <c r="Z629" s="92">
        <f>INDEX($AS$3:$AV$6,MATCH($W629,$AR$3:$AR$6,FALSE),MATCH($Y629,AS$7:$AV$7,FALSE))</f>
        <v>6</v>
      </c>
      <c r="AA629" s="92" t="s">
        <v>254</v>
      </c>
      <c r="AB629" s="92" t="s">
        <v>255</v>
      </c>
      <c r="AC629" s="92" t="s">
        <v>255</v>
      </c>
      <c r="AD629" s="113" t="s">
        <v>255</v>
      </c>
      <c r="AE629" s="113" t="s">
        <v>276</v>
      </c>
      <c r="AF629" s="113" t="s">
        <v>258</v>
      </c>
      <c r="AG6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629" s="109" t="s">
        <v>259</v>
      </c>
      <c r="AI629" s="113" t="s">
        <v>53</v>
      </c>
      <c r="AJ629" s="113" t="s">
        <v>6</v>
      </c>
      <c r="AK629" s="114" t="s">
        <v>201</v>
      </c>
      <c r="AL629" s="92">
        <f t="shared" si="20"/>
        <v>4</v>
      </c>
      <c r="AM6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29" s="118"/>
      <c r="AO629" s="115" t="str">
        <f t="shared" si="21"/>
        <v>SI</v>
      </c>
      <c r="AP62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29" s="92" t="e" vm="14">
        <f>_xlfn.XLOOKUP(año24[[#This Row],[VALORACION DEL RIESGO RESULTANTE CON CONTROLES (Riesgo residual) - INTERPRETACIÓN DEL RIESGO]], Nivel[Calsificación], Nivel[Imagen])</f>
        <v>#VALUE!</v>
      </c>
    </row>
    <row r="630" spans="2:43" ht="102" x14ac:dyDescent="0.2">
      <c r="B630" s="92">
        <v>621</v>
      </c>
      <c r="C630" s="92">
        <v>2024</v>
      </c>
      <c r="D630" s="92" t="s">
        <v>244</v>
      </c>
      <c r="E630" s="109" t="s">
        <v>183</v>
      </c>
      <c r="F630" s="109" t="s">
        <v>680</v>
      </c>
      <c r="G630" s="109" t="s">
        <v>427</v>
      </c>
      <c r="H630" s="92" t="s">
        <v>272</v>
      </c>
      <c r="I630" s="92" t="s">
        <v>67</v>
      </c>
      <c r="J630" s="92" t="e" vm="18">
        <f>_xlfn.XLOOKUP(año24[[#This Row],[PELIGRO -Tipo]], Tabla12[Calsificación], Tabla12[Imagen])</f>
        <v>#VALUE!</v>
      </c>
      <c r="K630" s="92" t="s">
        <v>100</v>
      </c>
      <c r="L630" s="92" t="s">
        <v>130</v>
      </c>
      <c r="M630" s="112" t="s">
        <v>249</v>
      </c>
      <c r="N630" s="112" t="s">
        <v>250</v>
      </c>
      <c r="O630" s="112">
        <v>2</v>
      </c>
      <c r="P630" s="112">
        <v>5</v>
      </c>
      <c r="Q630" s="112">
        <v>2</v>
      </c>
      <c r="R630" s="112">
        <v>1</v>
      </c>
      <c r="S630" s="92" t="s">
        <v>138</v>
      </c>
      <c r="T630" s="92" t="s">
        <v>273</v>
      </c>
      <c r="U630" s="92" t="s">
        <v>274</v>
      </c>
      <c r="V630" s="113" t="s">
        <v>275</v>
      </c>
      <c r="W630" s="113" t="s">
        <v>53</v>
      </c>
      <c r="X630" s="113" t="s">
        <v>6</v>
      </c>
      <c r="Y630" s="114" t="s">
        <v>40</v>
      </c>
      <c r="Z630" s="92">
        <f>INDEX($AS$3:$AV$6,MATCH($W630,$AR$3:$AR$6,FALSE),MATCH($Y630,AS$7:$AV$7,FALSE))</f>
        <v>6</v>
      </c>
      <c r="AA630" s="92" t="s">
        <v>254</v>
      </c>
      <c r="AB630" s="92" t="s">
        <v>255</v>
      </c>
      <c r="AC630" s="92" t="s">
        <v>255</v>
      </c>
      <c r="AD630" s="113" t="s">
        <v>255</v>
      </c>
      <c r="AE630" s="113" t="s">
        <v>276</v>
      </c>
      <c r="AF630" s="113" t="s">
        <v>258</v>
      </c>
      <c r="AG6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630" s="109" t="s">
        <v>259</v>
      </c>
      <c r="AI630" s="113" t="s">
        <v>53</v>
      </c>
      <c r="AJ630" s="113" t="s">
        <v>6</v>
      </c>
      <c r="AK630" s="114" t="s">
        <v>201</v>
      </c>
      <c r="AL630" s="92">
        <f t="shared" si="20"/>
        <v>4</v>
      </c>
      <c r="AM6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0" s="118"/>
      <c r="AO630" s="115" t="str">
        <f t="shared" si="21"/>
        <v>SI</v>
      </c>
      <c r="AP63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30" s="92" t="e" vm="14">
        <f>_xlfn.XLOOKUP(año24[[#This Row],[VALORACION DEL RIESGO RESULTANTE CON CONTROLES (Riesgo residual) - INTERPRETACIÓN DEL RIESGO]], Nivel[Calsificación], Nivel[Imagen])</f>
        <v>#VALUE!</v>
      </c>
    </row>
    <row r="631" spans="2:43" ht="132.6" x14ac:dyDescent="0.2">
      <c r="B631" s="92">
        <v>622</v>
      </c>
      <c r="C631" s="92">
        <v>2024</v>
      </c>
      <c r="D631" s="92" t="s">
        <v>244</v>
      </c>
      <c r="E631" s="109" t="s">
        <v>183</v>
      </c>
      <c r="F631" s="109" t="s">
        <v>680</v>
      </c>
      <c r="G631" s="109" t="s">
        <v>427</v>
      </c>
      <c r="H631" s="92" t="s">
        <v>288</v>
      </c>
      <c r="I631" s="92" t="s">
        <v>70</v>
      </c>
      <c r="J631" s="92" t="e" vm="13">
        <f>_xlfn.XLOOKUP(año24[[#This Row],[PELIGRO -Tipo]], Tabla12[Calsificación], Tabla12[Imagen])</f>
        <v>#VALUE!</v>
      </c>
      <c r="K631" s="92" t="s">
        <v>103</v>
      </c>
      <c r="L631" s="92" t="s">
        <v>128</v>
      </c>
      <c r="M631" s="112" t="s">
        <v>249</v>
      </c>
      <c r="N631" s="112" t="s">
        <v>250</v>
      </c>
      <c r="O631" s="112">
        <v>2</v>
      </c>
      <c r="P631" s="112">
        <v>5</v>
      </c>
      <c r="Q631" s="112">
        <v>2</v>
      </c>
      <c r="R631" s="112">
        <v>8</v>
      </c>
      <c r="S631" s="92" t="s">
        <v>138</v>
      </c>
      <c r="T631" s="92" t="s">
        <v>289</v>
      </c>
      <c r="U631" s="92" t="s">
        <v>290</v>
      </c>
      <c r="V631" s="113" t="s">
        <v>291</v>
      </c>
      <c r="W631" s="113" t="s">
        <v>51</v>
      </c>
      <c r="X631" s="113" t="s">
        <v>6</v>
      </c>
      <c r="Y631" s="114" t="s">
        <v>201</v>
      </c>
      <c r="Z631" s="92">
        <f>INDEX($AS$3:$AV$6,MATCH($W631,$AR$3:$AR$6,FALSE),MATCH($Y631,AS$7:$AV$7,FALSE))</f>
        <v>8</v>
      </c>
      <c r="AA631" s="92" t="s">
        <v>254</v>
      </c>
      <c r="AB631" s="92" t="s">
        <v>255</v>
      </c>
      <c r="AC631" s="92" t="s">
        <v>255</v>
      </c>
      <c r="AD631" s="113" t="s">
        <v>255</v>
      </c>
      <c r="AE631" s="113" t="s">
        <v>292</v>
      </c>
      <c r="AF631" s="113" t="s">
        <v>258</v>
      </c>
      <c r="AG6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31" s="109" t="s">
        <v>259</v>
      </c>
      <c r="AI631" s="113" t="s">
        <v>51</v>
      </c>
      <c r="AJ631" s="113" t="s">
        <v>6</v>
      </c>
      <c r="AK631" s="114" t="s">
        <v>46</v>
      </c>
      <c r="AL631" s="92">
        <f t="shared" si="20"/>
        <v>4</v>
      </c>
      <c r="AM6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1" s="118"/>
      <c r="AO631" s="115" t="str">
        <f t="shared" si="21"/>
        <v>SI</v>
      </c>
      <c r="AP63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31" s="92" t="e" vm="14">
        <f>_xlfn.XLOOKUP(año24[[#This Row],[VALORACION DEL RIESGO RESULTANTE CON CONTROLES (Riesgo residual) - INTERPRETACIÓN DEL RIESGO]], Nivel[Calsificación], Nivel[Imagen])</f>
        <v>#VALUE!</v>
      </c>
    </row>
    <row r="632" spans="2:43" ht="132.6" x14ac:dyDescent="0.2">
      <c r="B632" s="92">
        <v>623</v>
      </c>
      <c r="C632" s="92">
        <v>2024</v>
      </c>
      <c r="D632" s="92" t="s">
        <v>244</v>
      </c>
      <c r="E632" s="109" t="s">
        <v>183</v>
      </c>
      <c r="F632" s="109" t="s">
        <v>680</v>
      </c>
      <c r="G632" s="109" t="s">
        <v>427</v>
      </c>
      <c r="H632" s="92" t="s">
        <v>686</v>
      </c>
      <c r="I632" s="92" t="s">
        <v>70</v>
      </c>
      <c r="J632" s="92" t="e" vm="13">
        <f>_xlfn.XLOOKUP(año24[[#This Row],[PELIGRO -Tipo]], Tabla12[Calsificación], Tabla12[Imagen])</f>
        <v>#VALUE!</v>
      </c>
      <c r="K632" s="92" t="s">
        <v>103</v>
      </c>
      <c r="L632" s="92" t="s">
        <v>128</v>
      </c>
      <c r="M632" s="112" t="s">
        <v>249</v>
      </c>
      <c r="N632" s="112" t="s">
        <v>250</v>
      </c>
      <c r="O632" s="112">
        <v>2</v>
      </c>
      <c r="P632" s="112">
        <v>5</v>
      </c>
      <c r="Q632" s="112">
        <v>2</v>
      </c>
      <c r="R632" s="112">
        <v>8</v>
      </c>
      <c r="S632" s="92" t="s">
        <v>138</v>
      </c>
      <c r="T632" s="92" t="s">
        <v>289</v>
      </c>
      <c r="U632" s="92" t="s">
        <v>290</v>
      </c>
      <c r="V632" s="113" t="s">
        <v>291</v>
      </c>
      <c r="W632" s="113" t="s">
        <v>51</v>
      </c>
      <c r="X632" s="113" t="s">
        <v>6</v>
      </c>
      <c r="Y632" s="114" t="s">
        <v>201</v>
      </c>
      <c r="Z632" s="92">
        <f>INDEX($AS$3:$AV$6,MATCH($W632,$AR$3:$AR$6,FALSE),MATCH($Y632,AS$7:$AV$7,FALSE))</f>
        <v>8</v>
      </c>
      <c r="AA632" s="92" t="s">
        <v>254</v>
      </c>
      <c r="AB632" s="92" t="s">
        <v>255</v>
      </c>
      <c r="AC632" s="92" t="s">
        <v>255</v>
      </c>
      <c r="AD632" s="113" t="s">
        <v>255</v>
      </c>
      <c r="AE632" s="113" t="s">
        <v>292</v>
      </c>
      <c r="AF632" s="113" t="s">
        <v>258</v>
      </c>
      <c r="AG6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32" s="109" t="s">
        <v>259</v>
      </c>
      <c r="AI632" s="113" t="s">
        <v>51</v>
      </c>
      <c r="AJ632" s="113" t="s">
        <v>6</v>
      </c>
      <c r="AK632" s="114" t="s">
        <v>46</v>
      </c>
      <c r="AL632" s="92">
        <f t="shared" si="20"/>
        <v>4</v>
      </c>
      <c r="AM6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2" s="118"/>
      <c r="AO632" s="115" t="str">
        <f t="shared" si="21"/>
        <v>SI</v>
      </c>
      <c r="AP63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32" s="92" t="e" vm="14">
        <f>_xlfn.XLOOKUP(año24[[#This Row],[VALORACION DEL RIESGO RESULTANTE CON CONTROLES (Riesgo residual) - INTERPRETACIÓN DEL RIESGO]], Nivel[Calsificación], Nivel[Imagen])</f>
        <v>#VALUE!</v>
      </c>
    </row>
    <row r="633" spans="2:43" ht="81.599999999999994" x14ac:dyDescent="0.2">
      <c r="B633" s="92">
        <v>624</v>
      </c>
      <c r="C633" s="92">
        <v>2024</v>
      </c>
      <c r="D633" s="92" t="s">
        <v>244</v>
      </c>
      <c r="E633" s="109" t="s">
        <v>183</v>
      </c>
      <c r="F633" s="109" t="s">
        <v>680</v>
      </c>
      <c r="G633" s="109" t="s">
        <v>427</v>
      </c>
      <c r="H633" s="92" t="s">
        <v>687</v>
      </c>
      <c r="I633" s="92" t="s">
        <v>66</v>
      </c>
      <c r="J633" s="92" t="e" vm="19">
        <f>_xlfn.XLOOKUP(año24[[#This Row],[PELIGRO -Tipo]], Tabla12[Calsificación], Tabla12[Imagen])</f>
        <v>#VALUE!</v>
      </c>
      <c r="K633" s="92" t="s">
        <v>75</v>
      </c>
      <c r="L633" s="92" t="s">
        <v>129</v>
      </c>
      <c r="M633" s="112" t="s">
        <v>249</v>
      </c>
      <c r="N633" s="112" t="s">
        <v>250</v>
      </c>
      <c r="O633" s="112">
        <v>2</v>
      </c>
      <c r="P633" s="112">
        <v>5</v>
      </c>
      <c r="Q633" s="112">
        <v>2</v>
      </c>
      <c r="R633" s="112">
        <v>8</v>
      </c>
      <c r="S633" s="92" t="s">
        <v>138</v>
      </c>
      <c r="T633" s="92" t="s">
        <v>343</v>
      </c>
      <c r="U633" s="92" t="s">
        <v>344</v>
      </c>
      <c r="V633" s="113" t="s">
        <v>345</v>
      </c>
      <c r="W633" s="113" t="s">
        <v>52</v>
      </c>
      <c r="X633" s="113" t="s">
        <v>6</v>
      </c>
      <c r="Y633" s="114" t="s">
        <v>201</v>
      </c>
      <c r="Z633" s="92">
        <f>INDEX($AS$3:$AV$6,MATCH($W633,$AR$3:$AR$6,FALSE),MATCH($Y633,AS$7:$AV$7,FALSE))</f>
        <v>6</v>
      </c>
      <c r="AA633" s="92" t="s">
        <v>254</v>
      </c>
      <c r="AB633" s="92"/>
      <c r="AC633" s="92"/>
      <c r="AD633" s="113" t="s">
        <v>346</v>
      </c>
      <c r="AE633" s="113" t="s">
        <v>347</v>
      </c>
      <c r="AF633" s="113" t="s">
        <v>258</v>
      </c>
      <c r="AG6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633" s="109" t="s">
        <v>259</v>
      </c>
      <c r="AI633" s="113" t="s">
        <v>53</v>
      </c>
      <c r="AJ633" s="113" t="s">
        <v>6</v>
      </c>
      <c r="AK633" s="114" t="s">
        <v>201</v>
      </c>
      <c r="AL633" s="92">
        <f t="shared" si="20"/>
        <v>4</v>
      </c>
      <c r="AM6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3" s="118"/>
      <c r="AO633" s="115" t="str">
        <f t="shared" si="21"/>
        <v>SI</v>
      </c>
      <c r="AP63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33" s="92" t="e" vm="14">
        <f>_xlfn.XLOOKUP(año24[[#This Row],[VALORACION DEL RIESGO RESULTANTE CON CONTROLES (Riesgo residual) - INTERPRETACIÓN DEL RIESGO]], Nivel[Calsificación], Nivel[Imagen])</f>
        <v>#VALUE!</v>
      </c>
    </row>
    <row r="634" spans="2:43" ht="132.6" x14ac:dyDescent="0.2">
      <c r="B634" s="92">
        <v>625</v>
      </c>
      <c r="C634" s="92">
        <v>2024</v>
      </c>
      <c r="D634" s="92" t="s">
        <v>244</v>
      </c>
      <c r="E634" s="109" t="s">
        <v>183</v>
      </c>
      <c r="F634" s="109" t="s">
        <v>680</v>
      </c>
      <c r="G634" s="109" t="s">
        <v>427</v>
      </c>
      <c r="H634" s="92" t="s">
        <v>278</v>
      </c>
      <c r="I634" s="92" t="s">
        <v>66</v>
      </c>
      <c r="J634" s="92" t="e" vm="19">
        <f>_xlfn.XLOOKUP(año24[[#This Row],[PELIGRO -Tipo]], Tabla12[Calsificación], Tabla12[Imagen])</f>
        <v>#VALUE!</v>
      </c>
      <c r="K634" s="92" t="s">
        <v>121</v>
      </c>
      <c r="L634" s="92" t="s">
        <v>129</v>
      </c>
      <c r="M634" s="112" t="s">
        <v>249</v>
      </c>
      <c r="N634" s="112" t="s">
        <v>250</v>
      </c>
      <c r="O634" s="112">
        <v>2</v>
      </c>
      <c r="P634" s="112">
        <v>5</v>
      </c>
      <c r="Q634" s="112">
        <v>2</v>
      </c>
      <c r="R634" s="112">
        <v>4</v>
      </c>
      <c r="S634" s="92" t="s">
        <v>138</v>
      </c>
      <c r="T634" s="92" t="s">
        <v>255</v>
      </c>
      <c r="U634" s="92" t="s">
        <v>255</v>
      </c>
      <c r="V634" s="113" t="s">
        <v>279</v>
      </c>
      <c r="W634" s="113" t="s">
        <v>53</v>
      </c>
      <c r="X634" s="113" t="s">
        <v>6</v>
      </c>
      <c r="Y634" s="114" t="s">
        <v>40</v>
      </c>
      <c r="Z634" s="92">
        <f>INDEX($AS$3:$AV$6,MATCH($W634,$AR$3:$AR$6,FALSE),MATCH($Y634,AS$7:$AV$7,FALSE))</f>
        <v>6</v>
      </c>
      <c r="AA634" s="92" t="s">
        <v>254</v>
      </c>
      <c r="AB634" s="92" t="s">
        <v>255</v>
      </c>
      <c r="AC634" s="92" t="s">
        <v>255</v>
      </c>
      <c r="AD634" s="113" t="s">
        <v>255</v>
      </c>
      <c r="AE634" s="113" t="s">
        <v>280</v>
      </c>
      <c r="AF634" s="113" t="s">
        <v>258</v>
      </c>
      <c r="AG6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634" s="109" t="s">
        <v>259</v>
      </c>
      <c r="AI634" s="113" t="s">
        <v>53</v>
      </c>
      <c r="AJ634" s="113" t="s">
        <v>6</v>
      </c>
      <c r="AK634" s="114" t="s">
        <v>201</v>
      </c>
      <c r="AL634" s="92">
        <f t="shared" si="20"/>
        <v>4</v>
      </c>
      <c r="AM6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4" s="118"/>
      <c r="AO634" s="115" t="str">
        <f t="shared" si="21"/>
        <v>SI</v>
      </c>
      <c r="AP63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34" s="92" t="e" vm="14">
        <f>_xlfn.XLOOKUP(año24[[#This Row],[VALORACION DEL RIESGO RESULTANTE CON CONTROLES (Riesgo residual) - INTERPRETACIÓN DEL RIESGO]], Nivel[Calsificación], Nivel[Imagen])</f>
        <v>#VALUE!</v>
      </c>
    </row>
    <row r="635" spans="2:43" ht="91.8" x14ac:dyDescent="0.2">
      <c r="B635" s="92">
        <v>626</v>
      </c>
      <c r="C635" s="92">
        <v>2024</v>
      </c>
      <c r="D635" s="92" t="s">
        <v>244</v>
      </c>
      <c r="E635" s="109" t="s">
        <v>183</v>
      </c>
      <c r="F635" s="109" t="s">
        <v>680</v>
      </c>
      <c r="G635" s="109" t="s">
        <v>427</v>
      </c>
      <c r="H635" s="92" t="s">
        <v>260</v>
      </c>
      <c r="I635" s="92" t="s">
        <v>71</v>
      </c>
      <c r="J635" s="92" t="e" vm="15">
        <f>_xlfn.XLOOKUP(año24[[#This Row],[PELIGRO -Tipo]], Tabla12[Calsificación], Tabla12[Imagen])</f>
        <v>#VALUE!</v>
      </c>
      <c r="K635" s="92" t="s">
        <v>118</v>
      </c>
      <c r="L635" s="92" t="s">
        <v>128</v>
      </c>
      <c r="M635" s="112" t="s">
        <v>249</v>
      </c>
      <c r="N635" s="112" t="s">
        <v>261</v>
      </c>
      <c r="O635" s="112">
        <v>2</v>
      </c>
      <c r="P635" s="112">
        <v>5</v>
      </c>
      <c r="Q635" s="112">
        <v>2</v>
      </c>
      <c r="R635" s="112">
        <v>1</v>
      </c>
      <c r="S635" s="92" t="s">
        <v>138</v>
      </c>
      <c r="T635" s="92" t="s">
        <v>255</v>
      </c>
      <c r="U635" s="92" t="s">
        <v>262</v>
      </c>
      <c r="V635" s="113" t="s">
        <v>263</v>
      </c>
      <c r="W635" s="113" t="s">
        <v>52</v>
      </c>
      <c r="X635" s="113" t="s">
        <v>6</v>
      </c>
      <c r="Y635" s="114" t="s">
        <v>201</v>
      </c>
      <c r="Z635" s="92">
        <f>INDEX($AS$3:$AV$6,MATCH($W635,$AR$3:$AR$6,FALSE),MATCH($Y635,AS$7:$AV$7,FALSE))</f>
        <v>6</v>
      </c>
      <c r="AA635" s="92" t="s">
        <v>254</v>
      </c>
      <c r="AB635" s="92" t="s">
        <v>255</v>
      </c>
      <c r="AC635" s="92" t="s">
        <v>255</v>
      </c>
      <c r="AD635" s="113" t="s">
        <v>264</v>
      </c>
      <c r="AE635" s="113" t="s">
        <v>265</v>
      </c>
      <c r="AF635" s="113" t="s">
        <v>258</v>
      </c>
      <c r="AG6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635" s="109" t="s">
        <v>259</v>
      </c>
      <c r="AI635" s="113" t="s">
        <v>52</v>
      </c>
      <c r="AJ635" s="113" t="s">
        <v>6</v>
      </c>
      <c r="AK635" s="114" t="s">
        <v>46</v>
      </c>
      <c r="AL635" s="92">
        <f t="shared" si="20"/>
        <v>3</v>
      </c>
      <c r="AM6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35" s="118"/>
      <c r="AO635" s="115" t="str">
        <f t="shared" si="21"/>
        <v>SI</v>
      </c>
      <c r="AP63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635" s="92" t="e" vm="16">
        <f>_xlfn.XLOOKUP(año24[[#This Row],[VALORACION DEL RIESGO RESULTANTE CON CONTROLES (Riesgo residual) - INTERPRETACIÓN DEL RIESGO]], Nivel[Calsificación], Nivel[Imagen])</f>
        <v>#VALUE!</v>
      </c>
    </row>
    <row r="636" spans="2:43" ht="234.6" x14ac:dyDescent="0.2">
      <c r="B636" s="92">
        <v>627</v>
      </c>
      <c r="C636" s="92">
        <v>2024</v>
      </c>
      <c r="D636" s="92" t="s">
        <v>244</v>
      </c>
      <c r="E636" s="109" t="s">
        <v>183</v>
      </c>
      <c r="F636" s="109" t="s">
        <v>680</v>
      </c>
      <c r="G636" s="109" t="s">
        <v>427</v>
      </c>
      <c r="H636" s="92" t="s">
        <v>281</v>
      </c>
      <c r="I636" s="92" t="s">
        <v>65</v>
      </c>
      <c r="J636" s="92" t="e" vm="20">
        <f>_xlfn.XLOOKUP(año24[[#This Row],[PELIGRO -Tipo]], Tabla12[Calsificación], Tabla12[Imagen])</f>
        <v>#VALUE!</v>
      </c>
      <c r="K636" s="92" t="s">
        <v>113</v>
      </c>
      <c r="L636" s="92" t="s">
        <v>128</v>
      </c>
      <c r="M636" s="112" t="s">
        <v>249</v>
      </c>
      <c r="N636" s="112" t="s">
        <v>250</v>
      </c>
      <c r="O636" s="112">
        <v>2</v>
      </c>
      <c r="P636" s="112">
        <v>5</v>
      </c>
      <c r="Q636" s="112">
        <v>2</v>
      </c>
      <c r="R636" s="112">
        <v>2</v>
      </c>
      <c r="S636" s="92" t="s">
        <v>138</v>
      </c>
      <c r="T636" s="92" t="s">
        <v>255</v>
      </c>
      <c r="U636" s="92" t="s">
        <v>282</v>
      </c>
      <c r="V636" s="113" t="s">
        <v>283</v>
      </c>
      <c r="W636" s="113" t="s">
        <v>53</v>
      </c>
      <c r="X636" s="113" t="s">
        <v>6</v>
      </c>
      <c r="Y636" s="114" t="s">
        <v>40</v>
      </c>
      <c r="Z636" s="92">
        <f>INDEX($AS$3:$AV$6,MATCH($W636,$AR$3:$AR$6,FALSE),MATCH($Y636,AS$7:$AV$7,FALSE))</f>
        <v>6</v>
      </c>
      <c r="AA636" s="92" t="s">
        <v>254</v>
      </c>
      <c r="AB636" s="92" t="s">
        <v>255</v>
      </c>
      <c r="AC636" s="92" t="s">
        <v>255</v>
      </c>
      <c r="AD636" s="113" t="s">
        <v>255</v>
      </c>
      <c r="AE636" s="113" t="s">
        <v>284</v>
      </c>
      <c r="AF636" s="113" t="s">
        <v>258</v>
      </c>
      <c r="AG6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636" s="109" t="s">
        <v>259</v>
      </c>
      <c r="AI636" s="113" t="s">
        <v>53</v>
      </c>
      <c r="AJ636" s="113" t="s">
        <v>6</v>
      </c>
      <c r="AK636" s="114" t="s">
        <v>201</v>
      </c>
      <c r="AL636" s="92">
        <f t="shared" si="20"/>
        <v>4</v>
      </c>
      <c r="AM6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6" s="118"/>
      <c r="AO636" s="115" t="str">
        <f t="shared" si="21"/>
        <v>SI</v>
      </c>
      <c r="AP6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36" s="92" t="e" vm="14">
        <f>_xlfn.XLOOKUP(año24[[#This Row],[VALORACION DEL RIESGO RESULTANTE CON CONTROLES (Riesgo residual) - INTERPRETACIÓN DEL RIESGO]], Nivel[Calsificación], Nivel[Imagen])</f>
        <v>#VALUE!</v>
      </c>
    </row>
    <row r="637" spans="2:43" ht="91.8" x14ac:dyDescent="0.2">
      <c r="B637" s="92">
        <v>628</v>
      </c>
      <c r="C637" s="92">
        <v>2024</v>
      </c>
      <c r="D637" s="92" t="s">
        <v>244</v>
      </c>
      <c r="E637" s="109" t="s">
        <v>183</v>
      </c>
      <c r="F637" s="109" t="s">
        <v>680</v>
      </c>
      <c r="G637" s="109" t="s">
        <v>427</v>
      </c>
      <c r="H637" s="92" t="s">
        <v>285</v>
      </c>
      <c r="I637" s="92" t="s">
        <v>65</v>
      </c>
      <c r="J637" s="92" t="e" vm="20">
        <f>_xlfn.XLOOKUP(año24[[#This Row],[PELIGRO -Tipo]], Tabla12[Calsificación], Tabla12[Imagen])</f>
        <v>#VALUE!</v>
      </c>
      <c r="K637" s="92" t="s">
        <v>74</v>
      </c>
      <c r="L637" s="92" t="s">
        <v>129</v>
      </c>
      <c r="M637" s="112" t="s">
        <v>249</v>
      </c>
      <c r="N637" s="112" t="s">
        <v>250</v>
      </c>
      <c r="O637" s="112">
        <v>2</v>
      </c>
      <c r="P637" s="112">
        <v>5</v>
      </c>
      <c r="Q637" s="112">
        <v>2</v>
      </c>
      <c r="R637" s="112">
        <v>8</v>
      </c>
      <c r="S637" s="92" t="s">
        <v>138</v>
      </c>
      <c r="T637" s="92"/>
      <c r="U637" s="92"/>
      <c r="V637" s="113" t="s">
        <v>286</v>
      </c>
      <c r="W637" s="113" t="s">
        <v>53</v>
      </c>
      <c r="X637" s="113" t="s">
        <v>6</v>
      </c>
      <c r="Y637" s="114" t="s">
        <v>40</v>
      </c>
      <c r="Z637" s="92">
        <f>INDEX($AS$3:$AV$6,MATCH($W637,$AR$3:$AR$6,FALSE),MATCH($Y637,AS$7:$AV$7,FALSE))</f>
        <v>6</v>
      </c>
      <c r="AA637" s="92" t="s">
        <v>254</v>
      </c>
      <c r="AB637" s="92" t="s">
        <v>255</v>
      </c>
      <c r="AC637" s="92" t="s">
        <v>255</v>
      </c>
      <c r="AD637" s="113"/>
      <c r="AE637" s="113" t="s">
        <v>287</v>
      </c>
      <c r="AF637" s="113" t="s">
        <v>258</v>
      </c>
      <c r="AG6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37" s="109" t="s">
        <v>259</v>
      </c>
      <c r="AI637" s="113" t="s">
        <v>53</v>
      </c>
      <c r="AJ637" s="113" t="s">
        <v>6</v>
      </c>
      <c r="AK637" s="114" t="s">
        <v>201</v>
      </c>
      <c r="AL637" s="92">
        <f t="shared" si="20"/>
        <v>4</v>
      </c>
      <c r="AM6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7" s="118"/>
      <c r="AO637" s="115" t="str">
        <f t="shared" si="21"/>
        <v>SI</v>
      </c>
      <c r="AP63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37" s="92" t="e" vm="14">
        <f>_xlfn.XLOOKUP(año24[[#This Row],[VALORACION DEL RIESGO RESULTANTE CON CONTROLES (Riesgo residual) - INTERPRETACIÓN DEL RIESGO]], Nivel[Calsificación], Nivel[Imagen])</f>
        <v>#VALUE!</v>
      </c>
    </row>
    <row r="638" spans="2:43" ht="71.400000000000006" x14ac:dyDescent="0.2">
      <c r="B638" s="92">
        <v>629</v>
      </c>
      <c r="C638" s="92">
        <v>2024</v>
      </c>
      <c r="D638" s="92" t="s">
        <v>244</v>
      </c>
      <c r="E638" s="109" t="s">
        <v>183</v>
      </c>
      <c r="F638" s="109" t="s">
        <v>680</v>
      </c>
      <c r="G638" s="109" t="s">
        <v>427</v>
      </c>
      <c r="H638" s="92" t="s">
        <v>293</v>
      </c>
      <c r="I638" s="92" t="s">
        <v>70</v>
      </c>
      <c r="J638" s="92" t="e" vm="13">
        <f>_xlfn.XLOOKUP(año24[[#This Row],[PELIGRO -Tipo]], Tabla12[Calsificación], Tabla12[Imagen])</f>
        <v>#VALUE!</v>
      </c>
      <c r="K638" s="92" t="s">
        <v>117</v>
      </c>
      <c r="L638" s="92" t="s">
        <v>128</v>
      </c>
      <c r="M638" s="112" t="s">
        <v>249</v>
      </c>
      <c r="N638" s="112" t="s">
        <v>261</v>
      </c>
      <c r="O638" s="112">
        <v>2</v>
      </c>
      <c r="P638" s="112">
        <v>5</v>
      </c>
      <c r="Q638" s="112">
        <v>2</v>
      </c>
      <c r="R638" s="112">
        <v>1</v>
      </c>
      <c r="S638" s="92" t="s">
        <v>138</v>
      </c>
      <c r="T638" s="92"/>
      <c r="U638" s="92" t="s">
        <v>294</v>
      </c>
      <c r="V638" s="113" t="s">
        <v>295</v>
      </c>
      <c r="W638" s="113" t="s">
        <v>51</v>
      </c>
      <c r="X638" s="113" t="s">
        <v>6</v>
      </c>
      <c r="Y638" s="114" t="s">
        <v>201</v>
      </c>
      <c r="Z638" s="92">
        <f>INDEX($AS$3:$AV$6,MATCH($W638,$AR$3:$AR$6,FALSE),MATCH($Y638,AS$7:$AV$7,FALSE))</f>
        <v>8</v>
      </c>
      <c r="AA638" s="92" t="s">
        <v>254</v>
      </c>
      <c r="AB638" s="92" t="s">
        <v>255</v>
      </c>
      <c r="AC638" s="92" t="s">
        <v>255</v>
      </c>
      <c r="AD638" s="113" t="s">
        <v>255</v>
      </c>
      <c r="AE638" s="113" t="s">
        <v>296</v>
      </c>
      <c r="AF638" s="113" t="s">
        <v>255</v>
      </c>
      <c r="AG6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638" s="109" t="s">
        <v>259</v>
      </c>
      <c r="AI638" s="113" t="s">
        <v>53</v>
      </c>
      <c r="AJ638" s="113" t="s">
        <v>6</v>
      </c>
      <c r="AK638" s="114" t="s">
        <v>201</v>
      </c>
      <c r="AL638" s="92">
        <f t="shared" si="20"/>
        <v>4</v>
      </c>
      <c r="AM6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8" s="118"/>
      <c r="AO638" s="115" t="str">
        <f t="shared" si="21"/>
        <v>SI</v>
      </c>
      <c r="AP63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38" s="92" t="e" vm="14">
        <f>_xlfn.XLOOKUP(año24[[#This Row],[VALORACION DEL RIESGO RESULTANTE CON CONTROLES (Riesgo residual) - INTERPRETACIÓN DEL RIESGO]], Nivel[Calsificación], Nivel[Imagen])</f>
        <v>#VALUE!</v>
      </c>
    </row>
    <row r="639" spans="2:43" ht="112.2" x14ac:dyDescent="0.2">
      <c r="B639" s="92">
        <v>630</v>
      </c>
      <c r="C639" s="92">
        <v>2024</v>
      </c>
      <c r="D639" s="92" t="s">
        <v>244</v>
      </c>
      <c r="E639" s="109" t="s">
        <v>183</v>
      </c>
      <c r="F639" s="109" t="s">
        <v>688</v>
      </c>
      <c r="G639" s="109" t="s">
        <v>427</v>
      </c>
      <c r="H639" s="92" t="s">
        <v>248</v>
      </c>
      <c r="I639" s="92" t="s">
        <v>70</v>
      </c>
      <c r="J639" s="92" t="e" vm="13">
        <f>_xlfn.XLOOKUP(año24[[#This Row],[PELIGRO -Tipo]], Tabla12[Calsificación], Tabla12[Imagen])</f>
        <v>#VALUE!</v>
      </c>
      <c r="K639" s="92" t="s">
        <v>110</v>
      </c>
      <c r="L639" s="92" t="s">
        <v>128</v>
      </c>
      <c r="M639" s="112" t="s">
        <v>249</v>
      </c>
      <c r="N639" s="112" t="s">
        <v>250</v>
      </c>
      <c r="O639" s="112">
        <v>2</v>
      </c>
      <c r="P639" s="112">
        <v>0</v>
      </c>
      <c r="Q639" s="112">
        <v>2</v>
      </c>
      <c r="R639" s="112">
        <v>8</v>
      </c>
      <c r="S639" s="92" t="s">
        <v>138</v>
      </c>
      <c r="T639" s="92" t="s">
        <v>251</v>
      </c>
      <c r="U639" s="92" t="s">
        <v>252</v>
      </c>
      <c r="V639" s="113" t="s">
        <v>253</v>
      </c>
      <c r="W639" s="113" t="s">
        <v>52</v>
      </c>
      <c r="X639" s="113" t="s">
        <v>6</v>
      </c>
      <c r="Y639" s="114" t="s">
        <v>40</v>
      </c>
      <c r="Z639" s="92">
        <f>INDEX($AS$3:$AV$6,MATCH($W639,$AR$3:$AR$6,FALSE),MATCH($Y639,AS$7:$AV$7,FALSE))</f>
        <v>9</v>
      </c>
      <c r="AA639" s="92" t="s">
        <v>254</v>
      </c>
      <c r="AB639" s="92" t="s">
        <v>255</v>
      </c>
      <c r="AC639" s="92" t="s">
        <v>255</v>
      </c>
      <c r="AD639" s="113" t="s">
        <v>256</v>
      </c>
      <c r="AE639" s="113" t="s">
        <v>257</v>
      </c>
      <c r="AF639" s="113" t="s">
        <v>258</v>
      </c>
      <c r="AG6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639" s="109" t="s">
        <v>259</v>
      </c>
      <c r="AI639" s="113" t="s">
        <v>53</v>
      </c>
      <c r="AJ639" s="113" t="s">
        <v>6</v>
      </c>
      <c r="AK639" s="114" t="s">
        <v>201</v>
      </c>
      <c r="AL639" s="92">
        <f t="shared" si="20"/>
        <v>4</v>
      </c>
      <c r="AM6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39" s="118"/>
      <c r="AO639" s="115" t="str">
        <f t="shared" si="21"/>
        <v>SI</v>
      </c>
      <c r="AP63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39" s="92" t="e" vm="14">
        <f>_xlfn.XLOOKUP(año24[[#This Row],[VALORACION DEL RIESGO RESULTANTE CON CONTROLES (Riesgo residual) - INTERPRETACIÓN DEL RIESGO]], Nivel[Calsificación], Nivel[Imagen])</f>
        <v>#VALUE!</v>
      </c>
    </row>
    <row r="640" spans="2:43" ht="132.6" x14ac:dyDescent="0.2">
      <c r="B640" s="92">
        <v>631</v>
      </c>
      <c r="C640" s="92">
        <v>2024</v>
      </c>
      <c r="D640" s="92" t="s">
        <v>244</v>
      </c>
      <c r="E640" s="109" t="s">
        <v>183</v>
      </c>
      <c r="F640" s="109" t="s">
        <v>688</v>
      </c>
      <c r="G640" s="109" t="s">
        <v>427</v>
      </c>
      <c r="H640" s="92" t="s">
        <v>681</v>
      </c>
      <c r="I640" s="92" t="s">
        <v>70</v>
      </c>
      <c r="J640" s="92" t="e" vm="13">
        <f>_xlfn.XLOOKUP(año24[[#This Row],[PELIGRO -Tipo]], Tabla12[Calsificación], Tabla12[Imagen])</f>
        <v>#VALUE!</v>
      </c>
      <c r="K640" s="92" t="s">
        <v>95</v>
      </c>
      <c r="L640" s="92" t="s">
        <v>130</v>
      </c>
      <c r="M640" s="112" t="s">
        <v>249</v>
      </c>
      <c r="N640" s="112" t="s">
        <v>250</v>
      </c>
      <c r="O640" s="112">
        <v>2</v>
      </c>
      <c r="P640" s="112">
        <v>0</v>
      </c>
      <c r="Q640" s="112">
        <v>2</v>
      </c>
      <c r="R640" s="112">
        <v>8</v>
      </c>
      <c r="S640" s="92" t="s">
        <v>138</v>
      </c>
      <c r="T640" s="92"/>
      <c r="U640" s="92" t="s">
        <v>255</v>
      </c>
      <c r="V640" s="113" t="s">
        <v>689</v>
      </c>
      <c r="W640" s="113" t="s">
        <v>53</v>
      </c>
      <c r="X640" s="113" t="s">
        <v>6</v>
      </c>
      <c r="Y640" s="114" t="s">
        <v>40</v>
      </c>
      <c r="Z640" s="92">
        <f>INDEX($AS$3:$AV$6,MATCH($W640,$AR$3:$AR$6,FALSE),MATCH($Y640,AS$7:$AV$7,FALSE))</f>
        <v>6</v>
      </c>
      <c r="AA640" s="92" t="s">
        <v>254</v>
      </c>
      <c r="AB640" s="92" t="s">
        <v>255</v>
      </c>
      <c r="AC640" s="92" t="s">
        <v>255</v>
      </c>
      <c r="AD640" s="113" t="s">
        <v>255</v>
      </c>
      <c r="AE640" s="113" t="s">
        <v>584</v>
      </c>
      <c r="AF640" s="113" t="s">
        <v>258</v>
      </c>
      <c r="AG6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Programa de orden y aseo
Mantener controles:
Charlas preoperacionales 
Charlas de autocuidado 
Orden y aseo 
Reporte tarjetas CAT
Programa de mantenimiento 
Inspección locativa, de rejas y barandas en tanquesControles de EPP; Ver matriz de EPP
</v>
      </c>
      <c r="AH640" s="109" t="s">
        <v>259</v>
      </c>
      <c r="AI640" s="113" t="s">
        <v>53</v>
      </c>
      <c r="AJ640" s="113" t="s">
        <v>6</v>
      </c>
      <c r="AK640" s="114" t="s">
        <v>201</v>
      </c>
      <c r="AL640" s="92">
        <f t="shared" si="20"/>
        <v>4</v>
      </c>
      <c r="AM6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40" s="118"/>
      <c r="AO640" s="115" t="str">
        <f t="shared" si="21"/>
        <v>SI</v>
      </c>
      <c r="AP64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40" s="92" t="e" vm="14">
        <f>_xlfn.XLOOKUP(año24[[#This Row],[VALORACION DEL RIESGO RESULTANTE CON CONTROLES (Riesgo residual) - INTERPRETACIÓN DEL RIESGO]], Nivel[Calsificación], Nivel[Imagen])</f>
        <v>#VALUE!</v>
      </c>
    </row>
    <row r="641" spans="2:43" ht="244.8" x14ac:dyDescent="0.2">
      <c r="B641" s="92">
        <v>632</v>
      </c>
      <c r="C641" s="92">
        <v>2024</v>
      </c>
      <c r="D641" s="92" t="s">
        <v>244</v>
      </c>
      <c r="E641" s="109" t="s">
        <v>183</v>
      </c>
      <c r="F641" s="109" t="s">
        <v>688</v>
      </c>
      <c r="G641" s="109" t="s">
        <v>427</v>
      </c>
      <c r="H641" s="92" t="s">
        <v>682</v>
      </c>
      <c r="I641" s="92" t="s">
        <v>70</v>
      </c>
      <c r="J641" s="92" t="e" vm="13">
        <f>_xlfn.XLOOKUP(año24[[#This Row],[PELIGRO -Tipo]], Tabla12[Calsificación], Tabla12[Imagen])</f>
        <v>#VALUE!</v>
      </c>
      <c r="K641" s="92" t="s">
        <v>79</v>
      </c>
      <c r="L641" s="92" t="s">
        <v>128</v>
      </c>
      <c r="M641" s="112" t="s">
        <v>249</v>
      </c>
      <c r="N641" s="112" t="s">
        <v>250</v>
      </c>
      <c r="O641" s="112">
        <v>2</v>
      </c>
      <c r="P641" s="112">
        <v>0</v>
      </c>
      <c r="Q641" s="112">
        <v>2</v>
      </c>
      <c r="R641" s="112">
        <v>8</v>
      </c>
      <c r="S641" s="92" t="s">
        <v>138</v>
      </c>
      <c r="T641" s="92" t="s">
        <v>312</v>
      </c>
      <c r="U641" s="92" t="s">
        <v>376</v>
      </c>
      <c r="V641" s="113" t="s">
        <v>301</v>
      </c>
      <c r="W641" s="113" t="s">
        <v>52</v>
      </c>
      <c r="X641" s="113" t="s">
        <v>6</v>
      </c>
      <c r="Y641" s="114" t="s">
        <v>40</v>
      </c>
      <c r="Z641" s="92">
        <f>INDEX($AS$3:$AV$6,MATCH($W641,$AR$3:$AR$6,FALSE),MATCH($Y641,AS$7:$AV$7,FALSE))</f>
        <v>9</v>
      </c>
      <c r="AA641" s="92" t="s">
        <v>254</v>
      </c>
      <c r="AB641" s="92" t="s">
        <v>255</v>
      </c>
      <c r="AC641" s="92" t="s">
        <v>255</v>
      </c>
      <c r="AD641" s="113" t="s">
        <v>302</v>
      </c>
      <c r="AE641" s="113" t="s">
        <v>303</v>
      </c>
      <c r="AF641" s="113" t="s">
        <v>258</v>
      </c>
      <c r="AG6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41" s="109" t="s">
        <v>259</v>
      </c>
      <c r="AI641" s="113" t="s">
        <v>53</v>
      </c>
      <c r="AJ641" s="113" t="s">
        <v>6</v>
      </c>
      <c r="AK641" s="114" t="s">
        <v>201</v>
      </c>
      <c r="AL641" s="92">
        <f t="shared" si="20"/>
        <v>4</v>
      </c>
      <c r="AM6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41" s="118"/>
      <c r="AO641" s="115" t="str">
        <f t="shared" si="21"/>
        <v>SI</v>
      </c>
      <c r="AP64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41" s="92" t="e" vm="14">
        <f>_xlfn.XLOOKUP(año24[[#This Row],[VALORACION DEL RIESGO RESULTANTE CON CONTROLES (Riesgo residual) - INTERPRETACIÓN DEL RIESGO]], Nivel[Calsificación], Nivel[Imagen])</f>
        <v>#VALUE!</v>
      </c>
    </row>
    <row r="642" spans="2:43" ht="81.599999999999994" x14ac:dyDescent="0.2">
      <c r="B642" s="92">
        <v>633</v>
      </c>
      <c r="C642" s="92">
        <v>2024</v>
      </c>
      <c r="D642" s="92" t="s">
        <v>244</v>
      </c>
      <c r="E642" s="109" t="s">
        <v>183</v>
      </c>
      <c r="F642" s="109" t="s">
        <v>688</v>
      </c>
      <c r="G642" s="109" t="s">
        <v>427</v>
      </c>
      <c r="H642" s="92" t="s">
        <v>408</v>
      </c>
      <c r="I642" s="92" t="s">
        <v>68</v>
      </c>
      <c r="J642" s="92" t="e" vm="17">
        <f>_xlfn.XLOOKUP(año24[[#This Row],[PELIGRO -Tipo]], Tabla12[Calsificación], Tabla12[Imagen])</f>
        <v>#VALUE!</v>
      </c>
      <c r="K642" s="92" t="s">
        <v>77</v>
      </c>
      <c r="L642" s="92" t="s">
        <v>129</v>
      </c>
      <c r="M642" s="112" t="s">
        <v>249</v>
      </c>
      <c r="N642" s="112" t="s">
        <v>250</v>
      </c>
      <c r="O642" s="112">
        <v>2</v>
      </c>
      <c r="P642" s="112">
        <v>0</v>
      </c>
      <c r="Q642" s="112">
        <v>2</v>
      </c>
      <c r="R642" s="112">
        <v>8</v>
      </c>
      <c r="S642" s="92" t="s">
        <v>138</v>
      </c>
      <c r="T642" s="92" t="s">
        <v>267</v>
      </c>
      <c r="U642" s="92" t="s">
        <v>268</v>
      </c>
      <c r="V642" s="113" t="s">
        <v>269</v>
      </c>
      <c r="W642" s="113" t="s">
        <v>53</v>
      </c>
      <c r="X642" s="113" t="s">
        <v>6</v>
      </c>
      <c r="Y642" s="114" t="s">
        <v>201</v>
      </c>
      <c r="Z642" s="92">
        <f>INDEX($AS$3:$AV$6,MATCH($W642,$AR$3:$AR$6,FALSE),MATCH($Y642,AS$7:$AV$7,FALSE))</f>
        <v>4</v>
      </c>
      <c r="AA642" s="92" t="s">
        <v>254</v>
      </c>
      <c r="AB642" s="92" t="s">
        <v>255</v>
      </c>
      <c r="AC642" s="92" t="s">
        <v>255</v>
      </c>
      <c r="AD642" s="113" t="s">
        <v>255</v>
      </c>
      <c r="AE642" s="113" t="s">
        <v>270</v>
      </c>
      <c r="AF642" s="113" t="s">
        <v>255</v>
      </c>
      <c r="AG6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42" s="109" t="s">
        <v>259</v>
      </c>
      <c r="AI642" s="113" t="s">
        <v>54</v>
      </c>
      <c r="AJ642" s="113" t="s">
        <v>6</v>
      </c>
      <c r="AK642" s="114" t="s">
        <v>201</v>
      </c>
      <c r="AL642" s="92">
        <f t="shared" si="20"/>
        <v>2</v>
      </c>
      <c r="AM6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42" s="118"/>
      <c r="AO642" s="115" t="str">
        <f t="shared" si="21"/>
        <v>SI</v>
      </c>
      <c r="AP64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42" s="92" t="e" vm="16">
        <f>_xlfn.XLOOKUP(año24[[#This Row],[VALORACION DEL RIESGO RESULTANTE CON CONTROLES (Riesgo residual) - INTERPRETACIÓN DEL RIESGO]], Nivel[Calsificación], Nivel[Imagen])</f>
        <v>#VALUE!</v>
      </c>
    </row>
    <row r="643" spans="2:43" ht="81.599999999999994" x14ac:dyDescent="0.2">
      <c r="B643" s="92">
        <v>634</v>
      </c>
      <c r="C643" s="92">
        <v>2024</v>
      </c>
      <c r="D643" s="92" t="s">
        <v>244</v>
      </c>
      <c r="E643" s="109" t="s">
        <v>183</v>
      </c>
      <c r="F643" s="109" t="s">
        <v>688</v>
      </c>
      <c r="G643" s="109" t="s">
        <v>427</v>
      </c>
      <c r="H643" s="92" t="s">
        <v>271</v>
      </c>
      <c r="I643" s="92" t="s">
        <v>68</v>
      </c>
      <c r="J643" s="92" t="e" vm="17">
        <f>_xlfn.XLOOKUP(año24[[#This Row],[PELIGRO -Tipo]], Tabla12[Calsificación], Tabla12[Imagen])</f>
        <v>#VALUE!</v>
      </c>
      <c r="K643" s="92" t="s">
        <v>93</v>
      </c>
      <c r="L643" s="92" t="s">
        <v>129</v>
      </c>
      <c r="M643" s="112" t="s">
        <v>249</v>
      </c>
      <c r="N643" s="112" t="s">
        <v>250</v>
      </c>
      <c r="O643" s="112">
        <v>2</v>
      </c>
      <c r="P643" s="112">
        <v>0</v>
      </c>
      <c r="Q643" s="112">
        <v>2</v>
      </c>
      <c r="R643" s="112">
        <v>8</v>
      </c>
      <c r="S643" s="92" t="s">
        <v>138</v>
      </c>
      <c r="T643" s="92" t="s">
        <v>267</v>
      </c>
      <c r="U643" s="92" t="s">
        <v>268</v>
      </c>
      <c r="V643" s="113" t="s">
        <v>269</v>
      </c>
      <c r="W643" s="113" t="s">
        <v>53</v>
      </c>
      <c r="X643" s="113" t="s">
        <v>6</v>
      </c>
      <c r="Y643" s="114" t="s">
        <v>201</v>
      </c>
      <c r="Z643" s="92">
        <f>INDEX($AS$3:$AV$6,MATCH($W643,$AR$3:$AR$6,FALSE),MATCH($Y643,AS$7:$AV$7,FALSE))</f>
        <v>4</v>
      </c>
      <c r="AA643" s="92" t="s">
        <v>254</v>
      </c>
      <c r="AB643" s="92" t="s">
        <v>255</v>
      </c>
      <c r="AC643" s="92" t="s">
        <v>255</v>
      </c>
      <c r="AD643" s="113" t="s">
        <v>255</v>
      </c>
      <c r="AE643" s="113" t="s">
        <v>270</v>
      </c>
      <c r="AF643" s="113" t="s">
        <v>255</v>
      </c>
      <c r="AG6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43" s="109" t="s">
        <v>259</v>
      </c>
      <c r="AI643" s="113" t="s">
        <v>54</v>
      </c>
      <c r="AJ643" s="113" t="s">
        <v>6</v>
      </c>
      <c r="AK643" s="114" t="s">
        <v>201</v>
      </c>
      <c r="AL643" s="92">
        <f t="shared" si="20"/>
        <v>2</v>
      </c>
      <c r="AM6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43" s="118"/>
      <c r="AO643" s="115" t="str">
        <f t="shared" si="21"/>
        <v>SI</v>
      </c>
      <c r="AP64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43" s="92" t="e" vm="16">
        <f>_xlfn.XLOOKUP(año24[[#This Row],[VALORACION DEL RIESGO RESULTANTE CON CONTROLES (Riesgo residual) - INTERPRETACIÓN DEL RIESGO]], Nivel[Calsificación], Nivel[Imagen])</f>
        <v>#VALUE!</v>
      </c>
    </row>
    <row r="644" spans="2:43" ht="81.599999999999994" x14ac:dyDescent="0.2">
      <c r="B644" s="92">
        <v>635</v>
      </c>
      <c r="C644" s="92">
        <v>2024</v>
      </c>
      <c r="D644" s="92" t="s">
        <v>244</v>
      </c>
      <c r="E644" s="109" t="s">
        <v>183</v>
      </c>
      <c r="F644" s="109" t="s">
        <v>688</v>
      </c>
      <c r="G644" s="109" t="s">
        <v>427</v>
      </c>
      <c r="H644" s="92" t="s">
        <v>266</v>
      </c>
      <c r="I644" s="92" t="s">
        <v>68</v>
      </c>
      <c r="J644" s="92" t="e" vm="17">
        <f>_xlfn.XLOOKUP(año24[[#This Row],[PELIGRO -Tipo]], Tabla12[Calsificación], Tabla12[Imagen])</f>
        <v>#VALUE!</v>
      </c>
      <c r="K644" s="92" t="s">
        <v>101</v>
      </c>
      <c r="L644" s="92" t="s">
        <v>129</v>
      </c>
      <c r="M644" s="112" t="s">
        <v>249</v>
      </c>
      <c r="N644" s="112" t="s">
        <v>250</v>
      </c>
      <c r="O644" s="112">
        <v>2</v>
      </c>
      <c r="P644" s="112">
        <v>0</v>
      </c>
      <c r="Q644" s="112">
        <v>2</v>
      </c>
      <c r="R644" s="112">
        <v>8</v>
      </c>
      <c r="S644" s="92" t="s">
        <v>138</v>
      </c>
      <c r="T644" s="92" t="s">
        <v>267</v>
      </c>
      <c r="U644" s="92" t="s">
        <v>268</v>
      </c>
      <c r="V644" s="113" t="s">
        <v>269</v>
      </c>
      <c r="W644" s="113" t="s">
        <v>53</v>
      </c>
      <c r="X644" s="113" t="s">
        <v>6</v>
      </c>
      <c r="Y644" s="114" t="s">
        <v>201</v>
      </c>
      <c r="Z644" s="92">
        <f>INDEX($AS$3:$AV$6,MATCH($W644,$AR$3:$AR$6,FALSE),MATCH($Y644,AS$7:$AV$7,FALSE))</f>
        <v>4</v>
      </c>
      <c r="AA644" s="92" t="s">
        <v>254</v>
      </c>
      <c r="AB644" s="92" t="s">
        <v>255</v>
      </c>
      <c r="AC644" s="92" t="s">
        <v>255</v>
      </c>
      <c r="AD644" s="113" t="s">
        <v>255</v>
      </c>
      <c r="AE644" s="113" t="s">
        <v>270</v>
      </c>
      <c r="AF644" s="113" t="s">
        <v>255</v>
      </c>
      <c r="AG6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44" s="109" t="s">
        <v>259</v>
      </c>
      <c r="AI644" s="113" t="s">
        <v>54</v>
      </c>
      <c r="AJ644" s="113" t="s">
        <v>6</v>
      </c>
      <c r="AK644" s="114" t="s">
        <v>201</v>
      </c>
      <c r="AL644" s="92">
        <f t="shared" si="20"/>
        <v>2</v>
      </c>
      <c r="AM6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44" s="118"/>
      <c r="AO644" s="115" t="str">
        <f t="shared" si="21"/>
        <v>SI</v>
      </c>
      <c r="AP64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44" s="92" t="e" vm="16">
        <f>_xlfn.XLOOKUP(año24[[#This Row],[VALORACION DEL RIESGO RESULTANTE CON CONTROLES (Riesgo residual) - INTERPRETACIÓN DEL RIESGO]], Nivel[Calsificación], Nivel[Imagen])</f>
        <v>#VALUE!</v>
      </c>
    </row>
    <row r="645" spans="2:43" ht="112.2" x14ac:dyDescent="0.2">
      <c r="B645" s="92">
        <v>636</v>
      </c>
      <c r="C645" s="92">
        <v>2024</v>
      </c>
      <c r="D645" s="92" t="s">
        <v>244</v>
      </c>
      <c r="E645" s="109" t="s">
        <v>183</v>
      </c>
      <c r="F645" s="109" t="s">
        <v>688</v>
      </c>
      <c r="G645" s="109" t="s">
        <v>427</v>
      </c>
      <c r="H645" s="92" t="s">
        <v>248</v>
      </c>
      <c r="I645" s="92" t="s">
        <v>70</v>
      </c>
      <c r="J645" s="92" t="e" vm="13">
        <f>_xlfn.XLOOKUP(año24[[#This Row],[PELIGRO -Tipo]], Tabla12[Calsificación], Tabla12[Imagen])</f>
        <v>#VALUE!</v>
      </c>
      <c r="K645" s="92" t="s">
        <v>110</v>
      </c>
      <c r="L645" s="92" t="s">
        <v>128</v>
      </c>
      <c r="M645" s="112" t="s">
        <v>249</v>
      </c>
      <c r="N645" s="112" t="s">
        <v>261</v>
      </c>
      <c r="O645" s="112">
        <v>2</v>
      </c>
      <c r="P645" s="112">
        <v>0</v>
      </c>
      <c r="Q645" s="112">
        <v>2</v>
      </c>
      <c r="R645" s="112">
        <v>8</v>
      </c>
      <c r="S645" s="92" t="s">
        <v>138</v>
      </c>
      <c r="T645" s="92" t="s">
        <v>251</v>
      </c>
      <c r="U645" s="92" t="s">
        <v>252</v>
      </c>
      <c r="V645" s="113" t="s">
        <v>253</v>
      </c>
      <c r="W645" s="113" t="s">
        <v>52</v>
      </c>
      <c r="X645" s="113" t="s">
        <v>6</v>
      </c>
      <c r="Y645" s="114" t="s">
        <v>40</v>
      </c>
      <c r="Z645" s="92">
        <f>INDEX($AS$3:$AV$6,MATCH($W645,$AR$3:$AR$6,FALSE),MATCH($Y645,AS$7:$AV$7,FALSE))</f>
        <v>9</v>
      </c>
      <c r="AA645" s="92" t="s">
        <v>254</v>
      </c>
      <c r="AB645" s="92" t="s">
        <v>255</v>
      </c>
      <c r="AC645" s="92" t="s">
        <v>255</v>
      </c>
      <c r="AD645" s="113" t="s">
        <v>256</v>
      </c>
      <c r="AE645" s="113" t="s">
        <v>257</v>
      </c>
      <c r="AF645" s="113" t="s">
        <v>258</v>
      </c>
      <c r="AG6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645" s="109" t="s">
        <v>259</v>
      </c>
      <c r="AI645" s="113" t="s">
        <v>53</v>
      </c>
      <c r="AJ645" s="113" t="s">
        <v>6</v>
      </c>
      <c r="AK645" s="114" t="s">
        <v>201</v>
      </c>
      <c r="AL645" s="92">
        <f t="shared" si="20"/>
        <v>4</v>
      </c>
      <c r="AM6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45" s="118"/>
      <c r="AO645" s="115" t="str">
        <f t="shared" si="21"/>
        <v>SI</v>
      </c>
      <c r="AP64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45" s="92" t="e" vm="14">
        <f>_xlfn.XLOOKUP(año24[[#This Row],[VALORACION DEL RIESGO RESULTANTE CON CONTROLES (Riesgo residual) - INTERPRETACIÓN DEL RIESGO]], Nivel[Calsificación], Nivel[Imagen])</f>
        <v>#VALUE!</v>
      </c>
    </row>
    <row r="646" spans="2:43" ht="132.6" x14ac:dyDescent="0.2">
      <c r="B646" s="92">
        <v>637</v>
      </c>
      <c r="C646" s="92">
        <v>2024</v>
      </c>
      <c r="D646" s="92" t="s">
        <v>244</v>
      </c>
      <c r="E646" s="109" t="s">
        <v>183</v>
      </c>
      <c r="F646" s="109" t="s">
        <v>688</v>
      </c>
      <c r="G646" s="109" t="s">
        <v>427</v>
      </c>
      <c r="H646" s="92" t="s">
        <v>288</v>
      </c>
      <c r="I646" s="92" t="s">
        <v>70</v>
      </c>
      <c r="J646" s="92" t="e" vm="13">
        <f>_xlfn.XLOOKUP(año24[[#This Row],[PELIGRO -Tipo]], Tabla12[Calsificación], Tabla12[Imagen])</f>
        <v>#VALUE!</v>
      </c>
      <c r="K646" s="92" t="s">
        <v>103</v>
      </c>
      <c r="L646" s="92" t="s">
        <v>128</v>
      </c>
      <c r="M646" s="112" t="s">
        <v>249</v>
      </c>
      <c r="N646" s="112" t="s">
        <v>250</v>
      </c>
      <c r="O646" s="112">
        <v>2</v>
      </c>
      <c r="P646" s="112">
        <v>0</v>
      </c>
      <c r="Q646" s="112">
        <v>2</v>
      </c>
      <c r="R646" s="112">
        <v>2</v>
      </c>
      <c r="S646" s="92" t="s">
        <v>138</v>
      </c>
      <c r="T646" s="92" t="s">
        <v>289</v>
      </c>
      <c r="U646" s="92" t="s">
        <v>290</v>
      </c>
      <c r="V646" s="113" t="s">
        <v>291</v>
      </c>
      <c r="W646" s="113" t="s">
        <v>51</v>
      </c>
      <c r="X646" s="113" t="s">
        <v>6</v>
      </c>
      <c r="Y646" s="114" t="s">
        <v>201</v>
      </c>
      <c r="Z646" s="92">
        <f>INDEX($AS$3:$AV$6,MATCH($W646,$AR$3:$AR$6,FALSE),MATCH($Y646,AS$7:$AV$7,FALSE))</f>
        <v>8</v>
      </c>
      <c r="AA646" s="92" t="s">
        <v>254</v>
      </c>
      <c r="AB646" s="92" t="s">
        <v>255</v>
      </c>
      <c r="AC646" s="92" t="s">
        <v>255</v>
      </c>
      <c r="AD646" s="113" t="s">
        <v>255</v>
      </c>
      <c r="AE646" s="113" t="s">
        <v>292</v>
      </c>
      <c r="AF646" s="113" t="s">
        <v>258</v>
      </c>
      <c r="AG6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46" s="109" t="s">
        <v>259</v>
      </c>
      <c r="AI646" s="113" t="s">
        <v>51</v>
      </c>
      <c r="AJ646" s="113" t="s">
        <v>6</v>
      </c>
      <c r="AK646" s="114" t="s">
        <v>46</v>
      </c>
      <c r="AL646" s="92">
        <f t="shared" si="20"/>
        <v>4</v>
      </c>
      <c r="AM6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46" s="118"/>
      <c r="AO646" s="115" t="str">
        <f t="shared" si="21"/>
        <v>SI</v>
      </c>
      <c r="AP64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46" s="92" t="e" vm="14">
        <f>_xlfn.XLOOKUP(año24[[#This Row],[VALORACION DEL RIESGO RESULTANTE CON CONTROLES (Riesgo residual) - INTERPRETACIÓN DEL RIESGO]], Nivel[Calsificación], Nivel[Imagen])</f>
        <v>#VALUE!</v>
      </c>
    </row>
    <row r="647" spans="2:43" ht="122.4" x14ac:dyDescent="0.2">
      <c r="B647" s="92">
        <v>638</v>
      </c>
      <c r="C647" s="92">
        <v>2024</v>
      </c>
      <c r="D647" s="92" t="s">
        <v>244</v>
      </c>
      <c r="E647" s="109" t="s">
        <v>183</v>
      </c>
      <c r="F647" s="109" t="s">
        <v>688</v>
      </c>
      <c r="G647" s="109" t="s">
        <v>427</v>
      </c>
      <c r="H647" s="92" t="s">
        <v>690</v>
      </c>
      <c r="I647" s="92" t="s">
        <v>70</v>
      </c>
      <c r="J647" s="92" t="e" vm="13">
        <f>_xlfn.XLOOKUP(año24[[#This Row],[PELIGRO -Tipo]], Tabla12[Calsificación], Tabla12[Imagen])</f>
        <v>#VALUE!</v>
      </c>
      <c r="K647" s="92" t="s">
        <v>123</v>
      </c>
      <c r="L647" s="92" t="s">
        <v>128</v>
      </c>
      <c r="M647" s="112" t="s">
        <v>249</v>
      </c>
      <c r="N647" s="112" t="s">
        <v>250</v>
      </c>
      <c r="O647" s="112">
        <v>2</v>
      </c>
      <c r="P647" s="112">
        <v>0</v>
      </c>
      <c r="Q647" s="112">
        <v>2</v>
      </c>
      <c r="R647" s="112">
        <v>2</v>
      </c>
      <c r="S647" s="92" t="s">
        <v>138</v>
      </c>
      <c r="T647" s="92" t="s">
        <v>335</v>
      </c>
      <c r="U647" s="92" t="s">
        <v>282</v>
      </c>
      <c r="V647" s="113" t="s">
        <v>336</v>
      </c>
      <c r="W647" s="113" t="s">
        <v>51</v>
      </c>
      <c r="X647" s="113" t="s">
        <v>6</v>
      </c>
      <c r="Y647" s="114" t="s">
        <v>201</v>
      </c>
      <c r="Z647" s="92">
        <f>INDEX($AS$3:$AV$6,MATCH($W647,$AR$3:$AR$6,FALSE),MATCH($Y647,AS$7:$AV$7,FALSE))</f>
        <v>8</v>
      </c>
      <c r="AA647" s="92" t="s">
        <v>254</v>
      </c>
      <c r="AB647" s="92"/>
      <c r="AC647" s="92"/>
      <c r="AD647" s="113"/>
      <c r="AE647" s="113" t="s">
        <v>337</v>
      </c>
      <c r="AF647" s="113" t="s">
        <v>258</v>
      </c>
      <c r="AG6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647" s="109" t="s">
        <v>259</v>
      </c>
      <c r="AI647" s="113" t="s">
        <v>53</v>
      </c>
      <c r="AJ647" s="113" t="s">
        <v>6</v>
      </c>
      <c r="AK647" s="114" t="s">
        <v>201</v>
      </c>
      <c r="AL647" s="92">
        <f t="shared" si="20"/>
        <v>4</v>
      </c>
      <c r="AM6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47" s="118"/>
      <c r="AO647" s="115" t="str">
        <f t="shared" si="21"/>
        <v>SI</v>
      </c>
      <c r="AP64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47" s="92" t="e" vm="14">
        <f>_xlfn.XLOOKUP(año24[[#This Row],[VALORACION DEL RIESGO RESULTANTE CON CONTROLES (Riesgo residual) - INTERPRETACIÓN DEL RIESGO]], Nivel[Calsificación], Nivel[Imagen])</f>
        <v>#VALUE!</v>
      </c>
    </row>
    <row r="648" spans="2:43" ht="204" x14ac:dyDescent="0.2">
      <c r="B648" s="92">
        <v>639</v>
      </c>
      <c r="C648" s="92">
        <v>2024</v>
      </c>
      <c r="D648" s="92" t="s">
        <v>244</v>
      </c>
      <c r="E648" s="109" t="s">
        <v>183</v>
      </c>
      <c r="F648" s="109" t="s">
        <v>688</v>
      </c>
      <c r="G648" s="109" t="s">
        <v>427</v>
      </c>
      <c r="H648" s="92" t="s">
        <v>684</v>
      </c>
      <c r="I648" s="92" t="s">
        <v>70</v>
      </c>
      <c r="J648" s="92" t="e" vm="13">
        <f>_xlfn.XLOOKUP(año24[[#This Row],[PELIGRO -Tipo]], Tabla12[Calsificación], Tabla12[Imagen])</f>
        <v>#VALUE!</v>
      </c>
      <c r="K648" s="92" t="s">
        <v>87</v>
      </c>
      <c r="L648" s="92" t="s">
        <v>128</v>
      </c>
      <c r="M648" s="112" t="s">
        <v>249</v>
      </c>
      <c r="N648" s="112" t="s">
        <v>250</v>
      </c>
      <c r="O648" s="112">
        <v>2</v>
      </c>
      <c r="P648" s="112">
        <v>0</v>
      </c>
      <c r="Q648" s="112">
        <v>2</v>
      </c>
      <c r="R648" s="112">
        <v>6</v>
      </c>
      <c r="S648" s="92" t="s">
        <v>138</v>
      </c>
      <c r="T648" s="92" t="s">
        <v>305</v>
      </c>
      <c r="U648" s="92" t="s">
        <v>306</v>
      </c>
      <c r="V648" s="113" t="s">
        <v>307</v>
      </c>
      <c r="W648" s="113" t="s">
        <v>52</v>
      </c>
      <c r="X648" s="113" t="s">
        <v>6</v>
      </c>
      <c r="Y648" s="114" t="s">
        <v>40</v>
      </c>
      <c r="Z648" s="92">
        <f>INDEX($AS$3:$AV$6,MATCH($W648,$AR$3:$AR$6,FALSE),MATCH($Y648,AS$7:$AV$7,FALSE))</f>
        <v>9</v>
      </c>
      <c r="AA648" s="92" t="s">
        <v>254</v>
      </c>
      <c r="AB648" s="92" t="s">
        <v>255</v>
      </c>
      <c r="AC648" s="92" t="s">
        <v>255</v>
      </c>
      <c r="AD648" s="113" t="s">
        <v>308</v>
      </c>
      <c r="AE648" s="113" t="s">
        <v>309</v>
      </c>
      <c r="AF648" s="113" t="s">
        <v>258</v>
      </c>
      <c r="AG6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648" s="109" t="s">
        <v>259</v>
      </c>
      <c r="AI648" s="113" t="s">
        <v>53</v>
      </c>
      <c r="AJ648" s="113" t="s">
        <v>6</v>
      </c>
      <c r="AK648" s="114" t="s">
        <v>201</v>
      </c>
      <c r="AL648" s="92">
        <f t="shared" si="20"/>
        <v>4</v>
      </c>
      <c r="AM6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48" s="118"/>
      <c r="AO648" s="115" t="str">
        <f t="shared" si="21"/>
        <v>SI</v>
      </c>
      <c r="AP64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48" s="92" t="e" vm="14">
        <f>_xlfn.XLOOKUP(año24[[#This Row],[VALORACION DEL RIESGO RESULTANTE CON CONTROLES (Riesgo residual) - INTERPRETACIÓN DEL RIESGO]], Nivel[Calsificación], Nivel[Imagen])</f>
        <v>#VALUE!</v>
      </c>
    </row>
    <row r="649" spans="2:43" ht="132.6" x14ac:dyDescent="0.2">
      <c r="B649" s="92">
        <v>640</v>
      </c>
      <c r="C649" s="92">
        <v>2024</v>
      </c>
      <c r="D649" s="92" t="s">
        <v>244</v>
      </c>
      <c r="E649" s="109" t="s">
        <v>183</v>
      </c>
      <c r="F649" s="109" t="s">
        <v>688</v>
      </c>
      <c r="G649" s="109" t="s">
        <v>427</v>
      </c>
      <c r="H649" s="92" t="s">
        <v>389</v>
      </c>
      <c r="I649" s="92" t="s">
        <v>66</v>
      </c>
      <c r="J649" s="92" t="e" vm="19">
        <f>_xlfn.XLOOKUP(año24[[#This Row],[PELIGRO -Tipo]], Tabla12[Calsificación], Tabla12[Imagen])</f>
        <v>#VALUE!</v>
      </c>
      <c r="K649" s="92" t="s">
        <v>83</v>
      </c>
      <c r="L649" s="92" t="s">
        <v>130</v>
      </c>
      <c r="M649" s="112" t="s">
        <v>249</v>
      </c>
      <c r="N649" s="112" t="s">
        <v>250</v>
      </c>
      <c r="O649" s="112">
        <v>2</v>
      </c>
      <c r="P649" s="112">
        <v>0</v>
      </c>
      <c r="Q649" s="112">
        <v>2</v>
      </c>
      <c r="R649" s="112">
        <v>6</v>
      </c>
      <c r="S649" s="92" t="s">
        <v>138</v>
      </c>
      <c r="T649" s="92" t="s">
        <v>390</v>
      </c>
      <c r="U649" s="92" t="s">
        <v>391</v>
      </c>
      <c r="V649" s="113" t="s">
        <v>392</v>
      </c>
      <c r="W649" s="113" t="s">
        <v>53</v>
      </c>
      <c r="X649" s="113" t="s">
        <v>6</v>
      </c>
      <c r="Y649" s="114" t="s">
        <v>201</v>
      </c>
      <c r="Z649" s="92">
        <f>INDEX($AS$3:$AV$6,MATCH($W649,$AR$3:$AR$6,FALSE),MATCH($Y649,AS$7:$AV$7,FALSE))</f>
        <v>4</v>
      </c>
      <c r="AA649" s="92" t="s">
        <v>254</v>
      </c>
      <c r="AB649" s="92" t="s">
        <v>255</v>
      </c>
      <c r="AC649" s="92" t="s">
        <v>255</v>
      </c>
      <c r="AD649" s="113" t="s">
        <v>393</v>
      </c>
      <c r="AE649" s="113" t="s">
        <v>394</v>
      </c>
      <c r="AF649" s="113" t="s">
        <v>258</v>
      </c>
      <c r="AG6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649" s="109" t="s">
        <v>259</v>
      </c>
      <c r="AI649" s="113" t="s">
        <v>53</v>
      </c>
      <c r="AJ649" s="113" t="s">
        <v>6</v>
      </c>
      <c r="AK649" s="114" t="s">
        <v>46</v>
      </c>
      <c r="AL649" s="92">
        <f t="shared" si="20"/>
        <v>2</v>
      </c>
      <c r="AM6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49" s="118"/>
      <c r="AO649" s="115" t="str">
        <f t="shared" si="21"/>
        <v>SI</v>
      </c>
      <c r="AP64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649" s="92" t="e" vm="16">
        <f>_xlfn.XLOOKUP(año24[[#This Row],[VALORACION DEL RIESGO RESULTANTE CON CONTROLES (Riesgo residual) - INTERPRETACIÓN DEL RIESGO]], Nivel[Calsificación], Nivel[Imagen])</f>
        <v>#VALUE!</v>
      </c>
    </row>
    <row r="650" spans="2:43" ht="81.599999999999994" x14ac:dyDescent="0.2">
      <c r="B650" s="92">
        <v>641</v>
      </c>
      <c r="C650" s="92">
        <v>2024</v>
      </c>
      <c r="D650" s="92" t="s">
        <v>244</v>
      </c>
      <c r="E650" s="109" t="s">
        <v>183</v>
      </c>
      <c r="F650" s="109" t="s">
        <v>688</v>
      </c>
      <c r="G650" s="109" t="s">
        <v>427</v>
      </c>
      <c r="H650" s="92" t="s">
        <v>687</v>
      </c>
      <c r="I650" s="92" t="s">
        <v>66</v>
      </c>
      <c r="J650" s="92" t="e" vm="19">
        <f>_xlfn.XLOOKUP(año24[[#This Row],[PELIGRO -Tipo]], Tabla12[Calsificación], Tabla12[Imagen])</f>
        <v>#VALUE!</v>
      </c>
      <c r="K650" s="92" t="s">
        <v>75</v>
      </c>
      <c r="L650" s="92" t="s">
        <v>129</v>
      </c>
      <c r="M650" s="112" t="s">
        <v>249</v>
      </c>
      <c r="N650" s="112" t="s">
        <v>250</v>
      </c>
      <c r="O650" s="112">
        <v>2</v>
      </c>
      <c r="P650" s="112">
        <v>0</v>
      </c>
      <c r="Q650" s="112">
        <v>2</v>
      </c>
      <c r="R650" s="112">
        <v>8</v>
      </c>
      <c r="S650" s="92" t="s">
        <v>138</v>
      </c>
      <c r="T650" s="92" t="s">
        <v>343</v>
      </c>
      <c r="U650" s="92" t="s">
        <v>344</v>
      </c>
      <c r="V650" s="113" t="s">
        <v>345</v>
      </c>
      <c r="W650" s="113" t="s">
        <v>52</v>
      </c>
      <c r="X650" s="113" t="s">
        <v>6</v>
      </c>
      <c r="Y650" s="114" t="s">
        <v>201</v>
      </c>
      <c r="Z650" s="92">
        <f>INDEX($AS$3:$AV$6,MATCH($W650,$AR$3:$AR$6,FALSE),MATCH($Y650,AS$7:$AV$7,FALSE))</f>
        <v>6</v>
      </c>
      <c r="AA650" s="92" t="s">
        <v>254</v>
      </c>
      <c r="AB650" s="92"/>
      <c r="AC650" s="92"/>
      <c r="AD650" s="113" t="s">
        <v>346</v>
      </c>
      <c r="AE650" s="113" t="s">
        <v>347</v>
      </c>
      <c r="AF650" s="113" t="s">
        <v>258</v>
      </c>
      <c r="AG6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650" s="109" t="s">
        <v>259</v>
      </c>
      <c r="AI650" s="113" t="s">
        <v>53</v>
      </c>
      <c r="AJ650" s="113" t="s">
        <v>6</v>
      </c>
      <c r="AK650" s="114" t="s">
        <v>201</v>
      </c>
      <c r="AL650" s="92">
        <f t="shared" si="20"/>
        <v>4</v>
      </c>
      <c r="AM6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50" s="118"/>
      <c r="AO650" s="115" t="str">
        <f t="shared" si="21"/>
        <v>SI</v>
      </c>
      <c r="AP65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50" s="92" t="e" vm="14">
        <f>_xlfn.XLOOKUP(año24[[#This Row],[VALORACION DEL RIESGO RESULTANTE CON CONTROLES (Riesgo residual) - INTERPRETACIÓN DEL RIESGO]], Nivel[Calsificación], Nivel[Imagen])</f>
        <v>#VALUE!</v>
      </c>
    </row>
    <row r="651" spans="2:43" ht="132.6" x14ac:dyDescent="0.2">
      <c r="B651" s="92">
        <v>642</v>
      </c>
      <c r="C651" s="92">
        <v>2024</v>
      </c>
      <c r="D651" s="92" t="s">
        <v>244</v>
      </c>
      <c r="E651" s="109" t="s">
        <v>183</v>
      </c>
      <c r="F651" s="109" t="s">
        <v>688</v>
      </c>
      <c r="G651" s="109" t="s">
        <v>427</v>
      </c>
      <c r="H651" s="92" t="s">
        <v>511</v>
      </c>
      <c r="I651" s="92" t="s">
        <v>66</v>
      </c>
      <c r="J651" s="92" t="e" vm="19">
        <f>_xlfn.XLOOKUP(año24[[#This Row],[PELIGRO -Tipo]], Tabla12[Calsificación], Tabla12[Imagen])</f>
        <v>#VALUE!</v>
      </c>
      <c r="K651" s="92" t="s">
        <v>99</v>
      </c>
      <c r="L651" s="92" t="s">
        <v>128</v>
      </c>
      <c r="M651" s="112" t="s">
        <v>249</v>
      </c>
      <c r="N651" s="112" t="s">
        <v>250</v>
      </c>
      <c r="O651" s="112">
        <v>2</v>
      </c>
      <c r="P651" s="112">
        <v>0</v>
      </c>
      <c r="Q651" s="112">
        <v>2</v>
      </c>
      <c r="R651" s="112">
        <v>8</v>
      </c>
      <c r="S651" s="92" t="s">
        <v>138</v>
      </c>
      <c r="T651" s="92" t="s">
        <v>346</v>
      </c>
      <c r="U651" s="92" t="s">
        <v>410</v>
      </c>
      <c r="V651" s="113" t="s">
        <v>411</v>
      </c>
      <c r="W651" s="113" t="s">
        <v>53</v>
      </c>
      <c r="X651" s="113" t="s">
        <v>6</v>
      </c>
      <c r="Y651" s="114" t="s">
        <v>40</v>
      </c>
      <c r="Z651" s="92">
        <f>INDEX($AS$3:$AV$6,MATCH($W651,$AR$3:$AR$6,FALSE),MATCH($Y651,AS$7:$AV$7,FALSE))</f>
        <v>6</v>
      </c>
      <c r="AA651" s="92" t="s">
        <v>254</v>
      </c>
      <c r="AB651" s="92" t="s">
        <v>255</v>
      </c>
      <c r="AC651" s="92" t="s">
        <v>255</v>
      </c>
      <c r="AD651" s="113" t="s">
        <v>346</v>
      </c>
      <c r="AE651" s="113" t="s">
        <v>412</v>
      </c>
      <c r="AF651" s="113" t="s">
        <v>258</v>
      </c>
      <c r="AG6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651" s="109" t="s">
        <v>259</v>
      </c>
      <c r="AI651" s="113" t="s">
        <v>54</v>
      </c>
      <c r="AJ651" s="113" t="s">
        <v>6</v>
      </c>
      <c r="AK651" s="114" t="s">
        <v>201</v>
      </c>
      <c r="AL651" s="92">
        <f t="shared" si="20"/>
        <v>2</v>
      </c>
      <c r="AM6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51" s="118"/>
      <c r="AO651" s="115" t="str">
        <f t="shared" si="21"/>
        <v>SI</v>
      </c>
      <c r="AP65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651" s="92" t="e" vm="16">
        <f>_xlfn.XLOOKUP(año24[[#This Row],[VALORACION DEL RIESGO RESULTANTE CON CONTROLES (Riesgo residual) - INTERPRETACIÓN DEL RIESGO]], Nivel[Calsificación], Nivel[Imagen])</f>
        <v>#VALUE!</v>
      </c>
    </row>
    <row r="652" spans="2:43" ht="91.8" x14ac:dyDescent="0.2">
      <c r="B652" s="92">
        <v>643</v>
      </c>
      <c r="C652" s="92">
        <v>2024</v>
      </c>
      <c r="D652" s="92" t="s">
        <v>244</v>
      </c>
      <c r="E652" s="109" t="s">
        <v>183</v>
      </c>
      <c r="F652" s="109" t="s">
        <v>688</v>
      </c>
      <c r="G652" s="109" t="s">
        <v>427</v>
      </c>
      <c r="H652" s="92" t="s">
        <v>260</v>
      </c>
      <c r="I652" s="92" t="s">
        <v>71</v>
      </c>
      <c r="J652" s="92" t="e" vm="15">
        <f>_xlfn.XLOOKUP(año24[[#This Row],[PELIGRO -Tipo]], Tabla12[Calsificación], Tabla12[Imagen])</f>
        <v>#VALUE!</v>
      </c>
      <c r="K652" s="92" t="s">
        <v>118</v>
      </c>
      <c r="L652" s="92" t="s">
        <v>128</v>
      </c>
      <c r="M652" s="112" t="s">
        <v>249</v>
      </c>
      <c r="N652" s="112" t="s">
        <v>261</v>
      </c>
      <c r="O652" s="112">
        <v>2</v>
      </c>
      <c r="P652" s="112">
        <v>0</v>
      </c>
      <c r="Q652" s="112">
        <v>2</v>
      </c>
      <c r="R652" s="112">
        <v>1</v>
      </c>
      <c r="S652" s="92" t="s">
        <v>138</v>
      </c>
      <c r="T652" s="92" t="s">
        <v>255</v>
      </c>
      <c r="U652" s="92" t="s">
        <v>262</v>
      </c>
      <c r="V652" s="113" t="s">
        <v>263</v>
      </c>
      <c r="W652" s="113" t="s">
        <v>52</v>
      </c>
      <c r="X652" s="113" t="s">
        <v>6</v>
      </c>
      <c r="Y652" s="114" t="s">
        <v>201</v>
      </c>
      <c r="Z652" s="92">
        <f>INDEX($AS$3:$AV$6,MATCH($W652,$AR$3:$AR$6,FALSE),MATCH($Y652,AS$7:$AV$7,FALSE))</f>
        <v>6</v>
      </c>
      <c r="AA652" s="92" t="s">
        <v>254</v>
      </c>
      <c r="AB652" s="92" t="s">
        <v>255</v>
      </c>
      <c r="AC652" s="92" t="s">
        <v>255</v>
      </c>
      <c r="AD652" s="113" t="s">
        <v>264</v>
      </c>
      <c r="AE652" s="113" t="s">
        <v>265</v>
      </c>
      <c r="AF652" s="113" t="s">
        <v>258</v>
      </c>
      <c r="AG6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652" s="109" t="s">
        <v>259</v>
      </c>
      <c r="AI652" s="113" t="s">
        <v>52</v>
      </c>
      <c r="AJ652" s="113" t="s">
        <v>6</v>
      </c>
      <c r="AK652" s="114" t="s">
        <v>46</v>
      </c>
      <c r="AL652" s="92">
        <f t="shared" si="20"/>
        <v>3</v>
      </c>
      <c r="AM6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52" s="118"/>
      <c r="AO652" s="115" t="str">
        <f t="shared" si="21"/>
        <v>SI</v>
      </c>
      <c r="AP65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652" s="92" t="e" vm="16">
        <f>_xlfn.XLOOKUP(año24[[#This Row],[VALORACION DEL RIESGO RESULTANTE CON CONTROLES (Riesgo residual) - INTERPRETACIÓN DEL RIESGO]], Nivel[Calsificación], Nivel[Imagen])</f>
        <v>#VALUE!</v>
      </c>
    </row>
    <row r="653" spans="2:43" ht="234.6" x14ac:dyDescent="0.2">
      <c r="B653" s="92">
        <v>644</v>
      </c>
      <c r="C653" s="92">
        <v>2024</v>
      </c>
      <c r="D653" s="92" t="s">
        <v>244</v>
      </c>
      <c r="E653" s="109" t="s">
        <v>183</v>
      </c>
      <c r="F653" s="109" t="s">
        <v>688</v>
      </c>
      <c r="G653" s="109" t="s">
        <v>427</v>
      </c>
      <c r="H653" s="92" t="s">
        <v>281</v>
      </c>
      <c r="I653" s="92" t="s">
        <v>65</v>
      </c>
      <c r="J653" s="92" t="e" vm="20">
        <f>_xlfn.XLOOKUP(año24[[#This Row],[PELIGRO -Tipo]], Tabla12[Calsificación], Tabla12[Imagen])</f>
        <v>#VALUE!</v>
      </c>
      <c r="K653" s="92" t="s">
        <v>113</v>
      </c>
      <c r="L653" s="92" t="s">
        <v>128</v>
      </c>
      <c r="M653" s="112" t="s">
        <v>249</v>
      </c>
      <c r="N653" s="112" t="s">
        <v>250</v>
      </c>
      <c r="O653" s="112">
        <v>2</v>
      </c>
      <c r="P653" s="112">
        <v>0</v>
      </c>
      <c r="Q653" s="112">
        <v>2</v>
      </c>
      <c r="R653" s="112">
        <v>2</v>
      </c>
      <c r="S653" s="92" t="s">
        <v>138</v>
      </c>
      <c r="T653" s="92" t="s">
        <v>255</v>
      </c>
      <c r="U653" s="92" t="s">
        <v>282</v>
      </c>
      <c r="V653" s="113" t="s">
        <v>283</v>
      </c>
      <c r="W653" s="113" t="s">
        <v>53</v>
      </c>
      <c r="X653" s="113" t="s">
        <v>6</v>
      </c>
      <c r="Y653" s="114" t="s">
        <v>40</v>
      </c>
      <c r="Z653" s="92">
        <f>INDEX($AS$3:$AV$6,MATCH($W653,$AR$3:$AR$6,FALSE),MATCH($Y653,AS$7:$AV$7,FALSE))</f>
        <v>6</v>
      </c>
      <c r="AA653" s="92" t="s">
        <v>254</v>
      </c>
      <c r="AB653" s="92" t="s">
        <v>255</v>
      </c>
      <c r="AC653" s="92" t="s">
        <v>255</v>
      </c>
      <c r="AD653" s="113" t="s">
        <v>255</v>
      </c>
      <c r="AE653" s="113" t="s">
        <v>284</v>
      </c>
      <c r="AF653" s="113" t="s">
        <v>258</v>
      </c>
      <c r="AG6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653" s="109" t="s">
        <v>259</v>
      </c>
      <c r="AI653" s="113" t="s">
        <v>53</v>
      </c>
      <c r="AJ653" s="113" t="s">
        <v>6</v>
      </c>
      <c r="AK653" s="114" t="s">
        <v>201</v>
      </c>
      <c r="AL653" s="92">
        <f t="shared" si="20"/>
        <v>4</v>
      </c>
      <c r="AM6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53" s="118"/>
      <c r="AO653" s="115" t="str">
        <f t="shared" si="21"/>
        <v>SI</v>
      </c>
      <c r="AP65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53" s="92" t="e" vm="14">
        <f>_xlfn.XLOOKUP(año24[[#This Row],[VALORACION DEL RIESGO RESULTANTE CON CONTROLES (Riesgo residual) - INTERPRETACIÓN DEL RIESGO]], Nivel[Calsificación], Nivel[Imagen])</f>
        <v>#VALUE!</v>
      </c>
    </row>
    <row r="654" spans="2:43" ht="91.8" x14ac:dyDescent="0.2">
      <c r="B654" s="92">
        <v>645</v>
      </c>
      <c r="C654" s="92">
        <v>2024</v>
      </c>
      <c r="D654" s="92" t="s">
        <v>244</v>
      </c>
      <c r="E654" s="109" t="s">
        <v>183</v>
      </c>
      <c r="F654" s="109" t="s">
        <v>688</v>
      </c>
      <c r="G654" s="109" t="s">
        <v>427</v>
      </c>
      <c r="H654" s="92" t="s">
        <v>285</v>
      </c>
      <c r="I654" s="92" t="s">
        <v>65</v>
      </c>
      <c r="J654" s="92" t="e" vm="20">
        <f>_xlfn.XLOOKUP(año24[[#This Row],[PELIGRO -Tipo]], Tabla12[Calsificación], Tabla12[Imagen])</f>
        <v>#VALUE!</v>
      </c>
      <c r="K654" s="92" t="s">
        <v>74</v>
      </c>
      <c r="L654" s="92" t="s">
        <v>129</v>
      </c>
      <c r="M654" s="112" t="s">
        <v>249</v>
      </c>
      <c r="N654" s="112" t="s">
        <v>250</v>
      </c>
      <c r="O654" s="112">
        <v>2</v>
      </c>
      <c r="P654" s="112">
        <v>0</v>
      </c>
      <c r="Q654" s="112">
        <v>2</v>
      </c>
      <c r="R654" s="112">
        <v>8</v>
      </c>
      <c r="S654" s="92" t="s">
        <v>138</v>
      </c>
      <c r="T654" s="92"/>
      <c r="U654" s="92"/>
      <c r="V654" s="113" t="s">
        <v>286</v>
      </c>
      <c r="W654" s="113" t="s">
        <v>53</v>
      </c>
      <c r="X654" s="113" t="s">
        <v>6</v>
      </c>
      <c r="Y654" s="114" t="s">
        <v>40</v>
      </c>
      <c r="Z654" s="92">
        <f>INDEX($AS$3:$AV$6,MATCH($W654,$AR$3:$AR$6,FALSE),MATCH($Y654,AS$7:$AV$7,FALSE))</f>
        <v>6</v>
      </c>
      <c r="AA654" s="92" t="s">
        <v>254</v>
      </c>
      <c r="AB654" s="92" t="s">
        <v>255</v>
      </c>
      <c r="AC654" s="92" t="s">
        <v>255</v>
      </c>
      <c r="AD654" s="113"/>
      <c r="AE654" s="113" t="s">
        <v>287</v>
      </c>
      <c r="AF654" s="113" t="s">
        <v>258</v>
      </c>
      <c r="AG6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54" s="109" t="s">
        <v>259</v>
      </c>
      <c r="AI654" s="113" t="s">
        <v>53</v>
      </c>
      <c r="AJ654" s="113" t="s">
        <v>6</v>
      </c>
      <c r="AK654" s="114" t="s">
        <v>201</v>
      </c>
      <c r="AL654" s="92">
        <f t="shared" ref="AL654:AL717" si="22">INDEX($AS$3:$AV$6,MATCH($AI654,$AR$3:$AR$6,FALSE),MATCH($AK654,$AS$7:$AV$7,FALSE))</f>
        <v>4</v>
      </c>
      <c r="AM6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54" s="118"/>
      <c r="AO654" s="115" t="str">
        <f t="shared" ref="AO654:AO717" si="23">IF(AL654&lt;=4,"SI",IF(AL654&gt;=5,"NO"))</f>
        <v>SI</v>
      </c>
      <c r="AP65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54" s="92" t="e" vm="14">
        <f>_xlfn.XLOOKUP(año24[[#This Row],[VALORACION DEL RIESGO RESULTANTE CON CONTROLES (Riesgo residual) - INTERPRETACIÓN DEL RIESGO]], Nivel[Calsificación], Nivel[Imagen])</f>
        <v>#VALUE!</v>
      </c>
    </row>
    <row r="655" spans="2:43" ht="71.400000000000006" x14ac:dyDescent="0.2">
      <c r="B655" s="92">
        <v>646</v>
      </c>
      <c r="C655" s="92">
        <v>2024</v>
      </c>
      <c r="D655" s="92" t="s">
        <v>244</v>
      </c>
      <c r="E655" s="109" t="s">
        <v>183</v>
      </c>
      <c r="F655" s="109" t="s">
        <v>688</v>
      </c>
      <c r="G655" s="109" t="s">
        <v>427</v>
      </c>
      <c r="H655" s="92" t="s">
        <v>293</v>
      </c>
      <c r="I655" s="92" t="s">
        <v>70</v>
      </c>
      <c r="J655" s="92" t="e" vm="13">
        <f>_xlfn.XLOOKUP(año24[[#This Row],[PELIGRO -Tipo]], Tabla12[Calsificación], Tabla12[Imagen])</f>
        <v>#VALUE!</v>
      </c>
      <c r="K655" s="92" t="s">
        <v>117</v>
      </c>
      <c r="L655" s="92" t="s">
        <v>128</v>
      </c>
      <c r="M655" s="112" t="s">
        <v>249</v>
      </c>
      <c r="N655" s="112" t="s">
        <v>261</v>
      </c>
      <c r="O655" s="112">
        <v>2</v>
      </c>
      <c r="P655" s="112">
        <v>0</v>
      </c>
      <c r="Q655" s="112">
        <v>2</v>
      </c>
      <c r="R655" s="112">
        <v>6</v>
      </c>
      <c r="S655" s="92" t="s">
        <v>138</v>
      </c>
      <c r="T655" s="92"/>
      <c r="U655" s="92" t="s">
        <v>294</v>
      </c>
      <c r="V655" s="113" t="s">
        <v>295</v>
      </c>
      <c r="W655" s="113" t="s">
        <v>51</v>
      </c>
      <c r="X655" s="113" t="s">
        <v>6</v>
      </c>
      <c r="Y655" s="114" t="s">
        <v>201</v>
      </c>
      <c r="Z655" s="92">
        <f>INDEX($AS$3:$AV$6,MATCH($W655,$AR$3:$AR$6,FALSE),MATCH($Y655,AS$7:$AV$7,FALSE))</f>
        <v>8</v>
      </c>
      <c r="AA655" s="92" t="s">
        <v>254</v>
      </c>
      <c r="AB655" s="92" t="s">
        <v>255</v>
      </c>
      <c r="AC655" s="92" t="s">
        <v>255</v>
      </c>
      <c r="AD655" s="113" t="s">
        <v>255</v>
      </c>
      <c r="AE655" s="113" t="s">
        <v>296</v>
      </c>
      <c r="AF655" s="113" t="s">
        <v>255</v>
      </c>
      <c r="AG6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655" s="109" t="s">
        <v>259</v>
      </c>
      <c r="AI655" s="113" t="s">
        <v>53</v>
      </c>
      <c r="AJ655" s="113" t="s">
        <v>6</v>
      </c>
      <c r="AK655" s="114" t="s">
        <v>201</v>
      </c>
      <c r="AL655" s="92">
        <f t="shared" si="22"/>
        <v>4</v>
      </c>
      <c r="AM6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55" s="118"/>
      <c r="AO655" s="115" t="str">
        <f t="shared" si="23"/>
        <v>SI</v>
      </c>
      <c r="AP65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55" s="92" t="e" vm="14">
        <f>_xlfn.XLOOKUP(año24[[#This Row],[VALORACION DEL RIESGO RESULTANTE CON CONTROLES (Riesgo residual) - INTERPRETACIÓN DEL RIESGO]], Nivel[Calsificación], Nivel[Imagen])</f>
        <v>#VALUE!</v>
      </c>
    </row>
    <row r="656" spans="2:43" ht="112.2" x14ac:dyDescent="0.2">
      <c r="B656" s="92">
        <v>647</v>
      </c>
      <c r="C656" s="92">
        <v>2024</v>
      </c>
      <c r="D656" s="92" t="s">
        <v>244</v>
      </c>
      <c r="E656" s="109" t="s">
        <v>183</v>
      </c>
      <c r="F656" s="109" t="s">
        <v>688</v>
      </c>
      <c r="G656" s="109" t="s">
        <v>427</v>
      </c>
      <c r="H656" s="92" t="s">
        <v>248</v>
      </c>
      <c r="I656" s="92" t="s">
        <v>70</v>
      </c>
      <c r="J656" s="92" t="e" vm="13">
        <f>_xlfn.XLOOKUP(año24[[#This Row],[PELIGRO -Tipo]], Tabla12[Calsificación], Tabla12[Imagen])</f>
        <v>#VALUE!</v>
      </c>
      <c r="K656" s="92" t="s">
        <v>110</v>
      </c>
      <c r="L656" s="92" t="s">
        <v>128</v>
      </c>
      <c r="M656" s="112" t="s">
        <v>249</v>
      </c>
      <c r="N656" s="112" t="s">
        <v>250</v>
      </c>
      <c r="O656" s="112">
        <v>2</v>
      </c>
      <c r="P656" s="112">
        <v>0</v>
      </c>
      <c r="Q656" s="112">
        <v>2</v>
      </c>
      <c r="R656" s="112">
        <v>8</v>
      </c>
      <c r="S656" s="92" t="s">
        <v>138</v>
      </c>
      <c r="T656" s="92" t="s">
        <v>251</v>
      </c>
      <c r="U656" s="92" t="s">
        <v>252</v>
      </c>
      <c r="V656" s="113" t="s">
        <v>253</v>
      </c>
      <c r="W656" s="113" t="s">
        <v>52</v>
      </c>
      <c r="X656" s="113" t="s">
        <v>6</v>
      </c>
      <c r="Y656" s="114" t="s">
        <v>40</v>
      </c>
      <c r="Z656" s="92">
        <f>INDEX($AS$3:$AV$6,MATCH($W656,$AR$3:$AR$6,FALSE),MATCH($Y656,AS$7:$AV$7,FALSE))</f>
        <v>9</v>
      </c>
      <c r="AA656" s="92" t="s">
        <v>254</v>
      </c>
      <c r="AB656" s="92" t="s">
        <v>255</v>
      </c>
      <c r="AC656" s="92" t="s">
        <v>255</v>
      </c>
      <c r="AD656" s="113" t="s">
        <v>256</v>
      </c>
      <c r="AE656" s="113" t="s">
        <v>257</v>
      </c>
      <c r="AF656" s="113" t="s">
        <v>258</v>
      </c>
      <c r="AG6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656" s="109" t="s">
        <v>259</v>
      </c>
      <c r="AI656" s="113" t="s">
        <v>53</v>
      </c>
      <c r="AJ656" s="113" t="s">
        <v>6</v>
      </c>
      <c r="AK656" s="114" t="s">
        <v>201</v>
      </c>
      <c r="AL656" s="92">
        <f t="shared" si="22"/>
        <v>4</v>
      </c>
      <c r="AM6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56" s="118"/>
      <c r="AO656" s="115" t="str">
        <f t="shared" si="23"/>
        <v>SI</v>
      </c>
      <c r="AP65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56" s="92" t="e" vm="14">
        <f>_xlfn.XLOOKUP(año24[[#This Row],[VALORACION DEL RIESGO RESULTANTE CON CONTROLES (Riesgo residual) - INTERPRETACIÓN DEL RIESGO]], Nivel[Calsificación], Nivel[Imagen])</f>
        <v>#VALUE!</v>
      </c>
    </row>
    <row r="657" spans="2:43" ht="81.599999999999994" x14ac:dyDescent="0.2">
      <c r="B657" s="92">
        <v>648</v>
      </c>
      <c r="C657" s="92">
        <v>2024</v>
      </c>
      <c r="D657" s="92" t="s">
        <v>244</v>
      </c>
      <c r="E657" s="109" t="s">
        <v>183</v>
      </c>
      <c r="F657" s="109" t="s">
        <v>688</v>
      </c>
      <c r="G657" s="109" t="s">
        <v>427</v>
      </c>
      <c r="H657" s="92" t="s">
        <v>327</v>
      </c>
      <c r="I657" s="92" t="s">
        <v>68</v>
      </c>
      <c r="J657" s="92" t="e" vm="17">
        <f>_xlfn.XLOOKUP(año24[[#This Row],[PELIGRO -Tipo]], Tabla12[Calsificación], Tabla12[Imagen])</f>
        <v>#VALUE!</v>
      </c>
      <c r="K657" s="92" t="s">
        <v>77</v>
      </c>
      <c r="L657" s="92" t="s">
        <v>129</v>
      </c>
      <c r="M657" s="112" t="s">
        <v>249</v>
      </c>
      <c r="N657" s="112" t="s">
        <v>250</v>
      </c>
      <c r="O657" s="112">
        <v>2</v>
      </c>
      <c r="P657" s="112">
        <v>0</v>
      </c>
      <c r="Q657" s="112">
        <v>2</v>
      </c>
      <c r="R657" s="112">
        <v>8</v>
      </c>
      <c r="S657" s="92" t="s">
        <v>138</v>
      </c>
      <c r="T657" s="92" t="s">
        <v>267</v>
      </c>
      <c r="U657" s="92" t="s">
        <v>268</v>
      </c>
      <c r="V657" s="113" t="s">
        <v>269</v>
      </c>
      <c r="W657" s="113" t="s">
        <v>53</v>
      </c>
      <c r="X657" s="113" t="s">
        <v>6</v>
      </c>
      <c r="Y657" s="114" t="s">
        <v>201</v>
      </c>
      <c r="Z657" s="92">
        <f>INDEX($AS$3:$AV$6,MATCH($W657,$AR$3:$AR$6,FALSE),MATCH($Y657,AS$7:$AV$7,FALSE))</f>
        <v>4</v>
      </c>
      <c r="AA657" s="92" t="s">
        <v>254</v>
      </c>
      <c r="AB657" s="92" t="s">
        <v>255</v>
      </c>
      <c r="AC657" s="92" t="s">
        <v>255</v>
      </c>
      <c r="AD657" s="113" t="s">
        <v>255</v>
      </c>
      <c r="AE657" s="113" t="s">
        <v>270</v>
      </c>
      <c r="AF657" s="113" t="s">
        <v>255</v>
      </c>
      <c r="AG6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57" s="109" t="s">
        <v>259</v>
      </c>
      <c r="AI657" s="113" t="s">
        <v>54</v>
      </c>
      <c r="AJ657" s="113" t="s">
        <v>6</v>
      </c>
      <c r="AK657" s="114" t="s">
        <v>201</v>
      </c>
      <c r="AL657" s="92">
        <f t="shared" si="22"/>
        <v>2</v>
      </c>
      <c r="AM6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57" s="118"/>
      <c r="AO657" s="115" t="str">
        <f t="shared" si="23"/>
        <v>SI</v>
      </c>
      <c r="AP65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57" s="92" t="e" vm="16">
        <f>_xlfn.XLOOKUP(año24[[#This Row],[VALORACION DEL RIESGO RESULTANTE CON CONTROLES (Riesgo residual) - INTERPRETACIÓN DEL RIESGO]], Nivel[Calsificación], Nivel[Imagen])</f>
        <v>#VALUE!</v>
      </c>
    </row>
    <row r="658" spans="2:43" ht="81.599999999999994" x14ac:dyDescent="0.2">
      <c r="B658" s="92">
        <v>649</v>
      </c>
      <c r="C658" s="92">
        <v>2024</v>
      </c>
      <c r="D658" s="92" t="s">
        <v>244</v>
      </c>
      <c r="E658" s="109" t="s">
        <v>183</v>
      </c>
      <c r="F658" s="109" t="s">
        <v>688</v>
      </c>
      <c r="G658" s="109" t="s">
        <v>427</v>
      </c>
      <c r="H658" s="92" t="s">
        <v>271</v>
      </c>
      <c r="I658" s="92" t="s">
        <v>68</v>
      </c>
      <c r="J658" s="92" t="e" vm="17">
        <f>_xlfn.XLOOKUP(año24[[#This Row],[PELIGRO -Tipo]], Tabla12[Calsificación], Tabla12[Imagen])</f>
        <v>#VALUE!</v>
      </c>
      <c r="K658" s="92" t="s">
        <v>93</v>
      </c>
      <c r="L658" s="92" t="s">
        <v>129</v>
      </c>
      <c r="M658" s="112" t="s">
        <v>249</v>
      </c>
      <c r="N658" s="112" t="s">
        <v>250</v>
      </c>
      <c r="O658" s="112">
        <v>2</v>
      </c>
      <c r="P658" s="112">
        <v>0</v>
      </c>
      <c r="Q658" s="112">
        <v>2</v>
      </c>
      <c r="R658" s="112">
        <v>8</v>
      </c>
      <c r="S658" s="92" t="s">
        <v>138</v>
      </c>
      <c r="T658" s="92" t="s">
        <v>267</v>
      </c>
      <c r="U658" s="92" t="s">
        <v>268</v>
      </c>
      <c r="V658" s="113" t="s">
        <v>269</v>
      </c>
      <c r="W658" s="113" t="s">
        <v>53</v>
      </c>
      <c r="X658" s="113" t="s">
        <v>6</v>
      </c>
      <c r="Y658" s="114" t="s">
        <v>201</v>
      </c>
      <c r="Z658" s="92">
        <f>INDEX($AS$3:$AV$6,MATCH($W658,$AR$3:$AR$6,FALSE),MATCH($Y658,AS$7:$AV$7,FALSE))</f>
        <v>4</v>
      </c>
      <c r="AA658" s="92" t="s">
        <v>254</v>
      </c>
      <c r="AB658" s="92" t="s">
        <v>255</v>
      </c>
      <c r="AC658" s="92" t="s">
        <v>255</v>
      </c>
      <c r="AD658" s="113" t="s">
        <v>255</v>
      </c>
      <c r="AE658" s="113" t="s">
        <v>270</v>
      </c>
      <c r="AF658" s="113" t="s">
        <v>255</v>
      </c>
      <c r="AG6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58" s="109" t="s">
        <v>259</v>
      </c>
      <c r="AI658" s="113" t="s">
        <v>54</v>
      </c>
      <c r="AJ658" s="113" t="s">
        <v>6</v>
      </c>
      <c r="AK658" s="114" t="s">
        <v>201</v>
      </c>
      <c r="AL658" s="92">
        <f t="shared" si="22"/>
        <v>2</v>
      </c>
      <c r="AM6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58" s="118"/>
      <c r="AO658" s="115" t="str">
        <f t="shared" si="23"/>
        <v>SI</v>
      </c>
      <c r="AP65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58" s="92" t="e" vm="16">
        <f>_xlfn.XLOOKUP(año24[[#This Row],[VALORACION DEL RIESGO RESULTANTE CON CONTROLES (Riesgo residual) - INTERPRETACIÓN DEL RIESGO]], Nivel[Calsificación], Nivel[Imagen])</f>
        <v>#VALUE!</v>
      </c>
    </row>
    <row r="659" spans="2:43" ht="81.599999999999994" x14ac:dyDescent="0.2">
      <c r="B659" s="92">
        <v>650</v>
      </c>
      <c r="C659" s="92">
        <v>2024</v>
      </c>
      <c r="D659" s="92" t="s">
        <v>244</v>
      </c>
      <c r="E659" s="109" t="s">
        <v>183</v>
      </c>
      <c r="F659" s="109" t="s">
        <v>688</v>
      </c>
      <c r="G659" s="109" t="s">
        <v>427</v>
      </c>
      <c r="H659" s="92" t="s">
        <v>266</v>
      </c>
      <c r="I659" s="92" t="s">
        <v>68</v>
      </c>
      <c r="J659" s="92" t="e" vm="17">
        <f>_xlfn.XLOOKUP(año24[[#This Row],[PELIGRO -Tipo]], Tabla12[Calsificación], Tabla12[Imagen])</f>
        <v>#VALUE!</v>
      </c>
      <c r="K659" s="92" t="s">
        <v>101</v>
      </c>
      <c r="L659" s="92" t="s">
        <v>129</v>
      </c>
      <c r="M659" s="112" t="s">
        <v>249</v>
      </c>
      <c r="N659" s="112" t="s">
        <v>250</v>
      </c>
      <c r="O659" s="112">
        <v>2</v>
      </c>
      <c r="P659" s="112">
        <v>0</v>
      </c>
      <c r="Q659" s="112">
        <v>2</v>
      </c>
      <c r="R659" s="112">
        <v>8</v>
      </c>
      <c r="S659" s="92" t="s">
        <v>138</v>
      </c>
      <c r="T659" s="92" t="s">
        <v>267</v>
      </c>
      <c r="U659" s="92" t="s">
        <v>268</v>
      </c>
      <c r="V659" s="113" t="s">
        <v>269</v>
      </c>
      <c r="W659" s="113" t="s">
        <v>53</v>
      </c>
      <c r="X659" s="113" t="s">
        <v>6</v>
      </c>
      <c r="Y659" s="114" t="s">
        <v>201</v>
      </c>
      <c r="Z659" s="92">
        <f>INDEX($AS$3:$AV$6,MATCH($W659,$AR$3:$AR$6,FALSE),MATCH($Y659,AS$7:$AV$7,FALSE))</f>
        <v>4</v>
      </c>
      <c r="AA659" s="92" t="s">
        <v>254</v>
      </c>
      <c r="AB659" s="92" t="s">
        <v>255</v>
      </c>
      <c r="AC659" s="92" t="s">
        <v>255</v>
      </c>
      <c r="AD659" s="113" t="s">
        <v>255</v>
      </c>
      <c r="AE659" s="113" t="s">
        <v>270</v>
      </c>
      <c r="AF659" s="113" t="s">
        <v>255</v>
      </c>
      <c r="AG6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59" s="109" t="s">
        <v>259</v>
      </c>
      <c r="AI659" s="113" t="s">
        <v>54</v>
      </c>
      <c r="AJ659" s="113" t="s">
        <v>6</v>
      </c>
      <c r="AK659" s="114" t="s">
        <v>201</v>
      </c>
      <c r="AL659" s="92">
        <f t="shared" si="22"/>
        <v>2</v>
      </c>
      <c r="AM6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59" s="118"/>
      <c r="AO659" s="115" t="str">
        <f t="shared" si="23"/>
        <v>SI</v>
      </c>
      <c r="AP65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59" s="92" t="e" vm="16">
        <f>_xlfn.XLOOKUP(año24[[#This Row],[VALORACION DEL RIESGO RESULTANTE CON CONTROLES (Riesgo residual) - INTERPRETACIÓN DEL RIESGO]], Nivel[Calsificación], Nivel[Imagen])</f>
        <v>#VALUE!</v>
      </c>
    </row>
    <row r="660" spans="2:43" ht="81.599999999999994" x14ac:dyDescent="0.2">
      <c r="B660" s="92">
        <v>651</v>
      </c>
      <c r="C660" s="92">
        <v>2024</v>
      </c>
      <c r="D660" s="92" t="s">
        <v>244</v>
      </c>
      <c r="E660" s="109" t="s">
        <v>183</v>
      </c>
      <c r="F660" s="109" t="s">
        <v>688</v>
      </c>
      <c r="G660" s="109" t="s">
        <v>427</v>
      </c>
      <c r="H660" s="92" t="s">
        <v>277</v>
      </c>
      <c r="I660" s="92" t="s">
        <v>68</v>
      </c>
      <c r="J660" s="92" t="e" vm="17">
        <f>_xlfn.XLOOKUP(año24[[#This Row],[PELIGRO -Tipo]], Tabla12[Calsificación], Tabla12[Imagen])</f>
        <v>#VALUE!</v>
      </c>
      <c r="K660" s="92" t="s">
        <v>85</v>
      </c>
      <c r="L660" s="92" t="s">
        <v>129</v>
      </c>
      <c r="M660" s="112" t="s">
        <v>249</v>
      </c>
      <c r="N660" s="112" t="s">
        <v>250</v>
      </c>
      <c r="O660" s="112">
        <v>2</v>
      </c>
      <c r="P660" s="112">
        <v>0</v>
      </c>
      <c r="Q660" s="112">
        <v>2</v>
      </c>
      <c r="R660" s="112">
        <v>8</v>
      </c>
      <c r="S660" s="92" t="s">
        <v>138</v>
      </c>
      <c r="T660" s="92" t="s">
        <v>267</v>
      </c>
      <c r="U660" s="92" t="s">
        <v>268</v>
      </c>
      <c r="V660" s="113" t="s">
        <v>269</v>
      </c>
      <c r="W660" s="113" t="s">
        <v>53</v>
      </c>
      <c r="X660" s="113" t="s">
        <v>6</v>
      </c>
      <c r="Y660" s="114" t="s">
        <v>201</v>
      </c>
      <c r="Z660" s="92">
        <f>INDEX($AS$3:$AV$6,MATCH($W660,$AR$3:$AR$6,FALSE),MATCH($Y660,AS$7:$AV$7,FALSE))</f>
        <v>4</v>
      </c>
      <c r="AA660" s="92" t="s">
        <v>254</v>
      </c>
      <c r="AB660" s="92" t="s">
        <v>255</v>
      </c>
      <c r="AC660" s="92" t="s">
        <v>255</v>
      </c>
      <c r="AD660" s="113" t="s">
        <v>255</v>
      </c>
      <c r="AE660" s="113" t="s">
        <v>270</v>
      </c>
      <c r="AF660" s="113" t="s">
        <v>255</v>
      </c>
      <c r="AG6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60" s="109" t="s">
        <v>259</v>
      </c>
      <c r="AI660" s="113" t="s">
        <v>54</v>
      </c>
      <c r="AJ660" s="113" t="s">
        <v>6</v>
      </c>
      <c r="AK660" s="114" t="s">
        <v>201</v>
      </c>
      <c r="AL660" s="92">
        <f t="shared" si="22"/>
        <v>2</v>
      </c>
      <c r="AM6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60" s="118"/>
      <c r="AO660" s="115" t="str">
        <f t="shared" si="23"/>
        <v>SI</v>
      </c>
      <c r="AP66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60" s="92" t="e" vm="16">
        <f>_xlfn.XLOOKUP(año24[[#This Row],[VALORACION DEL RIESGO RESULTANTE CON CONTROLES (Riesgo residual) - INTERPRETACIÓN DEL RIESGO]], Nivel[Calsificación], Nivel[Imagen])</f>
        <v>#VALUE!</v>
      </c>
    </row>
    <row r="661" spans="2:43" ht="132.6" x14ac:dyDescent="0.2">
      <c r="B661" s="92">
        <v>652</v>
      </c>
      <c r="C661" s="92">
        <v>2024</v>
      </c>
      <c r="D661" s="92" t="s">
        <v>244</v>
      </c>
      <c r="E661" s="109" t="s">
        <v>183</v>
      </c>
      <c r="F661" s="109" t="s">
        <v>688</v>
      </c>
      <c r="G661" s="109" t="s">
        <v>427</v>
      </c>
      <c r="H661" s="92" t="s">
        <v>681</v>
      </c>
      <c r="I661" s="92" t="s">
        <v>70</v>
      </c>
      <c r="J661" s="92" t="e" vm="13">
        <f>_xlfn.XLOOKUP(año24[[#This Row],[PELIGRO -Tipo]], Tabla12[Calsificación], Tabla12[Imagen])</f>
        <v>#VALUE!</v>
      </c>
      <c r="K661" s="92" t="s">
        <v>95</v>
      </c>
      <c r="L661" s="92" t="s">
        <v>128</v>
      </c>
      <c r="M661" s="112" t="s">
        <v>249</v>
      </c>
      <c r="N661" s="112" t="s">
        <v>250</v>
      </c>
      <c r="O661" s="112">
        <v>2</v>
      </c>
      <c r="P661" s="112">
        <v>0</v>
      </c>
      <c r="Q661" s="112">
        <v>2</v>
      </c>
      <c r="R661" s="112">
        <v>2</v>
      </c>
      <c r="S661" s="92" t="s">
        <v>138</v>
      </c>
      <c r="T661" s="92" t="s">
        <v>310</v>
      </c>
      <c r="U661" s="92" t="s">
        <v>255</v>
      </c>
      <c r="V661" s="113" t="s">
        <v>689</v>
      </c>
      <c r="W661" s="113" t="s">
        <v>51</v>
      </c>
      <c r="X661" s="113" t="s">
        <v>6</v>
      </c>
      <c r="Y661" s="114" t="s">
        <v>201</v>
      </c>
      <c r="Z661" s="92">
        <f>INDEX($AS$3:$AV$6,MATCH($W661,$AR$3:$AR$6,FALSE),MATCH($Y661,AS$7:$AV$7,FALSE))</f>
        <v>8</v>
      </c>
      <c r="AA661" s="92" t="s">
        <v>254</v>
      </c>
      <c r="AB661" s="92" t="s">
        <v>255</v>
      </c>
      <c r="AC661" s="92" t="s">
        <v>255</v>
      </c>
      <c r="AD661" s="113" t="s">
        <v>255</v>
      </c>
      <c r="AE661" s="113" t="s">
        <v>584</v>
      </c>
      <c r="AF661" s="113" t="s">
        <v>258</v>
      </c>
      <c r="AG6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Programa de orden y aseo
Mantener controles:
Charlas preoperacionales 
Charlas de autocuidado 
Orden y aseo 
Reporte tarjetas CAT
Programa de mantenimiento 
Inspección locativa, de rejas y barandas en tanquesControles de EPP; Ver matriz de EPP
</v>
      </c>
      <c r="AH661" s="109" t="s">
        <v>259</v>
      </c>
      <c r="AI661" s="113" t="s">
        <v>51</v>
      </c>
      <c r="AJ661" s="113" t="s">
        <v>6</v>
      </c>
      <c r="AK661" s="114" t="s">
        <v>46</v>
      </c>
      <c r="AL661" s="92">
        <f t="shared" si="22"/>
        <v>4</v>
      </c>
      <c r="AM6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1" s="118"/>
      <c r="AO661" s="115" t="str">
        <f t="shared" si="23"/>
        <v>SI</v>
      </c>
      <c r="AP66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61" s="92" t="e" vm="14">
        <f>_xlfn.XLOOKUP(año24[[#This Row],[VALORACION DEL RIESGO RESULTANTE CON CONTROLES (Riesgo residual) - INTERPRETACIÓN DEL RIESGO]], Nivel[Calsificación], Nivel[Imagen])</f>
        <v>#VALUE!</v>
      </c>
    </row>
    <row r="662" spans="2:43" ht="244.8" x14ac:dyDescent="0.2">
      <c r="B662" s="92">
        <v>653</v>
      </c>
      <c r="C662" s="92">
        <v>2024</v>
      </c>
      <c r="D662" s="92" t="s">
        <v>244</v>
      </c>
      <c r="E662" s="109" t="s">
        <v>183</v>
      </c>
      <c r="F662" s="109" t="s">
        <v>688</v>
      </c>
      <c r="G662" s="109" t="s">
        <v>427</v>
      </c>
      <c r="H662" s="92" t="s">
        <v>682</v>
      </c>
      <c r="I662" s="92" t="s">
        <v>70</v>
      </c>
      <c r="J662" s="92" t="e" vm="13">
        <f>_xlfn.XLOOKUP(año24[[#This Row],[PELIGRO -Tipo]], Tabla12[Calsificación], Tabla12[Imagen])</f>
        <v>#VALUE!</v>
      </c>
      <c r="K662" s="92" t="s">
        <v>79</v>
      </c>
      <c r="L662" s="92" t="s">
        <v>128</v>
      </c>
      <c r="M662" s="112" t="s">
        <v>249</v>
      </c>
      <c r="N662" s="112" t="s">
        <v>250</v>
      </c>
      <c r="O662" s="112">
        <v>2</v>
      </c>
      <c r="P662" s="112">
        <v>0</v>
      </c>
      <c r="Q662" s="112">
        <v>2</v>
      </c>
      <c r="R662" s="112">
        <v>8</v>
      </c>
      <c r="S662" s="92" t="s">
        <v>138</v>
      </c>
      <c r="T662" s="92" t="s">
        <v>452</v>
      </c>
      <c r="U662" s="92" t="s">
        <v>376</v>
      </c>
      <c r="V662" s="113" t="s">
        <v>301</v>
      </c>
      <c r="W662" s="113" t="s">
        <v>52</v>
      </c>
      <c r="X662" s="113" t="s">
        <v>6</v>
      </c>
      <c r="Y662" s="114" t="s">
        <v>40</v>
      </c>
      <c r="Z662" s="92">
        <f>INDEX($AS$3:$AV$6,MATCH($W662,$AR$3:$AR$6,FALSE),MATCH($Y662,AS$7:$AV$7,FALSE))</f>
        <v>9</v>
      </c>
      <c r="AA662" s="92" t="s">
        <v>254</v>
      </c>
      <c r="AB662" s="92" t="s">
        <v>255</v>
      </c>
      <c r="AC662" s="92" t="s">
        <v>255</v>
      </c>
      <c r="AD662" s="113" t="s">
        <v>302</v>
      </c>
      <c r="AE662" s="113" t="s">
        <v>303</v>
      </c>
      <c r="AF662" s="113" t="s">
        <v>258</v>
      </c>
      <c r="AG6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62" s="109" t="s">
        <v>259</v>
      </c>
      <c r="AI662" s="113" t="s">
        <v>53</v>
      </c>
      <c r="AJ662" s="113" t="s">
        <v>6</v>
      </c>
      <c r="AK662" s="114" t="s">
        <v>201</v>
      </c>
      <c r="AL662" s="92">
        <f t="shared" si="22"/>
        <v>4</v>
      </c>
      <c r="AM6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2" s="118"/>
      <c r="AO662" s="115" t="str">
        <f t="shared" si="23"/>
        <v>SI</v>
      </c>
      <c r="AP66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62" s="92" t="e" vm="14">
        <f>_xlfn.XLOOKUP(año24[[#This Row],[VALORACION DEL RIESGO RESULTANTE CON CONTROLES (Riesgo residual) - INTERPRETACIÓN DEL RIESGO]], Nivel[Calsificación], Nivel[Imagen])</f>
        <v>#VALUE!</v>
      </c>
    </row>
    <row r="663" spans="2:43" ht="112.2" x14ac:dyDescent="0.2">
      <c r="B663" s="92">
        <v>654</v>
      </c>
      <c r="C663" s="92">
        <v>2024</v>
      </c>
      <c r="D663" s="92" t="s">
        <v>244</v>
      </c>
      <c r="E663" s="109" t="s">
        <v>183</v>
      </c>
      <c r="F663" s="109" t="s">
        <v>688</v>
      </c>
      <c r="G663" s="109" t="s">
        <v>427</v>
      </c>
      <c r="H663" s="92" t="s">
        <v>248</v>
      </c>
      <c r="I663" s="92" t="s">
        <v>70</v>
      </c>
      <c r="J663" s="92" t="e" vm="13">
        <f>_xlfn.XLOOKUP(año24[[#This Row],[PELIGRO -Tipo]], Tabla12[Calsificación], Tabla12[Imagen])</f>
        <v>#VALUE!</v>
      </c>
      <c r="K663" s="92" t="s">
        <v>110</v>
      </c>
      <c r="L663" s="92" t="s">
        <v>128</v>
      </c>
      <c r="M663" s="112" t="s">
        <v>249</v>
      </c>
      <c r="N663" s="112" t="s">
        <v>261</v>
      </c>
      <c r="O663" s="112">
        <v>2</v>
      </c>
      <c r="P663" s="112">
        <v>0</v>
      </c>
      <c r="Q663" s="112">
        <v>2</v>
      </c>
      <c r="R663" s="112">
        <v>8</v>
      </c>
      <c r="S663" s="92" t="s">
        <v>138</v>
      </c>
      <c r="T663" s="92" t="s">
        <v>251</v>
      </c>
      <c r="U663" s="92" t="s">
        <v>252</v>
      </c>
      <c r="V663" s="113" t="s">
        <v>253</v>
      </c>
      <c r="W663" s="113" t="s">
        <v>52</v>
      </c>
      <c r="X663" s="113" t="s">
        <v>6</v>
      </c>
      <c r="Y663" s="114" t="s">
        <v>40</v>
      </c>
      <c r="Z663" s="92">
        <f>INDEX($AS$3:$AV$6,MATCH($W663,$AR$3:$AR$6,FALSE),MATCH($Y663,AS$7:$AV$7,FALSE))</f>
        <v>9</v>
      </c>
      <c r="AA663" s="92" t="s">
        <v>254</v>
      </c>
      <c r="AB663" s="92" t="s">
        <v>255</v>
      </c>
      <c r="AC663" s="92" t="s">
        <v>255</v>
      </c>
      <c r="AD663" s="113" t="s">
        <v>256</v>
      </c>
      <c r="AE663" s="113" t="s">
        <v>257</v>
      </c>
      <c r="AF663" s="113" t="s">
        <v>258</v>
      </c>
      <c r="AG6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663" s="109" t="s">
        <v>259</v>
      </c>
      <c r="AI663" s="113" t="s">
        <v>53</v>
      </c>
      <c r="AJ663" s="113" t="s">
        <v>6</v>
      </c>
      <c r="AK663" s="114" t="s">
        <v>201</v>
      </c>
      <c r="AL663" s="92">
        <f t="shared" si="22"/>
        <v>4</v>
      </c>
      <c r="AM6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3" s="118"/>
      <c r="AO663" s="115" t="str">
        <f t="shared" si="23"/>
        <v>SI</v>
      </c>
      <c r="AP66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63" s="92" t="e" vm="14">
        <f>_xlfn.XLOOKUP(año24[[#This Row],[VALORACION DEL RIESGO RESULTANTE CON CONTROLES (Riesgo residual) - INTERPRETACIÓN DEL RIESGO]], Nivel[Calsificación], Nivel[Imagen])</f>
        <v>#VALUE!</v>
      </c>
    </row>
    <row r="664" spans="2:43" ht="132.6" x14ac:dyDescent="0.2">
      <c r="B664" s="92">
        <v>655</v>
      </c>
      <c r="C664" s="92">
        <v>2024</v>
      </c>
      <c r="D664" s="92" t="s">
        <v>244</v>
      </c>
      <c r="E664" s="109" t="s">
        <v>183</v>
      </c>
      <c r="F664" s="109" t="s">
        <v>688</v>
      </c>
      <c r="G664" s="109" t="s">
        <v>427</v>
      </c>
      <c r="H664" s="92" t="s">
        <v>288</v>
      </c>
      <c r="I664" s="92" t="s">
        <v>70</v>
      </c>
      <c r="J664" s="92" t="e" vm="13">
        <f>_xlfn.XLOOKUP(año24[[#This Row],[PELIGRO -Tipo]], Tabla12[Calsificación], Tabla12[Imagen])</f>
        <v>#VALUE!</v>
      </c>
      <c r="K664" s="92" t="s">
        <v>103</v>
      </c>
      <c r="L664" s="92" t="s">
        <v>128</v>
      </c>
      <c r="M664" s="112" t="s">
        <v>249</v>
      </c>
      <c r="N664" s="112" t="s">
        <v>250</v>
      </c>
      <c r="O664" s="112">
        <v>2</v>
      </c>
      <c r="P664" s="112">
        <v>0</v>
      </c>
      <c r="Q664" s="112">
        <v>2</v>
      </c>
      <c r="R664" s="112">
        <v>8</v>
      </c>
      <c r="S664" s="92" t="s">
        <v>138</v>
      </c>
      <c r="T664" s="92" t="s">
        <v>289</v>
      </c>
      <c r="U664" s="92" t="s">
        <v>290</v>
      </c>
      <c r="V664" s="113" t="s">
        <v>291</v>
      </c>
      <c r="W664" s="113" t="s">
        <v>51</v>
      </c>
      <c r="X664" s="113" t="s">
        <v>6</v>
      </c>
      <c r="Y664" s="114" t="s">
        <v>201</v>
      </c>
      <c r="Z664" s="92">
        <f>INDEX($AS$3:$AV$6,MATCH($W664,$AR$3:$AR$6,FALSE),MATCH($Y664,AS$7:$AV$7,FALSE))</f>
        <v>8</v>
      </c>
      <c r="AA664" s="92" t="s">
        <v>254</v>
      </c>
      <c r="AB664" s="92" t="s">
        <v>255</v>
      </c>
      <c r="AC664" s="92" t="s">
        <v>255</v>
      </c>
      <c r="AD664" s="113" t="s">
        <v>255</v>
      </c>
      <c r="AE664" s="113" t="s">
        <v>292</v>
      </c>
      <c r="AF664" s="113" t="s">
        <v>258</v>
      </c>
      <c r="AG6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64" s="109" t="s">
        <v>259</v>
      </c>
      <c r="AI664" s="113" t="s">
        <v>51</v>
      </c>
      <c r="AJ664" s="113" t="s">
        <v>6</v>
      </c>
      <c r="AK664" s="114" t="s">
        <v>46</v>
      </c>
      <c r="AL664" s="92">
        <f t="shared" si="22"/>
        <v>4</v>
      </c>
      <c r="AM6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4" s="118"/>
      <c r="AO664" s="115" t="str">
        <f t="shared" si="23"/>
        <v>SI</v>
      </c>
      <c r="AP66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64" s="92" t="e" vm="14">
        <f>_xlfn.XLOOKUP(año24[[#This Row],[VALORACION DEL RIESGO RESULTANTE CON CONTROLES (Riesgo residual) - INTERPRETACIÓN DEL RIESGO]], Nivel[Calsificación], Nivel[Imagen])</f>
        <v>#VALUE!</v>
      </c>
    </row>
    <row r="665" spans="2:43" ht="122.4" x14ac:dyDescent="0.2">
      <c r="B665" s="92">
        <v>656</v>
      </c>
      <c r="C665" s="92">
        <v>2024</v>
      </c>
      <c r="D665" s="92" t="s">
        <v>244</v>
      </c>
      <c r="E665" s="109" t="s">
        <v>183</v>
      </c>
      <c r="F665" s="109" t="s">
        <v>688</v>
      </c>
      <c r="G665" s="109" t="s">
        <v>427</v>
      </c>
      <c r="H665" s="92" t="s">
        <v>690</v>
      </c>
      <c r="I665" s="92" t="s">
        <v>70</v>
      </c>
      <c r="J665" s="92" t="e" vm="13">
        <f>_xlfn.XLOOKUP(año24[[#This Row],[PELIGRO -Tipo]], Tabla12[Calsificación], Tabla12[Imagen])</f>
        <v>#VALUE!</v>
      </c>
      <c r="K665" s="92" t="s">
        <v>123</v>
      </c>
      <c r="L665" s="92" t="s">
        <v>128</v>
      </c>
      <c r="M665" s="112" t="s">
        <v>249</v>
      </c>
      <c r="N665" s="112" t="s">
        <v>250</v>
      </c>
      <c r="O665" s="112">
        <v>2</v>
      </c>
      <c r="P665" s="112">
        <v>0</v>
      </c>
      <c r="Q665" s="112">
        <v>2</v>
      </c>
      <c r="R665" s="112">
        <v>8</v>
      </c>
      <c r="S665" s="92" t="s">
        <v>138</v>
      </c>
      <c r="T665" s="92" t="s">
        <v>335</v>
      </c>
      <c r="U665" s="92" t="s">
        <v>282</v>
      </c>
      <c r="V665" s="113" t="s">
        <v>336</v>
      </c>
      <c r="W665" s="113" t="s">
        <v>51</v>
      </c>
      <c r="X665" s="113" t="s">
        <v>6</v>
      </c>
      <c r="Y665" s="114" t="s">
        <v>201</v>
      </c>
      <c r="Z665" s="92">
        <f>INDEX($AS$3:$AV$6,MATCH($W665,$AR$3:$AR$6,FALSE),MATCH($Y665,AS$7:$AV$7,FALSE))</f>
        <v>8</v>
      </c>
      <c r="AA665" s="92" t="s">
        <v>254</v>
      </c>
      <c r="AB665" s="92"/>
      <c r="AC665" s="92"/>
      <c r="AD665" s="113"/>
      <c r="AE665" s="113" t="s">
        <v>337</v>
      </c>
      <c r="AF665" s="113" t="s">
        <v>258</v>
      </c>
      <c r="AG6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665" s="109" t="s">
        <v>259</v>
      </c>
      <c r="AI665" s="113" t="s">
        <v>53</v>
      </c>
      <c r="AJ665" s="113" t="s">
        <v>6</v>
      </c>
      <c r="AK665" s="114" t="s">
        <v>201</v>
      </c>
      <c r="AL665" s="92">
        <f t="shared" si="22"/>
        <v>4</v>
      </c>
      <c r="AM6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5" s="118"/>
      <c r="AO665" s="115" t="str">
        <f t="shared" si="23"/>
        <v>SI</v>
      </c>
      <c r="AP66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65" s="92" t="e" vm="14">
        <f>_xlfn.XLOOKUP(año24[[#This Row],[VALORACION DEL RIESGO RESULTANTE CON CONTROLES (Riesgo residual) - INTERPRETACIÓN DEL RIESGO]], Nivel[Calsificación], Nivel[Imagen])</f>
        <v>#VALUE!</v>
      </c>
    </row>
    <row r="666" spans="2:43" ht="204" x14ac:dyDescent="0.2">
      <c r="B666" s="92">
        <v>657</v>
      </c>
      <c r="C666" s="92">
        <v>2024</v>
      </c>
      <c r="D666" s="92" t="s">
        <v>244</v>
      </c>
      <c r="E666" s="109" t="s">
        <v>183</v>
      </c>
      <c r="F666" s="109" t="s">
        <v>688</v>
      </c>
      <c r="G666" s="109" t="s">
        <v>427</v>
      </c>
      <c r="H666" s="92" t="s">
        <v>684</v>
      </c>
      <c r="I666" s="92" t="s">
        <v>70</v>
      </c>
      <c r="J666" s="92" t="e" vm="13">
        <f>_xlfn.XLOOKUP(año24[[#This Row],[PELIGRO -Tipo]], Tabla12[Calsificación], Tabla12[Imagen])</f>
        <v>#VALUE!</v>
      </c>
      <c r="K666" s="92" t="s">
        <v>87</v>
      </c>
      <c r="L666" s="92" t="s">
        <v>128</v>
      </c>
      <c r="M666" s="112" t="s">
        <v>249</v>
      </c>
      <c r="N666" s="112" t="s">
        <v>250</v>
      </c>
      <c r="O666" s="112">
        <v>2</v>
      </c>
      <c r="P666" s="112">
        <v>0</v>
      </c>
      <c r="Q666" s="112">
        <v>2</v>
      </c>
      <c r="R666" s="112">
        <v>8</v>
      </c>
      <c r="S666" s="92" t="s">
        <v>138</v>
      </c>
      <c r="T666" s="92" t="s">
        <v>305</v>
      </c>
      <c r="U666" s="92" t="s">
        <v>306</v>
      </c>
      <c r="V666" s="113" t="s">
        <v>307</v>
      </c>
      <c r="W666" s="113" t="s">
        <v>52</v>
      </c>
      <c r="X666" s="113" t="s">
        <v>6</v>
      </c>
      <c r="Y666" s="114" t="s">
        <v>40</v>
      </c>
      <c r="Z666" s="92">
        <f>INDEX($AS$3:$AV$6,MATCH($W666,$AR$3:$AR$6,FALSE),MATCH($Y666,AS$7:$AV$7,FALSE))</f>
        <v>9</v>
      </c>
      <c r="AA666" s="92" t="s">
        <v>254</v>
      </c>
      <c r="AB666" s="92" t="s">
        <v>255</v>
      </c>
      <c r="AC666" s="92" t="s">
        <v>255</v>
      </c>
      <c r="AD666" s="113" t="s">
        <v>308</v>
      </c>
      <c r="AE666" s="113" t="s">
        <v>309</v>
      </c>
      <c r="AF666" s="113" t="s">
        <v>258</v>
      </c>
      <c r="AG6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666" s="109" t="s">
        <v>259</v>
      </c>
      <c r="AI666" s="113" t="s">
        <v>53</v>
      </c>
      <c r="AJ666" s="113" t="s">
        <v>6</v>
      </c>
      <c r="AK666" s="114" t="s">
        <v>201</v>
      </c>
      <c r="AL666" s="92">
        <f t="shared" si="22"/>
        <v>4</v>
      </c>
      <c r="AM6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6" s="118"/>
      <c r="AO666" s="115" t="str">
        <f t="shared" si="23"/>
        <v>SI</v>
      </c>
      <c r="AP6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66" s="92" t="e" vm="14">
        <f>_xlfn.XLOOKUP(año24[[#This Row],[VALORACION DEL RIESGO RESULTANTE CON CONTROLES (Riesgo residual) - INTERPRETACIÓN DEL RIESGO]], Nivel[Calsificación], Nivel[Imagen])</f>
        <v>#VALUE!</v>
      </c>
    </row>
    <row r="667" spans="2:43" ht="132.6" x14ac:dyDescent="0.2">
      <c r="B667" s="92">
        <v>658</v>
      </c>
      <c r="C667" s="92">
        <v>2024</v>
      </c>
      <c r="D667" s="92" t="s">
        <v>244</v>
      </c>
      <c r="E667" s="109" t="s">
        <v>183</v>
      </c>
      <c r="F667" s="109" t="s">
        <v>688</v>
      </c>
      <c r="G667" s="109" t="s">
        <v>427</v>
      </c>
      <c r="H667" s="92" t="s">
        <v>389</v>
      </c>
      <c r="I667" s="92" t="s">
        <v>66</v>
      </c>
      <c r="J667" s="92" t="e" vm="19">
        <f>_xlfn.XLOOKUP(año24[[#This Row],[PELIGRO -Tipo]], Tabla12[Calsificación], Tabla12[Imagen])</f>
        <v>#VALUE!</v>
      </c>
      <c r="K667" s="92" t="s">
        <v>83</v>
      </c>
      <c r="L667" s="92" t="s">
        <v>130</v>
      </c>
      <c r="M667" s="112" t="s">
        <v>249</v>
      </c>
      <c r="N667" s="112" t="s">
        <v>250</v>
      </c>
      <c r="O667" s="112">
        <v>2</v>
      </c>
      <c r="P667" s="112">
        <v>0</v>
      </c>
      <c r="Q667" s="112">
        <v>2</v>
      </c>
      <c r="R667" s="112">
        <v>8</v>
      </c>
      <c r="S667" s="92" t="s">
        <v>138</v>
      </c>
      <c r="T667" s="92" t="s">
        <v>390</v>
      </c>
      <c r="U667" s="92" t="s">
        <v>391</v>
      </c>
      <c r="V667" s="113" t="s">
        <v>392</v>
      </c>
      <c r="W667" s="113" t="s">
        <v>53</v>
      </c>
      <c r="X667" s="113" t="s">
        <v>6</v>
      </c>
      <c r="Y667" s="114" t="s">
        <v>201</v>
      </c>
      <c r="Z667" s="92">
        <f>INDEX($AS$3:$AV$6,MATCH($W667,$AR$3:$AR$6,FALSE),MATCH($Y667,AS$7:$AV$7,FALSE))</f>
        <v>4</v>
      </c>
      <c r="AA667" s="92" t="s">
        <v>254</v>
      </c>
      <c r="AB667" s="92" t="s">
        <v>255</v>
      </c>
      <c r="AC667" s="92" t="s">
        <v>255</v>
      </c>
      <c r="AD667" s="113" t="s">
        <v>393</v>
      </c>
      <c r="AE667" s="113" t="s">
        <v>394</v>
      </c>
      <c r="AF667" s="113" t="s">
        <v>258</v>
      </c>
      <c r="AG6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667" s="109" t="s">
        <v>259</v>
      </c>
      <c r="AI667" s="113" t="s">
        <v>53</v>
      </c>
      <c r="AJ667" s="113" t="s">
        <v>6</v>
      </c>
      <c r="AK667" s="114" t="s">
        <v>46</v>
      </c>
      <c r="AL667" s="92">
        <f t="shared" si="22"/>
        <v>2</v>
      </c>
      <c r="AM6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67" s="118"/>
      <c r="AO667" s="115" t="str">
        <f t="shared" si="23"/>
        <v>SI</v>
      </c>
      <c r="AP66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667" s="92" t="e" vm="16">
        <f>_xlfn.XLOOKUP(año24[[#This Row],[VALORACION DEL RIESGO RESULTANTE CON CONTROLES (Riesgo residual) - INTERPRETACIÓN DEL RIESGO]], Nivel[Calsificación], Nivel[Imagen])</f>
        <v>#VALUE!</v>
      </c>
    </row>
    <row r="668" spans="2:43" ht="102" x14ac:dyDescent="0.2">
      <c r="B668" s="92">
        <v>659</v>
      </c>
      <c r="C668" s="92">
        <v>2024</v>
      </c>
      <c r="D668" s="92" t="s">
        <v>244</v>
      </c>
      <c r="E668" s="109" t="s">
        <v>183</v>
      </c>
      <c r="F668" s="109" t="s">
        <v>688</v>
      </c>
      <c r="G668" s="109" t="s">
        <v>427</v>
      </c>
      <c r="H668" s="92" t="s">
        <v>685</v>
      </c>
      <c r="I668" s="92" t="s">
        <v>67</v>
      </c>
      <c r="J668" s="92" t="e" vm="18">
        <f>_xlfn.XLOOKUP(año24[[#This Row],[PELIGRO -Tipo]], Tabla12[Calsificación], Tabla12[Imagen])</f>
        <v>#VALUE!</v>
      </c>
      <c r="K668" s="92" t="s">
        <v>100</v>
      </c>
      <c r="L668" s="92" t="s">
        <v>130</v>
      </c>
      <c r="M668" s="112" t="s">
        <v>249</v>
      </c>
      <c r="N668" s="112" t="s">
        <v>250</v>
      </c>
      <c r="O668" s="112">
        <v>2</v>
      </c>
      <c r="P668" s="112">
        <v>0</v>
      </c>
      <c r="Q668" s="112">
        <v>2</v>
      </c>
      <c r="R668" s="112">
        <v>8</v>
      </c>
      <c r="S668" s="92" t="s">
        <v>138</v>
      </c>
      <c r="T668" s="92" t="s">
        <v>273</v>
      </c>
      <c r="U668" s="92" t="s">
        <v>274</v>
      </c>
      <c r="V668" s="113" t="s">
        <v>275</v>
      </c>
      <c r="W668" s="113" t="s">
        <v>53</v>
      </c>
      <c r="X668" s="113" t="s">
        <v>6</v>
      </c>
      <c r="Y668" s="114" t="s">
        <v>40</v>
      </c>
      <c r="Z668" s="92">
        <f>INDEX($AS$3:$AV$6,MATCH($W668,$AR$3:$AR$6,FALSE),MATCH($Y668,AS$7:$AV$7,FALSE))</f>
        <v>6</v>
      </c>
      <c r="AA668" s="92" t="s">
        <v>254</v>
      </c>
      <c r="AB668" s="92" t="s">
        <v>255</v>
      </c>
      <c r="AC668" s="92" t="s">
        <v>255</v>
      </c>
      <c r="AD668" s="113" t="s">
        <v>255</v>
      </c>
      <c r="AE668" s="113" t="s">
        <v>276</v>
      </c>
      <c r="AF668" s="113" t="s">
        <v>258</v>
      </c>
      <c r="AG6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668" s="109" t="s">
        <v>259</v>
      </c>
      <c r="AI668" s="113" t="s">
        <v>53</v>
      </c>
      <c r="AJ668" s="113" t="s">
        <v>6</v>
      </c>
      <c r="AK668" s="114" t="s">
        <v>201</v>
      </c>
      <c r="AL668" s="92">
        <f t="shared" si="22"/>
        <v>4</v>
      </c>
      <c r="AM6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8" s="118"/>
      <c r="AO668" s="115" t="str">
        <f t="shared" si="23"/>
        <v>SI</v>
      </c>
      <c r="AP66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68" s="92" t="e" vm="14">
        <f>_xlfn.XLOOKUP(año24[[#This Row],[VALORACION DEL RIESGO RESULTANTE CON CONTROLES (Riesgo residual) - INTERPRETACIÓN DEL RIESGO]], Nivel[Calsificación], Nivel[Imagen])</f>
        <v>#VALUE!</v>
      </c>
    </row>
    <row r="669" spans="2:43" ht="102" x14ac:dyDescent="0.2">
      <c r="B669" s="92">
        <v>660</v>
      </c>
      <c r="C669" s="92">
        <v>2024</v>
      </c>
      <c r="D669" s="92" t="s">
        <v>244</v>
      </c>
      <c r="E669" s="109" t="s">
        <v>183</v>
      </c>
      <c r="F669" s="109" t="s">
        <v>688</v>
      </c>
      <c r="G669" s="109" t="s">
        <v>427</v>
      </c>
      <c r="H669" s="92" t="s">
        <v>272</v>
      </c>
      <c r="I669" s="92" t="s">
        <v>67</v>
      </c>
      <c r="J669" s="92" t="e" vm="18">
        <f>_xlfn.XLOOKUP(año24[[#This Row],[PELIGRO -Tipo]], Tabla12[Calsificación], Tabla12[Imagen])</f>
        <v>#VALUE!</v>
      </c>
      <c r="K669" s="92" t="s">
        <v>100</v>
      </c>
      <c r="L669" s="92" t="s">
        <v>130</v>
      </c>
      <c r="M669" s="112" t="s">
        <v>249</v>
      </c>
      <c r="N669" s="112" t="s">
        <v>250</v>
      </c>
      <c r="O669" s="112">
        <v>2</v>
      </c>
      <c r="P669" s="112">
        <v>0</v>
      </c>
      <c r="Q669" s="112">
        <v>2</v>
      </c>
      <c r="R669" s="112">
        <v>8</v>
      </c>
      <c r="S669" s="92" t="s">
        <v>138</v>
      </c>
      <c r="T669" s="92" t="s">
        <v>273</v>
      </c>
      <c r="U669" s="92" t="s">
        <v>274</v>
      </c>
      <c r="V669" s="113" t="s">
        <v>275</v>
      </c>
      <c r="W669" s="113" t="s">
        <v>53</v>
      </c>
      <c r="X669" s="113" t="s">
        <v>6</v>
      </c>
      <c r="Y669" s="114" t="s">
        <v>40</v>
      </c>
      <c r="Z669" s="92">
        <f>INDEX($AS$3:$AV$6,MATCH($W669,$AR$3:$AR$6,FALSE),MATCH($Y669,AS$7:$AV$7,FALSE))</f>
        <v>6</v>
      </c>
      <c r="AA669" s="92" t="s">
        <v>254</v>
      </c>
      <c r="AB669" s="92" t="s">
        <v>255</v>
      </c>
      <c r="AC669" s="92" t="s">
        <v>255</v>
      </c>
      <c r="AD669" s="113" t="s">
        <v>255</v>
      </c>
      <c r="AE669" s="113" t="s">
        <v>276</v>
      </c>
      <c r="AF669" s="113" t="s">
        <v>258</v>
      </c>
      <c r="AG6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669" s="109" t="s">
        <v>259</v>
      </c>
      <c r="AI669" s="113" t="s">
        <v>53</v>
      </c>
      <c r="AJ669" s="113" t="s">
        <v>6</v>
      </c>
      <c r="AK669" s="114" t="s">
        <v>201</v>
      </c>
      <c r="AL669" s="92">
        <f t="shared" si="22"/>
        <v>4</v>
      </c>
      <c r="AM6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69" s="118"/>
      <c r="AO669" s="115" t="str">
        <f t="shared" si="23"/>
        <v>SI</v>
      </c>
      <c r="AP66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69" s="92" t="e" vm="14">
        <f>_xlfn.XLOOKUP(año24[[#This Row],[VALORACION DEL RIESGO RESULTANTE CON CONTROLES (Riesgo residual) - INTERPRETACIÓN DEL RIESGO]], Nivel[Calsificación], Nivel[Imagen])</f>
        <v>#VALUE!</v>
      </c>
    </row>
    <row r="670" spans="2:43" ht="81.599999999999994" x14ac:dyDescent="0.2">
      <c r="B670" s="92">
        <v>661</v>
      </c>
      <c r="C670" s="92">
        <v>2024</v>
      </c>
      <c r="D670" s="92" t="s">
        <v>244</v>
      </c>
      <c r="E670" s="109" t="s">
        <v>183</v>
      </c>
      <c r="F670" s="109" t="s">
        <v>688</v>
      </c>
      <c r="G670" s="109" t="s">
        <v>427</v>
      </c>
      <c r="H670" s="92" t="s">
        <v>687</v>
      </c>
      <c r="I670" s="92" t="s">
        <v>66</v>
      </c>
      <c r="J670" s="92" t="e" vm="19">
        <f>_xlfn.XLOOKUP(año24[[#This Row],[PELIGRO -Tipo]], Tabla12[Calsificación], Tabla12[Imagen])</f>
        <v>#VALUE!</v>
      </c>
      <c r="K670" s="92" t="s">
        <v>75</v>
      </c>
      <c r="L670" s="92" t="s">
        <v>129</v>
      </c>
      <c r="M670" s="112" t="s">
        <v>249</v>
      </c>
      <c r="N670" s="112" t="s">
        <v>250</v>
      </c>
      <c r="O670" s="112">
        <v>2</v>
      </c>
      <c r="P670" s="112">
        <v>0</v>
      </c>
      <c r="Q670" s="112">
        <v>2</v>
      </c>
      <c r="R670" s="112">
        <v>8</v>
      </c>
      <c r="S670" s="92" t="s">
        <v>138</v>
      </c>
      <c r="T670" s="92" t="s">
        <v>343</v>
      </c>
      <c r="U670" s="92" t="s">
        <v>344</v>
      </c>
      <c r="V670" s="113" t="s">
        <v>345</v>
      </c>
      <c r="W670" s="113" t="s">
        <v>52</v>
      </c>
      <c r="X670" s="113" t="s">
        <v>6</v>
      </c>
      <c r="Y670" s="114" t="s">
        <v>201</v>
      </c>
      <c r="Z670" s="92">
        <f>INDEX($AS$3:$AV$6,MATCH($W670,$AR$3:$AR$6,FALSE),MATCH($Y670,AS$7:$AV$7,FALSE))</f>
        <v>6</v>
      </c>
      <c r="AA670" s="92" t="s">
        <v>254</v>
      </c>
      <c r="AB670" s="92"/>
      <c r="AC670" s="92"/>
      <c r="AD670" s="113" t="s">
        <v>346</v>
      </c>
      <c r="AE670" s="113" t="s">
        <v>347</v>
      </c>
      <c r="AF670" s="113" t="s">
        <v>258</v>
      </c>
      <c r="AG6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670" s="109" t="s">
        <v>259</v>
      </c>
      <c r="AI670" s="113" t="s">
        <v>53</v>
      </c>
      <c r="AJ670" s="113" t="s">
        <v>6</v>
      </c>
      <c r="AK670" s="114" t="s">
        <v>201</v>
      </c>
      <c r="AL670" s="92">
        <f t="shared" si="22"/>
        <v>4</v>
      </c>
      <c r="AM6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0" s="118"/>
      <c r="AO670" s="115" t="str">
        <f t="shared" si="23"/>
        <v>SI</v>
      </c>
      <c r="AP67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70" s="92" t="e" vm="14">
        <f>_xlfn.XLOOKUP(año24[[#This Row],[VALORACION DEL RIESGO RESULTANTE CON CONTROLES (Riesgo residual) - INTERPRETACIÓN DEL RIESGO]], Nivel[Calsificación], Nivel[Imagen])</f>
        <v>#VALUE!</v>
      </c>
    </row>
    <row r="671" spans="2:43" ht="132.6" x14ac:dyDescent="0.2">
      <c r="B671" s="92">
        <v>662</v>
      </c>
      <c r="C671" s="92">
        <v>2024</v>
      </c>
      <c r="D671" s="92" t="s">
        <v>244</v>
      </c>
      <c r="E671" s="109" t="s">
        <v>183</v>
      </c>
      <c r="F671" s="109" t="s">
        <v>688</v>
      </c>
      <c r="G671" s="109" t="s">
        <v>427</v>
      </c>
      <c r="H671" s="92" t="s">
        <v>511</v>
      </c>
      <c r="I671" s="92" t="s">
        <v>66</v>
      </c>
      <c r="J671" s="92" t="e" vm="19">
        <f>_xlfn.XLOOKUP(año24[[#This Row],[PELIGRO -Tipo]], Tabla12[Calsificación], Tabla12[Imagen])</f>
        <v>#VALUE!</v>
      </c>
      <c r="K671" s="92" t="s">
        <v>99</v>
      </c>
      <c r="L671" s="92" t="s">
        <v>128</v>
      </c>
      <c r="M671" s="112" t="s">
        <v>249</v>
      </c>
      <c r="N671" s="112" t="s">
        <v>250</v>
      </c>
      <c r="O671" s="112">
        <v>2</v>
      </c>
      <c r="P671" s="112">
        <v>0</v>
      </c>
      <c r="Q671" s="112">
        <v>2</v>
      </c>
      <c r="R671" s="112">
        <v>8</v>
      </c>
      <c r="S671" s="92" t="s">
        <v>138</v>
      </c>
      <c r="T671" s="92" t="s">
        <v>346</v>
      </c>
      <c r="U671" s="92" t="s">
        <v>410</v>
      </c>
      <c r="V671" s="113" t="s">
        <v>411</v>
      </c>
      <c r="W671" s="113" t="s">
        <v>53</v>
      </c>
      <c r="X671" s="113" t="s">
        <v>6</v>
      </c>
      <c r="Y671" s="114" t="s">
        <v>40</v>
      </c>
      <c r="Z671" s="92">
        <f>INDEX($AS$3:$AV$6,MATCH($W671,$AR$3:$AR$6,FALSE),MATCH($Y671,AS$7:$AV$7,FALSE))</f>
        <v>6</v>
      </c>
      <c r="AA671" s="92" t="s">
        <v>254</v>
      </c>
      <c r="AB671" s="92" t="s">
        <v>255</v>
      </c>
      <c r="AC671" s="92" t="s">
        <v>255</v>
      </c>
      <c r="AD671" s="113" t="s">
        <v>346</v>
      </c>
      <c r="AE671" s="113" t="s">
        <v>412</v>
      </c>
      <c r="AF671" s="113" t="s">
        <v>258</v>
      </c>
      <c r="AG6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671" s="109" t="s">
        <v>259</v>
      </c>
      <c r="AI671" s="113" t="s">
        <v>53</v>
      </c>
      <c r="AJ671" s="113" t="s">
        <v>6</v>
      </c>
      <c r="AK671" s="114" t="s">
        <v>201</v>
      </c>
      <c r="AL671" s="92">
        <f t="shared" si="22"/>
        <v>4</v>
      </c>
      <c r="AM6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1" s="118"/>
      <c r="AO671" s="115" t="str">
        <f t="shared" si="23"/>
        <v>SI</v>
      </c>
      <c r="AP67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71" s="92" t="e" vm="14">
        <f>_xlfn.XLOOKUP(año24[[#This Row],[VALORACION DEL RIESGO RESULTANTE CON CONTROLES (Riesgo residual) - INTERPRETACIÓN DEL RIESGO]], Nivel[Calsificación], Nivel[Imagen])</f>
        <v>#VALUE!</v>
      </c>
    </row>
    <row r="672" spans="2:43" ht="91.8" x14ac:dyDescent="0.2">
      <c r="B672" s="92">
        <v>663</v>
      </c>
      <c r="C672" s="92">
        <v>2024</v>
      </c>
      <c r="D672" s="92" t="s">
        <v>244</v>
      </c>
      <c r="E672" s="109" t="s">
        <v>183</v>
      </c>
      <c r="F672" s="109" t="s">
        <v>688</v>
      </c>
      <c r="G672" s="109" t="s">
        <v>427</v>
      </c>
      <c r="H672" s="92" t="s">
        <v>260</v>
      </c>
      <c r="I672" s="92" t="s">
        <v>71</v>
      </c>
      <c r="J672" s="92" t="e" vm="15">
        <f>_xlfn.XLOOKUP(año24[[#This Row],[PELIGRO -Tipo]], Tabla12[Calsificación], Tabla12[Imagen])</f>
        <v>#VALUE!</v>
      </c>
      <c r="K672" s="92" t="s">
        <v>118</v>
      </c>
      <c r="L672" s="92" t="s">
        <v>128</v>
      </c>
      <c r="M672" s="112" t="s">
        <v>249</v>
      </c>
      <c r="N672" s="112" t="s">
        <v>261</v>
      </c>
      <c r="O672" s="112">
        <v>2</v>
      </c>
      <c r="P672" s="112">
        <v>0</v>
      </c>
      <c r="Q672" s="112">
        <v>2</v>
      </c>
      <c r="R672" s="112">
        <v>1</v>
      </c>
      <c r="S672" s="92" t="s">
        <v>138</v>
      </c>
      <c r="T672" s="92" t="s">
        <v>255</v>
      </c>
      <c r="U672" s="92" t="s">
        <v>262</v>
      </c>
      <c r="V672" s="113" t="s">
        <v>263</v>
      </c>
      <c r="W672" s="113" t="s">
        <v>52</v>
      </c>
      <c r="X672" s="113" t="s">
        <v>6</v>
      </c>
      <c r="Y672" s="114" t="s">
        <v>201</v>
      </c>
      <c r="Z672" s="92">
        <f>INDEX($AS$3:$AV$6,MATCH($W672,$AR$3:$AR$6,FALSE),MATCH($Y672,AS$7:$AV$7,FALSE))</f>
        <v>6</v>
      </c>
      <c r="AA672" s="92" t="s">
        <v>254</v>
      </c>
      <c r="AB672" s="92" t="s">
        <v>255</v>
      </c>
      <c r="AC672" s="92" t="s">
        <v>255</v>
      </c>
      <c r="AD672" s="113" t="s">
        <v>264</v>
      </c>
      <c r="AE672" s="113" t="s">
        <v>265</v>
      </c>
      <c r="AF672" s="113" t="s">
        <v>258</v>
      </c>
      <c r="AG6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672" s="109" t="s">
        <v>259</v>
      </c>
      <c r="AI672" s="113" t="s">
        <v>52</v>
      </c>
      <c r="AJ672" s="113" t="s">
        <v>6</v>
      </c>
      <c r="AK672" s="114" t="s">
        <v>46</v>
      </c>
      <c r="AL672" s="92">
        <f t="shared" si="22"/>
        <v>3</v>
      </c>
      <c r="AM6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72" s="118"/>
      <c r="AO672" s="115" t="str">
        <f t="shared" si="23"/>
        <v>SI</v>
      </c>
      <c r="AP67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672" s="92" t="e" vm="16">
        <f>_xlfn.XLOOKUP(año24[[#This Row],[VALORACION DEL RIESGO RESULTANTE CON CONTROLES (Riesgo residual) - INTERPRETACIÓN DEL RIESGO]], Nivel[Calsificación], Nivel[Imagen])</f>
        <v>#VALUE!</v>
      </c>
    </row>
    <row r="673" spans="2:43" ht="234.6" x14ac:dyDescent="0.2">
      <c r="B673" s="92">
        <v>664</v>
      </c>
      <c r="C673" s="92">
        <v>2024</v>
      </c>
      <c r="D673" s="92" t="s">
        <v>244</v>
      </c>
      <c r="E673" s="109" t="s">
        <v>183</v>
      </c>
      <c r="F673" s="109" t="s">
        <v>688</v>
      </c>
      <c r="G673" s="109" t="s">
        <v>427</v>
      </c>
      <c r="H673" s="92" t="s">
        <v>281</v>
      </c>
      <c r="I673" s="92" t="s">
        <v>65</v>
      </c>
      <c r="J673" s="92" t="e" vm="20">
        <f>_xlfn.XLOOKUP(año24[[#This Row],[PELIGRO -Tipo]], Tabla12[Calsificación], Tabla12[Imagen])</f>
        <v>#VALUE!</v>
      </c>
      <c r="K673" s="92" t="s">
        <v>113</v>
      </c>
      <c r="L673" s="92" t="s">
        <v>128</v>
      </c>
      <c r="M673" s="112" t="s">
        <v>249</v>
      </c>
      <c r="N673" s="112" t="s">
        <v>250</v>
      </c>
      <c r="O673" s="112">
        <v>2</v>
      </c>
      <c r="P673" s="112">
        <v>0</v>
      </c>
      <c r="Q673" s="112">
        <v>2</v>
      </c>
      <c r="R673" s="112">
        <v>8</v>
      </c>
      <c r="S673" s="92" t="s">
        <v>138</v>
      </c>
      <c r="T673" s="92" t="s">
        <v>255</v>
      </c>
      <c r="U673" s="92" t="s">
        <v>282</v>
      </c>
      <c r="V673" s="113" t="s">
        <v>283</v>
      </c>
      <c r="W673" s="113" t="s">
        <v>53</v>
      </c>
      <c r="X673" s="113" t="s">
        <v>6</v>
      </c>
      <c r="Y673" s="114" t="s">
        <v>40</v>
      </c>
      <c r="Z673" s="92">
        <f>INDEX($AS$3:$AV$6,MATCH($W673,$AR$3:$AR$6,FALSE),MATCH($Y673,AS$7:$AV$7,FALSE))</f>
        <v>6</v>
      </c>
      <c r="AA673" s="92" t="s">
        <v>254</v>
      </c>
      <c r="AB673" s="92" t="s">
        <v>255</v>
      </c>
      <c r="AC673" s="92" t="s">
        <v>255</v>
      </c>
      <c r="AD673" s="113" t="s">
        <v>255</v>
      </c>
      <c r="AE673" s="113" t="s">
        <v>284</v>
      </c>
      <c r="AF673" s="113" t="s">
        <v>258</v>
      </c>
      <c r="AG6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673" s="109" t="s">
        <v>259</v>
      </c>
      <c r="AI673" s="113" t="s">
        <v>53</v>
      </c>
      <c r="AJ673" s="113" t="s">
        <v>6</v>
      </c>
      <c r="AK673" s="114" t="s">
        <v>201</v>
      </c>
      <c r="AL673" s="92">
        <f t="shared" si="22"/>
        <v>4</v>
      </c>
      <c r="AM6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3" s="118"/>
      <c r="AO673" s="115" t="str">
        <f t="shared" si="23"/>
        <v>SI</v>
      </c>
      <c r="AP67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73" s="92" t="e" vm="14">
        <f>_xlfn.XLOOKUP(año24[[#This Row],[VALORACION DEL RIESGO RESULTANTE CON CONTROLES (Riesgo residual) - INTERPRETACIÓN DEL RIESGO]], Nivel[Calsificación], Nivel[Imagen])</f>
        <v>#VALUE!</v>
      </c>
    </row>
    <row r="674" spans="2:43" ht="91.8" x14ac:dyDescent="0.2">
      <c r="B674" s="92">
        <v>665</v>
      </c>
      <c r="C674" s="92">
        <v>2024</v>
      </c>
      <c r="D674" s="92" t="s">
        <v>244</v>
      </c>
      <c r="E674" s="109" t="s">
        <v>183</v>
      </c>
      <c r="F674" s="109" t="s">
        <v>688</v>
      </c>
      <c r="G674" s="109" t="s">
        <v>427</v>
      </c>
      <c r="H674" s="92" t="s">
        <v>285</v>
      </c>
      <c r="I674" s="92" t="s">
        <v>65</v>
      </c>
      <c r="J674" s="92" t="e" vm="20">
        <f>_xlfn.XLOOKUP(año24[[#This Row],[PELIGRO -Tipo]], Tabla12[Calsificación], Tabla12[Imagen])</f>
        <v>#VALUE!</v>
      </c>
      <c r="K674" s="92" t="s">
        <v>74</v>
      </c>
      <c r="L674" s="92" t="s">
        <v>129</v>
      </c>
      <c r="M674" s="112" t="s">
        <v>249</v>
      </c>
      <c r="N674" s="112" t="s">
        <v>250</v>
      </c>
      <c r="O674" s="112">
        <v>2</v>
      </c>
      <c r="P674" s="112">
        <v>0</v>
      </c>
      <c r="Q674" s="112">
        <v>2</v>
      </c>
      <c r="R674" s="112">
        <v>8</v>
      </c>
      <c r="S674" s="92" t="s">
        <v>138</v>
      </c>
      <c r="T674" s="92"/>
      <c r="U674" s="92"/>
      <c r="V674" s="113" t="s">
        <v>286</v>
      </c>
      <c r="W674" s="113" t="s">
        <v>53</v>
      </c>
      <c r="X674" s="113" t="s">
        <v>6</v>
      </c>
      <c r="Y674" s="114" t="s">
        <v>40</v>
      </c>
      <c r="Z674" s="92">
        <f>INDEX($AS$3:$AV$6,MATCH($W674,$AR$3:$AR$6,FALSE),MATCH($Y674,AS$7:$AV$7,FALSE))</f>
        <v>6</v>
      </c>
      <c r="AA674" s="92" t="s">
        <v>254</v>
      </c>
      <c r="AB674" s="92" t="s">
        <v>255</v>
      </c>
      <c r="AC674" s="92" t="s">
        <v>255</v>
      </c>
      <c r="AD674" s="113"/>
      <c r="AE674" s="113" t="s">
        <v>287</v>
      </c>
      <c r="AF674" s="113" t="s">
        <v>258</v>
      </c>
      <c r="AG6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74" s="109" t="s">
        <v>259</v>
      </c>
      <c r="AI674" s="113" t="s">
        <v>53</v>
      </c>
      <c r="AJ674" s="113" t="s">
        <v>6</v>
      </c>
      <c r="AK674" s="114" t="s">
        <v>201</v>
      </c>
      <c r="AL674" s="92">
        <f t="shared" si="22"/>
        <v>4</v>
      </c>
      <c r="AM6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4" s="118"/>
      <c r="AO674" s="115" t="str">
        <f t="shared" si="23"/>
        <v>SI</v>
      </c>
      <c r="AP67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74" s="92" t="e" vm="14">
        <f>_xlfn.XLOOKUP(año24[[#This Row],[VALORACION DEL RIESGO RESULTANTE CON CONTROLES (Riesgo residual) - INTERPRETACIÓN DEL RIESGO]], Nivel[Calsificación], Nivel[Imagen])</f>
        <v>#VALUE!</v>
      </c>
    </row>
    <row r="675" spans="2:43" ht="71.400000000000006" x14ac:dyDescent="0.2">
      <c r="B675" s="92">
        <v>666</v>
      </c>
      <c r="C675" s="92">
        <v>2024</v>
      </c>
      <c r="D675" s="92" t="s">
        <v>244</v>
      </c>
      <c r="E675" s="109" t="s">
        <v>183</v>
      </c>
      <c r="F675" s="109" t="s">
        <v>688</v>
      </c>
      <c r="G675" s="109" t="s">
        <v>427</v>
      </c>
      <c r="H675" s="92" t="s">
        <v>293</v>
      </c>
      <c r="I675" s="92" t="s">
        <v>70</v>
      </c>
      <c r="J675" s="92" t="e" vm="13">
        <f>_xlfn.XLOOKUP(año24[[#This Row],[PELIGRO -Tipo]], Tabla12[Calsificación], Tabla12[Imagen])</f>
        <v>#VALUE!</v>
      </c>
      <c r="K675" s="92" t="s">
        <v>117</v>
      </c>
      <c r="L675" s="92" t="s">
        <v>128</v>
      </c>
      <c r="M675" s="112" t="s">
        <v>249</v>
      </c>
      <c r="N675" s="112" t="s">
        <v>261</v>
      </c>
      <c r="O675" s="112">
        <v>2</v>
      </c>
      <c r="P675" s="112">
        <v>0</v>
      </c>
      <c r="Q675" s="112">
        <v>2</v>
      </c>
      <c r="R675" s="112">
        <v>8</v>
      </c>
      <c r="S675" s="92" t="s">
        <v>138</v>
      </c>
      <c r="T675" s="92"/>
      <c r="U675" s="92" t="s">
        <v>294</v>
      </c>
      <c r="V675" s="113" t="s">
        <v>295</v>
      </c>
      <c r="W675" s="113" t="s">
        <v>51</v>
      </c>
      <c r="X675" s="113" t="s">
        <v>6</v>
      </c>
      <c r="Y675" s="114" t="s">
        <v>201</v>
      </c>
      <c r="Z675" s="92">
        <f>INDEX($AS$3:$AV$6,MATCH($W675,$AR$3:$AR$6,FALSE),MATCH($Y675,AS$7:$AV$7,FALSE))</f>
        <v>8</v>
      </c>
      <c r="AA675" s="92" t="s">
        <v>254</v>
      </c>
      <c r="AB675" s="92" t="s">
        <v>255</v>
      </c>
      <c r="AC675" s="92" t="s">
        <v>255</v>
      </c>
      <c r="AD675" s="113" t="s">
        <v>255</v>
      </c>
      <c r="AE675" s="113" t="s">
        <v>296</v>
      </c>
      <c r="AF675" s="113" t="s">
        <v>255</v>
      </c>
      <c r="AG6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675" s="109" t="s">
        <v>259</v>
      </c>
      <c r="AI675" s="113" t="s">
        <v>53</v>
      </c>
      <c r="AJ675" s="113" t="s">
        <v>6</v>
      </c>
      <c r="AK675" s="114" t="s">
        <v>201</v>
      </c>
      <c r="AL675" s="92">
        <f t="shared" si="22"/>
        <v>4</v>
      </c>
      <c r="AM6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5" s="118"/>
      <c r="AO675" s="115" t="str">
        <f t="shared" si="23"/>
        <v>SI</v>
      </c>
      <c r="AP6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75" s="92" t="e" vm="14">
        <f>_xlfn.XLOOKUP(año24[[#This Row],[VALORACION DEL RIESGO RESULTANTE CON CONTROLES (Riesgo residual) - INTERPRETACIÓN DEL RIESGO]], Nivel[Calsificación], Nivel[Imagen])</f>
        <v>#VALUE!</v>
      </c>
    </row>
    <row r="676" spans="2:43" ht="71.400000000000006" x14ac:dyDescent="0.2">
      <c r="B676" s="92">
        <v>667</v>
      </c>
      <c r="C676" s="92">
        <v>2024</v>
      </c>
      <c r="D676" s="92" t="s">
        <v>244</v>
      </c>
      <c r="E676" s="109" t="s">
        <v>183</v>
      </c>
      <c r="F676" s="109" t="s">
        <v>691</v>
      </c>
      <c r="G676" s="109" t="s">
        <v>427</v>
      </c>
      <c r="H676" s="92" t="s">
        <v>692</v>
      </c>
      <c r="I676" s="92" t="s">
        <v>70</v>
      </c>
      <c r="J676" s="92" t="e" vm="13">
        <f>_xlfn.XLOOKUP(año24[[#This Row],[PELIGRO -Tipo]], Tabla12[Calsificación], Tabla12[Imagen])</f>
        <v>#VALUE!</v>
      </c>
      <c r="K676" s="92" t="s">
        <v>95</v>
      </c>
      <c r="L676" s="92" t="s">
        <v>130</v>
      </c>
      <c r="M676" s="112" t="s">
        <v>249</v>
      </c>
      <c r="N676" s="112" t="s">
        <v>250</v>
      </c>
      <c r="O676" s="112">
        <v>2</v>
      </c>
      <c r="P676" s="112">
        <v>50</v>
      </c>
      <c r="Q676" s="112">
        <v>2</v>
      </c>
      <c r="R676" s="112">
        <v>8</v>
      </c>
      <c r="S676" s="92" t="s">
        <v>138</v>
      </c>
      <c r="T676" s="92"/>
      <c r="U676" s="92" t="s">
        <v>255</v>
      </c>
      <c r="V676" s="113" t="s">
        <v>693</v>
      </c>
      <c r="W676" s="113" t="s">
        <v>53</v>
      </c>
      <c r="X676" s="113" t="s">
        <v>6</v>
      </c>
      <c r="Y676" s="114" t="s">
        <v>40</v>
      </c>
      <c r="Z676" s="92">
        <f>INDEX($AS$3:$AV$6,MATCH($W676,$AR$3:$AR$6,FALSE),MATCH($Y676,AS$7:$AV$7,FALSE))</f>
        <v>6</v>
      </c>
      <c r="AA676" s="92" t="s">
        <v>254</v>
      </c>
      <c r="AB676" s="92" t="s">
        <v>255</v>
      </c>
      <c r="AC676" s="92" t="s">
        <v>255</v>
      </c>
      <c r="AD676" s="113" t="s">
        <v>255</v>
      </c>
      <c r="AE676" s="113" t="s">
        <v>694</v>
      </c>
      <c r="AF676" s="113" t="s">
        <v>258</v>
      </c>
      <c r="AG6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Descender y ascender con precaución, inspección de vehículosControles de EPP; Ver matriz de EPP
</v>
      </c>
      <c r="AH676" s="109" t="s">
        <v>259</v>
      </c>
      <c r="AI676" s="113" t="s">
        <v>53</v>
      </c>
      <c r="AJ676" s="113" t="s">
        <v>6</v>
      </c>
      <c r="AK676" s="114" t="s">
        <v>201</v>
      </c>
      <c r="AL676" s="92">
        <f t="shared" si="22"/>
        <v>4</v>
      </c>
      <c r="AM6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6" s="118"/>
      <c r="AO676" s="115" t="str">
        <f t="shared" si="23"/>
        <v>SI</v>
      </c>
      <c r="AP6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76" s="92" t="e" vm="14">
        <f>_xlfn.XLOOKUP(año24[[#This Row],[VALORACION DEL RIESGO RESULTANTE CON CONTROLES (Riesgo residual) - INTERPRETACIÓN DEL RIESGO]], Nivel[Calsificación], Nivel[Imagen])</f>
        <v>#VALUE!</v>
      </c>
    </row>
    <row r="677" spans="2:43" ht="244.8" x14ac:dyDescent="0.2">
      <c r="B677" s="92">
        <v>668</v>
      </c>
      <c r="C677" s="92">
        <v>2024</v>
      </c>
      <c r="D677" s="92" t="s">
        <v>244</v>
      </c>
      <c r="E677" s="109" t="s">
        <v>183</v>
      </c>
      <c r="F677" s="109" t="s">
        <v>691</v>
      </c>
      <c r="G677" s="109" t="s">
        <v>427</v>
      </c>
      <c r="H677" s="92" t="s">
        <v>695</v>
      </c>
      <c r="I677" s="92" t="s">
        <v>70</v>
      </c>
      <c r="J677" s="92" t="e" vm="13">
        <f>_xlfn.XLOOKUP(año24[[#This Row],[PELIGRO -Tipo]], Tabla12[Calsificación], Tabla12[Imagen])</f>
        <v>#VALUE!</v>
      </c>
      <c r="K677" s="92" t="s">
        <v>79</v>
      </c>
      <c r="L677" s="92" t="s">
        <v>128</v>
      </c>
      <c r="M677" s="112" t="s">
        <v>249</v>
      </c>
      <c r="N677" s="112" t="s">
        <v>250</v>
      </c>
      <c r="O677" s="112">
        <v>2</v>
      </c>
      <c r="P677" s="112">
        <v>50</v>
      </c>
      <c r="Q677" s="112">
        <v>2</v>
      </c>
      <c r="R677" s="112">
        <v>8</v>
      </c>
      <c r="S677" s="92" t="s">
        <v>138</v>
      </c>
      <c r="T677" s="92" t="s">
        <v>366</v>
      </c>
      <c r="U677" s="92" t="s">
        <v>376</v>
      </c>
      <c r="V677" s="113" t="s">
        <v>301</v>
      </c>
      <c r="W677" s="113" t="s">
        <v>52</v>
      </c>
      <c r="X677" s="113" t="s">
        <v>6</v>
      </c>
      <c r="Y677" s="114" t="s">
        <v>40</v>
      </c>
      <c r="Z677" s="92">
        <f>INDEX($AS$3:$AV$6,MATCH($W677,$AR$3:$AR$6,FALSE),MATCH($Y677,AS$7:$AV$7,FALSE))</f>
        <v>9</v>
      </c>
      <c r="AA677" s="92" t="s">
        <v>254</v>
      </c>
      <c r="AB677" s="92" t="s">
        <v>255</v>
      </c>
      <c r="AC677" s="92" t="s">
        <v>255</v>
      </c>
      <c r="AD677" s="113" t="s">
        <v>302</v>
      </c>
      <c r="AE677" s="113" t="s">
        <v>303</v>
      </c>
      <c r="AF677" s="113" t="s">
        <v>258</v>
      </c>
      <c r="AG6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77" s="109" t="s">
        <v>259</v>
      </c>
      <c r="AI677" s="113" t="s">
        <v>53</v>
      </c>
      <c r="AJ677" s="113" t="s">
        <v>6</v>
      </c>
      <c r="AK677" s="114" t="s">
        <v>201</v>
      </c>
      <c r="AL677" s="92">
        <f t="shared" si="22"/>
        <v>4</v>
      </c>
      <c r="AM6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7" s="118"/>
      <c r="AO677" s="115" t="str">
        <f t="shared" si="23"/>
        <v>SI</v>
      </c>
      <c r="AP6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77" s="92" t="e" vm="14">
        <f>_xlfn.XLOOKUP(año24[[#This Row],[VALORACION DEL RIESGO RESULTANTE CON CONTROLES (Riesgo residual) - INTERPRETACIÓN DEL RIESGO]], Nivel[Calsificación], Nivel[Imagen])</f>
        <v>#VALUE!</v>
      </c>
    </row>
    <row r="678" spans="2:43" ht="244.8" x14ac:dyDescent="0.2">
      <c r="B678" s="92">
        <v>669</v>
      </c>
      <c r="C678" s="92">
        <v>2024</v>
      </c>
      <c r="D678" s="92" t="s">
        <v>244</v>
      </c>
      <c r="E678" s="109" t="s">
        <v>183</v>
      </c>
      <c r="F678" s="109" t="s">
        <v>691</v>
      </c>
      <c r="G678" s="109" t="s">
        <v>427</v>
      </c>
      <c r="H678" s="92" t="s">
        <v>696</v>
      </c>
      <c r="I678" s="92" t="s">
        <v>70</v>
      </c>
      <c r="J678" s="92" t="e" vm="13">
        <f>_xlfn.XLOOKUP(año24[[#This Row],[PELIGRO -Tipo]], Tabla12[Calsificación], Tabla12[Imagen])</f>
        <v>#VALUE!</v>
      </c>
      <c r="K678" s="92" t="s">
        <v>79</v>
      </c>
      <c r="L678" s="92" t="s">
        <v>128</v>
      </c>
      <c r="M678" s="112" t="s">
        <v>249</v>
      </c>
      <c r="N678" s="112" t="s">
        <v>250</v>
      </c>
      <c r="O678" s="112">
        <v>2</v>
      </c>
      <c r="P678" s="112">
        <v>50</v>
      </c>
      <c r="Q678" s="112">
        <v>2</v>
      </c>
      <c r="R678" s="112">
        <v>8</v>
      </c>
      <c r="S678" s="92" t="s">
        <v>138</v>
      </c>
      <c r="T678" s="92" t="s">
        <v>452</v>
      </c>
      <c r="U678" s="92" t="s">
        <v>376</v>
      </c>
      <c r="V678" s="113" t="s">
        <v>301</v>
      </c>
      <c r="W678" s="113" t="s">
        <v>52</v>
      </c>
      <c r="X678" s="113" t="s">
        <v>6</v>
      </c>
      <c r="Y678" s="114" t="s">
        <v>40</v>
      </c>
      <c r="Z678" s="92">
        <f>INDEX($AS$3:$AV$6,MATCH($W678,$AR$3:$AR$6,FALSE),MATCH($Y678,AS$7:$AV$7,FALSE))</f>
        <v>9</v>
      </c>
      <c r="AA678" s="92" t="s">
        <v>254</v>
      </c>
      <c r="AB678" s="92" t="s">
        <v>255</v>
      </c>
      <c r="AC678" s="92" t="s">
        <v>255</v>
      </c>
      <c r="AD678" s="113" t="s">
        <v>302</v>
      </c>
      <c r="AE678" s="113" t="s">
        <v>303</v>
      </c>
      <c r="AF678" s="113" t="s">
        <v>258</v>
      </c>
      <c r="AG6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78" s="109" t="s">
        <v>259</v>
      </c>
      <c r="AI678" s="113" t="s">
        <v>53</v>
      </c>
      <c r="AJ678" s="113" t="s">
        <v>6</v>
      </c>
      <c r="AK678" s="114" t="s">
        <v>201</v>
      </c>
      <c r="AL678" s="92">
        <f t="shared" si="22"/>
        <v>4</v>
      </c>
      <c r="AM6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78" s="118"/>
      <c r="AO678" s="115" t="str">
        <f t="shared" si="23"/>
        <v>SI</v>
      </c>
      <c r="AP67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78" s="92" t="e" vm="14">
        <f>_xlfn.XLOOKUP(año24[[#This Row],[VALORACION DEL RIESGO RESULTANTE CON CONTROLES (Riesgo residual) - INTERPRETACIÓN DEL RIESGO]], Nivel[Calsificación], Nivel[Imagen])</f>
        <v>#VALUE!</v>
      </c>
    </row>
    <row r="679" spans="2:43" ht="81.599999999999994" x14ac:dyDescent="0.2">
      <c r="B679" s="92">
        <v>670</v>
      </c>
      <c r="C679" s="92">
        <v>2024</v>
      </c>
      <c r="D679" s="92" t="s">
        <v>244</v>
      </c>
      <c r="E679" s="109" t="s">
        <v>183</v>
      </c>
      <c r="F679" s="109" t="s">
        <v>691</v>
      </c>
      <c r="G679" s="109" t="s">
        <v>427</v>
      </c>
      <c r="H679" s="92" t="s">
        <v>408</v>
      </c>
      <c r="I679" s="92" t="s">
        <v>68</v>
      </c>
      <c r="J679" s="92" t="e" vm="17">
        <f>_xlfn.XLOOKUP(año24[[#This Row],[PELIGRO -Tipo]], Tabla12[Calsificación], Tabla12[Imagen])</f>
        <v>#VALUE!</v>
      </c>
      <c r="K679" s="92" t="s">
        <v>77</v>
      </c>
      <c r="L679" s="92" t="s">
        <v>129</v>
      </c>
      <c r="M679" s="112" t="s">
        <v>249</v>
      </c>
      <c r="N679" s="112" t="s">
        <v>250</v>
      </c>
      <c r="O679" s="112">
        <v>2</v>
      </c>
      <c r="P679" s="112">
        <v>50</v>
      </c>
      <c r="Q679" s="112">
        <v>2</v>
      </c>
      <c r="R679" s="112">
        <v>8</v>
      </c>
      <c r="S679" s="92" t="s">
        <v>138</v>
      </c>
      <c r="T679" s="92" t="s">
        <v>267</v>
      </c>
      <c r="U679" s="92" t="s">
        <v>268</v>
      </c>
      <c r="V679" s="113" t="s">
        <v>269</v>
      </c>
      <c r="W679" s="113" t="s">
        <v>53</v>
      </c>
      <c r="X679" s="113" t="s">
        <v>6</v>
      </c>
      <c r="Y679" s="114" t="s">
        <v>201</v>
      </c>
      <c r="Z679" s="92">
        <f>INDEX($AS$3:$AV$6,MATCH($W679,$AR$3:$AR$6,FALSE),MATCH($Y679,AS$7:$AV$7,FALSE))</f>
        <v>4</v>
      </c>
      <c r="AA679" s="92" t="s">
        <v>254</v>
      </c>
      <c r="AB679" s="92" t="s">
        <v>255</v>
      </c>
      <c r="AC679" s="92" t="s">
        <v>255</v>
      </c>
      <c r="AD679" s="113" t="s">
        <v>255</v>
      </c>
      <c r="AE679" s="113" t="s">
        <v>270</v>
      </c>
      <c r="AF679" s="113" t="s">
        <v>255</v>
      </c>
      <c r="AG6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79" s="109" t="s">
        <v>259</v>
      </c>
      <c r="AI679" s="113" t="s">
        <v>54</v>
      </c>
      <c r="AJ679" s="113" t="s">
        <v>6</v>
      </c>
      <c r="AK679" s="114" t="s">
        <v>201</v>
      </c>
      <c r="AL679" s="92">
        <f t="shared" si="22"/>
        <v>2</v>
      </c>
      <c r="AM6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79" s="118"/>
      <c r="AO679" s="115" t="str">
        <f t="shared" si="23"/>
        <v>SI</v>
      </c>
      <c r="AP67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79" s="92" t="e" vm="16">
        <f>_xlfn.XLOOKUP(año24[[#This Row],[VALORACION DEL RIESGO RESULTANTE CON CONTROLES (Riesgo residual) - INTERPRETACIÓN DEL RIESGO]], Nivel[Calsificación], Nivel[Imagen])</f>
        <v>#VALUE!</v>
      </c>
    </row>
    <row r="680" spans="2:43" ht="81.599999999999994" x14ac:dyDescent="0.2">
      <c r="B680" s="92">
        <v>671</v>
      </c>
      <c r="C680" s="92">
        <v>2024</v>
      </c>
      <c r="D680" s="92" t="s">
        <v>244</v>
      </c>
      <c r="E680" s="109" t="s">
        <v>183</v>
      </c>
      <c r="F680" s="109" t="s">
        <v>691</v>
      </c>
      <c r="G680" s="109" t="s">
        <v>427</v>
      </c>
      <c r="H680" s="92" t="s">
        <v>271</v>
      </c>
      <c r="I680" s="92" t="s">
        <v>68</v>
      </c>
      <c r="J680" s="92" t="e" vm="17">
        <f>_xlfn.XLOOKUP(año24[[#This Row],[PELIGRO -Tipo]], Tabla12[Calsificación], Tabla12[Imagen])</f>
        <v>#VALUE!</v>
      </c>
      <c r="K680" s="92" t="s">
        <v>93</v>
      </c>
      <c r="L680" s="92" t="s">
        <v>129</v>
      </c>
      <c r="M680" s="112" t="s">
        <v>249</v>
      </c>
      <c r="N680" s="112" t="s">
        <v>250</v>
      </c>
      <c r="O680" s="112">
        <v>2</v>
      </c>
      <c r="P680" s="112">
        <v>50</v>
      </c>
      <c r="Q680" s="112">
        <v>2</v>
      </c>
      <c r="R680" s="112">
        <v>8</v>
      </c>
      <c r="S680" s="92" t="s">
        <v>138</v>
      </c>
      <c r="T680" s="92" t="s">
        <v>267</v>
      </c>
      <c r="U680" s="92" t="s">
        <v>268</v>
      </c>
      <c r="V680" s="113" t="s">
        <v>269</v>
      </c>
      <c r="W680" s="113" t="s">
        <v>53</v>
      </c>
      <c r="X680" s="113" t="s">
        <v>6</v>
      </c>
      <c r="Y680" s="114" t="s">
        <v>201</v>
      </c>
      <c r="Z680" s="92">
        <f>INDEX($AS$3:$AV$6,MATCH($W680,$AR$3:$AR$6,FALSE),MATCH($Y680,AS$7:$AV$7,FALSE))</f>
        <v>4</v>
      </c>
      <c r="AA680" s="92" t="s">
        <v>254</v>
      </c>
      <c r="AB680" s="92" t="s">
        <v>255</v>
      </c>
      <c r="AC680" s="92" t="s">
        <v>255</v>
      </c>
      <c r="AD680" s="113" t="s">
        <v>255</v>
      </c>
      <c r="AE680" s="113" t="s">
        <v>270</v>
      </c>
      <c r="AF680" s="113" t="s">
        <v>255</v>
      </c>
      <c r="AG6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80" s="109" t="s">
        <v>259</v>
      </c>
      <c r="AI680" s="113" t="s">
        <v>54</v>
      </c>
      <c r="AJ680" s="113" t="s">
        <v>6</v>
      </c>
      <c r="AK680" s="114" t="s">
        <v>201</v>
      </c>
      <c r="AL680" s="92">
        <f t="shared" si="22"/>
        <v>2</v>
      </c>
      <c r="AM6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80" s="118"/>
      <c r="AO680" s="115" t="str">
        <f t="shared" si="23"/>
        <v>SI</v>
      </c>
      <c r="AP68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80" s="92" t="e" vm="16">
        <f>_xlfn.XLOOKUP(año24[[#This Row],[VALORACION DEL RIESGO RESULTANTE CON CONTROLES (Riesgo residual) - INTERPRETACIÓN DEL RIESGO]], Nivel[Calsificación], Nivel[Imagen])</f>
        <v>#VALUE!</v>
      </c>
    </row>
    <row r="681" spans="2:43" ht="81.599999999999994" x14ac:dyDescent="0.2">
      <c r="B681" s="92">
        <v>672</v>
      </c>
      <c r="C681" s="92">
        <v>2024</v>
      </c>
      <c r="D681" s="92" t="s">
        <v>244</v>
      </c>
      <c r="E681" s="109" t="s">
        <v>183</v>
      </c>
      <c r="F681" s="109" t="s">
        <v>691</v>
      </c>
      <c r="G681" s="109" t="s">
        <v>427</v>
      </c>
      <c r="H681" s="92" t="s">
        <v>266</v>
      </c>
      <c r="I681" s="92" t="s">
        <v>68</v>
      </c>
      <c r="J681" s="92" t="e" vm="17">
        <f>_xlfn.XLOOKUP(año24[[#This Row],[PELIGRO -Tipo]], Tabla12[Calsificación], Tabla12[Imagen])</f>
        <v>#VALUE!</v>
      </c>
      <c r="K681" s="92" t="s">
        <v>101</v>
      </c>
      <c r="L681" s="92" t="s">
        <v>129</v>
      </c>
      <c r="M681" s="112" t="s">
        <v>249</v>
      </c>
      <c r="N681" s="112" t="s">
        <v>250</v>
      </c>
      <c r="O681" s="112">
        <v>2</v>
      </c>
      <c r="P681" s="112">
        <v>50</v>
      </c>
      <c r="Q681" s="112">
        <v>2</v>
      </c>
      <c r="R681" s="112">
        <v>8</v>
      </c>
      <c r="S681" s="92" t="s">
        <v>138</v>
      </c>
      <c r="T681" s="92" t="s">
        <v>267</v>
      </c>
      <c r="U681" s="92" t="s">
        <v>268</v>
      </c>
      <c r="V681" s="113" t="s">
        <v>269</v>
      </c>
      <c r="W681" s="113" t="s">
        <v>53</v>
      </c>
      <c r="X681" s="113" t="s">
        <v>6</v>
      </c>
      <c r="Y681" s="114" t="s">
        <v>201</v>
      </c>
      <c r="Z681" s="92">
        <f>INDEX($AS$3:$AV$6,MATCH($W681,$AR$3:$AR$6,FALSE),MATCH($Y681,AS$7:$AV$7,FALSE))</f>
        <v>4</v>
      </c>
      <c r="AA681" s="92" t="s">
        <v>254</v>
      </c>
      <c r="AB681" s="92" t="s">
        <v>255</v>
      </c>
      <c r="AC681" s="92" t="s">
        <v>255</v>
      </c>
      <c r="AD681" s="113" t="s">
        <v>255</v>
      </c>
      <c r="AE681" s="113" t="s">
        <v>270</v>
      </c>
      <c r="AF681" s="113" t="s">
        <v>255</v>
      </c>
      <c r="AG6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81" s="109" t="s">
        <v>259</v>
      </c>
      <c r="AI681" s="113" t="s">
        <v>54</v>
      </c>
      <c r="AJ681" s="113" t="s">
        <v>6</v>
      </c>
      <c r="AK681" s="114" t="s">
        <v>201</v>
      </c>
      <c r="AL681" s="92">
        <f t="shared" si="22"/>
        <v>2</v>
      </c>
      <c r="AM6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81" s="118"/>
      <c r="AO681" s="115" t="str">
        <f t="shared" si="23"/>
        <v>SI</v>
      </c>
      <c r="AP68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81" s="92" t="e" vm="16">
        <f>_xlfn.XLOOKUP(año24[[#This Row],[VALORACION DEL RIESGO RESULTANTE CON CONTROLES (Riesgo residual) - INTERPRETACIÓN DEL RIESGO]], Nivel[Calsificación], Nivel[Imagen])</f>
        <v>#VALUE!</v>
      </c>
    </row>
    <row r="682" spans="2:43" ht="81.599999999999994" x14ac:dyDescent="0.2">
      <c r="B682" s="92">
        <v>673</v>
      </c>
      <c r="C682" s="92">
        <v>2024</v>
      </c>
      <c r="D682" s="92" t="s">
        <v>244</v>
      </c>
      <c r="E682" s="109" t="s">
        <v>183</v>
      </c>
      <c r="F682" s="109" t="s">
        <v>691</v>
      </c>
      <c r="G682" s="109" t="s">
        <v>427</v>
      </c>
      <c r="H682" s="92" t="s">
        <v>277</v>
      </c>
      <c r="I682" s="92" t="s">
        <v>68</v>
      </c>
      <c r="J682" s="92" t="e" vm="17">
        <f>_xlfn.XLOOKUP(año24[[#This Row],[PELIGRO -Tipo]], Tabla12[Calsificación], Tabla12[Imagen])</f>
        <v>#VALUE!</v>
      </c>
      <c r="K682" s="92" t="s">
        <v>85</v>
      </c>
      <c r="L682" s="92" t="s">
        <v>129</v>
      </c>
      <c r="M682" s="112" t="s">
        <v>249</v>
      </c>
      <c r="N682" s="112" t="s">
        <v>250</v>
      </c>
      <c r="O682" s="112">
        <v>2</v>
      </c>
      <c r="P682" s="112">
        <v>50</v>
      </c>
      <c r="Q682" s="112">
        <v>2</v>
      </c>
      <c r="R682" s="112">
        <v>8</v>
      </c>
      <c r="S682" s="92" t="s">
        <v>138</v>
      </c>
      <c r="T682" s="92" t="s">
        <v>267</v>
      </c>
      <c r="U682" s="92" t="s">
        <v>268</v>
      </c>
      <c r="V682" s="113" t="s">
        <v>269</v>
      </c>
      <c r="W682" s="113" t="s">
        <v>53</v>
      </c>
      <c r="X682" s="113" t="s">
        <v>6</v>
      </c>
      <c r="Y682" s="114" t="s">
        <v>201</v>
      </c>
      <c r="Z682" s="92">
        <f>INDEX($AS$3:$AV$6,MATCH($W682,$AR$3:$AR$6,FALSE),MATCH($Y682,AS$7:$AV$7,FALSE))</f>
        <v>4</v>
      </c>
      <c r="AA682" s="92" t="s">
        <v>254</v>
      </c>
      <c r="AB682" s="92" t="s">
        <v>255</v>
      </c>
      <c r="AC682" s="92" t="s">
        <v>255</v>
      </c>
      <c r="AD682" s="113" t="s">
        <v>255</v>
      </c>
      <c r="AE682" s="113" t="s">
        <v>270</v>
      </c>
      <c r="AF682" s="113" t="s">
        <v>255</v>
      </c>
      <c r="AG6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82" s="109" t="s">
        <v>259</v>
      </c>
      <c r="AI682" s="113" t="s">
        <v>54</v>
      </c>
      <c r="AJ682" s="113" t="s">
        <v>6</v>
      </c>
      <c r="AK682" s="114" t="s">
        <v>201</v>
      </c>
      <c r="AL682" s="92">
        <f t="shared" si="22"/>
        <v>2</v>
      </c>
      <c r="AM6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82" s="118"/>
      <c r="AO682" s="115" t="str">
        <f t="shared" si="23"/>
        <v>SI</v>
      </c>
      <c r="AP68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82" s="92" t="e" vm="16">
        <f>_xlfn.XLOOKUP(año24[[#This Row],[VALORACION DEL RIESGO RESULTANTE CON CONTROLES (Riesgo residual) - INTERPRETACIÓN DEL RIESGO]], Nivel[Calsificación], Nivel[Imagen])</f>
        <v>#VALUE!</v>
      </c>
    </row>
    <row r="683" spans="2:43" ht="244.8" x14ac:dyDescent="0.2">
      <c r="B683" s="92">
        <v>674</v>
      </c>
      <c r="C683" s="92">
        <v>2024</v>
      </c>
      <c r="D683" s="92" t="s">
        <v>244</v>
      </c>
      <c r="E683" s="109" t="s">
        <v>183</v>
      </c>
      <c r="F683" s="109" t="s">
        <v>691</v>
      </c>
      <c r="G683" s="109" t="s">
        <v>427</v>
      </c>
      <c r="H683" s="92" t="s">
        <v>697</v>
      </c>
      <c r="I683" s="92" t="s">
        <v>70</v>
      </c>
      <c r="J683" s="92" t="e" vm="13">
        <f>_xlfn.XLOOKUP(año24[[#This Row],[PELIGRO -Tipo]], Tabla12[Calsificación], Tabla12[Imagen])</f>
        <v>#VALUE!</v>
      </c>
      <c r="K683" s="92" t="s">
        <v>79</v>
      </c>
      <c r="L683" s="92" t="s">
        <v>128</v>
      </c>
      <c r="M683" s="112" t="s">
        <v>249</v>
      </c>
      <c r="N683" s="112" t="s">
        <v>250</v>
      </c>
      <c r="O683" s="112">
        <v>2</v>
      </c>
      <c r="P683" s="112">
        <v>50</v>
      </c>
      <c r="Q683" s="112">
        <v>2</v>
      </c>
      <c r="R683" s="112">
        <v>8</v>
      </c>
      <c r="S683" s="92" t="s">
        <v>138</v>
      </c>
      <c r="T683" s="92" t="s">
        <v>366</v>
      </c>
      <c r="U683" s="92" t="s">
        <v>376</v>
      </c>
      <c r="V683" s="113" t="s">
        <v>301</v>
      </c>
      <c r="W683" s="113" t="s">
        <v>52</v>
      </c>
      <c r="X683" s="113" t="s">
        <v>6</v>
      </c>
      <c r="Y683" s="114" t="s">
        <v>40</v>
      </c>
      <c r="Z683" s="92">
        <f>INDEX($AS$3:$AV$6,MATCH($W683,$AR$3:$AR$6,FALSE),MATCH($Y683,AS$7:$AV$7,FALSE))</f>
        <v>9</v>
      </c>
      <c r="AA683" s="92" t="s">
        <v>254</v>
      </c>
      <c r="AB683" s="92" t="s">
        <v>255</v>
      </c>
      <c r="AC683" s="92" t="s">
        <v>255</v>
      </c>
      <c r="AD683" s="113" t="s">
        <v>302</v>
      </c>
      <c r="AE683" s="113" t="s">
        <v>303</v>
      </c>
      <c r="AF683" s="113" t="s">
        <v>258</v>
      </c>
      <c r="AG6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683" s="109" t="s">
        <v>259</v>
      </c>
      <c r="AI683" s="113" t="s">
        <v>53</v>
      </c>
      <c r="AJ683" s="113" t="s">
        <v>6</v>
      </c>
      <c r="AK683" s="114" t="s">
        <v>201</v>
      </c>
      <c r="AL683" s="92">
        <f t="shared" si="22"/>
        <v>4</v>
      </c>
      <c r="AM6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83" s="118"/>
      <c r="AO683" s="115" t="str">
        <f t="shared" si="23"/>
        <v>SI</v>
      </c>
      <c r="AP68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83" s="92" t="e" vm="14">
        <f>_xlfn.XLOOKUP(año24[[#This Row],[VALORACION DEL RIESGO RESULTANTE CON CONTROLES (Riesgo residual) - INTERPRETACIÓN DEL RIESGO]], Nivel[Calsificación], Nivel[Imagen])</f>
        <v>#VALUE!</v>
      </c>
    </row>
    <row r="684" spans="2:43" ht="234.6" x14ac:dyDescent="0.2">
      <c r="B684" s="92">
        <v>675</v>
      </c>
      <c r="C684" s="92">
        <v>2024</v>
      </c>
      <c r="D684" s="92" t="s">
        <v>244</v>
      </c>
      <c r="E684" s="109" t="s">
        <v>183</v>
      </c>
      <c r="F684" s="109" t="s">
        <v>691</v>
      </c>
      <c r="G684" s="109" t="s">
        <v>427</v>
      </c>
      <c r="H684" s="92" t="s">
        <v>281</v>
      </c>
      <c r="I684" s="92" t="s">
        <v>65</v>
      </c>
      <c r="J684" s="92" t="e" vm="20">
        <f>_xlfn.XLOOKUP(año24[[#This Row],[PELIGRO -Tipo]], Tabla12[Calsificación], Tabla12[Imagen])</f>
        <v>#VALUE!</v>
      </c>
      <c r="K684" s="92" t="s">
        <v>113</v>
      </c>
      <c r="L684" s="92" t="s">
        <v>128</v>
      </c>
      <c r="M684" s="112" t="s">
        <v>249</v>
      </c>
      <c r="N684" s="112" t="s">
        <v>250</v>
      </c>
      <c r="O684" s="112">
        <v>2</v>
      </c>
      <c r="P684" s="112">
        <v>50</v>
      </c>
      <c r="Q684" s="112">
        <v>2</v>
      </c>
      <c r="R684" s="112">
        <v>1</v>
      </c>
      <c r="S684" s="92" t="s">
        <v>138</v>
      </c>
      <c r="T684" s="92" t="s">
        <v>255</v>
      </c>
      <c r="U684" s="92" t="s">
        <v>282</v>
      </c>
      <c r="V684" s="113" t="s">
        <v>283</v>
      </c>
      <c r="W684" s="113" t="s">
        <v>53</v>
      </c>
      <c r="X684" s="113" t="s">
        <v>6</v>
      </c>
      <c r="Y684" s="114" t="s">
        <v>40</v>
      </c>
      <c r="Z684" s="92">
        <f>INDEX($AS$3:$AV$6,MATCH($W684,$AR$3:$AR$6,FALSE),MATCH($Y684,AS$7:$AV$7,FALSE))</f>
        <v>6</v>
      </c>
      <c r="AA684" s="92" t="s">
        <v>254</v>
      </c>
      <c r="AB684" s="92" t="s">
        <v>255</v>
      </c>
      <c r="AC684" s="92" t="s">
        <v>255</v>
      </c>
      <c r="AD684" s="113" t="s">
        <v>255</v>
      </c>
      <c r="AE684" s="113" t="s">
        <v>284</v>
      </c>
      <c r="AF684" s="113" t="s">
        <v>258</v>
      </c>
      <c r="AG6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684" s="109" t="s">
        <v>259</v>
      </c>
      <c r="AI684" s="113" t="s">
        <v>53</v>
      </c>
      <c r="AJ684" s="113" t="s">
        <v>6</v>
      </c>
      <c r="AK684" s="114" t="s">
        <v>201</v>
      </c>
      <c r="AL684" s="92">
        <f t="shared" si="22"/>
        <v>4</v>
      </c>
      <c r="AM6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84" s="118"/>
      <c r="AO684" s="115" t="str">
        <f t="shared" si="23"/>
        <v>SI</v>
      </c>
      <c r="AP68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84" s="92" t="e" vm="14">
        <f>_xlfn.XLOOKUP(año24[[#This Row],[VALORACION DEL RIESGO RESULTANTE CON CONTROLES (Riesgo residual) - INTERPRETACIÓN DEL RIESGO]], Nivel[Calsificación], Nivel[Imagen])</f>
        <v>#VALUE!</v>
      </c>
    </row>
    <row r="685" spans="2:43" ht="91.8" x14ac:dyDescent="0.2">
      <c r="B685" s="92">
        <v>676</v>
      </c>
      <c r="C685" s="92">
        <v>2024</v>
      </c>
      <c r="D685" s="92" t="s">
        <v>244</v>
      </c>
      <c r="E685" s="109" t="s">
        <v>183</v>
      </c>
      <c r="F685" s="109" t="s">
        <v>691</v>
      </c>
      <c r="G685" s="109" t="s">
        <v>427</v>
      </c>
      <c r="H685" s="92" t="s">
        <v>285</v>
      </c>
      <c r="I685" s="92" t="s">
        <v>65</v>
      </c>
      <c r="J685" s="92" t="e" vm="20">
        <f>_xlfn.XLOOKUP(año24[[#This Row],[PELIGRO -Tipo]], Tabla12[Calsificación], Tabla12[Imagen])</f>
        <v>#VALUE!</v>
      </c>
      <c r="K685" s="92" t="s">
        <v>74</v>
      </c>
      <c r="L685" s="92" t="s">
        <v>129</v>
      </c>
      <c r="M685" s="112" t="s">
        <v>249</v>
      </c>
      <c r="N685" s="112" t="s">
        <v>250</v>
      </c>
      <c r="O685" s="112">
        <v>2</v>
      </c>
      <c r="P685" s="112">
        <v>50</v>
      </c>
      <c r="Q685" s="112">
        <v>2</v>
      </c>
      <c r="R685" s="112">
        <v>8</v>
      </c>
      <c r="S685" s="92" t="s">
        <v>138</v>
      </c>
      <c r="T685" s="92"/>
      <c r="U685" s="92"/>
      <c r="V685" s="113" t="s">
        <v>286</v>
      </c>
      <c r="W685" s="113" t="s">
        <v>53</v>
      </c>
      <c r="X685" s="113" t="s">
        <v>6</v>
      </c>
      <c r="Y685" s="114" t="s">
        <v>40</v>
      </c>
      <c r="Z685" s="92">
        <f>INDEX($AS$3:$AV$6,MATCH($W685,$AR$3:$AR$6,FALSE),MATCH($Y685,AS$7:$AV$7,FALSE))</f>
        <v>6</v>
      </c>
      <c r="AA685" s="92" t="s">
        <v>254</v>
      </c>
      <c r="AB685" s="92" t="s">
        <v>255</v>
      </c>
      <c r="AC685" s="92" t="s">
        <v>255</v>
      </c>
      <c r="AD685" s="113"/>
      <c r="AE685" s="113" t="s">
        <v>287</v>
      </c>
      <c r="AF685" s="113" t="s">
        <v>258</v>
      </c>
      <c r="AG6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85" s="109" t="s">
        <v>259</v>
      </c>
      <c r="AI685" s="113" t="s">
        <v>53</v>
      </c>
      <c r="AJ685" s="113" t="s">
        <v>6</v>
      </c>
      <c r="AK685" s="114" t="s">
        <v>201</v>
      </c>
      <c r="AL685" s="92">
        <f t="shared" si="22"/>
        <v>4</v>
      </c>
      <c r="AM6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85" s="118"/>
      <c r="AO685" s="115" t="str">
        <f t="shared" si="23"/>
        <v>SI</v>
      </c>
      <c r="AP68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85" s="92" t="e" vm="14">
        <f>_xlfn.XLOOKUP(año24[[#This Row],[VALORACION DEL RIESGO RESULTANTE CON CONTROLES (Riesgo residual) - INTERPRETACIÓN DEL RIESGO]], Nivel[Calsificación], Nivel[Imagen])</f>
        <v>#VALUE!</v>
      </c>
    </row>
    <row r="686" spans="2:43" ht="71.400000000000006" x14ac:dyDescent="0.2">
      <c r="B686" s="92">
        <v>677</v>
      </c>
      <c r="C686" s="92">
        <v>2024</v>
      </c>
      <c r="D686" s="92" t="s">
        <v>244</v>
      </c>
      <c r="E686" s="109" t="s">
        <v>183</v>
      </c>
      <c r="F686" s="109" t="s">
        <v>691</v>
      </c>
      <c r="G686" s="109" t="s">
        <v>427</v>
      </c>
      <c r="H686" s="92" t="s">
        <v>293</v>
      </c>
      <c r="I686" s="92" t="s">
        <v>70</v>
      </c>
      <c r="J686" s="92" t="e" vm="13">
        <f>_xlfn.XLOOKUP(año24[[#This Row],[PELIGRO -Tipo]], Tabla12[Calsificación], Tabla12[Imagen])</f>
        <v>#VALUE!</v>
      </c>
      <c r="K686" s="92" t="s">
        <v>117</v>
      </c>
      <c r="L686" s="92" t="s">
        <v>128</v>
      </c>
      <c r="M686" s="112" t="s">
        <v>249</v>
      </c>
      <c r="N686" s="112" t="s">
        <v>261</v>
      </c>
      <c r="O686" s="112">
        <v>2</v>
      </c>
      <c r="P686" s="112">
        <v>50</v>
      </c>
      <c r="Q686" s="112">
        <v>2</v>
      </c>
      <c r="R686" s="112">
        <v>1</v>
      </c>
      <c r="S686" s="92" t="s">
        <v>138</v>
      </c>
      <c r="T686" s="92"/>
      <c r="U686" s="92" t="s">
        <v>294</v>
      </c>
      <c r="V686" s="113" t="s">
        <v>295</v>
      </c>
      <c r="W686" s="113" t="s">
        <v>51</v>
      </c>
      <c r="X686" s="113" t="s">
        <v>6</v>
      </c>
      <c r="Y686" s="114" t="s">
        <v>201</v>
      </c>
      <c r="Z686" s="92">
        <f>INDEX($AS$3:$AV$6,MATCH($W686,$AR$3:$AR$6,FALSE),MATCH($Y686,AS$7:$AV$7,FALSE))</f>
        <v>8</v>
      </c>
      <c r="AA686" s="92" t="s">
        <v>254</v>
      </c>
      <c r="AB686" s="92" t="s">
        <v>255</v>
      </c>
      <c r="AC686" s="92" t="s">
        <v>255</v>
      </c>
      <c r="AD686" s="113" t="s">
        <v>255</v>
      </c>
      <c r="AE686" s="113" t="s">
        <v>296</v>
      </c>
      <c r="AF686" s="113" t="s">
        <v>255</v>
      </c>
      <c r="AG6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686" s="109" t="s">
        <v>259</v>
      </c>
      <c r="AI686" s="113" t="s">
        <v>53</v>
      </c>
      <c r="AJ686" s="113" t="s">
        <v>6</v>
      </c>
      <c r="AK686" s="114" t="s">
        <v>201</v>
      </c>
      <c r="AL686" s="92">
        <f t="shared" si="22"/>
        <v>4</v>
      </c>
      <c r="AM6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86" s="118"/>
      <c r="AO686" s="115" t="str">
        <f t="shared" si="23"/>
        <v>SI</v>
      </c>
      <c r="AP68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86" s="92" t="e" vm="14">
        <f>_xlfn.XLOOKUP(año24[[#This Row],[VALORACION DEL RIESGO RESULTANTE CON CONTROLES (Riesgo residual) - INTERPRETACIÓN DEL RIESGO]], Nivel[Calsificación], Nivel[Imagen])</f>
        <v>#VALUE!</v>
      </c>
    </row>
    <row r="687" spans="2:43" ht="132.6" x14ac:dyDescent="0.2">
      <c r="B687" s="92">
        <v>678</v>
      </c>
      <c r="C687" s="92">
        <v>2024</v>
      </c>
      <c r="D687" s="92" t="s">
        <v>244</v>
      </c>
      <c r="E687" s="109" t="s">
        <v>183</v>
      </c>
      <c r="F687" s="109" t="s">
        <v>691</v>
      </c>
      <c r="G687" s="109" t="s">
        <v>427</v>
      </c>
      <c r="H687" s="92" t="s">
        <v>288</v>
      </c>
      <c r="I687" s="92" t="s">
        <v>70</v>
      </c>
      <c r="J687" s="92" t="e" vm="13">
        <f>_xlfn.XLOOKUP(año24[[#This Row],[PELIGRO -Tipo]], Tabla12[Calsificación], Tabla12[Imagen])</f>
        <v>#VALUE!</v>
      </c>
      <c r="K687" s="92" t="s">
        <v>103</v>
      </c>
      <c r="L687" s="92" t="s">
        <v>128</v>
      </c>
      <c r="M687" s="112" t="s">
        <v>249</v>
      </c>
      <c r="N687" s="112" t="s">
        <v>250</v>
      </c>
      <c r="O687" s="112">
        <v>2</v>
      </c>
      <c r="P687" s="112">
        <v>50</v>
      </c>
      <c r="Q687" s="112">
        <v>2</v>
      </c>
      <c r="R687" s="112">
        <v>8</v>
      </c>
      <c r="S687" s="92" t="s">
        <v>138</v>
      </c>
      <c r="T687" s="92" t="s">
        <v>289</v>
      </c>
      <c r="U687" s="92" t="s">
        <v>290</v>
      </c>
      <c r="V687" s="113" t="s">
        <v>291</v>
      </c>
      <c r="W687" s="113" t="s">
        <v>51</v>
      </c>
      <c r="X687" s="113" t="s">
        <v>6</v>
      </c>
      <c r="Y687" s="114" t="s">
        <v>201</v>
      </c>
      <c r="Z687" s="92">
        <f>INDEX($AS$3:$AV$6,MATCH($W687,$AR$3:$AR$6,FALSE),MATCH($Y687,AS$7:$AV$7,FALSE))</f>
        <v>8</v>
      </c>
      <c r="AA687" s="92" t="s">
        <v>254</v>
      </c>
      <c r="AB687" s="92" t="s">
        <v>255</v>
      </c>
      <c r="AC687" s="92" t="s">
        <v>255</v>
      </c>
      <c r="AD687" s="113" t="s">
        <v>255</v>
      </c>
      <c r="AE687" s="113" t="s">
        <v>292</v>
      </c>
      <c r="AF687" s="113" t="s">
        <v>258</v>
      </c>
      <c r="AG6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87" s="109" t="s">
        <v>259</v>
      </c>
      <c r="AI687" s="113" t="s">
        <v>51</v>
      </c>
      <c r="AJ687" s="113" t="s">
        <v>6</v>
      </c>
      <c r="AK687" s="114" t="s">
        <v>46</v>
      </c>
      <c r="AL687" s="92">
        <f t="shared" si="22"/>
        <v>4</v>
      </c>
      <c r="AM6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87" s="118"/>
      <c r="AO687" s="115" t="str">
        <f t="shared" si="23"/>
        <v>SI</v>
      </c>
      <c r="AP68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87" s="92" t="e" vm="14">
        <f>_xlfn.XLOOKUP(año24[[#This Row],[VALORACION DEL RIESGO RESULTANTE CON CONTROLES (Riesgo residual) - INTERPRETACIÓN DEL RIESGO]], Nivel[Calsificación], Nivel[Imagen])</f>
        <v>#VALUE!</v>
      </c>
    </row>
    <row r="688" spans="2:43" ht="102" x14ac:dyDescent="0.2">
      <c r="B688" s="92">
        <v>679</v>
      </c>
      <c r="C688" s="92">
        <v>2024</v>
      </c>
      <c r="D688" s="92" t="s">
        <v>244</v>
      </c>
      <c r="E688" s="109" t="s">
        <v>183</v>
      </c>
      <c r="F688" s="109" t="s">
        <v>698</v>
      </c>
      <c r="G688" s="109" t="s">
        <v>699</v>
      </c>
      <c r="H688" s="92" t="s">
        <v>700</v>
      </c>
      <c r="I688" s="92" t="s">
        <v>67</v>
      </c>
      <c r="J688" s="92" t="e" vm="18">
        <f>_xlfn.XLOOKUP(año24[[#This Row],[PELIGRO -Tipo]], Tabla12[Calsificación], Tabla12[Imagen])</f>
        <v>#VALUE!</v>
      </c>
      <c r="K688" s="92" t="s">
        <v>100</v>
      </c>
      <c r="L688" s="92" t="s">
        <v>130</v>
      </c>
      <c r="M688" s="112" t="s">
        <v>249</v>
      </c>
      <c r="N688" s="112" t="s">
        <v>250</v>
      </c>
      <c r="O688" s="112">
        <v>2</v>
      </c>
      <c r="P688" s="112">
        <v>0</v>
      </c>
      <c r="Q688" s="112">
        <v>2</v>
      </c>
      <c r="R688" s="112">
        <v>8</v>
      </c>
      <c r="S688" s="92" t="s">
        <v>138</v>
      </c>
      <c r="T688" s="92" t="s">
        <v>273</v>
      </c>
      <c r="U688" s="92" t="s">
        <v>274</v>
      </c>
      <c r="V688" s="113" t="s">
        <v>275</v>
      </c>
      <c r="W688" s="113" t="s">
        <v>53</v>
      </c>
      <c r="X688" s="113" t="s">
        <v>6</v>
      </c>
      <c r="Y688" s="114" t="s">
        <v>40</v>
      </c>
      <c r="Z688" s="92">
        <f>INDEX($AS$3:$AV$6,MATCH($W688,$AR$3:$AR$6,FALSE),MATCH($Y688,AS$7:$AV$7,FALSE))</f>
        <v>6</v>
      </c>
      <c r="AA688" s="92" t="s">
        <v>254</v>
      </c>
      <c r="AB688" s="92" t="s">
        <v>255</v>
      </c>
      <c r="AC688" s="92" t="s">
        <v>255</v>
      </c>
      <c r="AD688" s="113" t="s">
        <v>255</v>
      </c>
      <c r="AE688" s="113" t="s">
        <v>276</v>
      </c>
      <c r="AF688" s="113" t="s">
        <v>258</v>
      </c>
      <c r="AG6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688" s="109" t="s">
        <v>259</v>
      </c>
      <c r="AI688" s="113" t="s">
        <v>53</v>
      </c>
      <c r="AJ688" s="113" t="s">
        <v>6</v>
      </c>
      <c r="AK688" s="114" t="s">
        <v>201</v>
      </c>
      <c r="AL688" s="92">
        <f t="shared" si="22"/>
        <v>4</v>
      </c>
      <c r="AM6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88" s="118"/>
      <c r="AO688" s="115" t="str">
        <f t="shared" si="23"/>
        <v>SI</v>
      </c>
      <c r="AP68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88" s="92" t="e" vm="14">
        <f>_xlfn.XLOOKUP(año24[[#This Row],[VALORACION DEL RIESGO RESULTANTE CON CONTROLES (Riesgo residual) - INTERPRETACIÓN DEL RIESGO]], Nivel[Calsificación], Nivel[Imagen])</f>
        <v>#VALUE!</v>
      </c>
    </row>
    <row r="689" spans="2:43" ht="91.8" x14ac:dyDescent="0.2">
      <c r="B689" s="92">
        <v>680</v>
      </c>
      <c r="C689" s="92">
        <v>2024</v>
      </c>
      <c r="D689" s="92" t="s">
        <v>244</v>
      </c>
      <c r="E689" s="109" t="s">
        <v>183</v>
      </c>
      <c r="F689" s="109" t="s">
        <v>698</v>
      </c>
      <c r="G689" s="109" t="s">
        <v>699</v>
      </c>
      <c r="H689" s="92" t="s">
        <v>285</v>
      </c>
      <c r="I689" s="92" t="s">
        <v>65</v>
      </c>
      <c r="J689" s="92" t="e" vm="20">
        <f>_xlfn.XLOOKUP(año24[[#This Row],[PELIGRO -Tipo]], Tabla12[Calsificación], Tabla12[Imagen])</f>
        <v>#VALUE!</v>
      </c>
      <c r="K689" s="92" t="s">
        <v>74</v>
      </c>
      <c r="L689" s="92" t="s">
        <v>129</v>
      </c>
      <c r="M689" s="112" t="s">
        <v>249</v>
      </c>
      <c r="N689" s="112" t="s">
        <v>250</v>
      </c>
      <c r="O689" s="112">
        <v>2</v>
      </c>
      <c r="P689" s="112">
        <v>0</v>
      </c>
      <c r="Q689" s="112">
        <v>2</v>
      </c>
      <c r="R689" s="112">
        <v>8</v>
      </c>
      <c r="S689" s="92" t="s">
        <v>138</v>
      </c>
      <c r="T689" s="92"/>
      <c r="U689" s="92"/>
      <c r="V689" s="113" t="s">
        <v>286</v>
      </c>
      <c r="W689" s="113" t="s">
        <v>53</v>
      </c>
      <c r="X689" s="113" t="s">
        <v>6</v>
      </c>
      <c r="Y689" s="114" t="s">
        <v>40</v>
      </c>
      <c r="Z689" s="92">
        <f>INDEX($AS$3:$AV$6,MATCH($W689,$AR$3:$AR$6,FALSE),MATCH($Y689,AS$7:$AV$7,FALSE))</f>
        <v>6</v>
      </c>
      <c r="AA689" s="92" t="s">
        <v>254</v>
      </c>
      <c r="AB689" s="92" t="s">
        <v>255</v>
      </c>
      <c r="AC689" s="92" t="s">
        <v>255</v>
      </c>
      <c r="AD689" s="113"/>
      <c r="AE689" s="113" t="s">
        <v>287</v>
      </c>
      <c r="AF689" s="113" t="s">
        <v>258</v>
      </c>
      <c r="AG6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89" s="109" t="s">
        <v>259</v>
      </c>
      <c r="AI689" s="113" t="s">
        <v>53</v>
      </c>
      <c r="AJ689" s="113" t="s">
        <v>6</v>
      </c>
      <c r="AK689" s="114" t="s">
        <v>201</v>
      </c>
      <c r="AL689" s="92">
        <f t="shared" si="22"/>
        <v>4</v>
      </c>
      <c r="AM6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89" s="118"/>
      <c r="AO689" s="115" t="str">
        <f t="shared" si="23"/>
        <v>SI</v>
      </c>
      <c r="AP68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89" s="92" t="e" vm="14">
        <f>_xlfn.XLOOKUP(año24[[#This Row],[VALORACION DEL RIESGO RESULTANTE CON CONTROLES (Riesgo residual) - INTERPRETACIÓN DEL RIESGO]], Nivel[Calsificación], Nivel[Imagen])</f>
        <v>#VALUE!</v>
      </c>
    </row>
    <row r="690" spans="2:43" ht="81.599999999999994" x14ac:dyDescent="0.2">
      <c r="B690" s="92">
        <v>681</v>
      </c>
      <c r="C690" s="92">
        <v>2024</v>
      </c>
      <c r="D690" s="92" t="s">
        <v>244</v>
      </c>
      <c r="E690" s="109" t="s">
        <v>183</v>
      </c>
      <c r="F690" s="109" t="s">
        <v>698</v>
      </c>
      <c r="G690" s="109" t="s">
        <v>699</v>
      </c>
      <c r="H690" s="92" t="s">
        <v>277</v>
      </c>
      <c r="I690" s="92" t="s">
        <v>68</v>
      </c>
      <c r="J690" s="92" t="e" vm="17">
        <f>_xlfn.XLOOKUP(año24[[#This Row],[PELIGRO -Tipo]], Tabla12[Calsificación], Tabla12[Imagen])</f>
        <v>#VALUE!</v>
      </c>
      <c r="K690" s="92" t="s">
        <v>85</v>
      </c>
      <c r="L690" s="92" t="s">
        <v>129</v>
      </c>
      <c r="M690" s="112" t="s">
        <v>249</v>
      </c>
      <c r="N690" s="112" t="s">
        <v>250</v>
      </c>
      <c r="O690" s="112">
        <v>2</v>
      </c>
      <c r="P690" s="112">
        <v>0</v>
      </c>
      <c r="Q690" s="112">
        <v>2</v>
      </c>
      <c r="R690" s="112">
        <v>8</v>
      </c>
      <c r="S690" s="92" t="s">
        <v>138</v>
      </c>
      <c r="T690" s="92" t="s">
        <v>267</v>
      </c>
      <c r="U690" s="92" t="s">
        <v>268</v>
      </c>
      <c r="V690" s="113" t="s">
        <v>269</v>
      </c>
      <c r="W690" s="113" t="s">
        <v>53</v>
      </c>
      <c r="X690" s="113" t="s">
        <v>6</v>
      </c>
      <c r="Y690" s="114" t="s">
        <v>201</v>
      </c>
      <c r="Z690" s="92">
        <f>INDEX($AS$3:$AV$6,MATCH($W690,$AR$3:$AR$6,FALSE),MATCH($Y690,AS$7:$AV$7,FALSE))</f>
        <v>4</v>
      </c>
      <c r="AA690" s="92" t="s">
        <v>254</v>
      </c>
      <c r="AB690" s="92" t="s">
        <v>255</v>
      </c>
      <c r="AC690" s="92" t="s">
        <v>255</v>
      </c>
      <c r="AD690" s="113" t="s">
        <v>255</v>
      </c>
      <c r="AE690" s="113" t="s">
        <v>270</v>
      </c>
      <c r="AF690" s="113" t="s">
        <v>255</v>
      </c>
      <c r="AG6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90" s="109" t="s">
        <v>259</v>
      </c>
      <c r="AI690" s="113" t="s">
        <v>54</v>
      </c>
      <c r="AJ690" s="113" t="s">
        <v>6</v>
      </c>
      <c r="AK690" s="114" t="s">
        <v>201</v>
      </c>
      <c r="AL690" s="92">
        <f t="shared" si="22"/>
        <v>2</v>
      </c>
      <c r="AM6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90" s="118"/>
      <c r="AO690" s="115" t="str">
        <f t="shared" si="23"/>
        <v>SI</v>
      </c>
      <c r="AP69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90" s="92" t="e" vm="16">
        <f>_xlfn.XLOOKUP(año24[[#This Row],[VALORACION DEL RIESGO RESULTANTE CON CONTROLES (Riesgo residual) - INTERPRETACIÓN DEL RIESGO]], Nivel[Calsificación], Nivel[Imagen])</f>
        <v>#VALUE!</v>
      </c>
    </row>
    <row r="691" spans="2:43" ht="132.6" x14ac:dyDescent="0.2">
      <c r="B691" s="92">
        <v>682</v>
      </c>
      <c r="C691" s="92">
        <v>2024</v>
      </c>
      <c r="D691" s="92" t="s">
        <v>244</v>
      </c>
      <c r="E691" s="109" t="s">
        <v>183</v>
      </c>
      <c r="F691" s="109" t="s">
        <v>698</v>
      </c>
      <c r="G691" s="109" t="s">
        <v>699</v>
      </c>
      <c r="H691" s="92" t="s">
        <v>288</v>
      </c>
      <c r="I691" s="92" t="s">
        <v>70</v>
      </c>
      <c r="J691" s="92" t="e" vm="13">
        <f>_xlfn.XLOOKUP(año24[[#This Row],[PELIGRO -Tipo]], Tabla12[Calsificación], Tabla12[Imagen])</f>
        <v>#VALUE!</v>
      </c>
      <c r="K691" s="92" t="s">
        <v>103</v>
      </c>
      <c r="L691" s="92" t="s">
        <v>128</v>
      </c>
      <c r="M691" s="112" t="s">
        <v>249</v>
      </c>
      <c r="N691" s="112" t="s">
        <v>250</v>
      </c>
      <c r="O691" s="112">
        <v>2</v>
      </c>
      <c r="P691" s="112">
        <v>0</v>
      </c>
      <c r="Q691" s="112">
        <v>2</v>
      </c>
      <c r="R691" s="112">
        <v>8</v>
      </c>
      <c r="S691" s="92" t="s">
        <v>138</v>
      </c>
      <c r="T691" s="92" t="s">
        <v>289</v>
      </c>
      <c r="U691" s="92" t="s">
        <v>290</v>
      </c>
      <c r="V691" s="113" t="s">
        <v>291</v>
      </c>
      <c r="W691" s="113" t="s">
        <v>51</v>
      </c>
      <c r="X691" s="113" t="s">
        <v>6</v>
      </c>
      <c r="Y691" s="114" t="s">
        <v>201</v>
      </c>
      <c r="Z691" s="92">
        <f>INDEX($AS$3:$AV$6,MATCH($W691,$AR$3:$AR$6,FALSE),MATCH($Y691,AS$7:$AV$7,FALSE))</f>
        <v>8</v>
      </c>
      <c r="AA691" s="92" t="s">
        <v>254</v>
      </c>
      <c r="AB691" s="92" t="s">
        <v>255</v>
      </c>
      <c r="AC691" s="92" t="s">
        <v>255</v>
      </c>
      <c r="AD691" s="113" t="s">
        <v>255</v>
      </c>
      <c r="AE691" s="113" t="s">
        <v>292</v>
      </c>
      <c r="AF691" s="113" t="s">
        <v>258</v>
      </c>
      <c r="AG6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691" s="109" t="s">
        <v>259</v>
      </c>
      <c r="AI691" s="113" t="s">
        <v>51</v>
      </c>
      <c r="AJ691" s="113" t="s">
        <v>6</v>
      </c>
      <c r="AK691" s="114" t="s">
        <v>46</v>
      </c>
      <c r="AL691" s="92">
        <f t="shared" si="22"/>
        <v>4</v>
      </c>
      <c r="AM6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91" s="118"/>
      <c r="AO691" s="115" t="str">
        <f t="shared" si="23"/>
        <v>SI</v>
      </c>
      <c r="AP69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91" s="92" t="e" vm="14">
        <f>_xlfn.XLOOKUP(año24[[#This Row],[VALORACION DEL RIESGO RESULTANTE CON CONTROLES (Riesgo residual) - INTERPRETACIÓN DEL RIESGO]], Nivel[Calsificación], Nivel[Imagen])</f>
        <v>#VALUE!</v>
      </c>
    </row>
    <row r="692" spans="2:43" ht="81.599999999999994" x14ac:dyDescent="0.2">
      <c r="B692" s="92">
        <v>683</v>
      </c>
      <c r="C692" s="92">
        <v>2024</v>
      </c>
      <c r="D692" s="92" t="s">
        <v>244</v>
      </c>
      <c r="E692" s="109" t="s">
        <v>183</v>
      </c>
      <c r="F692" s="109" t="s">
        <v>698</v>
      </c>
      <c r="G692" s="109" t="s">
        <v>699</v>
      </c>
      <c r="H692" s="92" t="s">
        <v>266</v>
      </c>
      <c r="I692" s="92" t="s">
        <v>68</v>
      </c>
      <c r="J692" s="92" t="e" vm="17">
        <f>_xlfn.XLOOKUP(año24[[#This Row],[PELIGRO -Tipo]], Tabla12[Calsificación], Tabla12[Imagen])</f>
        <v>#VALUE!</v>
      </c>
      <c r="K692" s="92" t="s">
        <v>101</v>
      </c>
      <c r="L692" s="92" t="s">
        <v>129</v>
      </c>
      <c r="M692" s="112" t="s">
        <v>249</v>
      </c>
      <c r="N692" s="112" t="s">
        <v>250</v>
      </c>
      <c r="O692" s="112">
        <v>2</v>
      </c>
      <c r="P692" s="112">
        <v>0</v>
      </c>
      <c r="Q692" s="112">
        <v>2</v>
      </c>
      <c r="R692" s="112">
        <v>8</v>
      </c>
      <c r="S692" s="92" t="s">
        <v>138</v>
      </c>
      <c r="T692" s="92" t="s">
        <v>267</v>
      </c>
      <c r="U692" s="92" t="s">
        <v>268</v>
      </c>
      <c r="V692" s="113" t="s">
        <v>269</v>
      </c>
      <c r="W692" s="113" t="s">
        <v>53</v>
      </c>
      <c r="X692" s="113" t="s">
        <v>6</v>
      </c>
      <c r="Y692" s="114" t="s">
        <v>201</v>
      </c>
      <c r="Z692" s="92">
        <f>INDEX($AS$3:$AV$6,MATCH($W692,$AR$3:$AR$6,FALSE),MATCH($Y692,AS$7:$AV$7,FALSE))</f>
        <v>4</v>
      </c>
      <c r="AA692" s="92" t="s">
        <v>254</v>
      </c>
      <c r="AB692" s="92" t="s">
        <v>255</v>
      </c>
      <c r="AC692" s="92" t="s">
        <v>255</v>
      </c>
      <c r="AD692" s="113" t="s">
        <v>255</v>
      </c>
      <c r="AE692" s="113" t="s">
        <v>270</v>
      </c>
      <c r="AF692" s="113" t="s">
        <v>255</v>
      </c>
      <c r="AG6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92" s="109" t="s">
        <v>259</v>
      </c>
      <c r="AI692" s="113" t="s">
        <v>54</v>
      </c>
      <c r="AJ692" s="113" t="s">
        <v>6</v>
      </c>
      <c r="AK692" s="114" t="s">
        <v>201</v>
      </c>
      <c r="AL692" s="92">
        <f t="shared" si="22"/>
        <v>2</v>
      </c>
      <c r="AM6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92" s="118"/>
      <c r="AO692" s="115" t="str">
        <f t="shared" si="23"/>
        <v>SI</v>
      </c>
      <c r="AP69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92" s="92" t="e" vm="16">
        <f>_xlfn.XLOOKUP(año24[[#This Row],[VALORACION DEL RIESGO RESULTANTE CON CONTROLES (Riesgo residual) - INTERPRETACIÓN DEL RIESGO]], Nivel[Calsificación], Nivel[Imagen])</f>
        <v>#VALUE!</v>
      </c>
    </row>
    <row r="693" spans="2:43" ht="81.599999999999994" x14ac:dyDescent="0.2">
      <c r="B693" s="92">
        <v>684</v>
      </c>
      <c r="C693" s="92">
        <v>2024</v>
      </c>
      <c r="D693" s="92" t="s">
        <v>244</v>
      </c>
      <c r="E693" s="109" t="s">
        <v>183</v>
      </c>
      <c r="F693" s="109" t="s">
        <v>698</v>
      </c>
      <c r="G693" s="109" t="s">
        <v>699</v>
      </c>
      <c r="H693" s="92" t="s">
        <v>271</v>
      </c>
      <c r="I693" s="92" t="s">
        <v>68</v>
      </c>
      <c r="J693" s="92" t="e" vm="17">
        <f>_xlfn.XLOOKUP(año24[[#This Row],[PELIGRO -Tipo]], Tabla12[Calsificación], Tabla12[Imagen])</f>
        <v>#VALUE!</v>
      </c>
      <c r="K693" s="92" t="s">
        <v>93</v>
      </c>
      <c r="L693" s="92" t="s">
        <v>129</v>
      </c>
      <c r="M693" s="112" t="s">
        <v>249</v>
      </c>
      <c r="N693" s="112" t="s">
        <v>250</v>
      </c>
      <c r="O693" s="112">
        <v>2</v>
      </c>
      <c r="P693" s="112">
        <v>0</v>
      </c>
      <c r="Q693" s="112">
        <v>2</v>
      </c>
      <c r="R693" s="112">
        <v>8</v>
      </c>
      <c r="S693" s="92" t="s">
        <v>138</v>
      </c>
      <c r="T693" s="92" t="s">
        <v>267</v>
      </c>
      <c r="U693" s="92" t="s">
        <v>268</v>
      </c>
      <c r="V693" s="113" t="s">
        <v>269</v>
      </c>
      <c r="W693" s="113" t="s">
        <v>53</v>
      </c>
      <c r="X693" s="113" t="s">
        <v>6</v>
      </c>
      <c r="Y693" s="114" t="s">
        <v>201</v>
      </c>
      <c r="Z693" s="92">
        <f>INDEX($AS$3:$AV$6,MATCH($W693,$AR$3:$AR$6,FALSE),MATCH($Y693,AS$7:$AV$7,FALSE))</f>
        <v>4</v>
      </c>
      <c r="AA693" s="92" t="s">
        <v>254</v>
      </c>
      <c r="AB693" s="92" t="s">
        <v>255</v>
      </c>
      <c r="AC693" s="92" t="s">
        <v>255</v>
      </c>
      <c r="AD693" s="113" t="s">
        <v>255</v>
      </c>
      <c r="AE693" s="113" t="s">
        <v>270</v>
      </c>
      <c r="AF693" s="113" t="s">
        <v>255</v>
      </c>
      <c r="AG6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93" s="109" t="s">
        <v>259</v>
      </c>
      <c r="AI693" s="113" t="s">
        <v>54</v>
      </c>
      <c r="AJ693" s="113" t="s">
        <v>6</v>
      </c>
      <c r="AK693" s="114" t="s">
        <v>201</v>
      </c>
      <c r="AL693" s="92">
        <f t="shared" si="22"/>
        <v>2</v>
      </c>
      <c r="AM6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93" s="118"/>
      <c r="AO693" s="115" t="str">
        <f t="shared" si="23"/>
        <v>SI</v>
      </c>
      <c r="AP69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93" s="92" t="e" vm="16">
        <f>_xlfn.XLOOKUP(año24[[#This Row],[VALORACION DEL RIESGO RESULTANTE CON CONTROLES (Riesgo residual) - INTERPRETACIÓN DEL RIESGO]], Nivel[Calsificación], Nivel[Imagen])</f>
        <v>#VALUE!</v>
      </c>
    </row>
    <row r="694" spans="2:43" ht="102" x14ac:dyDescent="0.2">
      <c r="B694" s="92">
        <v>685</v>
      </c>
      <c r="C694" s="92">
        <v>2024</v>
      </c>
      <c r="D694" s="92" t="s">
        <v>244</v>
      </c>
      <c r="E694" s="109" t="s">
        <v>183</v>
      </c>
      <c r="F694" s="109" t="s">
        <v>698</v>
      </c>
      <c r="G694" s="109" t="s">
        <v>699</v>
      </c>
      <c r="H694" s="92" t="s">
        <v>272</v>
      </c>
      <c r="I694" s="92" t="s">
        <v>67</v>
      </c>
      <c r="J694" s="92" t="e" vm="18">
        <f>_xlfn.XLOOKUP(año24[[#This Row],[PELIGRO -Tipo]], Tabla12[Calsificación], Tabla12[Imagen])</f>
        <v>#VALUE!</v>
      </c>
      <c r="K694" s="92" t="s">
        <v>100</v>
      </c>
      <c r="L694" s="92" t="s">
        <v>130</v>
      </c>
      <c r="M694" s="112" t="s">
        <v>249</v>
      </c>
      <c r="N694" s="112" t="s">
        <v>250</v>
      </c>
      <c r="O694" s="112">
        <v>2</v>
      </c>
      <c r="P694" s="112">
        <v>0</v>
      </c>
      <c r="Q694" s="112">
        <v>2</v>
      </c>
      <c r="R694" s="112">
        <v>8</v>
      </c>
      <c r="S694" s="92" t="s">
        <v>138</v>
      </c>
      <c r="T694" s="92" t="s">
        <v>273</v>
      </c>
      <c r="U694" s="92" t="s">
        <v>274</v>
      </c>
      <c r="V694" s="113" t="s">
        <v>275</v>
      </c>
      <c r="W694" s="113" t="s">
        <v>53</v>
      </c>
      <c r="X694" s="113" t="s">
        <v>6</v>
      </c>
      <c r="Y694" s="114" t="s">
        <v>40</v>
      </c>
      <c r="Z694" s="92">
        <f>INDEX($AS$3:$AV$6,MATCH($W694,$AR$3:$AR$6,FALSE),MATCH($Y694,AS$7:$AV$7,FALSE))</f>
        <v>6</v>
      </c>
      <c r="AA694" s="92" t="s">
        <v>254</v>
      </c>
      <c r="AB694" s="92" t="s">
        <v>255</v>
      </c>
      <c r="AC694" s="92" t="s">
        <v>255</v>
      </c>
      <c r="AD694" s="113" t="s">
        <v>255</v>
      </c>
      <c r="AE694" s="113" t="s">
        <v>276</v>
      </c>
      <c r="AF694" s="113" t="s">
        <v>258</v>
      </c>
      <c r="AG6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694" s="109" t="s">
        <v>259</v>
      </c>
      <c r="AI694" s="113" t="s">
        <v>53</v>
      </c>
      <c r="AJ694" s="113" t="s">
        <v>6</v>
      </c>
      <c r="AK694" s="114" t="s">
        <v>201</v>
      </c>
      <c r="AL694" s="92">
        <f t="shared" si="22"/>
        <v>4</v>
      </c>
      <c r="AM6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94" s="118"/>
      <c r="AO694" s="115" t="str">
        <f t="shared" si="23"/>
        <v>SI</v>
      </c>
      <c r="AP69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694" s="92" t="e" vm="14">
        <f>_xlfn.XLOOKUP(año24[[#This Row],[VALORACION DEL RIESGO RESULTANTE CON CONTROLES (Riesgo residual) - INTERPRETACIÓN DEL RIESGO]], Nivel[Calsificación], Nivel[Imagen])</f>
        <v>#VALUE!</v>
      </c>
    </row>
    <row r="695" spans="2:43" ht="61.2" x14ac:dyDescent="0.2">
      <c r="B695" s="92">
        <v>686</v>
      </c>
      <c r="C695" s="92">
        <v>2024</v>
      </c>
      <c r="D695" s="92" t="s">
        <v>244</v>
      </c>
      <c r="E695" s="109" t="s">
        <v>183</v>
      </c>
      <c r="F695" s="109" t="s">
        <v>701</v>
      </c>
      <c r="G695" s="109" t="s">
        <v>699</v>
      </c>
      <c r="H695" s="92" t="s">
        <v>702</v>
      </c>
      <c r="I695" s="92" t="s">
        <v>70</v>
      </c>
      <c r="J695" s="92" t="e" vm="13">
        <f>_xlfn.XLOOKUP(año24[[#This Row],[PELIGRO -Tipo]], Tabla12[Calsificación], Tabla12[Imagen])</f>
        <v>#VALUE!</v>
      </c>
      <c r="K695" s="92" t="s">
        <v>95</v>
      </c>
      <c r="L695" s="92" t="s">
        <v>128</v>
      </c>
      <c r="M695" s="112" t="s">
        <v>249</v>
      </c>
      <c r="N695" s="112" t="s">
        <v>250</v>
      </c>
      <c r="O695" s="112">
        <v>2</v>
      </c>
      <c r="P695" s="112">
        <v>0</v>
      </c>
      <c r="Q695" s="112">
        <v>2</v>
      </c>
      <c r="R695" s="112">
        <v>8</v>
      </c>
      <c r="S695" s="92" t="s">
        <v>138</v>
      </c>
      <c r="T695" s="92"/>
      <c r="U695" s="92" t="s">
        <v>255</v>
      </c>
      <c r="V695" s="113" t="s">
        <v>665</v>
      </c>
      <c r="W695" s="113" t="s">
        <v>51</v>
      </c>
      <c r="X695" s="113" t="s">
        <v>6</v>
      </c>
      <c r="Y695" s="114" t="s">
        <v>201</v>
      </c>
      <c r="Z695" s="92">
        <f>INDEX($AS$3:$AV$6,MATCH($W695,$AR$3:$AR$6,FALSE),MATCH($Y695,AS$7:$AV$7,FALSE))</f>
        <v>8</v>
      </c>
      <c r="AA695" s="92" t="s">
        <v>254</v>
      </c>
      <c r="AB695" s="92" t="s">
        <v>255</v>
      </c>
      <c r="AC695" s="92" t="s">
        <v>255</v>
      </c>
      <c r="AD695" s="113" t="s">
        <v>255</v>
      </c>
      <c r="AE695" s="113" t="s">
        <v>703</v>
      </c>
      <c r="AF695" s="113" t="s">
        <v>258</v>
      </c>
      <c r="AG6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Inspecciones Planeadas                                                                                                                                                                                                  Safety TourControles de EPP; Ver matriz de EPP
</v>
      </c>
      <c r="AH695" s="109" t="s">
        <v>259</v>
      </c>
      <c r="AI695" s="113" t="s">
        <v>53</v>
      </c>
      <c r="AJ695" s="113" t="s">
        <v>6</v>
      </c>
      <c r="AK695" s="114" t="s">
        <v>201</v>
      </c>
      <c r="AL695" s="92">
        <f t="shared" si="22"/>
        <v>4</v>
      </c>
      <c r="AM6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95" s="118"/>
      <c r="AO695" s="115" t="str">
        <f t="shared" si="23"/>
        <v>SI</v>
      </c>
      <c r="AP69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695" s="92" t="e" vm="14">
        <f>_xlfn.XLOOKUP(año24[[#This Row],[VALORACION DEL RIESGO RESULTANTE CON CONTROLES (Riesgo residual) - INTERPRETACIÓN DEL RIESGO]], Nivel[Calsificación], Nivel[Imagen])</f>
        <v>#VALUE!</v>
      </c>
    </row>
    <row r="696" spans="2:43" ht="81.599999999999994" x14ac:dyDescent="0.2">
      <c r="B696" s="92">
        <v>687</v>
      </c>
      <c r="C696" s="92">
        <v>2024</v>
      </c>
      <c r="D696" s="92" t="s">
        <v>244</v>
      </c>
      <c r="E696" s="109" t="s">
        <v>183</v>
      </c>
      <c r="F696" s="109" t="s">
        <v>701</v>
      </c>
      <c r="G696" s="109" t="s">
        <v>699</v>
      </c>
      <c r="H696" s="92" t="s">
        <v>277</v>
      </c>
      <c r="I696" s="92" t="s">
        <v>68</v>
      </c>
      <c r="J696" s="92" t="e" vm="17">
        <f>_xlfn.XLOOKUP(año24[[#This Row],[PELIGRO -Tipo]], Tabla12[Calsificación], Tabla12[Imagen])</f>
        <v>#VALUE!</v>
      </c>
      <c r="K696" s="92" t="s">
        <v>85</v>
      </c>
      <c r="L696" s="92" t="s">
        <v>129</v>
      </c>
      <c r="M696" s="112" t="s">
        <v>249</v>
      </c>
      <c r="N696" s="112" t="s">
        <v>250</v>
      </c>
      <c r="O696" s="112">
        <v>2</v>
      </c>
      <c r="P696" s="112">
        <v>0</v>
      </c>
      <c r="Q696" s="112">
        <v>2</v>
      </c>
      <c r="R696" s="112">
        <v>8</v>
      </c>
      <c r="S696" s="92" t="s">
        <v>138</v>
      </c>
      <c r="T696" s="92" t="s">
        <v>267</v>
      </c>
      <c r="U696" s="92" t="s">
        <v>268</v>
      </c>
      <c r="V696" s="113" t="s">
        <v>269</v>
      </c>
      <c r="W696" s="113" t="s">
        <v>53</v>
      </c>
      <c r="X696" s="113" t="s">
        <v>6</v>
      </c>
      <c r="Y696" s="114" t="s">
        <v>201</v>
      </c>
      <c r="Z696" s="92">
        <f>INDEX($AS$3:$AV$6,MATCH($W696,$AR$3:$AR$6,FALSE),MATCH($Y696,AS$7:$AV$7,FALSE))</f>
        <v>4</v>
      </c>
      <c r="AA696" s="92" t="s">
        <v>254</v>
      </c>
      <c r="AB696" s="92" t="s">
        <v>255</v>
      </c>
      <c r="AC696" s="92" t="s">
        <v>255</v>
      </c>
      <c r="AD696" s="113" t="s">
        <v>255</v>
      </c>
      <c r="AE696" s="113" t="s">
        <v>270</v>
      </c>
      <c r="AF696" s="113" t="s">
        <v>255</v>
      </c>
      <c r="AG6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96" s="109" t="s">
        <v>259</v>
      </c>
      <c r="AI696" s="113" t="s">
        <v>54</v>
      </c>
      <c r="AJ696" s="113" t="s">
        <v>6</v>
      </c>
      <c r="AK696" s="114" t="s">
        <v>201</v>
      </c>
      <c r="AL696" s="92">
        <f t="shared" si="22"/>
        <v>2</v>
      </c>
      <c r="AM6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96" s="118"/>
      <c r="AO696" s="115" t="str">
        <f t="shared" si="23"/>
        <v>SI</v>
      </c>
      <c r="AP69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96" s="92" t="e" vm="16">
        <f>_xlfn.XLOOKUP(año24[[#This Row],[VALORACION DEL RIESGO RESULTANTE CON CONTROLES (Riesgo residual) - INTERPRETACIÓN DEL RIESGO]], Nivel[Calsificación], Nivel[Imagen])</f>
        <v>#VALUE!</v>
      </c>
    </row>
    <row r="697" spans="2:43" ht="91.8" x14ac:dyDescent="0.2">
      <c r="B697" s="92">
        <v>688</v>
      </c>
      <c r="C697" s="92">
        <v>2024</v>
      </c>
      <c r="D697" s="92" t="s">
        <v>244</v>
      </c>
      <c r="E697" s="109" t="s">
        <v>183</v>
      </c>
      <c r="F697" s="109" t="s">
        <v>701</v>
      </c>
      <c r="G697" s="109" t="s">
        <v>699</v>
      </c>
      <c r="H697" s="92" t="s">
        <v>285</v>
      </c>
      <c r="I697" s="92" t="s">
        <v>65</v>
      </c>
      <c r="J697" s="92" t="e" vm="20">
        <f>_xlfn.XLOOKUP(año24[[#This Row],[PELIGRO -Tipo]], Tabla12[Calsificación], Tabla12[Imagen])</f>
        <v>#VALUE!</v>
      </c>
      <c r="K697" s="92" t="s">
        <v>74</v>
      </c>
      <c r="L697" s="92" t="s">
        <v>129</v>
      </c>
      <c r="M697" s="112" t="s">
        <v>249</v>
      </c>
      <c r="N697" s="112" t="s">
        <v>250</v>
      </c>
      <c r="O697" s="112">
        <v>2</v>
      </c>
      <c r="P697" s="112">
        <v>0</v>
      </c>
      <c r="Q697" s="112">
        <v>2</v>
      </c>
      <c r="R697" s="112">
        <v>8</v>
      </c>
      <c r="S697" s="92" t="s">
        <v>138</v>
      </c>
      <c r="T697" s="92"/>
      <c r="U697" s="92"/>
      <c r="V697" s="113" t="s">
        <v>286</v>
      </c>
      <c r="W697" s="113" t="s">
        <v>53</v>
      </c>
      <c r="X697" s="113" t="s">
        <v>6</v>
      </c>
      <c r="Y697" s="114" t="s">
        <v>40</v>
      </c>
      <c r="Z697" s="92">
        <f>INDEX($AS$3:$AV$6,MATCH($W697,$AR$3:$AR$6,FALSE),MATCH($Y697,AS$7:$AV$7,FALSE))</f>
        <v>6</v>
      </c>
      <c r="AA697" s="92" t="s">
        <v>254</v>
      </c>
      <c r="AB697" s="92" t="s">
        <v>255</v>
      </c>
      <c r="AC697" s="92" t="s">
        <v>255</v>
      </c>
      <c r="AD697" s="113"/>
      <c r="AE697" s="113" t="s">
        <v>287</v>
      </c>
      <c r="AF697" s="113" t="s">
        <v>258</v>
      </c>
      <c r="AG6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697" s="109" t="s">
        <v>259</v>
      </c>
      <c r="AI697" s="113" t="s">
        <v>53</v>
      </c>
      <c r="AJ697" s="113" t="s">
        <v>6</v>
      </c>
      <c r="AK697" s="114" t="s">
        <v>201</v>
      </c>
      <c r="AL697" s="92">
        <f t="shared" si="22"/>
        <v>4</v>
      </c>
      <c r="AM6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697" s="118"/>
      <c r="AO697" s="115" t="str">
        <f t="shared" si="23"/>
        <v>SI</v>
      </c>
      <c r="AP69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697" s="92" t="e" vm="14">
        <f>_xlfn.XLOOKUP(año24[[#This Row],[VALORACION DEL RIESGO RESULTANTE CON CONTROLES (Riesgo residual) - INTERPRETACIÓN DEL RIESGO]], Nivel[Calsificación], Nivel[Imagen])</f>
        <v>#VALUE!</v>
      </c>
    </row>
    <row r="698" spans="2:43" ht="81.599999999999994" x14ac:dyDescent="0.2">
      <c r="B698" s="92">
        <v>689</v>
      </c>
      <c r="C698" s="92">
        <v>2024</v>
      </c>
      <c r="D698" s="92" t="s">
        <v>244</v>
      </c>
      <c r="E698" s="109" t="s">
        <v>183</v>
      </c>
      <c r="F698" s="109" t="s">
        <v>701</v>
      </c>
      <c r="G698" s="109" t="s">
        <v>699</v>
      </c>
      <c r="H698" s="92" t="s">
        <v>266</v>
      </c>
      <c r="I698" s="92" t="s">
        <v>68</v>
      </c>
      <c r="J698" s="92" t="e" vm="17">
        <f>_xlfn.XLOOKUP(año24[[#This Row],[PELIGRO -Tipo]], Tabla12[Calsificación], Tabla12[Imagen])</f>
        <v>#VALUE!</v>
      </c>
      <c r="K698" s="92" t="s">
        <v>101</v>
      </c>
      <c r="L698" s="92" t="s">
        <v>129</v>
      </c>
      <c r="M698" s="112" t="s">
        <v>249</v>
      </c>
      <c r="N698" s="112" t="s">
        <v>250</v>
      </c>
      <c r="O698" s="112">
        <v>2</v>
      </c>
      <c r="P698" s="112">
        <v>0</v>
      </c>
      <c r="Q698" s="112">
        <v>2</v>
      </c>
      <c r="R698" s="112">
        <v>8</v>
      </c>
      <c r="S698" s="92" t="s">
        <v>138</v>
      </c>
      <c r="T698" s="92" t="s">
        <v>267</v>
      </c>
      <c r="U698" s="92" t="s">
        <v>268</v>
      </c>
      <c r="V698" s="113" t="s">
        <v>269</v>
      </c>
      <c r="W698" s="113" t="s">
        <v>53</v>
      </c>
      <c r="X698" s="113" t="s">
        <v>6</v>
      </c>
      <c r="Y698" s="114" t="s">
        <v>201</v>
      </c>
      <c r="Z698" s="92">
        <f>INDEX($AS$3:$AV$6,MATCH($W698,$AR$3:$AR$6,FALSE),MATCH($Y698,AS$7:$AV$7,FALSE))</f>
        <v>4</v>
      </c>
      <c r="AA698" s="92" t="s">
        <v>254</v>
      </c>
      <c r="AB698" s="92" t="s">
        <v>255</v>
      </c>
      <c r="AC698" s="92" t="s">
        <v>255</v>
      </c>
      <c r="AD698" s="113" t="s">
        <v>255</v>
      </c>
      <c r="AE698" s="113" t="s">
        <v>270</v>
      </c>
      <c r="AF698" s="113" t="s">
        <v>255</v>
      </c>
      <c r="AG6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98" s="109" t="s">
        <v>259</v>
      </c>
      <c r="AI698" s="113" t="s">
        <v>54</v>
      </c>
      <c r="AJ698" s="113" t="s">
        <v>6</v>
      </c>
      <c r="AK698" s="114" t="s">
        <v>201</v>
      </c>
      <c r="AL698" s="92">
        <f t="shared" si="22"/>
        <v>2</v>
      </c>
      <c r="AM6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98" s="118"/>
      <c r="AO698" s="115" t="str">
        <f t="shared" si="23"/>
        <v>SI</v>
      </c>
      <c r="AP69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98" s="92" t="e" vm="16">
        <f>_xlfn.XLOOKUP(año24[[#This Row],[VALORACION DEL RIESGO RESULTANTE CON CONTROLES (Riesgo residual) - INTERPRETACIÓN DEL RIESGO]], Nivel[Calsificación], Nivel[Imagen])</f>
        <v>#VALUE!</v>
      </c>
    </row>
    <row r="699" spans="2:43" ht="81.599999999999994" x14ac:dyDescent="0.2">
      <c r="B699" s="92">
        <v>690</v>
      </c>
      <c r="C699" s="92">
        <v>2024</v>
      </c>
      <c r="D699" s="92" t="s">
        <v>244</v>
      </c>
      <c r="E699" s="109" t="s">
        <v>183</v>
      </c>
      <c r="F699" s="109" t="s">
        <v>701</v>
      </c>
      <c r="G699" s="109" t="s">
        <v>699</v>
      </c>
      <c r="H699" s="92" t="s">
        <v>271</v>
      </c>
      <c r="I699" s="92" t="s">
        <v>68</v>
      </c>
      <c r="J699" s="92" t="e" vm="17">
        <f>_xlfn.XLOOKUP(año24[[#This Row],[PELIGRO -Tipo]], Tabla12[Calsificación], Tabla12[Imagen])</f>
        <v>#VALUE!</v>
      </c>
      <c r="K699" s="92" t="s">
        <v>93</v>
      </c>
      <c r="L699" s="92" t="s">
        <v>129</v>
      </c>
      <c r="M699" s="112" t="s">
        <v>249</v>
      </c>
      <c r="N699" s="112" t="s">
        <v>250</v>
      </c>
      <c r="O699" s="112">
        <v>2</v>
      </c>
      <c r="P699" s="112">
        <v>0</v>
      </c>
      <c r="Q699" s="112">
        <v>2</v>
      </c>
      <c r="R699" s="112">
        <v>8</v>
      </c>
      <c r="S699" s="92" t="s">
        <v>138</v>
      </c>
      <c r="T699" s="92" t="s">
        <v>267</v>
      </c>
      <c r="U699" s="92" t="s">
        <v>268</v>
      </c>
      <c r="V699" s="113" t="s">
        <v>269</v>
      </c>
      <c r="W699" s="113" t="s">
        <v>53</v>
      </c>
      <c r="X699" s="113" t="s">
        <v>6</v>
      </c>
      <c r="Y699" s="114" t="s">
        <v>201</v>
      </c>
      <c r="Z699" s="92">
        <f>INDEX($AS$3:$AV$6,MATCH($W699,$AR$3:$AR$6,FALSE),MATCH($Y699,AS$7:$AV$7,FALSE))</f>
        <v>4</v>
      </c>
      <c r="AA699" s="92" t="s">
        <v>254</v>
      </c>
      <c r="AB699" s="92" t="s">
        <v>255</v>
      </c>
      <c r="AC699" s="92" t="s">
        <v>255</v>
      </c>
      <c r="AD699" s="113" t="s">
        <v>255</v>
      </c>
      <c r="AE699" s="113" t="s">
        <v>270</v>
      </c>
      <c r="AF699" s="113" t="s">
        <v>255</v>
      </c>
      <c r="AG6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699" s="109" t="s">
        <v>259</v>
      </c>
      <c r="AI699" s="113" t="s">
        <v>54</v>
      </c>
      <c r="AJ699" s="113" t="s">
        <v>6</v>
      </c>
      <c r="AK699" s="114" t="s">
        <v>201</v>
      </c>
      <c r="AL699" s="92">
        <f t="shared" si="22"/>
        <v>2</v>
      </c>
      <c r="AM6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699" s="118"/>
      <c r="AO699" s="115" t="str">
        <f t="shared" si="23"/>
        <v>SI</v>
      </c>
      <c r="AP69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699" s="92" t="e" vm="16">
        <f>_xlfn.XLOOKUP(año24[[#This Row],[VALORACION DEL RIESGO RESULTANTE CON CONTROLES (Riesgo residual) - INTERPRETACIÓN DEL RIESGO]], Nivel[Calsificación], Nivel[Imagen])</f>
        <v>#VALUE!</v>
      </c>
    </row>
    <row r="700" spans="2:43" ht="102" x14ac:dyDescent="0.2">
      <c r="B700" s="92">
        <v>691</v>
      </c>
      <c r="C700" s="92">
        <v>2024</v>
      </c>
      <c r="D700" s="92" t="s">
        <v>244</v>
      </c>
      <c r="E700" s="109" t="s">
        <v>183</v>
      </c>
      <c r="F700" s="109" t="s">
        <v>701</v>
      </c>
      <c r="G700" s="109" t="s">
        <v>699</v>
      </c>
      <c r="H700" s="92" t="s">
        <v>272</v>
      </c>
      <c r="I700" s="92" t="s">
        <v>67</v>
      </c>
      <c r="J700" s="92" t="e" vm="18">
        <f>_xlfn.XLOOKUP(año24[[#This Row],[PELIGRO -Tipo]], Tabla12[Calsificación], Tabla12[Imagen])</f>
        <v>#VALUE!</v>
      </c>
      <c r="K700" s="92" t="s">
        <v>100</v>
      </c>
      <c r="L700" s="92" t="s">
        <v>130</v>
      </c>
      <c r="M700" s="112" t="s">
        <v>249</v>
      </c>
      <c r="N700" s="112" t="s">
        <v>250</v>
      </c>
      <c r="O700" s="112">
        <v>2</v>
      </c>
      <c r="P700" s="112">
        <v>0</v>
      </c>
      <c r="Q700" s="112">
        <v>2</v>
      </c>
      <c r="R700" s="112">
        <v>8</v>
      </c>
      <c r="S700" s="92" t="s">
        <v>138</v>
      </c>
      <c r="T700" s="92" t="s">
        <v>273</v>
      </c>
      <c r="U700" s="92" t="s">
        <v>274</v>
      </c>
      <c r="V700" s="113" t="s">
        <v>275</v>
      </c>
      <c r="W700" s="113" t="s">
        <v>53</v>
      </c>
      <c r="X700" s="113" t="s">
        <v>6</v>
      </c>
      <c r="Y700" s="114" t="s">
        <v>40</v>
      </c>
      <c r="Z700" s="92">
        <f>INDEX($AS$3:$AV$6,MATCH($W700,$AR$3:$AR$6,FALSE),MATCH($Y700,AS$7:$AV$7,FALSE))</f>
        <v>6</v>
      </c>
      <c r="AA700" s="92" t="s">
        <v>254</v>
      </c>
      <c r="AB700" s="92" t="s">
        <v>255</v>
      </c>
      <c r="AC700" s="92" t="s">
        <v>255</v>
      </c>
      <c r="AD700" s="113" t="s">
        <v>255</v>
      </c>
      <c r="AE700" s="113" t="s">
        <v>276</v>
      </c>
      <c r="AF700" s="113" t="s">
        <v>258</v>
      </c>
      <c r="AG7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00" s="109" t="s">
        <v>259</v>
      </c>
      <c r="AI700" s="113" t="s">
        <v>53</v>
      </c>
      <c r="AJ700" s="113" t="s">
        <v>6</v>
      </c>
      <c r="AK700" s="114" t="s">
        <v>201</v>
      </c>
      <c r="AL700" s="92">
        <f t="shared" si="22"/>
        <v>4</v>
      </c>
      <c r="AM7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00" s="118"/>
      <c r="AO700" s="115" t="str">
        <f t="shared" si="23"/>
        <v>SI</v>
      </c>
      <c r="AP70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00" s="92" t="e" vm="14">
        <f>_xlfn.XLOOKUP(año24[[#This Row],[VALORACION DEL RIESGO RESULTANTE CON CONTROLES (Riesgo residual) - INTERPRETACIÓN DEL RIESGO]], Nivel[Calsificación], Nivel[Imagen])</f>
        <v>#VALUE!</v>
      </c>
    </row>
    <row r="701" spans="2:43" ht="132.6" x14ac:dyDescent="0.2">
      <c r="B701" s="92">
        <v>692</v>
      </c>
      <c r="C701" s="92">
        <v>2024</v>
      </c>
      <c r="D701" s="92" t="s">
        <v>244</v>
      </c>
      <c r="E701" s="109" t="s">
        <v>183</v>
      </c>
      <c r="F701" s="109" t="s">
        <v>701</v>
      </c>
      <c r="G701" s="109" t="s">
        <v>699</v>
      </c>
      <c r="H701" s="92" t="s">
        <v>288</v>
      </c>
      <c r="I701" s="92" t="s">
        <v>70</v>
      </c>
      <c r="J701" s="92" t="e" vm="13">
        <f>_xlfn.XLOOKUP(año24[[#This Row],[PELIGRO -Tipo]], Tabla12[Calsificación], Tabla12[Imagen])</f>
        <v>#VALUE!</v>
      </c>
      <c r="K701" s="92" t="s">
        <v>103</v>
      </c>
      <c r="L701" s="92" t="s">
        <v>128</v>
      </c>
      <c r="M701" s="112" t="s">
        <v>249</v>
      </c>
      <c r="N701" s="112" t="s">
        <v>250</v>
      </c>
      <c r="O701" s="112">
        <v>2</v>
      </c>
      <c r="P701" s="112">
        <v>0</v>
      </c>
      <c r="Q701" s="112">
        <v>2</v>
      </c>
      <c r="R701" s="112">
        <v>8</v>
      </c>
      <c r="S701" s="92" t="s">
        <v>138</v>
      </c>
      <c r="T701" s="92" t="s">
        <v>289</v>
      </c>
      <c r="U701" s="92" t="s">
        <v>290</v>
      </c>
      <c r="V701" s="113" t="s">
        <v>291</v>
      </c>
      <c r="W701" s="113" t="s">
        <v>51</v>
      </c>
      <c r="X701" s="113" t="s">
        <v>6</v>
      </c>
      <c r="Y701" s="114" t="s">
        <v>201</v>
      </c>
      <c r="Z701" s="92">
        <f>INDEX($AS$3:$AV$6,MATCH($W701,$AR$3:$AR$6,FALSE),MATCH($Y701,AS$7:$AV$7,FALSE))</f>
        <v>8</v>
      </c>
      <c r="AA701" s="92" t="s">
        <v>254</v>
      </c>
      <c r="AB701" s="92" t="s">
        <v>255</v>
      </c>
      <c r="AC701" s="92" t="s">
        <v>255</v>
      </c>
      <c r="AD701" s="113" t="s">
        <v>255</v>
      </c>
      <c r="AE701" s="113" t="s">
        <v>292</v>
      </c>
      <c r="AF701" s="113" t="s">
        <v>258</v>
      </c>
      <c r="AG7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701" s="109" t="s">
        <v>259</v>
      </c>
      <c r="AI701" s="113" t="s">
        <v>51</v>
      </c>
      <c r="AJ701" s="113" t="s">
        <v>6</v>
      </c>
      <c r="AK701" s="114" t="s">
        <v>46</v>
      </c>
      <c r="AL701" s="92">
        <f t="shared" si="22"/>
        <v>4</v>
      </c>
      <c r="AM7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01" s="118"/>
      <c r="AO701" s="115" t="str">
        <f t="shared" si="23"/>
        <v>SI</v>
      </c>
      <c r="AP70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01" s="92" t="e" vm="14">
        <f>_xlfn.XLOOKUP(año24[[#This Row],[VALORACION DEL RIESGO RESULTANTE CON CONTROLES (Riesgo residual) - INTERPRETACIÓN DEL RIESGO]], Nivel[Calsificación], Nivel[Imagen])</f>
        <v>#VALUE!</v>
      </c>
    </row>
    <row r="702" spans="2:43" ht="244.8" x14ac:dyDescent="0.2">
      <c r="B702" s="92">
        <v>693</v>
      </c>
      <c r="C702" s="92">
        <v>2024</v>
      </c>
      <c r="D702" s="92" t="s">
        <v>244</v>
      </c>
      <c r="E702" s="109" t="s">
        <v>183</v>
      </c>
      <c r="F702" s="109" t="s">
        <v>701</v>
      </c>
      <c r="G702" s="109" t="s">
        <v>699</v>
      </c>
      <c r="H702" s="92" t="s">
        <v>704</v>
      </c>
      <c r="I702" s="92" t="s">
        <v>70</v>
      </c>
      <c r="J702" s="92" t="e" vm="13">
        <f>_xlfn.XLOOKUP(año24[[#This Row],[PELIGRO -Tipo]], Tabla12[Calsificación], Tabla12[Imagen])</f>
        <v>#VALUE!</v>
      </c>
      <c r="K702" s="92" t="s">
        <v>79</v>
      </c>
      <c r="L702" s="92" t="s">
        <v>128</v>
      </c>
      <c r="M702" s="112" t="s">
        <v>249</v>
      </c>
      <c r="N702" s="112" t="s">
        <v>250</v>
      </c>
      <c r="O702" s="112">
        <v>2</v>
      </c>
      <c r="P702" s="112">
        <v>0</v>
      </c>
      <c r="Q702" s="112">
        <v>2</v>
      </c>
      <c r="R702" s="112">
        <v>8</v>
      </c>
      <c r="S702" s="92" t="s">
        <v>138</v>
      </c>
      <c r="T702" s="92" t="s">
        <v>350</v>
      </c>
      <c r="U702" s="92" t="s">
        <v>300</v>
      </c>
      <c r="V702" s="113" t="s">
        <v>301</v>
      </c>
      <c r="W702" s="113" t="s">
        <v>52</v>
      </c>
      <c r="X702" s="113" t="s">
        <v>6</v>
      </c>
      <c r="Y702" s="114" t="s">
        <v>40</v>
      </c>
      <c r="Z702" s="92">
        <f>INDEX($AS$3:$AV$6,MATCH($W702,$AR$3:$AR$6,FALSE),MATCH($Y702,AS$7:$AV$7,FALSE))</f>
        <v>9</v>
      </c>
      <c r="AA702" s="92" t="s">
        <v>254</v>
      </c>
      <c r="AB702" s="92" t="s">
        <v>255</v>
      </c>
      <c r="AC702" s="92" t="s">
        <v>255</v>
      </c>
      <c r="AD702" s="113" t="s">
        <v>302</v>
      </c>
      <c r="AE702" s="113" t="s">
        <v>303</v>
      </c>
      <c r="AF702" s="113" t="s">
        <v>258</v>
      </c>
      <c r="AG7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702" s="109" t="s">
        <v>259</v>
      </c>
      <c r="AI702" s="113" t="s">
        <v>53</v>
      </c>
      <c r="AJ702" s="113" t="s">
        <v>6</v>
      </c>
      <c r="AK702" s="114" t="s">
        <v>201</v>
      </c>
      <c r="AL702" s="92">
        <f t="shared" si="22"/>
        <v>4</v>
      </c>
      <c r="AM7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02" s="118"/>
      <c r="AO702" s="115" t="str">
        <f t="shared" si="23"/>
        <v>SI</v>
      </c>
      <c r="AP70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02" s="92" t="e" vm="14">
        <f>_xlfn.XLOOKUP(año24[[#This Row],[VALORACION DEL RIESGO RESULTANTE CON CONTROLES (Riesgo residual) - INTERPRETACIÓN DEL RIESGO]], Nivel[Calsificación], Nivel[Imagen])</f>
        <v>#VALUE!</v>
      </c>
    </row>
    <row r="703" spans="2:43" ht="112.2" x14ac:dyDescent="0.2">
      <c r="B703" s="92">
        <v>694</v>
      </c>
      <c r="C703" s="92">
        <v>2024</v>
      </c>
      <c r="D703" s="92" t="s">
        <v>244</v>
      </c>
      <c r="E703" s="109" t="s">
        <v>183</v>
      </c>
      <c r="F703" s="109" t="s">
        <v>705</v>
      </c>
      <c r="G703" s="109" t="s">
        <v>699</v>
      </c>
      <c r="H703" s="92" t="s">
        <v>248</v>
      </c>
      <c r="I703" s="92" t="s">
        <v>70</v>
      </c>
      <c r="J703" s="92" t="e" vm="13">
        <f>_xlfn.XLOOKUP(año24[[#This Row],[PELIGRO -Tipo]], Tabla12[Calsificación], Tabla12[Imagen])</f>
        <v>#VALUE!</v>
      </c>
      <c r="K703" s="92" t="s">
        <v>110</v>
      </c>
      <c r="L703" s="92" t="s">
        <v>128</v>
      </c>
      <c r="M703" s="112" t="s">
        <v>249</v>
      </c>
      <c r="N703" s="112" t="s">
        <v>250</v>
      </c>
      <c r="O703" s="112">
        <v>2</v>
      </c>
      <c r="P703" s="112">
        <v>21</v>
      </c>
      <c r="Q703" s="112">
        <v>2</v>
      </c>
      <c r="R703" s="112">
        <v>8</v>
      </c>
      <c r="S703" s="92" t="s">
        <v>138</v>
      </c>
      <c r="T703" s="92" t="s">
        <v>251</v>
      </c>
      <c r="U703" s="92" t="s">
        <v>252</v>
      </c>
      <c r="V703" s="113" t="s">
        <v>253</v>
      </c>
      <c r="W703" s="113" t="s">
        <v>52</v>
      </c>
      <c r="X703" s="113" t="s">
        <v>6</v>
      </c>
      <c r="Y703" s="114" t="s">
        <v>40</v>
      </c>
      <c r="Z703" s="92">
        <f>INDEX($AS$3:$AV$6,MATCH($W703,$AR$3:$AR$6,FALSE),MATCH($Y703,AS$7:$AV$7,FALSE))</f>
        <v>9</v>
      </c>
      <c r="AA703" s="92" t="s">
        <v>254</v>
      </c>
      <c r="AB703" s="92" t="s">
        <v>255</v>
      </c>
      <c r="AC703" s="92" t="s">
        <v>255</v>
      </c>
      <c r="AD703" s="113" t="s">
        <v>256</v>
      </c>
      <c r="AE703" s="113" t="s">
        <v>257</v>
      </c>
      <c r="AF703" s="113" t="s">
        <v>258</v>
      </c>
      <c r="AG7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703" s="109" t="s">
        <v>259</v>
      </c>
      <c r="AI703" s="113" t="s">
        <v>53</v>
      </c>
      <c r="AJ703" s="113" t="s">
        <v>6</v>
      </c>
      <c r="AK703" s="114" t="s">
        <v>201</v>
      </c>
      <c r="AL703" s="92">
        <f t="shared" si="22"/>
        <v>4</v>
      </c>
      <c r="AM7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03" s="118"/>
      <c r="AO703" s="115" t="str">
        <f t="shared" si="23"/>
        <v>SI</v>
      </c>
      <c r="AP70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03" s="92" t="e" vm="14">
        <f>_xlfn.XLOOKUP(año24[[#This Row],[VALORACION DEL RIESGO RESULTANTE CON CONTROLES (Riesgo residual) - INTERPRETACIÓN DEL RIESGO]], Nivel[Calsificación], Nivel[Imagen])</f>
        <v>#VALUE!</v>
      </c>
    </row>
    <row r="704" spans="2:43" ht="244.8" x14ac:dyDescent="0.2">
      <c r="B704" s="92">
        <v>695</v>
      </c>
      <c r="C704" s="92">
        <v>2024</v>
      </c>
      <c r="D704" s="92" t="s">
        <v>244</v>
      </c>
      <c r="E704" s="109" t="s">
        <v>183</v>
      </c>
      <c r="F704" s="109" t="s">
        <v>705</v>
      </c>
      <c r="G704" s="109" t="s">
        <v>699</v>
      </c>
      <c r="H704" s="92" t="s">
        <v>706</v>
      </c>
      <c r="I704" s="92" t="s">
        <v>70</v>
      </c>
      <c r="J704" s="92" t="e" vm="13">
        <f>_xlfn.XLOOKUP(año24[[#This Row],[PELIGRO -Tipo]], Tabla12[Calsificación], Tabla12[Imagen])</f>
        <v>#VALUE!</v>
      </c>
      <c r="K704" s="92" t="s">
        <v>79</v>
      </c>
      <c r="L704" s="92" t="s">
        <v>128</v>
      </c>
      <c r="M704" s="112" t="s">
        <v>249</v>
      </c>
      <c r="N704" s="112" t="s">
        <v>250</v>
      </c>
      <c r="O704" s="112">
        <v>2</v>
      </c>
      <c r="P704" s="112">
        <v>21</v>
      </c>
      <c r="Q704" s="112">
        <v>2</v>
      </c>
      <c r="R704" s="112">
        <v>8</v>
      </c>
      <c r="S704" s="92" t="s">
        <v>138</v>
      </c>
      <c r="T704" s="92" t="s">
        <v>310</v>
      </c>
      <c r="U704" s="92" t="s">
        <v>376</v>
      </c>
      <c r="V704" s="113" t="s">
        <v>301</v>
      </c>
      <c r="W704" s="113" t="s">
        <v>52</v>
      </c>
      <c r="X704" s="113" t="s">
        <v>6</v>
      </c>
      <c r="Y704" s="114" t="s">
        <v>40</v>
      </c>
      <c r="Z704" s="92">
        <f>INDEX($AS$3:$AV$6,MATCH($W704,$AR$3:$AR$6,FALSE),MATCH($Y704,AS$7:$AV$7,FALSE))</f>
        <v>9</v>
      </c>
      <c r="AA704" s="92" t="s">
        <v>254</v>
      </c>
      <c r="AB704" s="92" t="s">
        <v>255</v>
      </c>
      <c r="AC704" s="92" t="s">
        <v>255</v>
      </c>
      <c r="AD704" s="113" t="s">
        <v>302</v>
      </c>
      <c r="AE704" s="113" t="s">
        <v>303</v>
      </c>
      <c r="AF704" s="113" t="s">
        <v>258</v>
      </c>
      <c r="AG7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704" s="109" t="s">
        <v>259</v>
      </c>
      <c r="AI704" s="113" t="s">
        <v>53</v>
      </c>
      <c r="AJ704" s="113" t="s">
        <v>6</v>
      </c>
      <c r="AK704" s="114" t="s">
        <v>201</v>
      </c>
      <c r="AL704" s="92">
        <f t="shared" si="22"/>
        <v>4</v>
      </c>
      <c r="AM7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04" s="118"/>
      <c r="AO704" s="115" t="str">
        <f t="shared" si="23"/>
        <v>SI</v>
      </c>
      <c r="AP70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04" s="92" t="e" vm="14">
        <f>_xlfn.XLOOKUP(año24[[#This Row],[VALORACION DEL RIESGO RESULTANTE CON CONTROLES (Riesgo residual) - INTERPRETACIÓN DEL RIESGO]], Nivel[Calsificación], Nivel[Imagen])</f>
        <v>#VALUE!</v>
      </c>
    </row>
    <row r="705" spans="2:43" ht="81.599999999999994" x14ac:dyDescent="0.2">
      <c r="B705" s="92">
        <v>696</v>
      </c>
      <c r="C705" s="92">
        <v>2024</v>
      </c>
      <c r="D705" s="92" t="s">
        <v>244</v>
      </c>
      <c r="E705" s="109" t="s">
        <v>183</v>
      </c>
      <c r="F705" s="109" t="s">
        <v>705</v>
      </c>
      <c r="G705" s="109" t="s">
        <v>699</v>
      </c>
      <c r="H705" s="92" t="s">
        <v>358</v>
      </c>
      <c r="I705" s="92" t="s">
        <v>68</v>
      </c>
      <c r="J705" s="92" t="e" vm="17">
        <f>_xlfn.XLOOKUP(año24[[#This Row],[PELIGRO -Tipo]], Tabla12[Calsificación], Tabla12[Imagen])</f>
        <v>#VALUE!</v>
      </c>
      <c r="K705" s="92" t="s">
        <v>77</v>
      </c>
      <c r="L705" s="92" t="s">
        <v>129</v>
      </c>
      <c r="M705" s="112" t="s">
        <v>249</v>
      </c>
      <c r="N705" s="112" t="s">
        <v>250</v>
      </c>
      <c r="O705" s="112">
        <v>2</v>
      </c>
      <c r="P705" s="112">
        <v>21</v>
      </c>
      <c r="Q705" s="112">
        <v>2</v>
      </c>
      <c r="R705" s="112">
        <v>8</v>
      </c>
      <c r="S705" s="92" t="s">
        <v>138</v>
      </c>
      <c r="T705" s="92" t="s">
        <v>267</v>
      </c>
      <c r="U705" s="92" t="s">
        <v>268</v>
      </c>
      <c r="V705" s="113" t="s">
        <v>269</v>
      </c>
      <c r="W705" s="113" t="s">
        <v>53</v>
      </c>
      <c r="X705" s="113" t="s">
        <v>6</v>
      </c>
      <c r="Y705" s="114" t="s">
        <v>201</v>
      </c>
      <c r="Z705" s="92">
        <f>INDEX($AS$3:$AV$6,MATCH($W705,$AR$3:$AR$6,FALSE),MATCH($Y705,AS$7:$AV$7,FALSE))</f>
        <v>4</v>
      </c>
      <c r="AA705" s="92" t="s">
        <v>254</v>
      </c>
      <c r="AB705" s="92" t="s">
        <v>255</v>
      </c>
      <c r="AC705" s="92" t="s">
        <v>255</v>
      </c>
      <c r="AD705" s="113" t="s">
        <v>255</v>
      </c>
      <c r="AE705" s="113" t="s">
        <v>270</v>
      </c>
      <c r="AF705" s="113" t="s">
        <v>255</v>
      </c>
      <c r="AG7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05" s="109" t="s">
        <v>259</v>
      </c>
      <c r="AI705" s="113" t="s">
        <v>54</v>
      </c>
      <c r="AJ705" s="113" t="s">
        <v>6</v>
      </c>
      <c r="AK705" s="114" t="s">
        <v>201</v>
      </c>
      <c r="AL705" s="92">
        <f t="shared" si="22"/>
        <v>2</v>
      </c>
      <c r="AM7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05" s="118"/>
      <c r="AO705" s="115" t="str">
        <f t="shared" si="23"/>
        <v>SI</v>
      </c>
      <c r="AP70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05" s="92" t="e" vm="16">
        <f>_xlfn.XLOOKUP(año24[[#This Row],[VALORACION DEL RIESGO RESULTANTE CON CONTROLES (Riesgo residual) - INTERPRETACIÓN DEL RIESGO]], Nivel[Calsificación], Nivel[Imagen])</f>
        <v>#VALUE!</v>
      </c>
    </row>
    <row r="706" spans="2:43" ht="81.599999999999994" x14ac:dyDescent="0.2">
      <c r="B706" s="92">
        <v>697</v>
      </c>
      <c r="C706" s="92">
        <v>2024</v>
      </c>
      <c r="D706" s="92" t="s">
        <v>244</v>
      </c>
      <c r="E706" s="109" t="s">
        <v>183</v>
      </c>
      <c r="F706" s="109" t="s">
        <v>705</v>
      </c>
      <c r="G706" s="109" t="s">
        <v>699</v>
      </c>
      <c r="H706" s="92" t="s">
        <v>358</v>
      </c>
      <c r="I706" s="92" t="s">
        <v>68</v>
      </c>
      <c r="J706" s="92" t="e" vm="17">
        <f>_xlfn.XLOOKUP(año24[[#This Row],[PELIGRO -Tipo]], Tabla12[Calsificación], Tabla12[Imagen])</f>
        <v>#VALUE!</v>
      </c>
      <c r="K706" s="92" t="s">
        <v>101</v>
      </c>
      <c r="L706" s="92" t="s">
        <v>129</v>
      </c>
      <c r="M706" s="112" t="s">
        <v>249</v>
      </c>
      <c r="N706" s="112" t="s">
        <v>250</v>
      </c>
      <c r="O706" s="112">
        <v>2</v>
      </c>
      <c r="P706" s="112">
        <v>21</v>
      </c>
      <c r="Q706" s="112">
        <v>2</v>
      </c>
      <c r="R706" s="112">
        <v>8</v>
      </c>
      <c r="S706" s="92" t="s">
        <v>138</v>
      </c>
      <c r="T706" s="92" t="s">
        <v>267</v>
      </c>
      <c r="U706" s="92" t="s">
        <v>268</v>
      </c>
      <c r="V706" s="113" t="s">
        <v>269</v>
      </c>
      <c r="W706" s="113" t="s">
        <v>53</v>
      </c>
      <c r="X706" s="113" t="s">
        <v>6</v>
      </c>
      <c r="Y706" s="114" t="s">
        <v>201</v>
      </c>
      <c r="Z706" s="92">
        <f>INDEX($AS$3:$AV$6,MATCH($W706,$AR$3:$AR$6,FALSE),MATCH($Y706,AS$7:$AV$7,FALSE))</f>
        <v>4</v>
      </c>
      <c r="AA706" s="92" t="s">
        <v>254</v>
      </c>
      <c r="AB706" s="92" t="s">
        <v>255</v>
      </c>
      <c r="AC706" s="92" t="s">
        <v>255</v>
      </c>
      <c r="AD706" s="113" t="s">
        <v>255</v>
      </c>
      <c r="AE706" s="113" t="s">
        <v>270</v>
      </c>
      <c r="AF706" s="113" t="s">
        <v>255</v>
      </c>
      <c r="AG7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06" s="109" t="s">
        <v>259</v>
      </c>
      <c r="AI706" s="113" t="s">
        <v>54</v>
      </c>
      <c r="AJ706" s="113" t="s">
        <v>6</v>
      </c>
      <c r="AK706" s="114" t="s">
        <v>201</v>
      </c>
      <c r="AL706" s="92">
        <f t="shared" si="22"/>
        <v>2</v>
      </c>
      <c r="AM7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06" s="118"/>
      <c r="AO706" s="115" t="str">
        <f t="shared" si="23"/>
        <v>SI</v>
      </c>
      <c r="AP70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06" s="92" t="e" vm="16">
        <f>_xlfn.XLOOKUP(año24[[#This Row],[VALORACION DEL RIESGO RESULTANTE CON CONTROLES (Riesgo residual) - INTERPRETACIÓN DEL RIESGO]], Nivel[Calsificación], Nivel[Imagen])</f>
        <v>#VALUE!</v>
      </c>
    </row>
    <row r="707" spans="2:43" ht="81.599999999999994" x14ac:dyDescent="0.2">
      <c r="B707" s="92">
        <v>698</v>
      </c>
      <c r="C707" s="92">
        <v>2024</v>
      </c>
      <c r="D707" s="92" t="s">
        <v>244</v>
      </c>
      <c r="E707" s="109" t="s">
        <v>183</v>
      </c>
      <c r="F707" s="109" t="s">
        <v>705</v>
      </c>
      <c r="G707" s="109" t="s">
        <v>699</v>
      </c>
      <c r="H707" s="92" t="s">
        <v>266</v>
      </c>
      <c r="I707" s="92" t="s">
        <v>68</v>
      </c>
      <c r="J707" s="92" t="e" vm="17">
        <f>_xlfn.XLOOKUP(año24[[#This Row],[PELIGRO -Tipo]], Tabla12[Calsificación], Tabla12[Imagen])</f>
        <v>#VALUE!</v>
      </c>
      <c r="K707" s="92" t="s">
        <v>101</v>
      </c>
      <c r="L707" s="92" t="s">
        <v>129</v>
      </c>
      <c r="M707" s="112" t="s">
        <v>249</v>
      </c>
      <c r="N707" s="112" t="s">
        <v>250</v>
      </c>
      <c r="O707" s="112">
        <v>2</v>
      </c>
      <c r="P707" s="112">
        <v>21</v>
      </c>
      <c r="Q707" s="112">
        <v>2</v>
      </c>
      <c r="R707" s="112">
        <v>8</v>
      </c>
      <c r="S707" s="92" t="s">
        <v>138</v>
      </c>
      <c r="T707" s="92" t="s">
        <v>267</v>
      </c>
      <c r="U707" s="92" t="s">
        <v>268</v>
      </c>
      <c r="V707" s="113" t="s">
        <v>269</v>
      </c>
      <c r="W707" s="113" t="s">
        <v>53</v>
      </c>
      <c r="X707" s="113" t="s">
        <v>6</v>
      </c>
      <c r="Y707" s="114" t="s">
        <v>201</v>
      </c>
      <c r="Z707" s="92">
        <f>INDEX($AS$3:$AV$6,MATCH($W707,$AR$3:$AR$6,FALSE),MATCH($Y707,AS$7:$AV$7,FALSE))</f>
        <v>4</v>
      </c>
      <c r="AA707" s="92" t="s">
        <v>254</v>
      </c>
      <c r="AB707" s="92" t="s">
        <v>255</v>
      </c>
      <c r="AC707" s="92" t="s">
        <v>255</v>
      </c>
      <c r="AD707" s="113" t="s">
        <v>255</v>
      </c>
      <c r="AE707" s="113" t="s">
        <v>270</v>
      </c>
      <c r="AF707" s="113" t="s">
        <v>255</v>
      </c>
      <c r="AG7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07" s="109" t="s">
        <v>259</v>
      </c>
      <c r="AI707" s="113" t="s">
        <v>54</v>
      </c>
      <c r="AJ707" s="113" t="s">
        <v>6</v>
      </c>
      <c r="AK707" s="114" t="s">
        <v>201</v>
      </c>
      <c r="AL707" s="92">
        <f t="shared" si="22"/>
        <v>2</v>
      </c>
      <c r="AM7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07" s="118"/>
      <c r="AO707" s="115" t="str">
        <f t="shared" si="23"/>
        <v>SI</v>
      </c>
      <c r="AP70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07" s="92" t="e" vm="16">
        <f>_xlfn.XLOOKUP(año24[[#This Row],[VALORACION DEL RIESGO RESULTANTE CON CONTROLES (Riesgo residual) - INTERPRETACIÓN DEL RIESGO]], Nivel[Calsificación], Nivel[Imagen])</f>
        <v>#VALUE!</v>
      </c>
    </row>
    <row r="708" spans="2:43" ht="81.599999999999994" x14ac:dyDescent="0.2">
      <c r="B708" s="92">
        <v>699</v>
      </c>
      <c r="C708" s="92">
        <v>2024</v>
      </c>
      <c r="D708" s="92" t="s">
        <v>244</v>
      </c>
      <c r="E708" s="109" t="s">
        <v>183</v>
      </c>
      <c r="F708" s="109" t="s">
        <v>705</v>
      </c>
      <c r="G708" s="109" t="s">
        <v>699</v>
      </c>
      <c r="H708" s="92" t="s">
        <v>271</v>
      </c>
      <c r="I708" s="92" t="s">
        <v>68</v>
      </c>
      <c r="J708" s="92" t="e" vm="17">
        <f>_xlfn.XLOOKUP(año24[[#This Row],[PELIGRO -Tipo]], Tabla12[Calsificación], Tabla12[Imagen])</f>
        <v>#VALUE!</v>
      </c>
      <c r="K708" s="92" t="s">
        <v>93</v>
      </c>
      <c r="L708" s="92" t="s">
        <v>129</v>
      </c>
      <c r="M708" s="112" t="s">
        <v>249</v>
      </c>
      <c r="N708" s="112" t="s">
        <v>250</v>
      </c>
      <c r="O708" s="112">
        <v>2</v>
      </c>
      <c r="P708" s="112">
        <v>21</v>
      </c>
      <c r="Q708" s="112">
        <v>2</v>
      </c>
      <c r="R708" s="112">
        <v>8</v>
      </c>
      <c r="S708" s="92" t="s">
        <v>138</v>
      </c>
      <c r="T708" s="92" t="s">
        <v>267</v>
      </c>
      <c r="U708" s="92" t="s">
        <v>268</v>
      </c>
      <c r="V708" s="113" t="s">
        <v>269</v>
      </c>
      <c r="W708" s="113" t="s">
        <v>53</v>
      </c>
      <c r="X708" s="113" t="s">
        <v>6</v>
      </c>
      <c r="Y708" s="114" t="s">
        <v>201</v>
      </c>
      <c r="Z708" s="92">
        <f>INDEX($AS$3:$AV$6,MATCH($W708,$AR$3:$AR$6,FALSE),MATCH($Y708,AS$7:$AV$7,FALSE))</f>
        <v>4</v>
      </c>
      <c r="AA708" s="92" t="s">
        <v>254</v>
      </c>
      <c r="AB708" s="92" t="s">
        <v>255</v>
      </c>
      <c r="AC708" s="92" t="s">
        <v>255</v>
      </c>
      <c r="AD708" s="113" t="s">
        <v>255</v>
      </c>
      <c r="AE708" s="113" t="s">
        <v>270</v>
      </c>
      <c r="AF708" s="113" t="s">
        <v>255</v>
      </c>
      <c r="AG7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08" s="109" t="s">
        <v>259</v>
      </c>
      <c r="AI708" s="113" t="s">
        <v>54</v>
      </c>
      <c r="AJ708" s="113" t="s">
        <v>6</v>
      </c>
      <c r="AK708" s="114" t="s">
        <v>201</v>
      </c>
      <c r="AL708" s="92">
        <f t="shared" si="22"/>
        <v>2</v>
      </c>
      <c r="AM7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08" s="118"/>
      <c r="AO708" s="115" t="str">
        <f t="shared" si="23"/>
        <v>SI</v>
      </c>
      <c r="AP70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08" s="92" t="e" vm="16">
        <f>_xlfn.XLOOKUP(año24[[#This Row],[VALORACION DEL RIESGO RESULTANTE CON CONTROLES (Riesgo residual) - INTERPRETACIÓN DEL RIESGO]], Nivel[Calsificación], Nivel[Imagen])</f>
        <v>#VALUE!</v>
      </c>
    </row>
    <row r="709" spans="2:43" ht="81.599999999999994" x14ac:dyDescent="0.2">
      <c r="B709" s="92">
        <v>700</v>
      </c>
      <c r="C709" s="92">
        <v>2024</v>
      </c>
      <c r="D709" s="92" t="s">
        <v>244</v>
      </c>
      <c r="E709" s="109" t="s">
        <v>183</v>
      </c>
      <c r="F709" s="109" t="s">
        <v>705</v>
      </c>
      <c r="G709" s="109" t="s">
        <v>699</v>
      </c>
      <c r="H709" s="92" t="s">
        <v>277</v>
      </c>
      <c r="I709" s="92" t="s">
        <v>68</v>
      </c>
      <c r="J709" s="92" t="e" vm="17">
        <f>_xlfn.XLOOKUP(año24[[#This Row],[PELIGRO -Tipo]], Tabla12[Calsificación], Tabla12[Imagen])</f>
        <v>#VALUE!</v>
      </c>
      <c r="K709" s="92" t="s">
        <v>85</v>
      </c>
      <c r="L709" s="92" t="s">
        <v>129</v>
      </c>
      <c r="M709" s="112" t="s">
        <v>249</v>
      </c>
      <c r="N709" s="112" t="s">
        <v>250</v>
      </c>
      <c r="O709" s="112">
        <v>2</v>
      </c>
      <c r="P709" s="112">
        <v>21</v>
      </c>
      <c r="Q709" s="112">
        <v>2</v>
      </c>
      <c r="R709" s="112">
        <v>8</v>
      </c>
      <c r="S709" s="92" t="s">
        <v>138</v>
      </c>
      <c r="T709" s="92" t="s">
        <v>267</v>
      </c>
      <c r="U709" s="92" t="s">
        <v>268</v>
      </c>
      <c r="V709" s="113" t="s">
        <v>269</v>
      </c>
      <c r="W709" s="113" t="s">
        <v>53</v>
      </c>
      <c r="X709" s="113" t="s">
        <v>6</v>
      </c>
      <c r="Y709" s="114" t="s">
        <v>201</v>
      </c>
      <c r="Z709" s="92">
        <f>INDEX($AS$3:$AV$6,MATCH($W709,$AR$3:$AR$6,FALSE),MATCH($Y709,AS$7:$AV$7,FALSE))</f>
        <v>4</v>
      </c>
      <c r="AA709" s="92" t="s">
        <v>254</v>
      </c>
      <c r="AB709" s="92" t="s">
        <v>255</v>
      </c>
      <c r="AC709" s="92" t="s">
        <v>255</v>
      </c>
      <c r="AD709" s="113" t="s">
        <v>255</v>
      </c>
      <c r="AE709" s="113" t="s">
        <v>270</v>
      </c>
      <c r="AF709" s="113" t="s">
        <v>255</v>
      </c>
      <c r="AG7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09" s="109" t="s">
        <v>259</v>
      </c>
      <c r="AI709" s="113" t="s">
        <v>54</v>
      </c>
      <c r="AJ709" s="113" t="s">
        <v>6</v>
      </c>
      <c r="AK709" s="114" t="s">
        <v>201</v>
      </c>
      <c r="AL709" s="92">
        <f t="shared" si="22"/>
        <v>2</v>
      </c>
      <c r="AM7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09" s="118"/>
      <c r="AO709" s="115" t="str">
        <f t="shared" si="23"/>
        <v>SI</v>
      </c>
      <c r="AP70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09" s="92" t="e" vm="16">
        <f>_xlfn.XLOOKUP(año24[[#This Row],[VALORACION DEL RIESGO RESULTANTE CON CONTROLES (Riesgo residual) - INTERPRETACIÓN DEL RIESGO]], Nivel[Calsificación], Nivel[Imagen])</f>
        <v>#VALUE!</v>
      </c>
    </row>
    <row r="710" spans="2:43" ht="81.599999999999994" x14ac:dyDescent="0.2">
      <c r="B710" s="92">
        <v>701</v>
      </c>
      <c r="C710" s="92">
        <v>2024</v>
      </c>
      <c r="D710" s="92" t="s">
        <v>244</v>
      </c>
      <c r="E710" s="109" t="s">
        <v>183</v>
      </c>
      <c r="F710" s="109" t="s">
        <v>705</v>
      </c>
      <c r="G710" s="109" t="s">
        <v>699</v>
      </c>
      <c r="H710" s="92" t="s">
        <v>707</v>
      </c>
      <c r="I710" s="92" t="s">
        <v>66</v>
      </c>
      <c r="J710" s="92" t="e" vm="19">
        <f>_xlfn.XLOOKUP(año24[[#This Row],[PELIGRO -Tipo]], Tabla12[Calsificación], Tabla12[Imagen])</f>
        <v>#VALUE!</v>
      </c>
      <c r="K710" s="92" t="s">
        <v>75</v>
      </c>
      <c r="L710" s="92" t="s">
        <v>129</v>
      </c>
      <c r="M710" s="112" t="s">
        <v>249</v>
      </c>
      <c r="N710" s="112" t="s">
        <v>250</v>
      </c>
      <c r="O710" s="112">
        <v>2</v>
      </c>
      <c r="P710" s="112">
        <v>21</v>
      </c>
      <c r="Q710" s="112">
        <v>2</v>
      </c>
      <c r="R710" s="112">
        <v>8</v>
      </c>
      <c r="S710" s="92" t="s">
        <v>138</v>
      </c>
      <c r="T710" s="92" t="s">
        <v>343</v>
      </c>
      <c r="U710" s="92" t="s">
        <v>344</v>
      </c>
      <c r="V710" s="113" t="s">
        <v>345</v>
      </c>
      <c r="W710" s="113" t="s">
        <v>52</v>
      </c>
      <c r="X710" s="113" t="s">
        <v>6</v>
      </c>
      <c r="Y710" s="114" t="s">
        <v>201</v>
      </c>
      <c r="Z710" s="92">
        <f>INDEX($AS$3:$AV$6,MATCH($W710,$AR$3:$AR$6,FALSE),MATCH($Y710,AS$7:$AV$7,FALSE))</f>
        <v>6</v>
      </c>
      <c r="AA710" s="92" t="s">
        <v>254</v>
      </c>
      <c r="AB710" s="92"/>
      <c r="AC710" s="92"/>
      <c r="AD710" s="113" t="s">
        <v>346</v>
      </c>
      <c r="AE710" s="113" t="s">
        <v>347</v>
      </c>
      <c r="AF710" s="113" t="s">
        <v>258</v>
      </c>
      <c r="AG7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710" s="109" t="s">
        <v>259</v>
      </c>
      <c r="AI710" s="113" t="s">
        <v>53</v>
      </c>
      <c r="AJ710" s="113" t="s">
        <v>6</v>
      </c>
      <c r="AK710" s="114" t="s">
        <v>201</v>
      </c>
      <c r="AL710" s="92">
        <f t="shared" si="22"/>
        <v>4</v>
      </c>
      <c r="AM7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0" s="118"/>
      <c r="AO710" s="115" t="str">
        <f t="shared" si="23"/>
        <v>SI</v>
      </c>
      <c r="AP71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10" s="92" t="e" vm="14">
        <f>_xlfn.XLOOKUP(año24[[#This Row],[VALORACION DEL RIESGO RESULTANTE CON CONTROLES (Riesgo residual) - INTERPRETACIÓN DEL RIESGO]], Nivel[Calsificación], Nivel[Imagen])</f>
        <v>#VALUE!</v>
      </c>
    </row>
    <row r="711" spans="2:43" ht="91.8" x14ac:dyDescent="0.2">
      <c r="B711" s="92">
        <v>702</v>
      </c>
      <c r="C711" s="92">
        <v>2024</v>
      </c>
      <c r="D711" s="92" t="s">
        <v>244</v>
      </c>
      <c r="E711" s="109" t="s">
        <v>183</v>
      </c>
      <c r="F711" s="109" t="s">
        <v>705</v>
      </c>
      <c r="G711" s="109" t="s">
        <v>699</v>
      </c>
      <c r="H711" s="92" t="s">
        <v>708</v>
      </c>
      <c r="I711" s="92" t="s">
        <v>70</v>
      </c>
      <c r="J711" s="92" t="e" vm="13">
        <f>_xlfn.XLOOKUP(año24[[#This Row],[PELIGRO -Tipo]], Tabla12[Calsificación], Tabla12[Imagen])</f>
        <v>#VALUE!</v>
      </c>
      <c r="K711" s="92" t="s">
        <v>95</v>
      </c>
      <c r="L711" s="92" t="s">
        <v>128</v>
      </c>
      <c r="M711" s="112" t="s">
        <v>249</v>
      </c>
      <c r="N711" s="112" t="s">
        <v>250</v>
      </c>
      <c r="O711" s="112">
        <v>2</v>
      </c>
      <c r="P711" s="112">
        <v>21</v>
      </c>
      <c r="Q711" s="112">
        <v>2</v>
      </c>
      <c r="R711" s="112">
        <v>8</v>
      </c>
      <c r="S711" s="92" t="s">
        <v>138</v>
      </c>
      <c r="T711" s="92"/>
      <c r="U711" s="92" t="s">
        <v>709</v>
      </c>
      <c r="V711" s="113" t="s">
        <v>710</v>
      </c>
      <c r="W711" s="113" t="s">
        <v>52</v>
      </c>
      <c r="X711" s="113" t="s">
        <v>6</v>
      </c>
      <c r="Y711" s="114" t="s">
        <v>201</v>
      </c>
      <c r="Z711" s="92">
        <f>INDEX($AS$3:$AV$6,MATCH($W711,$AR$3:$AR$6,FALSE),MATCH($Y711,AS$7:$AV$7,FALSE))</f>
        <v>6</v>
      </c>
      <c r="AA711" s="92" t="s">
        <v>254</v>
      </c>
      <c r="AB711" s="92" t="s">
        <v>255</v>
      </c>
      <c r="AC711" s="92" t="s">
        <v>255</v>
      </c>
      <c r="AD711" s="113" t="s">
        <v>255</v>
      </c>
      <c r="AE711" s="113" t="s">
        <v>711</v>
      </c>
      <c r="AF711" s="113" t="s">
        <v>258</v>
      </c>
      <c r="AG7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Programa de orden y aseo
* Programa de Gestión Seguridad Basada en el ComportamientoControles de EPP; Ver matriz de EPP
</v>
      </c>
      <c r="AH711" s="109" t="s">
        <v>259</v>
      </c>
      <c r="AI711" s="113" t="s">
        <v>53</v>
      </c>
      <c r="AJ711" s="113" t="s">
        <v>6</v>
      </c>
      <c r="AK711" s="114" t="s">
        <v>201</v>
      </c>
      <c r="AL711" s="92">
        <f t="shared" si="22"/>
        <v>4</v>
      </c>
      <c r="AM7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1" s="118"/>
      <c r="AO711" s="115" t="str">
        <f t="shared" si="23"/>
        <v>SI</v>
      </c>
      <c r="AP71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11" s="92" t="e" vm="14">
        <f>_xlfn.XLOOKUP(año24[[#This Row],[VALORACION DEL RIESGO RESULTANTE CON CONTROLES (Riesgo residual) - INTERPRETACIÓN DEL RIESGO]], Nivel[Calsificación], Nivel[Imagen])</f>
        <v>#VALUE!</v>
      </c>
    </row>
    <row r="712" spans="2:43" ht="132.6" x14ac:dyDescent="0.2">
      <c r="B712" s="92">
        <v>703</v>
      </c>
      <c r="C712" s="92">
        <v>2024</v>
      </c>
      <c r="D712" s="92" t="s">
        <v>244</v>
      </c>
      <c r="E712" s="109" t="s">
        <v>183</v>
      </c>
      <c r="F712" s="109" t="s">
        <v>705</v>
      </c>
      <c r="G712" s="109" t="s">
        <v>699</v>
      </c>
      <c r="H712" s="92" t="s">
        <v>389</v>
      </c>
      <c r="I712" s="92" t="s">
        <v>66</v>
      </c>
      <c r="J712" s="92" t="e" vm="19">
        <f>_xlfn.XLOOKUP(año24[[#This Row],[PELIGRO -Tipo]], Tabla12[Calsificación], Tabla12[Imagen])</f>
        <v>#VALUE!</v>
      </c>
      <c r="K712" s="92" t="s">
        <v>83</v>
      </c>
      <c r="L712" s="92" t="s">
        <v>130</v>
      </c>
      <c r="M712" s="112" t="s">
        <v>249</v>
      </c>
      <c r="N712" s="112" t="s">
        <v>250</v>
      </c>
      <c r="O712" s="112">
        <v>2</v>
      </c>
      <c r="P712" s="112">
        <v>21</v>
      </c>
      <c r="Q712" s="112">
        <v>2</v>
      </c>
      <c r="R712" s="112">
        <v>8</v>
      </c>
      <c r="S712" s="92" t="s">
        <v>138</v>
      </c>
      <c r="T712" s="92" t="s">
        <v>390</v>
      </c>
      <c r="U712" s="92" t="s">
        <v>391</v>
      </c>
      <c r="V712" s="113" t="s">
        <v>392</v>
      </c>
      <c r="W712" s="113" t="s">
        <v>53</v>
      </c>
      <c r="X712" s="113" t="s">
        <v>6</v>
      </c>
      <c r="Y712" s="114" t="s">
        <v>201</v>
      </c>
      <c r="Z712" s="92">
        <f>INDEX($AS$3:$AV$6,MATCH($W712,$AR$3:$AR$6,FALSE),MATCH($Y712,AS$7:$AV$7,FALSE))</f>
        <v>4</v>
      </c>
      <c r="AA712" s="92" t="s">
        <v>254</v>
      </c>
      <c r="AB712" s="92" t="s">
        <v>255</v>
      </c>
      <c r="AC712" s="92" t="s">
        <v>255</v>
      </c>
      <c r="AD712" s="113" t="s">
        <v>393</v>
      </c>
      <c r="AE712" s="113" t="s">
        <v>394</v>
      </c>
      <c r="AF712" s="113" t="s">
        <v>258</v>
      </c>
      <c r="AG7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712" s="109" t="s">
        <v>259</v>
      </c>
      <c r="AI712" s="113" t="s">
        <v>53</v>
      </c>
      <c r="AJ712" s="113" t="s">
        <v>6</v>
      </c>
      <c r="AK712" s="114" t="s">
        <v>46</v>
      </c>
      <c r="AL712" s="92">
        <f t="shared" si="22"/>
        <v>2</v>
      </c>
      <c r="AM7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12" s="118"/>
      <c r="AO712" s="115" t="str">
        <f t="shared" si="23"/>
        <v>SI</v>
      </c>
      <c r="AP71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712" s="92" t="e" vm="16">
        <f>_xlfn.XLOOKUP(año24[[#This Row],[VALORACION DEL RIESGO RESULTANTE CON CONTROLES (Riesgo residual) - INTERPRETACIÓN DEL RIESGO]], Nivel[Calsificación], Nivel[Imagen])</f>
        <v>#VALUE!</v>
      </c>
    </row>
    <row r="713" spans="2:43" ht="102" x14ac:dyDescent="0.2">
      <c r="B713" s="92">
        <v>704</v>
      </c>
      <c r="C713" s="92">
        <v>2024</v>
      </c>
      <c r="D713" s="92" t="s">
        <v>244</v>
      </c>
      <c r="E713" s="109" t="s">
        <v>183</v>
      </c>
      <c r="F713" s="109" t="s">
        <v>705</v>
      </c>
      <c r="G713" s="109" t="s">
        <v>699</v>
      </c>
      <c r="H713" s="92" t="s">
        <v>712</v>
      </c>
      <c r="I713" s="92" t="s">
        <v>67</v>
      </c>
      <c r="J713" s="92" t="e" vm="18">
        <f>_xlfn.XLOOKUP(año24[[#This Row],[PELIGRO -Tipo]], Tabla12[Calsificación], Tabla12[Imagen])</f>
        <v>#VALUE!</v>
      </c>
      <c r="K713" s="92" t="s">
        <v>100</v>
      </c>
      <c r="L713" s="92" t="s">
        <v>130</v>
      </c>
      <c r="M713" s="112" t="s">
        <v>249</v>
      </c>
      <c r="N713" s="112" t="s">
        <v>250</v>
      </c>
      <c r="O713" s="112">
        <v>2</v>
      </c>
      <c r="P713" s="112">
        <v>21</v>
      </c>
      <c r="Q713" s="112">
        <v>2</v>
      </c>
      <c r="R713" s="112">
        <v>8</v>
      </c>
      <c r="S713" s="92" t="s">
        <v>138</v>
      </c>
      <c r="T713" s="92" t="s">
        <v>273</v>
      </c>
      <c r="U713" s="92" t="s">
        <v>274</v>
      </c>
      <c r="V713" s="113" t="s">
        <v>275</v>
      </c>
      <c r="W713" s="113" t="s">
        <v>53</v>
      </c>
      <c r="X713" s="113" t="s">
        <v>6</v>
      </c>
      <c r="Y713" s="114" t="s">
        <v>40</v>
      </c>
      <c r="Z713" s="92">
        <f>INDEX($AS$3:$AV$6,MATCH($W713,$AR$3:$AR$6,FALSE),MATCH($Y713,AS$7:$AV$7,FALSE))</f>
        <v>6</v>
      </c>
      <c r="AA713" s="92" t="s">
        <v>254</v>
      </c>
      <c r="AB713" s="92" t="s">
        <v>255</v>
      </c>
      <c r="AC713" s="92" t="s">
        <v>255</v>
      </c>
      <c r="AD713" s="113" t="s">
        <v>255</v>
      </c>
      <c r="AE713" s="113" t="s">
        <v>276</v>
      </c>
      <c r="AF713" s="113" t="s">
        <v>258</v>
      </c>
      <c r="AG7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13" s="109" t="s">
        <v>259</v>
      </c>
      <c r="AI713" s="113" t="s">
        <v>53</v>
      </c>
      <c r="AJ713" s="113" t="s">
        <v>6</v>
      </c>
      <c r="AK713" s="114" t="s">
        <v>201</v>
      </c>
      <c r="AL713" s="92">
        <f t="shared" si="22"/>
        <v>4</v>
      </c>
      <c r="AM7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3" s="118"/>
      <c r="AO713" s="115" t="str">
        <f t="shared" si="23"/>
        <v>SI</v>
      </c>
      <c r="AP71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13" s="92" t="e" vm="14">
        <f>_xlfn.XLOOKUP(año24[[#This Row],[VALORACION DEL RIESGO RESULTANTE CON CONTROLES (Riesgo residual) - INTERPRETACIÓN DEL RIESGO]], Nivel[Calsificación], Nivel[Imagen])</f>
        <v>#VALUE!</v>
      </c>
    </row>
    <row r="714" spans="2:43" ht="102" x14ac:dyDescent="0.2">
      <c r="B714" s="92">
        <v>705</v>
      </c>
      <c r="C714" s="92">
        <v>2024</v>
      </c>
      <c r="D714" s="92" t="s">
        <v>244</v>
      </c>
      <c r="E714" s="109" t="s">
        <v>183</v>
      </c>
      <c r="F714" s="109" t="s">
        <v>705</v>
      </c>
      <c r="G714" s="109" t="s">
        <v>699</v>
      </c>
      <c r="H714" s="92" t="s">
        <v>272</v>
      </c>
      <c r="I714" s="92" t="s">
        <v>67</v>
      </c>
      <c r="J714" s="92" t="e" vm="18">
        <f>_xlfn.XLOOKUP(año24[[#This Row],[PELIGRO -Tipo]], Tabla12[Calsificación], Tabla12[Imagen])</f>
        <v>#VALUE!</v>
      </c>
      <c r="K714" s="92" t="s">
        <v>100</v>
      </c>
      <c r="L714" s="92" t="s">
        <v>130</v>
      </c>
      <c r="M714" s="112" t="s">
        <v>249</v>
      </c>
      <c r="N714" s="112" t="s">
        <v>250</v>
      </c>
      <c r="O714" s="112">
        <v>2</v>
      </c>
      <c r="P714" s="112">
        <v>21</v>
      </c>
      <c r="Q714" s="112">
        <v>2</v>
      </c>
      <c r="R714" s="112">
        <v>8</v>
      </c>
      <c r="S714" s="92" t="s">
        <v>138</v>
      </c>
      <c r="T714" s="92" t="s">
        <v>273</v>
      </c>
      <c r="U714" s="92" t="s">
        <v>274</v>
      </c>
      <c r="V714" s="113" t="s">
        <v>275</v>
      </c>
      <c r="W714" s="113" t="s">
        <v>53</v>
      </c>
      <c r="X714" s="113" t="s">
        <v>6</v>
      </c>
      <c r="Y714" s="114" t="s">
        <v>40</v>
      </c>
      <c r="Z714" s="92">
        <f>INDEX($AS$3:$AV$6,MATCH($W714,$AR$3:$AR$6,FALSE),MATCH($Y714,AS$7:$AV$7,FALSE))</f>
        <v>6</v>
      </c>
      <c r="AA714" s="92" t="s">
        <v>254</v>
      </c>
      <c r="AB714" s="92" t="s">
        <v>255</v>
      </c>
      <c r="AC714" s="92" t="s">
        <v>255</v>
      </c>
      <c r="AD714" s="113" t="s">
        <v>255</v>
      </c>
      <c r="AE714" s="113" t="s">
        <v>276</v>
      </c>
      <c r="AF714" s="113" t="s">
        <v>258</v>
      </c>
      <c r="AG7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14" s="109" t="s">
        <v>259</v>
      </c>
      <c r="AI714" s="113" t="s">
        <v>53</v>
      </c>
      <c r="AJ714" s="113" t="s">
        <v>6</v>
      </c>
      <c r="AK714" s="114" t="s">
        <v>201</v>
      </c>
      <c r="AL714" s="92">
        <f t="shared" si="22"/>
        <v>4</v>
      </c>
      <c r="AM7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4" s="118"/>
      <c r="AO714" s="115" t="str">
        <f t="shared" si="23"/>
        <v>SI</v>
      </c>
      <c r="AP71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14" s="92" t="e" vm="14">
        <f>_xlfn.XLOOKUP(año24[[#This Row],[VALORACION DEL RIESGO RESULTANTE CON CONTROLES (Riesgo residual) - INTERPRETACIÓN DEL RIESGO]], Nivel[Calsificación], Nivel[Imagen])</f>
        <v>#VALUE!</v>
      </c>
    </row>
    <row r="715" spans="2:43" ht="102" x14ac:dyDescent="0.2">
      <c r="B715" s="92">
        <v>706</v>
      </c>
      <c r="C715" s="92">
        <v>2024</v>
      </c>
      <c r="D715" s="92" t="s">
        <v>244</v>
      </c>
      <c r="E715" s="109" t="s">
        <v>183</v>
      </c>
      <c r="F715" s="109" t="s">
        <v>705</v>
      </c>
      <c r="G715" s="109" t="s">
        <v>699</v>
      </c>
      <c r="H715" s="92" t="s">
        <v>713</v>
      </c>
      <c r="I715" s="92" t="s">
        <v>69</v>
      </c>
      <c r="J715" s="92" t="e" vm="21">
        <f>_xlfn.XLOOKUP(año24[[#This Row],[PELIGRO -Tipo]], Tabla12[Calsificación], Tabla12[Imagen])</f>
        <v>#VALUE!</v>
      </c>
      <c r="K715" s="92" t="s">
        <v>78</v>
      </c>
      <c r="L715" s="92" t="s">
        <v>129</v>
      </c>
      <c r="M715" s="112" t="s">
        <v>249</v>
      </c>
      <c r="N715" s="112" t="s">
        <v>250</v>
      </c>
      <c r="O715" s="112">
        <v>2</v>
      </c>
      <c r="P715" s="112">
        <v>21</v>
      </c>
      <c r="Q715" s="112">
        <v>2</v>
      </c>
      <c r="R715" s="112">
        <v>8</v>
      </c>
      <c r="S715" s="92" t="s">
        <v>138</v>
      </c>
      <c r="T715" s="92"/>
      <c r="U715" s="92" t="s">
        <v>318</v>
      </c>
      <c r="V715" s="113" t="s">
        <v>319</v>
      </c>
      <c r="W715" s="113" t="s">
        <v>53</v>
      </c>
      <c r="X715" s="113" t="s">
        <v>6</v>
      </c>
      <c r="Y715" s="114" t="s">
        <v>201</v>
      </c>
      <c r="Z715" s="92">
        <f>INDEX($AS$3:$AV$6,MATCH($W715,$AR$3:$AR$6,FALSE),MATCH($Y715,AS$7:$AV$7,FALSE))</f>
        <v>4</v>
      </c>
      <c r="AA715" s="92" t="s">
        <v>254</v>
      </c>
      <c r="AB715" s="92" t="s">
        <v>255</v>
      </c>
      <c r="AC715" s="92" t="s">
        <v>255</v>
      </c>
      <c r="AD715" s="113" t="s">
        <v>255</v>
      </c>
      <c r="AE715" s="113" t="s">
        <v>320</v>
      </c>
      <c r="AF715" s="113" t="s">
        <v>258</v>
      </c>
      <c r="AG7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715" s="109" t="s">
        <v>259</v>
      </c>
      <c r="AI715" s="113" t="s">
        <v>53</v>
      </c>
      <c r="AJ715" s="113" t="s">
        <v>6</v>
      </c>
      <c r="AK715" s="114" t="s">
        <v>201</v>
      </c>
      <c r="AL715" s="92">
        <f t="shared" si="22"/>
        <v>4</v>
      </c>
      <c r="AM7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5" s="118"/>
      <c r="AO715" s="115" t="str">
        <f t="shared" si="23"/>
        <v>SI</v>
      </c>
      <c r="AP71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15" s="92" t="e" vm="14">
        <f>_xlfn.XLOOKUP(año24[[#This Row],[VALORACION DEL RIESGO RESULTANTE CON CONTROLES (Riesgo residual) - INTERPRETACIÓN DEL RIESGO]], Nivel[Calsificación], Nivel[Imagen])</f>
        <v>#VALUE!</v>
      </c>
    </row>
    <row r="716" spans="2:43" ht="102" x14ac:dyDescent="0.2">
      <c r="B716" s="92">
        <v>707</v>
      </c>
      <c r="C716" s="92">
        <v>2024</v>
      </c>
      <c r="D716" s="92" t="s">
        <v>244</v>
      </c>
      <c r="E716" s="109" t="s">
        <v>183</v>
      </c>
      <c r="F716" s="109" t="s">
        <v>705</v>
      </c>
      <c r="G716" s="109" t="s">
        <v>699</v>
      </c>
      <c r="H716" s="92" t="s">
        <v>714</v>
      </c>
      <c r="I716" s="92" t="s">
        <v>69</v>
      </c>
      <c r="J716" s="92" t="e" vm="21">
        <f>_xlfn.XLOOKUP(año24[[#This Row],[PELIGRO -Tipo]], Tabla12[Calsificación], Tabla12[Imagen])</f>
        <v>#VALUE!</v>
      </c>
      <c r="K716" s="92" t="s">
        <v>78</v>
      </c>
      <c r="L716" s="92" t="s">
        <v>129</v>
      </c>
      <c r="M716" s="112" t="s">
        <v>249</v>
      </c>
      <c r="N716" s="112" t="s">
        <v>250</v>
      </c>
      <c r="O716" s="112">
        <v>2</v>
      </c>
      <c r="P716" s="112">
        <v>21</v>
      </c>
      <c r="Q716" s="112">
        <v>2</v>
      </c>
      <c r="R716" s="112">
        <v>8</v>
      </c>
      <c r="S716" s="92" t="s">
        <v>138</v>
      </c>
      <c r="T716" s="92"/>
      <c r="U716" s="92" t="s">
        <v>318</v>
      </c>
      <c r="V716" s="113" t="s">
        <v>319</v>
      </c>
      <c r="W716" s="113" t="s">
        <v>53</v>
      </c>
      <c r="X716" s="113" t="s">
        <v>6</v>
      </c>
      <c r="Y716" s="114" t="s">
        <v>201</v>
      </c>
      <c r="Z716" s="92">
        <f>INDEX($AS$3:$AV$6,MATCH($W716,$AR$3:$AR$6,FALSE),MATCH($Y716,AS$7:$AV$7,FALSE))</f>
        <v>4</v>
      </c>
      <c r="AA716" s="92" t="s">
        <v>254</v>
      </c>
      <c r="AB716" s="92" t="s">
        <v>255</v>
      </c>
      <c r="AC716" s="92" t="s">
        <v>255</v>
      </c>
      <c r="AD716" s="113" t="s">
        <v>255</v>
      </c>
      <c r="AE716" s="113" t="s">
        <v>320</v>
      </c>
      <c r="AF716" s="113" t="s">
        <v>258</v>
      </c>
      <c r="AG7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716" s="109" t="s">
        <v>259</v>
      </c>
      <c r="AI716" s="113" t="s">
        <v>53</v>
      </c>
      <c r="AJ716" s="113" t="s">
        <v>6</v>
      </c>
      <c r="AK716" s="114" t="s">
        <v>201</v>
      </c>
      <c r="AL716" s="92">
        <f t="shared" si="22"/>
        <v>4</v>
      </c>
      <c r="AM7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6" s="118"/>
      <c r="AO716" s="115" t="str">
        <f t="shared" si="23"/>
        <v>SI</v>
      </c>
      <c r="AP71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16" s="92" t="e" vm="14">
        <f>_xlfn.XLOOKUP(año24[[#This Row],[VALORACION DEL RIESGO RESULTANTE CON CONTROLES (Riesgo residual) - INTERPRETACIÓN DEL RIESGO]], Nivel[Calsificación], Nivel[Imagen])</f>
        <v>#VALUE!</v>
      </c>
    </row>
    <row r="717" spans="2:43" ht="132.6" x14ac:dyDescent="0.2">
      <c r="B717" s="92">
        <v>708</v>
      </c>
      <c r="C717" s="92">
        <v>2024</v>
      </c>
      <c r="D717" s="92" t="s">
        <v>244</v>
      </c>
      <c r="E717" s="109" t="s">
        <v>183</v>
      </c>
      <c r="F717" s="109" t="s">
        <v>705</v>
      </c>
      <c r="G717" s="109" t="s">
        <v>699</v>
      </c>
      <c r="H717" s="92" t="s">
        <v>288</v>
      </c>
      <c r="I717" s="92" t="s">
        <v>70</v>
      </c>
      <c r="J717" s="92" t="e" vm="13">
        <f>_xlfn.XLOOKUP(año24[[#This Row],[PELIGRO -Tipo]], Tabla12[Calsificación], Tabla12[Imagen])</f>
        <v>#VALUE!</v>
      </c>
      <c r="K717" s="92" t="s">
        <v>103</v>
      </c>
      <c r="L717" s="92" t="s">
        <v>128</v>
      </c>
      <c r="M717" s="112" t="s">
        <v>249</v>
      </c>
      <c r="N717" s="112" t="s">
        <v>250</v>
      </c>
      <c r="O717" s="112">
        <v>2</v>
      </c>
      <c r="P717" s="112">
        <v>0</v>
      </c>
      <c r="Q717" s="112">
        <v>2</v>
      </c>
      <c r="R717" s="112">
        <v>8</v>
      </c>
      <c r="S717" s="92" t="s">
        <v>138</v>
      </c>
      <c r="T717" s="92" t="s">
        <v>289</v>
      </c>
      <c r="U717" s="92" t="s">
        <v>290</v>
      </c>
      <c r="V717" s="113" t="s">
        <v>291</v>
      </c>
      <c r="W717" s="113" t="s">
        <v>51</v>
      </c>
      <c r="X717" s="113" t="s">
        <v>6</v>
      </c>
      <c r="Y717" s="114" t="s">
        <v>201</v>
      </c>
      <c r="Z717" s="92">
        <f>INDEX($AS$3:$AV$6,MATCH($W717,$AR$3:$AR$6,FALSE),MATCH($Y717,AS$7:$AV$7,FALSE))</f>
        <v>8</v>
      </c>
      <c r="AA717" s="92" t="s">
        <v>254</v>
      </c>
      <c r="AB717" s="92" t="s">
        <v>255</v>
      </c>
      <c r="AC717" s="92" t="s">
        <v>255</v>
      </c>
      <c r="AD717" s="113" t="s">
        <v>255</v>
      </c>
      <c r="AE717" s="113" t="s">
        <v>292</v>
      </c>
      <c r="AF717" s="113" t="s">
        <v>258</v>
      </c>
      <c r="AG7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717" s="109" t="s">
        <v>259</v>
      </c>
      <c r="AI717" s="113" t="s">
        <v>51</v>
      </c>
      <c r="AJ717" s="113" t="s">
        <v>6</v>
      </c>
      <c r="AK717" s="114" t="s">
        <v>46</v>
      </c>
      <c r="AL717" s="92">
        <f t="shared" si="22"/>
        <v>4</v>
      </c>
      <c r="AM7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7" s="118"/>
      <c r="AO717" s="115" t="str">
        <f t="shared" si="23"/>
        <v>SI</v>
      </c>
      <c r="AP71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17" s="92" t="e" vm="14">
        <f>_xlfn.XLOOKUP(año24[[#This Row],[VALORACION DEL RIESGO RESULTANTE CON CONTROLES (Riesgo residual) - INTERPRETACIÓN DEL RIESGO]], Nivel[Calsificación], Nivel[Imagen])</f>
        <v>#VALUE!</v>
      </c>
    </row>
    <row r="718" spans="2:43" ht="91.8" x14ac:dyDescent="0.2">
      <c r="B718" s="92">
        <v>709</v>
      </c>
      <c r="C718" s="92">
        <v>2024</v>
      </c>
      <c r="D718" s="92" t="s">
        <v>244</v>
      </c>
      <c r="E718" s="109" t="s">
        <v>183</v>
      </c>
      <c r="F718" s="109" t="s">
        <v>705</v>
      </c>
      <c r="G718" s="109" t="s">
        <v>699</v>
      </c>
      <c r="H718" s="92" t="s">
        <v>285</v>
      </c>
      <c r="I718" s="92" t="s">
        <v>65</v>
      </c>
      <c r="J718" s="92" t="e" vm="20">
        <f>_xlfn.XLOOKUP(año24[[#This Row],[PELIGRO -Tipo]], Tabla12[Calsificación], Tabla12[Imagen])</f>
        <v>#VALUE!</v>
      </c>
      <c r="K718" s="92" t="s">
        <v>74</v>
      </c>
      <c r="L718" s="92" t="s">
        <v>129</v>
      </c>
      <c r="M718" s="112" t="s">
        <v>249</v>
      </c>
      <c r="N718" s="112" t="s">
        <v>250</v>
      </c>
      <c r="O718" s="112">
        <v>2</v>
      </c>
      <c r="P718" s="112">
        <v>21</v>
      </c>
      <c r="Q718" s="112">
        <v>2</v>
      </c>
      <c r="R718" s="112">
        <v>8</v>
      </c>
      <c r="S718" s="92" t="s">
        <v>138</v>
      </c>
      <c r="T718" s="92"/>
      <c r="U718" s="92"/>
      <c r="V718" s="113" t="s">
        <v>286</v>
      </c>
      <c r="W718" s="113" t="s">
        <v>53</v>
      </c>
      <c r="X718" s="113" t="s">
        <v>6</v>
      </c>
      <c r="Y718" s="114" t="s">
        <v>40</v>
      </c>
      <c r="Z718" s="92">
        <f>INDEX($AS$3:$AV$6,MATCH($W718,$AR$3:$AR$6,FALSE),MATCH($Y718,AS$7:$AV$7,FALSE))</f>
        <v>6</v>
      </c>
      <c r="AA718" s="92" t="s">
        <v>254</v>
      </c>
      <c r="AB718" s="92" t="s">
        <v>255</v>
      </c>
      <c r="AC718" s="92" t="s">
        <v>255</v>
      </c>
      <c r="AD718" s="113"/>
      <c r="AE718" s="113" t="s">
        <v>287</v>
      </c>
      <c r="AF718" s="113" t="s">
        <v>258</v>
      </c>
      <c r="AG7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18" s="109" t="s">
        <v>259</v>
      </c>
      <c r="AI718" s="113" t="s">
        <v>53</v>
      </c>
      <c r="AJ718" s="113" t="s">
        <v>6</v>
      </c>
      <c r="AK718" s="114" t="s">
        <v>201</v>
      </c>
      <c r="AL718" s="92">
        <f t="shared" ref="AL718:AL781" si="24">INDEX($AS$3:$AV$6,MATCH($AI718,$AR$3:$AR$6,FALSE),MATCH($AK718,$AS$7:$AV$7,FALSE))</f>
        <v>4</v>
      </c>
      <c r="AM7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8" s="118"/>
      <c r="AO718" s="115" t="str">
        <f t="shared" ref="AO718:AO781" si="25">IF(AL718&lt;=4,"SI",IF(AL718&gt;=5,"NO"))</f>
        <v>SI</v>
      </c>
      <c r="AP71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18" s="92" t="e" vm="14">
        <f>_xlfn.XLOOKUP(año24[[#This Row],[VALORACION DEL RIESGO RESULTANTE CON CONTROLES (Riesgo residual) - INTERPRETACIÓN DEL RIESGO]], Nivel[Calsificación], Nivel[Imagen])</f>
        <v>#VALUE!</v>
      </c>
    </row>
    <row r="719" spans="2:43" ht="234.6" x14ac:dyDescent="0.2">
      <c r="B719" s="92">
        <v>710</v>
      </c>
      <c r="C719" s="92">
        <v>2024</v>
      </c>
      <c r="D719" s="92" t="s">
        <v>244</v>
      </c>
      <c r="E719" s="109" t="s">
        <v>183</v>
      </c>
      <c r="F719" s="109" t="s">
        <v>705</v>
      </c>
      <c r="G719" s="109" t="s">
        <v>699</v>
      </c>
      <c r="H719" s="92" t="s">
        <v>281</v>
      </c>
      <c r="I719" s="92" t="s">
        <v>65</v>
      </c>
      <c r="J719" s="92" t="e" vm="20">
        <f>_xlfn.XLOOKUP(año24[[#This Row],[PELIGRO -Tipo]], Tabla12[Calsificación], Tabla12[Imagen])</f>
        <v>#VALUE!</v>
      </c>
      <c r="K719" s="92" t="s">
        <v>113</v>
      </c>
      <c r="L719" s="92" t="s">
        <v>128</v>
      </c>
      <c r="M719" s="112" t="s">
        <v>249</v>
      </c>
      <c r="N719" s="112" t="s">
        <v>250</v>
      </c>
      <c r="O719" s="112">
        <v>2</v>
      </c>
      <c r="P719" s="112">
        <v>21</v>
      </c>
      <c r="Q719" s="112">
        <v>2</v>
      </c>
      <c r="R719" s="112">
        <v>8</v>
      </c>
      <c r="S719" s="92" t="s">
        <v>138</v>
      </c>
      <c r="T719" s="92" t="s">
        <v>255</v>
      </c>
      <c r="U719" s="92" t="s">
        <v>282</v>
      </c>
      <c r="V719" s="113" t="s">
        <v>283</v>
      </c>
      <c r="W719" s="113" t="s">
        <v>53</v>
      </c>
      <c r="X719" s="113" t="s">
        <v>6</v>
      </c>
      <c r="Y719" s="114" t="s">
        <v>40</v>
      </c>
      <c r="Z719" s="92">
        <f>INDEX($AS$3:$AV$6,MATCH($W719,$AR$3:$AR$6,FALSE),MATCH($Y719,AS$7:$AV$7,FALSE))</f>
        <v>6</v>
      </c>
      <c r="AA719" s="92" t="s">
        <v>254</v>
      </c>
      <c r="AB719" s="92" t="s">
        <v>255</v>
      </c>
      <c r="AC719" s="92" t="s">
        <v>255</v>
      </c>
      <c r="AD719" s="113" t="s">
        <v>255</v>
      </c>
      <c r="AE719" s="113" t="s">
        <v>284</v>
      </c>
      <c r="AF719" s="113" t="s">
        <v>258</v>
      </c>
      <c r="AG7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19" s="109" t="s">
        <v>259</v>
      </c>
      <c r="AI719" s="113" t="s">
        <v>53</v>
      </c>
      <c r="AJ719" s="113" t="s">
        <v>6</v>
      </c>
      <c r="AK719" s="114" t="s">
        <v>201</v>
      </c>
      <c r="AL719" s="92">
        <f t="shared" si="24"/>
        <v>4</v>
      </c>
      <c r="AM7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19" s="118"/>
      <c r="AO719" s="115" t="str">
        <f t="shared" si="25"/>
        <v>SI</v>
      </c>
      <c r="AP71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19" s="92" t="e" vm="14">
        <f>_xlfn.XLOOKUP(año24[[#This Row],[VALORACION DEL RIESGO RESULTANTE CON CONTROLES (Riesgo residual) - INTERPRETACIÓN DEL RIESGO]], Nivel[Calsificación], Nivel[Imagen])</f>
        <v>#VALUE!</v>
      </c>
    </row>
    <row r="720" spans="2:43" ht="102" x14ac:dyDescent="0.2">
      <c r="B720" s="92">
        <v>711</v>
      </c>
      <c r="C720" s="92">
        <v>2024</v>
      </c>
      <c r="D720" s="92" t="s">
        <v>244</v>
      </c>
      <c r="E720" s="109" t="s">
        <v>183</v>
      </c>
      <c r="F720" s="109" t="s">
        <v>715</v>
      </c>
      <c r="G720" s="109" t="s">
        <v>699</v>
      </c>
      <c r="H720" s="92" t="s">
        <v>716</v>
      </c>
      <c r="I720" s="92" t="s">
        <v>67</v>
      </c>
      <c r="J720" s="92" t="e" vm="18">
        <f>_xlfn.XLOOKUP(año24[[#This Row],[PELIGRO -Tipo]], Tabla12[Calsificación], Tabla12[Imagen])</f>
        <v>#VALUE!</v>
      </c>
      <c r="K720" s="92" t="s">
        <v>100</v>
      </c>
      <c r="L720" s="92" t="s">
        <v>130</v>
      </c>
      <c r="M720" s="112" t="s">
        <v>249</v>
      </c>
      <c r="N720" s="112" t="s">
        <v>250</v>
      </c>
      <c r="O720" s="112">
        <v>2</v>
      </c>
      <c r="P720" s="112">
        <v>-1</v>
      </c>
      <c r="Q720" s="112">
        <v>2</v>
      </c>
      <c r="R720" s="112">
        <v>8</v>
      </c>
      <c r="S720" s="92" t="s">
        <v>138</v>
      </c>
      <c r="T720" s="92" t="s">
        <v>273</v>
      </c>
      <c r="U720" s="92" t="s">
        <v>274</v>
      </c>
      <c r="V720" s="113" t="s">
        <v>275</v>
      </c>
      <c r="W720" s="113" t="s">
        <v>53</v>
      </c>
      <c r="X720" s="113" t="s">
        <v>6</v>
      </c>
      <c r="Y720" s="114" t="s">
        <v>40</v>
      </c>
      <c r="Z720" s="92">
        <f>INDEX($AS$3:$AV$6,MATCH($W720,$AR$3:$AR$6,FALSE),MATCH($Y720,AS$7:$AV$7,FALSE))</f>
        <v>6</v>
      </c>
      <c r="AA720" s="92" t="s">
        <v>254</v>
      </c>
      <c r="AB720" s="92" t="s">
        <v>255</v>
      </c>
      <c r="AC720" s="92" t="s">
        <v>255</v>
      </c>
      <c r="AD720" s="113" t="s">
        <v>255</v>
      </c>
      <c r="AE720" s="113" t="s">
        <v>276</v>
      </c>
      <c r="AF720" s="113" t="s">
        <v>258</v>
      </c>
      <c r="AG7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20" s="109" t="s">
        <v>259</v>
      </c>
      <c r="AI720" s="113" t="s">
        <v>53</v>
      </c>
      <c r="AJ720" s="113" t="s">
        <v>6</v>
      </c>
      <c r="AK720" s="114" t="s">
        <v>201</v>
      </c>
      <c r="AL720" s="92">
        <f t="shared" si="24"/>
        <v>4</v>
      </c>
      <c r="AM7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20" s="118"/>
      <c r="AO720" s="115" t="str">
        <f t="shared" si="25"/>
        <v>SI</v>
      </c>
      <c r="AP72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20" s="92" t="e" vm="14">
        <f>_xlfn.XLOOKUP(año24[[#This Row],[VALORACION DEL RIESGO RESULTANTE CON CONTROLES (Riesgo residual) - INTERPRETACIÓN DEL RIESGO]], Nivel[Calsificación], Nivel[Imagen])</f>
        <v>#VALUE!</v>
      </c>
    </row>
    <row r="721" spans="2:43" ht="102" x14ac:dyDescent="0.2">
      <c r="B721" s="92">
        <v>712</v>
      </c>
      <c r="C721" s="92">
        <v>2024</v>
      </c>
      <c r="D721" s="92" t="s">
        <v>244</v>
      </c>
      <c r="E721" s="109" t="s">
        <v>183</v>
      </c>
      <c r="F721" s="109" t="s">
        <v>715</v>
      </c>
      <c r="G721" s="109" t="s">
        <v>699</v>
      </c>
      <c r="H721" s="92" t="s">
        <v>272</v>
      </c>
      <c r="I721" s="92" t="s">
        <v>67</v>
      </c>
      <c r="J721" s="92" t="e" vm="18">
        <f>_xlfn.XLOOKUP(año24[[#This Row],[PELIGRO -Tipo]], Tabla12[Calsificación], Tabla12[Imagen])</f>
        <v>#VALUE!</v>
      </c>
      <c r="K721" s="92" t="s">
        <v>100</v>
      </c>
      <c r="L721" s="92" t="s">
        <v>130</v>
      </c>
      <c r="M721" s="112" t="s">
        <v>249</v>
      </c>
      <c r="N721" s="112" t="s">
        <v>250</v>
      </c>
      <c r="O721" s="112">
        <v>2</v>
      </c>
      <c r="P721" s="112">
        <v>-1</v>
      </c>
      <c r="Q721" s="112">
        <v>2</v>
      </c>
      <c r="R721" s="112">
        <v>8</v>
      </c>
      <c r="S721" s="92" t="s">
        <v>138</v>
      </c>
      <c r="T721" s="92" t="s">
        <v>273</v>
      </c>
      <c r="U721" s="92" t="s">
        <v>274</v>
      </c>
      <c r="V721" s="113" t="s">
        <v>275</v>
      </c>
      <c r="W721" s="113" t="s">
        <v>53</v>
      </c>
      <c r="X721" s="113" t="s">
        <v>6</v>
      </c>
      <c r="Y721" s="114" t="s">
        <v>40</v>
      </c>
      <c r="Z721" s="92">
        <f>INDEX($AS$3:$AV$6,MATCH($W721,$AR$3:$AR$6,FALSE),MATCH($Y721,AS$7:$AV$7,FALSE))</f>
        <v>6</v>
      </c>
      <c r="AA721" s="92" t="s">
        <v>254</v>
      </c>
      <c r="AB721" s="92" t="s">
        <v>255</v>
      </c>
      <c r="AC721" s="92" t="s">
        <v>255</v>
      </c>
      <c r="AD721" s="113" t="s">
        <v>255</v>
      </c>
      <c r="AE721" s="113" t="s">
        <v>276</v>
      </c>
      <c r="AF721" s="113" t="s">
        <v>258</v>
      </c>
      <c r="AG7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21" s="109" t="s">
        <v>259</v>
      </c>
      <c r="AI721" s="113" t="s">
        <v>53</v>
      </c>
      <c r="AJ721" s="113" t="s">
        <v>6</v>
      </c>
      <c r="AK721" s="114" t="s">
        <v>201</v>
      </c>
      <c r="AL721" s="92">
        <f t="shared" si="24"/>
        <v>4</v>
      </c>
      <c r="AM7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21" s="118"/>
      <c r="AO721" s="115" t="str">
        <f t="shared" si="25"/>
        <v>SI</v>
      </c>
      <c r="AP7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21" s="92" t="e" vm="14">
        <f>_xlfn.XLOOKUP(año24[[#This Row],[VALORACION DEL RIESGO RESULTANTE CON CONTROLES (Riesgo residual) - INTERPRETACIÓN DEL RIESGO]], Nivel[Calsificación], Nivel[Imagen])</f>
        <v>#VALUE!</v>
      </c>
    </row>
    <row r="722" spans="2:43" ht="91.8" x14ac:dyDescent="0.2">
      <c r="B722" s="92">
        <v>713</v>
      </c>
      <c r="C722" s="92">
        <v>2024</v>
      </c>
      <c r="D722" s="92" t="s">
        <v>244</v>
      </c>
      <c r="E722" s="109" t="s">
        <v>183</v>
      </c>
      <c r="F722" s="109" t="s">
        <v>715</v>
      </c>
      <c r="G722" s="109" t="s">
        <v>699</v>
      </c>
      <c r="H722" s="92" t="s">
        <v>285</v>
      </c>
      <c r="I722" s="92" t="s">
        <v>65</v>
      </c>
      <c r="J722" s="92" t="e" vm="20">
        <f>_xlfn.XLOOKUP(año24[[#This Row],[PELIGRO -Tipo]], Tabla12[Calsificación], Tabla12[Imagen])</f>
        <v>#VALUE!</v>
      </c>
      <c r="K722" s="92" t="s">
        <v>74</v>
      </c>
      <c r="L722" s="92" t="s">
        <v>129</v>
      </c>
      <c r="M722" s="112" t="s">
        <v>249</v>
      </c>
      <c r="N722" s="112" t="s">
        <v>250</v>
      </c>
      <c r="O722" s="112">
        <v>2</v>
      </c>
      <c r="P722" s="112">
        <v>-1</v>
      </c>
      <c r="Q722" s="112">
        <v>2</v>
      </c>
      <c r="R722" s="112">
        <v>8</v>
      </c>
      <c r="S722" s="92" t="s">
        <v>138</v>
      </c>
      <c r="T722" s="92"/>
      <c r="U722" s="92"/>
      <c r="V722" s="113" t="s">
        <v>286</v>
      </c>
      <c r="W722" s="113" t="s">
        <v>53</v>
      </c>
      <c r="X722" s="113" t="s">
        <v>6</v>
      </c>
      <c r="Y722" s="114" t="s">
        <v>40</v>
      </c>
      <c r="Z722" s="92">
        <f>INDEX($AS$3:$AV$6,MATCH($W722,$AR$3:$AR$6,FALSE),MATCH($Y722,AS$7:$AV$7,FALSE))</f>
        <v>6</v>
      </c>
      <c r="AA722" s="92" t="s">
        <v>254</v>
      </c>
      <c r="AB722" s="92" t="s">
        <v>255</v>
      </c>
      <c r="AC722" s="92" t="s">
        <v>255</v>
      </c>
      <c r="AD722" s="113"/>
      <c r="AE722" s="113" t="s">
        <v>287</v>
      </c>
      <c r="AF722" s="113" t="s">
        <v>258</v>
      </c>
      <c r="AG7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22" s="109" t="s">
        <v>259</v>
      </c>
      <c r="AI722" s="113" t="s">
        <v>53</v>
      </c>
      <c r="AJ722" s="113" t="s">
        <v>6</v>
      </c>
      <c r="AK722" s="114" t="s">
        <v>201</v>
      </c>
      <c r="AL722" s="92">
        <f t="shared" si="24"/>
        <v>4</v>
      </c>
      <c r="AM7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22" s="118"/>
      <c r="AO722" s="115" t="str">
        <f t="shared" si="25"/>
        <v>SI</v>
      </c>
      <c r="AP7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22" s="92" t="e" vm="14">
        <f>_xlfn.XLOOKUP(año24[[#This Row],[VALORACION DEL RIESGO RESULTANTE CON CONTROLES (Riesgo residual) - INTERPRETACIÓN DEL RIESGO]], Nivel[Calsificación], Nivel[Imagen])</f>
        <v>#VALUE!</v>
      </c>
    </row>
    <row r="723" spans="2:43" ht="81.599999999999994" x14ac:dyDescent="0.2">
      <c r="B723" s="92">
        <v>714</v>
      </c>
      <c r="C723" s="92">
        <v>2024</v>
      </c>
      <c r="D723" s="92" t="s">
        <v>244</v>
      </c>
      <c r="E723" s="109" t="s">
        <v>183</v>
      </c>
      <c r="F723" s="109" t="s">
        <v>715</v>
      </c>
      <c r="G723" s="109" t="s">
        <v>699</v>
      </c>
      <c r="H723" s="92" t="s">
        <v>277</v>
      </c>
      <c r="I723" s="92" t="s">
        <v>68</v>
      </c>
      <c r="J723" s="92" t="e" vm="17">
        <f>_xlfn.XLOOKUP(año24[[#This Row],[PELIGRO -Tipo]], Tabla12[Calsificación], Tabla12[Imagen])</f>
        <v>#VALUE!</v>
      </c>
      <c r="K723" s="92" t="s">
        <v>85</v>
      </c>
      <c r="L723" s="92" t="s">
        <v>129</v>
      </c>
      <c r="M723" s="112" t="s">
        <v>249</v>
      </c>
      <c r="N723" s="112" t="s">
        <v>250</v>
      </c>
      <c r="O723" s="112">
        <v>2</v>
      </c>
      <c r="P723" s="112">
        <v>-1</v>
      </c>
      <c r="Q723" s="112">
        <v>2</v>
      </c>
      <c r="R723" s="112">
        <v>8</v>
      </c>
      <c r="S723" s="92" t="s">
        <v>138</v>
      </c>
      <c r="T723" s="92" t="s">
        <v>267</v>
      </c>
      <c r="U723" s="92" t="s">
        <v>268</v>
      </c>
      <c r="V723" s="113" t="s">
        <v>269</v>
      </c>
      <c r="W723" s="113" t="s">
        <v>53</v>
      </c>
      <c r="X723" s="113" t="s">
        <v>6</v>
      </c>
      <c r="Y723" s="114" t="s">
        <v>201</v>
      </c>
      <c r="Z723" s="92">
        <f>INDEX($AS$3:$AV$6,MATCH($W723,$AR$3:$AR$6,FALSE),MATCH($Y723,AS$7:$AV$7,FALSE))</f>
        <v>4</v>
      </c>
      <c r="AA723" s="92" t="s">
        <v>254</v>
      </c>
      <c r="AB723" s="92" t="s">
        <v>255</v>
      </c>
      <c r="AC723" s="92" t="s">
        <v>255</v>
      </c>
      <c r="AD723" s="113" t="s">
        <v>255</v>
      </c>
      <c r="AE723" s="113" t="s">
        <v>270</v>
      </c>
      <c r="AF723" s="113" t="s">
        <v>255</v>
      </c>
      <c r="AG7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23" s="109" t="s">
        <v>259</v>
      </c>
      <c r="AI723" s="113" t="s">
        <v>54</v>
      </c>
      <c r="AJ723" s="113" t="s">
        <v>6</v>
      </c>
      <c r="AK723" s="114" t="s">
        <v>201</v>
      </c>
      <c r="AL723" s="92">
        <f t="shared" si="24"/>
        <v>2</v>
      </c>
      <c r="AM7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23" s="118"/>
      <c r="AO723" s="115" t="str">
        <f t="shared" si="25"/>
        <v>SI</v>
      </c>
      <c r="AP72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23" s="92" t="e" vm="16">
        <f>_xlfn.XLOOKUP(año24[[#This Row],[VALORACION DEL RIESGO RESULTANTE CON CONTROLES (Riesgo residual) - INTERPRETACIÓN DEL RIESGO]], Nivel[Calsificación], Nivel[Imagen])</f>
        <v>#VALUE!</v>
      </c>
    </row>
    <row r="724" spans="2:43" ht="132.6" x14ac:dyDescent="0.2">
      <c r="B724" s="92">
        <v>715</v>
      </c>
      <c r="C724" s="92">
        <v>2024</v>
      </c>
      <c r="D724" s="92" t="s">
        <v>244</v>
      </c>
      <c r="E724" s="109" t="s">
        <v>183</v>
      </c>
      <c r="F724" s="109" t="s">
        <v>715</v>
      </c>
      <c r="G724" s="109" t="s">
        <v>699</v>
      </c>
      <c r="H724" s="92" t="s">
        <v>288</v>
      </c>
      <c r="I724" s="92" t="s">
        <v>70</v>
      </c>
      <c r="J724" s="92" t="e" vm="13">
        <f>_xlfn.XLOOKUP(año24[[#This Row],[PELIGRO -Tipo]], Tabla12[Calsificación], Tabla12[Imagen])</f>
        <v>#VALUE!</v>
      </c>
      <c r="K724" s="92" t="s">
        <v>103</v>
      </c>
      <c r="L724" s="92" t="s">
        <v>128</v>
      </c>
      <c r="M724" s="112" t="s">
        <v>249</v>
      </c>
      <c r="N724" s="112" t="s">
        <v>250</v>
      </c>
      <c r="O724" s="112">
        <v>2</v>
      </c>
      <c r="P724" s="112">
        <v>-1</v>
      </c>
      <c r="Q724" s="112">
        <v>2</v>
      </c>
      <c r="R724" s="112">
        <v>8</v>
      </c>
      <c r="S724" s="92" t="s">
        <v>138</v>
      </c>
      <c r="T724" s="92" t="s">
        <v>289</v>
      </c>
      <c r="U724" s="92" t="s">
        <v>290</v>
      </c>
      <c r="V724" s="113" t="s">
        <v>291</v>
      </c>
      <c r="W724" s="113" t="s">
        <v>51</v>
      </c>
      <c r="X724" s="113" t="s">
        <v>6</v>
      </c>
      <c r="Y724" s="114" t="s">
        <v>201</v>
      </c>
      <c r="Z724" s="92">
        <f>INDEX($AS$3:$AV$6,MATCH($W724,$AR$3:$AR$6,FALSE),MATCH($Y724,AS$7:$AV$7,FALSE))</f>
        <v>8</v>
      </c>
      <c r="AA724" s="92" t="s">
        <v>254</v>
      </c>
      <c r="AB724" s="92" t="s">
        <v>255</v>
      </c>
      <c r="AC724" s="92" t="s">
        <v>255</v>
      </c>
      <c r="AD724" s="113" t="s">
        <v>255</v>
      </c>
      <c r="AE724" s="113" t="s">
        <v>292</v>
      </c>
      <c r="AF724" s="113" t="s">
        <v>258</v>
      </c>
      <c r="AG7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724" s="109" t="s">
        <v>259</v>
      </c>
      <c r="AI724" s="113" t="s">
        <v>51</v>
      </c>
      <c r="AJ724" s="113" t="s">
        <v>6</v>
      </c>
      <c r="AK724" s="114" t="s">
        <v>46</v>
      </c>
      <c r="AL724" s="92">
        <f t="shared" si="24"/>
        <v>4</v>
      </c>
      <c r="AM7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24" s="118"/>
      <c r="AO724" s="115" t="str">
        <f t="shared" si="25"/>
        <v>SI</v>
      </c>
      <c r="AP72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24" s="92" t="e" vm="14">
        <f>_xlfn.XLOOKUP(año24[[#This Row],[VALORACION DEL RIESGO RESULTANTE CON CONTROLES (Riesgo residual) - INTERPRETACIÓN DEL RIESGO]], Nivel[Calsificación], Nivel[Imagen])</f>
        <v>#VALUE!</v>
      </c>
    </row>
    <row r="725" spans="2:43" ht="81.599999999999994" x14ac:dyDescent="0.2">
      <c r="B725" s="92">
        <v>716</v>
      </c>
      <c r="C725" s="92">
        <v>2024</v>
      </c>
      <c r="D725" s="92" t="s">
        <v>244</v>
      </c>
      <c r="E725" s="109" t="s">
        <v>183</v>
      </c>
      <c r="F725" s="109" t="s">
        <v>715</v>
      </c>
      <c r="G725" s="109" t="s">
        <v>699</v>
      </c>
      <c r="H725" s="92" t="s">
        <v>266</v>
      </c>
      <c r="I725" s="92" t="s">
        <v>68</v>
      </c>
      <c r="J725" s="92" t="e" vm="17">
        <f>_xlfn.XLOOKUP(año24[[#This Row],[PELIGRO -Tipo]], Tabla12[Calsificación], Tabla12[Imagen])</f>
        <v>#VALUE!</v>
      </c>
      <c r="K725" s="92" t="s">
        <v>101</v>
      </c>
      <c r="L725" s="92" t="s">
        <v>129</v>
      </c>
      <c r="M725" s="112" t="s">
        <v>249</v>
      </c>
      <c r="N725" s="112" t="s">
        <v>250</v>
      </c>
      <c r="O725" s="112">
        <v>2</v>
      </c>
      <c r="P725" s="112">
        <v>-1</v>
      </c>
      <c r="Q725" s="112">
        <v>2</v>
      </c>
      <c r="R725" s="112">
        <v>8</v>
      </c>
      <c r="S725" s="92" t="s">
        <v>138</v>
      </c>
      <c r="T725" s="92" t="s">
        <v>267</v>
      </c>
      <c r="U725" s="92" t="s">
        <v>268</v>
      </c>
      <c r="V725" s="113" t="s">
        <v>269</v>
      </c>
      <c r="W725" s="113" t="s">
        <v>53</v>
      </c>
      <c r="X725" s="113" t="s">
        <v>6</v>
      </c>
      <c r="Y725" s="114" t="s">
        <v>201</v>
      </c>
      <c r="Z725" s="92">
        <f>INDEX($AS$3:$AV$6,MATCH($W725,$AR$3:$AR$6,FALSE),MATCH($Y725,AS$7:$AV$7,FALSE))</f>
        <v>4</v>
      </c>
      <c r="AA725" s="92" t="s">
        <v>254</v>
      </c>
      <c r="AB725" s="92" t="s">
        <v>255</v>
      </c>
      <c r="AC725" s="92" t="s">
        <v>255</v>
      </c>
      <c r="AD725" s="113" t="s">
        <v>255</v>
      </c>
      <c r="AE725" s="113" t="s">
        <v>270</v>
      </c>
      <c r="AF725" s="113" t="s">
        <v>255</v>
      </c>
      <c r="AG7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25" s="109" t="s">
        <v>259</v>
      </c>
      <c r="AI725" s="113" t="s">
        <v>54</v>
      </c>
      <c r="AJ725" s="113" t="s">
        <v>6</v>
      </c>
      <c r="AK725" s="114" t="s">
        <v>201</v>
      </c>
      <c r="AL725" s="92">
        <f t="shared" si="24"/>
        <v>2</v>
      </c>
      <c r="AM7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25" s="118"/>
      <c r="AO725" s="115" t="str">
        <f t="shared" si="25"/>
        <v>SI</v>
      </c>
      <c r="AP72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25" s="92" t="e" vm="16">
        <f>_xlfn.XLOOKUP(año24[[#This Row],[VALORACION DEL RIESGO RESULTANTE CON CONTROLES (Riesgo residual) - INTERPRETACIÓN DEL RIESGO]], Nivel[Calsificación], Nivel[Imagen])</f>
        <v>#VALUE!</v>
      </c>
    </row>
    <row r="726" spans="2:43" ht="81.599999999999994" x14ac:dyDescent="0.2">
      <c r="B726" s="92">
        <v>717</v>
      </c>
      <c r="C726" s="92">
        <v>2024</v>
      </c>
      <c r="D726" s="92" t="s">
        <v>244</v>
      </c>
      <c r="E726" s="109" t="s">
        <v>183</v>
      </c>
      <c r="F726" s="109" t="s">
        <v>715</v>
      </c>
      <c r="G726" s="109" t="s">
        <v>699</v>
      </c>
      <c r="H726" s="92" t="s">
        <v>271</v>
      </c>
      <c r="I726" s="92" t="s">
        <v>68</v>
      </c>
      <c r="J726" s="92" t="e" vm="17">
        <f>_xlfn.XLOOKUP(año24[[#This Row],[PELIGRO -Tipo]], Tabla12[Calsificación], Tabla12[Imagen])</f>
        <v>#VALUE!</v>
      </c>
      <c r="K726" s="92" t="s">
        <v>93</v>
      </c>
      <c r="L726" s="92" t="s">
        <v>129</v>
      </c>
      <c r="M726" s="112" t="s">
        <v>249</v>
      </c>
      <c r="N726" s="112" t="s">
        <v>250</v>
      </c>
      <c r="O726" s="112">
        <v>2</v>
      </c>
      <c r="P726" s="112">
        <v>-1</v>
      </c>
      <c r="Q726" s="112">
        <v>2</v>
      </c>
      <c r="R726" s="112">
        <v>8</v>
      </c>
      <c r="S726" s="92" t="s">
        <v>138</v>
      </c>
      <c r="T726" s="92" t="s">
        <v>267</v>
      </c>
      <c r="U726" s="92" t="s">
        <v>268</v>
      </c>
      <c r="V726" s="113" t="s">
        <v>269</v>
      </c>
      <c r="W726" s="113" t="s">
        <v>53</v>
      </c>
      <c r="X726" s="113" t="s">
        <v>6</v>
      </c>
      <c r="Y726" s="114" t="s">
        <v>201</v>
      </c>
      <c r="Z726" s="92">
        <f>INDEX($AS$3:$AV$6,MATCH($W726,$AR$3:$AR$6,FALSE),MATCH($Y726,AS$7:$AV$7,FALSE))</f>
        <v>4</v>
      </c>
      <c r="AA726" s="92" t="s">
        <v>254</v>
      </c>
      <c r="AB726" s="92" t="s">
        <v>255</v>
      </c>
      <c r="AC726" s="92" t="s">
        <v>255</v>
      </c>
      <c r="AD726" s="113" t="s">
        <v>255</v>
      </c>
      <c r="AE726" s="113" t="s">
        <v>270</v>
      </c>
      <c r="AF726" s="113" t="s">
        <v>255</v>
      </c>
      <c r="AG7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26" s="109" t="s">
        <v>259</v>
      </c>
      <c r="AI726" s="113" t="s">
        <v>54</v>
      </c>
      <c r="AJ726" s="113" t="s">
        <v>6</v>
      </c>
      <c r="AK726" s="114" t="s">
        <v>201</v>
      </c>
      <c r="AL726" s="92">
        <f t="shared" si="24"/>
        <v>2</v>
      </c>
      <c r="AM7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26" s="118"/>
      <c r="AO726" s="115" t="str">
        <f t="shared" si="25"/>
        <v>SI</v>
      </c>
      <c r="AP72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26" s="92" t="e" vm="16">
        <f>_xlfn.XLOOKUP(año24[[#This Row],[VALORACION DEL RIESGO RESULTANTE CON CONTROLES (Riesgo residual) - INTERPRETACIÓN DEL RIESGO]], Nivel[Calsificación], Nivel[Imagen])</f>
        <v>#VALUE!</v>
      </c>
    </row>
    <row r="727" spans="2:43" ht="102" x14ac:dyDescent="0.2">
      <c r="B727" s="92">
        <v>718</v>
      </c>
      <c r="C727" s="92">
        <v>2024</v>
      </c>
      <c r="D727" s="92" t="s">
        <v>244</v>
      </c>
      <c r="E727" s="109" t="s">
        <v>183</v>
      </c>
      <c r="F727" s="109" t="s">
        <v>715</v>
      </c>
      <c r="G727" s="109" t="s">
        <v>699</v>
      </c>
      <c r="H727" s="92" t="s">
        <v>717</v>
      </c>
      <c r="I727" s="92" t="s">
        <v>67</v>
      </c>
      <c r="J727" s="92" t="e" vm="18">
        <f>_xlfn.XLOOKUP(año24[[#This Row],[PELIGRO -Tipo]], Tabla12[Calsificación], Tabla12[Imagen])</f>
        <v>#VALUE!</v>
      </c>
      <c r="K727" s="92" t="s">
        <v>122</v>
      </c>
      <c r="L727" s="92" t="s">
        <v>130</v>
      </c>
      <c r="M727" s="112" t="s">
        <v>249</v>
      </c>
      <c r="N727" s="112" t="s">
        <v>250</v>
      </c>
      <c r="O727" s="112">
        <v>2</v>
      </c>
      <c r="P727" s="112">
        <v>-1</v>
      </c>
      <c r="Q727" s="112">
        <v>2</v>
      </c>
      <c r="R727" s="112">
        <v>8</v>
      </c>
      <c r="S727" s="92" t="s">
        <v>138</v>
      </c>
      <c r="T727" s="92" t="s">
        <v>273</v>
      </c>
      <c r="U727" s="92" t="s">
        <v>274</v>
      </c>
      <c r="V727" s="113" t="s">
        <v>275</v>
      </c>
      <c r="W727" s="113" t="s">
        <v>53</v>
      </c>
      <c r="X727" s="113" t="s">
        <v>6</v>
      </c>
      <c r="Y727" s="114" t="s">
        <v>40</v>
      </c>
      <c r="Z727" s="92">
        <f>INDEX($AS$3:$AV$6,MATCH($W727,$AR$3:$AR$6,FALSE),MATCH($Y727,AS$7:$AV$7,FALSE))</f>
        <v>6</v>
      </c>
      <c r="AA727" s="92" t="s">
        <v>254</v>
      </c>
      <c r="AB727" s="92" t="s">
        <v>255</v>
      </c>
      <c r="AC727" s="92" t="s">
        <v>255</v>
      </c>
      <c r="AD727" s="113" t="s">
        <v>255</v>
      </c>
      <c r="AE727" s="113" t="s">
        <v>276</v>
      </c>
      <c r="AF727" s="113" t="s">
        <v>258</v>
      </c>
      <c r="AG7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27" s="109" t="s">
        <v>259</v>
      </c>
      <c r="AI727" s="113" t="s">
        <v>53</v>
      </c>
      <c r="AJ727" s="113" t="s">
        <v>6</v>
      </c>
      <c r="AK727" s="114" t="s">
        <v>201</v>
      </c>
      <c r="AL727" s="92">
        <f t="shared" si="24"/>
        <v>4</v>
      </c>
      <c r="AM7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27" s="118"/>
      <c r="AO727" s="115" t="str">
        <f t="shared" si="25"/>
        <v>SI</v>
      </c>
      <c r="AP72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27" s="92" t="e" vm="14">
        <f>_xlfn.XLOOKUP(año24[[#This Row],[VALORACION DEL RIESGO RESULTANTE CON CONTROLES (Riesgo residual) - INTERPRETACIÓN DEL RIESGO]], Nivel[Calsificación], Nivel[Imagen])</f>
        <v>#VALUE!</v>
      </c>
    </row>
    <row r="728" spans="2:43" ht="132.6" x14ac:dyDescent="0.2">
      <c r="B728" s="92">
        <v>719</v>
      </c>
      <c r="C728" s="92">
        <v>2024</v>
      </c>
      <c r="D728" s="92" t="s">
        <v>244</v>
      </c>
      <c r="E728" s="109" t="s">
        <v>183</v>
      </c>
      <c r="F728" s="109" t="s">
        <v>715</v>
      </c>
      <c r="G728" s="109" t="s">
        <v>699</v>
      </c>
      <c r="H728" s="92" t="s">
        <v>718</v>
      </c>
      <c r="I728" s="92" t="s">
        <v>66</v>
      </c>
      <c r="J728" s="92" t="e" vm="19">
        <f>_xlfn.XLOOKUP(año24[[#This Row],[PELIGRO -Tipo]], Tabla12[Calsificación], Tabla12[Imagen])</f>
        <v>#VALUE!</v>
      </c>
      <c r="K728" s="92" t="s">
        <v>99</v>
      </c>
      <c r="L728" s="92" t="s">
        <v>130</v>
      </c>
      <c r="M728" s="112" t="s">
        <v>249</v>
      </c>
      <c r="N728" s="112" t="s">
        <v>250</v>
      </c>
      <c r="O728" s="112">
        <v>2</v>
      </c>
      <c r="P728" s="112">
        <v>-1</v>
      </c>
      <c r="Q728" s="112">
        <v>2</v>
      </c>
      <c r="R728" s="112">
        <v>8</v>
      </c>
      <c r="S728" s="92" t="s">
        <v>138</v>
      </c>
      <c r="T728" s="92" t="s">
        <v>346</v>
      </c>
      <c r="U728" s="92" t="s">
        <v>410</v>
      </c>
      <c r="V728" s="113" t="s">
        <v>411</v>
      </c>
      <c r="W728" s="113" t="s">
        <v>53</v>
      </c>
      <c r="X728" s="113" t="s">
        <v>6</v>
      </c>
      <c r="Y728" s="114" t="s">
        <v>40</v>
      </c>
      <c r="Z728" s="92">
        <f>INDEX($AS$3:$AV$6,MATCH($W728,$AR$3:$AR$6,FALSE),MATCH($Y728,AS$7:$AV$7,FALSE))</f>
        <v>6</v>
      </c>
      <c r="AA728" s="92" t="s">
        <v>254</v>
      </c>
      <c r="AB728" s="92" t="s">
        <v>255</v>
      </c>
      <c r="AC728" s="92" t="s">
        <v>255</v>
      </c>
      <c r="AD728" s="113" t="s">
        <v>346</v>
      </c>
      <c r="AE728" s="113" t="s">
        <v>412</v>
      </c>
      <c r="AF728" s="113" t="s">
        <v>258</v>
      </c>
      <c r="AG7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728" s="109" t="s">
        <v>259</v>
      </c>
      <c r="AI728" s="113" t="s">
        <v>53</v>
      </c>
      <c r="AJ728" s="113" t="s">
        <v>6</v>
      </c>
      <c r="AK728" s="114" t="s">
        <v>201</v>
      </c>
      <c r="AL728" s="92">
        <f t="shared" si="24"/>
        <v>4</v>
      </c>
      <c r="AM7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28" s="118"/>
      <c r="AO728" s="115" t="str">
        <f t="shared" si="25"/>
        <v>SI</v>
      </c>
      <c r="AP72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28" s="92" t="e" vm="14">
        <f>_xlfn.XLOOKUP(año24[[#This Row],[VALORACION DEL RIESGO RESULTANTE CON CONTROLES (Riesgo residual) - INTERPRETACIÓN DEL RIESGO]], Nivel[Calsificación], Nivel[Imagen])</f>
        <v>#VALUE!</v>
      </c>
    </row>
    <row r="729" spans="2:43" ht="102" x14ac:dyDescent="0.2">
      <c r="B729" s="92">
        <v>720</v>
      </c>
      <c r="C729" s="92">
        <v>2024</v>
      </c>
      <c r="D729" s="92" t="s">
        <v>244</v>
      </c>
      <c r="E729" s="109" t="s">
        <v>183</v>
      </c>
      <c r="F729" s="109" t="s">
        <v>719</v>
      </c>
      <c r="G729" s="109" t="s">
        <v>699</v>
      </c>
      <c r="H729" s="92" t="s">
        <v>720</v>
      </c>
      <c r="I729" s="92" t="s">
        <v>67</v>
      </c>
      <c r="J729" s="92" t="e" vm="18">
        <f>_xlfn.XLOOKUP(año24[[#This Row],[PELIGRO -Tipo]], Tabla12[Calsificación], Tabla12[Imagen])</f>
        <v>#VALUE!</v>
      </c>
      <c r="K729" s="92" t="s">
        <v>100</v>
      </c>
      <c r="L729" s="92" t="s">
        <v>130</v>
      </c>
      <c r="M729" s="112" t="s">
        <v>249</v>
      </c>
      <c r="N729" s="112" t="s">
        <v>250</v>
      </c>
      <c r="O729" s="112">
        <v>2</v>
      </c>
      <c r="P729" s="112">
        <v>1</v>
      </c>
      <c r="Q729" s="112">
        <v>2</v>
      </c>
      <c r="R729" s="112">
        <v>8</v>
      </c>
      <c r="S729" s="92" t="s">
        <v>138</v>
      </c>
      <c r="T729" s="92" t="s">
        <v>273</v>
      </c>
      <c r="U729" s="92" t="s">
        <v>274</v>
      </c>
      <c r="V729" s="113" t="s">
        <v>275</v>
      </c>
      <c r="W729" s="113" t="s">
        <v>53</v>
      </c>
      <c r="X729" s="113" t="s">
        <v>6</v>
      </c>
      <c r="Y729" s="114" t="s">
        <v>40</v>
      </c>
      <c r="Z729" s="92">
        <f>INDEX($AS$3:$AV$6,MATCH($W729,$AR$3:$AR$6,FALSE),MATCH($Y729,AS$7:$AV$7,FALSE))</f>
        <v>6</v>
      </c>
      <c r="AA729" s="92" t="s">
        <v>254</v>
      </c>
      <c r="AB729" s="92" t="s">
        <v>255</v>
      </c>
      <c r="AC729" s="92" t="s">
        <v>255</v>
      </c>
      <c r="AD729" s="113" t="s">
        <v>255</v>
      </c>
      <c r="AE729" s="113" t="s">
        <v>276</v>
      </c>
      <c r="AF729" s="113" t="s">
        <v>258</v>
      </c>
      <c r="AG7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29" s="109" t="s">
        <v>259</v>
      </c>
      <c r="AI729" s="113" t="s">
        <v>53</v>
      </c>
      <c r="AJ729" s="113" t="s">
        <v>6</v>
      </c>
      <c r="AK729" s="114" t="s">
        <v>201</v>
      </c>
      <c r="AL729" s="92">
        <f t="shared" si="24"/>
        <v>4</v>
      </c>
      <c r="AM7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29" s="118"/>
      <c r="AO729" s="115" t="str">
        <f t="shared" si="25"/>
        <v>SI</v>
      </c>
      <c r="AP72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29" s="92" t="e" vm="14">
        <f>_xlfn.XLOOKUP(año24[[#This Row],[VALORACION DEL RIESGO RESULTANTE CON CONTROLES (Riesgo residual) - INTERPRETACIÓN DEL RIESGO]], Nivel[Calsificación], Nivel[Imagen])</f>
        <v>#VALUE!</v>
      </c>
    </row>
    <row r="730" spans="2:43" ht="91.8" x14ac:dyDescent="0.2">
      <c r="B730" s="92">
        <v>721</v>
      </c>
      <c r="C730" s="92">
        <v>2024</v>
      </c>
      <c r="D730" s="92" t="s">
        <v>244</v>
      </c>
      <c r="E730" s="109" t="s">
        <v>183</v>
      </c>
      <c r="F730" s="109" t="s">
        <v>719</v>
      </c>
      <c r="G730" s="109" t="s">
        <v>699</v>
      </c>
      <c r="H730" s="92" t="s">
        <v>285</v>
      </c>
      <c r="I730" s="92" t="s">
        <v>65</v>
      </c>
      <c r="J730" s="92" t="e" vm="20">
        <f>_xlfn.XLOOKUP(año24[[#This Row],[PELIGRO -Tipo]], Tabla12[Calsificación], Tabla12[Imagen])</f>
        <v>#VALUE!</v>
      </c>
      <c r="K730" s="92" t="s">
        <v>74</v>
      </c>
      <c r="L730" s="92" t="s">
        <v>129</v>
      </c>
      <c r="M730" s="112" t="s">
        <v>249</v>
      </c>
      <c r="N730" s="112" t="s">
        <v>250</v>
      </c>
      <c r="O730" s="112">
        <v>2</v>
      </c>
      <c r="P730" s="112">
        <v>1</v>
      </c>
      <c r="Q730" s="112">
        <v>2</v>
      </c>
      <c r="R730" s="112">
        <v>8</v>
      </c>
      <c r="S730" s="92" t="s">
        <v>138</v>
      </c>
      <c r="T730" s="92"/>
      <c r="U730" s="92"/>
      <c r="V730" s="113" t="s">
        <v>286</v>
      </c>
      <c r="W730" s="113" t="s">
        <v>53</v>
      </c>
      <c r="X730" s="113" t="s">
        <v>6</v>
      </c>
      <c r="Y730" s="114" t="s">
        <v>40</v>
      </c>
      <c r="Z730" s="92">
        <f>INDEX($AS$3:$AV$6,MATCH($W730,$AR$3:$AR$6,FALSE),MATCH($Y730,AS$7:$AV$7,FALSE))</f>
        <v>6</v>
      </c>
      <c r="AA730" s="92" t="s">
        <v>254</v>
      </c>
      <c r="AB730" s="92" t="s">
        <v>255</v>
      </c>
      <c r="AC730" s="92" t="s">
        <v>255</v>
      </c>
      <c r="AD730" s="113"/>
      <c r="AE730" s="113" t="s">
        <v>287</v>
      </c>
      <c r="AF730" s="113" t="s">
        <v>258</v>
      </c>
      <c r="AG7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30" s="109" t="s">
        <v>259</v>
      </c>
      <c r="AI730" s="113" t="s">
        <v>53</v>
      </c>
      <c r="AJ730" s="113" t="s">
        <v>6</v>
      </c>
      <c r="AK730" s="114" t="s">
        <v>201</v>
      </c>
      <c r="AL730" s="92">
        <f t="shared" si="24"/>
        <v>4</v>
      </c>
      <c r="AM7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30" s="118"/>
      <c r="AO730" s="115" t="str">
        <f t="shared" si="25"/>
        <v>SI</v>
      </c>
      <c r="AP73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30" s="92" t="e" vm="14">
        <f>_xlfn.XLOOKUP(año24[[#This Row],[VALORACION DEL RIESGO RESULTANTE CON CONTROLES (Riesgo residual) - INTERPRETACIÓN DEL RIESGO]], Nivel[Calsificación], Nivel[Imagen])</f>
        <v>#VALUE!</v>
      </c>
    </row>
    <row r="731" spans="2:43" ht="81.599999999999994" x14ac:dyDescent="0.2">
      <c r="B731" s="92">
        <v>722</v>
      </c>
      <c r="C731" s="92">
        <v>2024</v>
      </c>
      <c r="D731" s="92" t="s">
        <v>244</v>
      </c>
      <c r="E731" s="109" t="s">
        <v>183</v>
      </c>
      <c r="F731" s="109" t="s">
        <v>719</v>
      </c>
      <c r="G731" s="109" t="s">
        <v>699</v>
      </c>
      <c r="H731" s="92" t="s">
        <v>277</v>
      </c>
      <c r="I731" s="92" t="s">
        <v>68</v>
      </c>
      <c r="J731" s="92" t="e" vm="17">
        <f>_xlfn.XLOOKUP(año24[[#This Row],[PELIGRO -Tipo]], Tabla12[Calsificación], Tabla12[Imagen])</f>
        <v>#VALUE!</v>
      </c>
      <c r="K731" s="92" t="s">
        <v>85</v>
      </c>
      <c r="L731" s="92" t="s">
        <v>129</v>
      </c>
      <c r="M731" s="112" t="s">
        <v>249</v>
      </c>
      <c r="N731" s="112" t="s">
        <v>250</v>
      </c>
      <c r="O731" s="112">
        <v>2</v>
      </c>
      <c r="P731" s="112">
        <v>1</v>
      </c>
      <c r="Q731" s="112">
        <v>2</v>
      </c>
      <c r="R731" s="112">
        <v>8</v>
      </c>
      <c r="S731" s="92" t="s">
        <v>138</v>
      </c>
      <c r="T731" s="92" t="s">
        <v>267</v>
      </c>
      <c r="U731" s="92" t="s">
        <v>268</v>
      </c>
      <c r="V731" s="113" t="s">
        <v>269</v>
      </c>
      <c r="W731" s="113" t="s">
        <v>53</v>
      </c>
      <c r="X731" s="113" t="s">
        <v>6</v>
      </c>
      <c r="Y731" s="114" t="s">
        <v>201</v>
      </c>
      <c r="Z731" s="92">
        <f>INDEX($AS$3:$AV$6,MATCH($W731,$AR$3:$AR$6,FALSE),MATCH($Y731,AS$7:$AV$7,FALSE))</f>
        <v>4</v>
      </c>
      <c r="AA731" s="92" t="s">
        <v>254</v>
      </c>
      <c r="AB731" s="92" t="s">
        <v>255</v>
      </c>
      <c r="AC731" s="92" t="s">
        <v>255</v>
      </c>
      <c r="AD731" s="113" t="s">
        <v>255</v>
      </c>
      <c r="AE731" s="113" t="s">
        <v>270</v>
      </c>
      <c r="AF731" s="113" t="s">
        <v>255</v>
      </c>
      <c r="AG7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31" s="109" t="s">
        <v>259</v>
      </c>
      <c r="AI731" s="113" t="s">
        <v>54</v>
      </c>
      <c r="AJ731" s="113" t="s">
        <v>6</v>
      </c>
      <c r="AK731" s="114" t="s">
        <v>201</v>
      </c>
      <c r="AL731" s="92">
        <f t="shared" si="24"/>
        <v>2</v>
      </c>
      <c r="AM7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31" s="118"/>
      <c r="AO731" s="115" t="str">
        <f t="shared" si="25"/>
        <v>SI</v>
      </c>
      <c r="AP73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31" s="92" t="e" vm="16">
        <f>_xlfn.XLOOKUP(año24[[#This Row],[VALORACION DEL RIESGO RESULTANTE CON CONTROLES (Riesgo residual) - INTERPRETACIÓN DEL RIESGO]], Nivel[Calsificación], Nivel[Imagen])</f>
        <v>#VALUE!</v>
      </c>
    </row>
    <row r="732" spans="2:43" ht="132.6" x14ac:dyDescent="0.2">
      <c r="B732" s="92">
        <v>723</v>
      </c>
      <c r="C732" s="92">
        <v>2024</v>
      </c>
      <c r="D732" s="92" t="s">
        <v>244</v>
      </c>
      <c r="E732" s="109" t="s">
        <v>183</v>
      </c>
      <c r="F732" s="109" t="s">
        <v>719</v>
      </c>
      <c r="G732" s="109" t="s">
        <v>699</v>
      </c>
      <c r="H732" s="92" t="s">
        <v>288</v>
      </c>
      <c r="I732" s="92" t="s">
        <v>70</v>
      </c>
      <c r="J732" s="92" t="e" vm="13">
        <f>_xlfn.XLOOKUP(año24[[#This Row],[PELIGRO -Tipo]], Tabla12[Calsificación], Tabla12[Imagen])</f>
        <v>#VALUE!</v>
      </c>
      <c r="K732" s="92" t="s">
        <v>103</v>
      </c>
      <c r="L732" s="92" t="s">
        <v>128</v>
      </c>
      <c r="M732" s="112" t="s">
        <v>249</v>
      </c>
      <c r="N732" s="112" t="s">
        <v>250</v>
      </c>
      <c r="O732" s="112">
        <v>2</v>
      </c>
      <c r="P732" s="112">
        <v>1</v>
      </c>
      <c r="Q732" s="112">
        <v>2</v>
      </c>
      <c r="R732" s="112">
        <v>8</v>
      </c>
      <c r="S732" s="92" t="s">
        <v>138</v>
      </c>
      <c r="T732" s="92" t="s">
        <v>289</v>
      </c>
      <c r="U732" s="92" t="s">
        <v>290</v>
      </c>
      <c r="V732" s="113" t="s">
        <v>291</v>
      </c>
      <c r="W732" s="113" t="s">
        <v>51</v>
      </c>
      <c r="X732" s="113" t="s">
        <v>6</v>
      </c>
      <c r="Y732" s="114" t="s">
        <v>201</v>
      </c>
      <c r="Z732" s="92">
        <f>INDEX($AS$3:$AV$6,MATCH($W732,$AR$3:$AR$6,FALSE),MATCH($Y732,AS$7:$AV$7,FALSE))</f>
        <v>8</v>
      </c>
      <c r="AA732" s="92" t="s">
        <v>254</v>
      </c>
      <c r="AB732" s="92" t="s">
        <v>255</v>
      </c>
      <c r="AC732" s="92" t="s">
        <v>255</v>
      </c>
      <c r="AD732" s="113" t="s">
        <v>255</v>
      </c>
      <c r="AE732" s="113" t="s">
        <v>292</v>
      </c>
      <c r="AF732" s="113" t="s">
        <v>258</v>
      </c>
      <c r="AG7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732" s="109" t="s">
        <v>259</v>
      </c>
      <c r="AI732" s="113" t="s">
        <v>51</v>
      </c>
      <c r="AJ732" s="113" t="s">
        <v>6</v>
      </c>
      <c r="AK732" s="114" t="s">
        <v>46</v>
      </c>
      <c r="AL732" s="92">
        <f t="shared" si="24"/>
        <v>4</v>
      </c>
      <c r="AM7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32" s="118"/>
      <c r="AO732" s="115" t="str">
        <f t="shared" si="25"/>
        <v>SI</v>
      </c>
      <c r="AP73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32" s="92" t="e" vm="14">
        <f>_xlfn.XLOOKUP(año24[[#This Row],[VALORACION DEL RIESGO RESULTANTE CON CONTROLES (Riesgo residual) - INTERPRETACIÓN DEL RIESGO]], Nivel[Calsificación], Nivel[Imagen])</f>
        <v>#VALUE!</v>
      </c>
    </row>
    <row r="733" spans="2:43" ht="81.599999999999994" x14ac:dyDescent="0.2">
      <c r="B733" s="92">
        <v>724</v>
      </c>
      <c r="C733" s="92">
        <v>2024</v>
      </c>
      <c r="D733" s="92" t="s">
        <v>244</v>
      </c>
      <c r="E733" s="109" t="s">
        <v>183</v>
      </c>
      <c r="F733" s="109" t="s">
        <v>719</v>
      </c>
      <c r="G733" s="109" t="s">
        <v>699</v>
      </c>
      <c r="H733" s="92" t="s">
        <v>266</v>
      </c>
      <c r="I733" s="92" t="s">
        <v>68</v>
      </c>
      <c r="J733" s="92" t="e" vm="17">
        <f>_xlfn.XLOOKUP(año24[[#This Row],[PELIGRO -Tipo]], Tabla12[Calsificación], Tabla12[Imagen])</f>
        <v>#VALUE!</v>
      </c>
      <c r="K733" s="92" t="s">
        <v>101</v>
      </c>
      <c r="L733" s="92" t="s">
        <v>129</v>
      </c>
      <c r="M733" s="112" t="s">
        <v>249</v>
      </c>
      <c r="N733" s="112" t="s">
        <v>250</v>
      </c>
      <c r="O733" s="112">
        <v>2</v>
      </c>
      <c r="P733" s="112">
        <v>1</v>
      </c>
      <c r="Q733" s="112">
        <v>2</v>
      </c>
      <c r="R733" s="112">
        <v>8</v>
      </c>
      <c r="S733" s="92" t="s">
        <v>138</v>
      </c>
      <c r="T733" s="92" t="s">
        <v>267</v>
      </c>
      <c r="U733" s="92" t="s">
        <v>268</v>
      </c>
      <c r="V733" s="113" t="s">
        <v>269</v>
      </c>
      <c r="W733" s="113" t="s">
        <v>53</v>
      </c>
      <c r="X733" s="113" t="s">
        <v>6</v>
      </c>
      <c r="Y733" s="114" t="s">
        <v>201</v>
      </c>
      <c r="Z733" s="92">
        <f>INDEX($AS$3:$AV$6,MATCH($W733,$AR$3:$AR$6,FALSE),MATCH($Y733,AS$7:$AV$7,FALSE))</f>
        <v>4</v>
      </c>
      <c r="AA733" s="92" t="s">
        <v>254</v>
      </c>
      <c r="AB733" s="92" t="s">
        <v>255</v>
      </c>
      <c r="AC733" s="92" t="s">
        <v>255</v>
      </c>
      <c r="AD733" s="113" t="s">
        <v>255</v>
      </c>
      <c r="AE733" s="113" t="s">
        <v>270</v>
      </c>
      <c r="AF733" s="113" t="s">
        <v>255</v>
      </c>
      <c r="AG7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33" s="109" t="s">
        <v>259</v>
      </c>
      <c r="AI733" s="113" t="s">
        <v>54</v>
      </c>
      <c r="AJ733" s="113" t="s">
        <v>6</v>
      </c>
      <c r="AK733" s="114" t="s">
        <v>201</v>
      </c>
      <c r="AL733" s="92">
        <f t="shared" si="24"/>
        <v>2</v>
      </c>
      <c r="AM7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33" s="118"/>
      <c r="AO733" s="115" t="str">
        <f t="shared" si="25"/>
        <v>SI</v>
      </c>
      <c r="AP73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33" s="92" t="e" vm="16">
        <f>_xlfn.XLOOKUP(año24[[#This Row],[VALORACION DEL RIESGO RESULTANTE CON CONTROLES (Riesgo residual) - INTERPRETACIÓN DEL RIESGO]], Nivel[Calsificación], Nivel[Imagen])</f>
        <v>#VALUE!</v>
      </c>
    </row>
    <row r="734" spans="2:43" ht="81.599999999999994" x14ac:dyDescent="0.2">
      <c r="B734" s="92">
        <v>725</v>
      </c>
      <c r="C734" s="92">
        <v>2024</v>
      </c>
      <c r="D734" s="92" t="s">
        <v>244</v>
      </c>
      <c r="E734" s="109" t="s">
        <v>183</v>
      </c>
      <c r="F734" s="109" t="s">
        <v>719</v>
      </c>
      <c r="G734" s="109" t="s">
        <v>699</v>
      </c>
      <c r="H734" s="92" t="s">
        <v>271</v>
      </c>
      <c r="I734" s="92" t="s">
        <v>68</v>
      </c>
      <c r="J734" s="92" t="e" vm="17">
        <f>_xlfn.XLOOKUP(año24[[#This Row],[PELIGRO -Tipo]], Tabla12[Calsificación], Tabla12[Imagen])</f>
        <v>#VALUE!</v>
      </c>
      <c r="K734" s="92" t="s">
        <v>93</v>
      </c>
      <c r="L734" s="92" t="s">
        <v>129</v>
      </c>
      <c r="M734" s="112" t="s">
        <v>249</v>
      </c>
      <c r="N734" s="112" t="s">
        <v>250</v>
      </c>
      <c r="O734" s="112">
        <v>2</v>
      </c>
      <c r="P734" s="112">
        <v>1</v>
      </c>
      <c r="Q734" s="112">
        <v>2</v>
      </c>
      <c r="R734" s="112">
        <v>8</v>
      </c>
      <c r="S734" s="92" t="s">
        <v>138</v>
      </c>
      <c r="T734" s="92" t="s">
        <v>267</v>
      </c>
      <c r="U734" s="92" t="s">
        <v>268</v>
      </c>
      <c r="V734" s="113" t="s">
        <v>269</v>
      </c>
      <c r="W734" s="113" t="s">
        <v>53</v>
      </c>
      <c r="X734" s="113" t="s">
        <v>6</v>
      </c>
      <c r="Y734" s="114" t="s">
        <v>201</v>
      </c>
      <c r="Z734" s="92">
        <f>INDEX($AS$3:$AV$6,MATCH($W734,$AR$3:$AR$6,FALSE),MATCH($Y734,AS$7:$AV$7,FALSE))</f>
        <v>4</v>
      </c>
      <c r="AA734" s="92" t="s">
        <v>254</v>
      </c>
      <c r="AB734" s="92" t="s">
        <v>255</v>
      </c>
      <c r="AC734" s="92" t="s">
        <v>255</v>
      </c>
      <c r="AD734" s="113" t="s">
        <v>255</v>
      </c>
      <c r="AE734" s="113" t="s">
        <v>270</v>
      </c>
      <c r="AF734" s="113" t="s">
        <v>255</v>
      </c>
      <c r="AG7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34" s="109" t="s">
        <v>259</v>
      </c>
      <c r="AI734" s="113" t="s">
        <v>54</v>
      </c>
      <c r="AJ734" s="113" t="s">
        <v>6</v>
      </c>
      <c r="AK734" s="114" t="s">
        <v>201</v>
      </c>
      <c r="AL734" s="92">
        <f t="shared" si="24"/>
        <v>2</v>
      </c>
      <c r="AM7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34" s="118"/>
      <c r="AO734" s="115" t="str">
        <f t="shared" si="25"/>
        <v>SI</v>
      </c>
      <c r="AP73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34" s="92" t="e" vm="16">
        <f>_xlfn.XLOOKUP(año24[[#This Row],[VALORACION DEL RIESGO RESULTANTE CON CONTROLES (Riesgo residual) - INTERPRETACIÓN DEL RIESGO]], Nivel[Calsificación], Nivel[Imagen])</f>
        <v>#VALUE!</v>
      </c>
    </row>
    <row r="735" spans="2:43" ht="102" x14ac:dyDescent="0.2">
      <c r="B735" s="92">
        <v>726</v>
      </c>
      <c r="C735" s="92">
        <v>2024</v>
      </c>
      <c r="D735" s="92" t="s">
        <v>244</v>
      </c>
      <c r="E735" s="109" t="s">
        <v>183</v>
      </c>
      <c r="F735" s="109" t="s">
        <v>719</v>
      </c>
      <c r="G735" s="109" t="s">
        <v>699</v>
      </c>
      <c r="H735" s="92" t="s">
        <v>272</v>
      </c>
      <c r="I735" s="92" t="s">
        <v>67</v>
      </c>
      <c r="J735" s="92" t="e" vm="18">
        <f>_xlfn.XLOOKUP(año24[[#This Row],[PELIGRO -Tipo]], Tabla12[Calsificación], Tabla12[Imagen])</f>
        <v>#VALUE!</v>
      </c>
      <c r="K735" s="92" t="s">
        <v>100</v>
      </c>
      <c r="L735" s="92" t="s">
        <v>130</v>
      </c>
      <c r="M735" s="112" t="s">
        <v>249</v>
      </c>
      <c r="N735" s="112" t="s">
        <v>250</v>
      </c>
      <c r="O735" s="112">
        <v>2</v>
      </c>
      <c r="P735" s="112">
        <v>1</v>
      </c>
      <c r="Q735" s="112">
        <v>2</v>
      </c>
      <c r="R735" s="112">
        <v>8</v>
      </c>
      <c r="S735" s="92" t="s">
        <v>138</v>
      </c>
      <c r="T735" s="92" t="s">
        <v>273</v>
      </c>
      <c r="U735" s="92" t="s">
        <v>274</v>
      </c>
      <c r="V735" s="113" t="s">
        <v>275</v>
      </c>
      <c r="W735" s="113" t="s">
        <v>53</v>
      </c>
      <c r="X735" s="113" t="s">
        <v>6</v>
      </c>
      <c r="Y735" s="114" t="s">
        <v>40</v>
      </c>
      <c r="Z735" s="92">
        <f>INDEX($AS$3:$AV$6,MATCH($W735,$AR$3:$AR$6,FALSE),MATCH($Y735,AS$7:$AV$7,FALSE))</f>
        <v>6</v>
      </c>
      <c r="AA735" s="92" t="s">
        <v>254</v>
      </c>
      <c r="AB735" s="92" t="s">
        <v>255</v>
      </c>
      <c r="AC735" s="92" t="s">
        <v>255</v>
      </c>
      <c r="AD735" s="113" t="s">
        <v>255</v>
      </c>
      <c r="AE735" s="113" t="s">
        <v>276</v>
      </c>
      <c r="AF735" s="113" t="s">
        <v>258</v>
      </c>
      <c r="AG7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35" s="109" t="s">
        <v>259</v>
      </c>
      <c r="AI735" s="113" t="s">
        <v>53</v>
      </c>
      <c r="AJ735" s="113" t="s">
        <v>6</v>
      </c>
      <c r="AK735" s="114" t="s">
        <v>201</v>
      </c>
      <c r="AL735" s="92">
        <f t="shared" si="24"/>
        <v>4</v>
      </c>
      <c r="AM7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35" s="118"/>
      <c r="AO735" s="115" t="str">
        <f t="shared" si="25"/>
        <v>SI</v>
      </c>
      <c r="AP73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35" s="92" t="e" vm="14">
        <f>_xlfn.XLOOKUP(año24[[#This Row],[VALORACION DEL RIESGO RESULTANTE CON CONTROLES (Riesgo residual) - INTERPRETACIÓN DEL RIESGO]], Nivel[Calsificación], Nivel[Imagen])</f>
        <v>#VALUE!</v>
      </c>
    </row>
    <row r="736" spans="2:43" ht="102" x14ac:dyDescent="0.2">
      <c r="B736" s="92">
        <v>727</v>
      </c>
      <c r="C736" s="92">
        <v>2024</v>
      </c>
      <c r="D736" s="92" t="s">
        <v>244</v>
      </c>
      <c r="E736" s="109" t="s">
        <v>183</v>
      </c>
      <c r="F736" s="109" t="s">
        <v>721</v>
      </c>
      <c r="G736" s="109" t="s">
        <v>699</v>
      </c>
      <c r="H736" s="92" t="s">
        <v>722</v>
      </c>
      <c r="I736" s="92" t="s">
        <v>69</v>
      </c>
      <c r="J736" s="92" t="e" vm="21">
        <f>_xlfn.XLOOKUP(año24[[#This Row],[PELIGRO -Tipo]], Tabla12[Calsificación], Tabla12[Imagen])</f>
        <v>#VALUE!</v>
      </c>
      <c r="K736" s="92" t="s">
        <v>78</v>
      </c>
      <c r="L736" s="92" t="s">
        <v>129</v>
      </c>
      <c r="M736" s="112" t="s">
        <v>249</v>
      </c>
      <c r="N736" s="112" t="s">
        <v>250</v>
      </c>
      <c r="O736" s="112">
        <v>2</v>
      </c>
      <c r="P736" s="112">
        <v>1</v>
      </c>
      <c r="Q736" s="112">
        <v>2</v>
      </c>
      <c r="R736" s="112">
        <v>8</v>
      </c>
      <c r="S736" s="92" t="s">
        <v>138</v>
      </c>
      <c r="T736" s="92"/>
      <c r="U736" s="92" t="s">
        <v>318</v>
      </c>
      <c r="V736" s="113" t="s">
        <v>319</v>
      </c>
      <c r="W736" s="113" t="s">
        <v>53</v>
      </c>
      <c r="X736" s="113" t="s">
        <v>6</v>
      </c>
      <c r="Y736" s="114" t="s">
        <v>40</v>
      </c>
      <c r="Z736" s="92">
        <f>INDEX($AS$3:$AV$6,MATCH($W736,$AR$3:$AR$6,FALSE),MATCH($Y736,AS$7:$AV$7,FALSE))</f>
        <v>6</v>
      </c>
      <c r="AA736" s="92" t="s">
        <v>254</v>
      </c>
      <c r="AB736" s="92" t="s">
        <v>255</v>
      </c>
      <c r="AC736" s="92" t="s">
        <v>255</v>
      </c>
      <c r="AD736" s="113" t="s">
        <v>255</v>
      </c>
      <c r="AE736" s="113" t="s">
        <v>320</v>
      </c>
      <c r="AF736" s="113" t="s">
        <v>258</v>
      </c>
      <c r="AG7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736" s="109" t="s">
        <v>259</v>
      </c>
      <c r="AI736" s="113" t="s">
        <v>53</v>
      </c>
      <c r="AJ736" s="113" t="s">
        <v>6</v>
      </c>
      <c r="AK736" s="114" t="s">
        <v>201</v>
      </c>
      <c r="AL736" s="92">
        <f t="shared" si="24"/>
        <v>4</v>
      </c>
      <c r="AM7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36" s="118"/>
      <c r="AO736" s="115" t="str">
        <f t="shared" si="25"/>
        <v>SI</v>
      </c>
      <c r="AP7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36" s="92" t="e" vm="14">
        <f>_xlfn.XLOOKUP(año24[[#This Row],[VALORACION DEL RIESGO RESULTANTE CON CONTROLES (Riesgo residual) - INTERPRETACIÓN DEL RIESGO]], Nivel[Calsificación], Nivel[Imagen])</f>
        <v>#VALUE!</v>
      </c>
    </row>
    <row r="737" spans="2:43" ht="234.6" x14ac:dyDescent="0.2">
      <c r="B737" s="92">
        <v>728</v>
      </c>
      <c r="C737" s="92">
        <v>2024</v>
      </c>
      <c r="D737" s="92" t="s">
        <v>244</v>
      </c>
      <c r="E737" s="109" t="s">
        <v>183</v>
      </c>
      <c r="F737" s="109" t="s">
        <v>721</v>
      </c>
      <c r="G737" s="109" t="s">
        <v>699</v>
      </c>
      <c r="H737" s="92" t="s">
        <v>281</v>
      </c>
      <c r="I737" s="92" t="s">
        <v>65</v>
      </c>
      <c r="J737" s="92" t="e" vm="20">
        <f>_xlfn.XLOOKUP(año24[[#This Row],[PELIGRO -Tipo]], Tabla12[Calsificación], Tabla12[Imagen])</f>
        <v>#VALUE!</v>
      </c>
      <c r="K737" s="92" t="s">
        <v>113</v>
      </c>
      <c r="L737" s="92" t="s">
        <v>128</v>
      </c>
      <c r="M737" s="112" t="s">
        <v>249</v>
      </c>
      <c r="N737" s="112" t="s">
        <v>250</v>
      </c>
      <c r="O737" s="112">
        <v>2</v>
      </c>
      <c r="P737" s="112">
        <v>1</v>
      </c>
      <c r="Q737" s="112">
        <v>2</v>
      </c>
      <c r="R737" s="112">
        <v>8</v>
      </c>
      <c r="S737" s="92" t="s">
        <v>138</v>
      </c>
      <c r="T737" s="92" t="s">
        <v>255</v>
      </c>
      <c r="U737" s="92" t="s">
        <v>282</v>
      </c>
      <c r="V737" s="113" t="s">
        <v>283</v>
      </c>
      <c r="W737" s="113" t="s">
        <v>53</v>
      </c>
      <c r="X737" s="113" t="s">
        <v>6</v>
      </c>
      <c r="Y737" s="114" t="s">
        <v>40</v>
      </c>
      <c r="Z737" s="92">
        <f>INDEX($AS$3:$AV$6,MATCH($W737,$AR$3:$AR$6,FALSE),MATCH($Y737,AS$7:$AV$7,FALSE))</f>
        <v>6</v>
      </c>
      <c r="AA737" s="92" t="s">
        <v>254</v>
      </c>
      <c r="AB737" s="92" t="s">
        <v>255</v>
      </c>
      <c r="AC737" s="92" t="s">
        <v>255</v>
      </c>
      <c r="AD737" s="113" t="s">
        <v>255</v>
      </c>
      <c r="AE737" s="113" t="s">
        <v>284</v>
      </c>
      <c r="AF737" s="113" t="s">
        <v>258</v>
      </c>
      <c r="AG7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37" s="109" t="s">
        <v>259</v>
      </c>
      <c r="AI737" s="113" t="s">
        <v>53</v>
      </c>
      <c r="AJ737" s="113" t="s">
        <v>6</v>
      </c>
      <c r="AK737" s="114" t="s">
        <v>201</v>
      </c>
      <c r="AL737" s="92">
        <f t="shared" si="24"/>
        <v>4</v>
      </c>
      <c r="AM7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37" s="118"/>
      <c r="AO737" s="115" t="str">
        <f t="shared" si="25"/>
        <v>SI</v>
      </c>
      <c r="AP73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37" s="92" t="e" vm="14">
        <f>_xlfn.XLOOKUP(año24[[#This Row],[VALORACION DEL RIESGO RESULTANTE CON CONTROLES (Riesgo residual) - INTERPRETACIÓN DEL RIESGO]], Nivel[Calsificación], Nivel[Imagen])</f>
        <v>#VALUE!</v>
      </c>
    </row>
    <row r="738" spans="2:43" ht="91.8" x14ac:dyDescent="0.2">
      <c r="B738" s="92">
        <v>729</v>
      </c>
      <c r="C738" s="92">
        <v>2024</v>
      </c>
      <c r="D738" s="92" t="s">
        <v>244</v>
      </c>
      <c r="E738" s="109" t="s">
        <v>183</v>
      </c>
      <c r="F738" s="109" t="s">
        <v>721</v>
      </c>
      <c r="G738" s="109" t="s">
        <v>699</v>
      </c>
      <c r="H738" s="92" t="s">
        <v>285</v>
      </c>
      <c r="I738" s="92" t="s">
        <v>65</v>
      </c>
      <c r="J738" s="92" t="e" vm="20">
        <f>_xlfn.XLOOKUP(año24[[#This Row],[PELIGRO -Tipo]], Tabla12[Calsificación], Tabla12[Imagen])</f>
        <v>#VALUE!</v>
      </c>
      <c r="K738" s="92" t="s">
        <v>74</v>
      </c>
      <c r="L738" s="92" t="s">
        <v>129</v>
      </c>
      <c r="M738" s="112" t="s">
        <v>249</v>
      </c>
      <c r="N738" s="112" t="s">
        <v>250</v>
      </c>
      <c r="O738" s="112">
        <v>2</v>
      </c>
      <c r="P738" s="112">
        <v>1</v>
      </c>
      <c r="Q738" s="112">
        <v>2</v>
      </c>
      <c r="R738" s="112">
        <v>8</v>
      </c>
      <c r="S738" s="92" t="s">
        <v>138</v>
      </c>
      <c r="T738" s="92"/>
      <c r="U738" s="92"/>
      <c r="V738" s="113" t="s">
        <v>286</v>
      </c>
      <c r="W738" s="113" t="s">
        <v>53</v>
      </c>
      <c r="X738" s="113" t="s">
        <v>6</v>
      </c>
      <c r="Y738" s="114" t="s">
        <v>40</v>
      </c>
      <c r="Z738" s="92">
        <f>INDEX($AS$3:$AV$6,MATCH($W738,$AR$3:$AR$6,FALSE),MATCH($Y738,AS$7:$AV$7,FALSE))</f>
        <v>6</v>
      </c>
      <c r="AA738" s="92" t="s">
        <v>254</v>
      </c>
      <c r="AB738" s="92" t="s">
        <v>255</v>
      </c>
      <c r="AC738" s="92" t="s">
        <v>255</v>
      </c>
      <c r="AD738" s="113"/>
      <c r="AE738" s="113" t="s">
        <v>287</v>
      </c>
      <c r="AF738" s="113" t="s">
        <v>258</v>
      </c>
      <c r="AG7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38" s="109" t="s">
        <v>259</v>
      </c>
      <c r="AI738" s="113" t="s">
        <v>53</v>
      </c>
      <c r="AJ738" s="113" t="s">
        <v>6</v>
      </c>
      <c r="AK738" s="114" t="s">
        <v>201</v>
      </c>
      <c r="AL738" s="92">
        <f t="shared" si="24"/>
        <v>4</v>
      </c>
      <c r="AM7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38" s="118"/>
      <c r="AO738" s="115" t="str">
        <f t="shared" si="25"/>
        <v>SI</v>
      </c>
      <c r="AP73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38" s="92" t="e" vm="14">
        <f>_xlfn.XLOOKUP(año24[[#This Row],[VALORACION DEL RIESGO RESULTANTE CON CONTROLES (Riesgo residual) - INTERPRETACIÓN DEL RIESGO]], Nivel[Calsificación], Nivel[Imagen])</f>
        <v>#VALUE!</v>
      </c>
    </row>
    <row r="739" spans="2:43" ht="81.599999999999994" x14ac:dyDescent="0.2">
      <c r="B739" s="92">
        <v>730</v>
      </c>
      <c r="C739" s="92">
        <v>2024</v>
      </c>
      <c r="D739" s="92" t="s">
        <v>244</v>
      </c>
      <c r="E739" s="109" t="s">
        <v>183</v>
      </c>
      <c r="F739" s="109" t="s">
        <v>721</v>
      </c>
      <c r="G739" s="109" t="s">
        <v>699</v>
      </c>
      <c r="H739" s="92" t="s">
        <v>277</v>
      </c>
      <c r="I739" s="92" t="s">
        <v>68</v>
      </c>
      <c r="J739" s="92" t="e" vm="17">
        <f>_xlfn.XLOOKUP(año24[[#This Row],[PELIGRO -Tipo]], Tabla12[Calsificación], Tabla12[Imagen])</f>
        <v>#VALUE!</v>
      </c>
      <c r="K739" s="92" t="s">
        <v>85</v>
      </c>
      <c r="L739" s="92" t="s">
        <v>129</v>
      </c>
      <c r="M739" s="112" t="s">
        <v>249</v>
      </c>
      <c r="N739" s="112" t="s">
        <v>250</v>
      </c>
      <c r="O739" s="112">
        <v>2</v>
      </c>
      <c r="P739" s="112">
        <v>1</v>
      </c>
      <c r="Q739" s="112">
        <v>2</v>
      </c>
      <c r="R739" s="112">
        <v>8</v>
      </c>
      <c r="S739" s="92" t="s">
        <v>138</v>
      </c>
      <c r="T739" s="92" t="s">
        <v>267</v>
      </c>
      <c r="U739" s="92" t="s">
        <v>268</v>
      </c>
      <c r="V739" s="113" t="s">
        <v>269</v>
      </c>
      <c r="W739" s="113" t="s">
        <v>53</v>
      </c>
      <c r="X739" s="113" t="s">
        <v>6</v>
      </c>
      <c r="Y739" s="114" t="s">
        <v>201</v>
      </c>
      <c r="Z739" s="92">
        <f>INDEX($AS$3:$AV$6,MATCH($W739,$AR$3:$AR$6,FALSE),MATCH($Y739,AS$7:$AV$7,FALSE))</f>
        <v>4</v>
      </c>
      <c r="AA739" s="92" t="s">
        <v>254</v>
      </c>
      <c r="AB739" s="92" t="s">
        <v>255</v>
      </c>
      <c r="AC739" s="92" t="s">
        <v>255</v>
      </c>
      <c r="AD739" s="113" t="s">
        <v>255</v>
      </c>
      <c r="AE739" s="113" t="s">
        <v>270</v>
      </c>
      <c r="AF739" s="113" t="s">
        <v>255</v>
      </c>
      <c r="AG7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39" s="109" t="s">
        <v>259</v>
      </c>
      <c r="AI739" s="113" t="s">
        <v>54</v>
      </c>
      <c r="AJ739" s="113" t="s">
        <v>6</v>
      </c>
      <c r="AK739" s="114" t="s">
        <v>201</v>
      </c>
      <c r="AL739" s="92">
        <f t="shared" si="24"/>
        <v>2</v>
      </c>
      <c r="AM7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39" s="118"/>
      <c r="AO739" s="115" t="str">
        <f t="shared" si="25"/>
        <v>SI</v>
      </c>
      <c r="AP73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39" s="92" t="e" vm="16">
        <f>_xlfn.XLOOKUP(año24[[#This Row],[VALORACION DEL RIESGO RESULTANTE CON CONTROLES (Riesgo residual) - INTERPRETACIÓN DEL RIESGO]], Nivel[Calsificación], Nivel[Imagen])</f>
        <v>#VALUE!</v>
      </c>
    </row>
    <row r="740" spans="2:43" ht="132.6" x14ac:dyDescent="0.2">
      <c r="B740" s="92">
        <v>731</v>
      </c>
      <c r="C740" s="92">
        <v>2024</v>
      </c>
      <c r="D740" s="92" t="s">
        <v>244</v>
      </c>
      <c r="E740" s="109" t="s">
        <v>183</v>
      </c>
      <c r="F740" s="109" t="s">
        <v>721</v>
      </c>
      <c r="G740" s="109" t="s">
        <v>699</v>
      </c>
      <c r="H740" s="92" t="s">
        <v>288</v>
      </c>
      <c r="I740" s="92" t="s">
        <v>70</v>
      </c>
      <c r="J740" s="92" t="e" vm="13">
        <f>_xlfn.XLOOKUP(año24[[#This Row],[PELIGRO -Tipo]], Tabla12[Calsificación], Tabla12[Imagen])</f>
        <v>#VALUE!</v>
      </c>
      <c r="K740" s="92" t="s">
        <v>103</v>
      </c>
      <c r="L740" s="92" t="s">
        <v>128</v>
      </c>
      <c r="M740" s="112" t="s">
        <v>249</v>
      </c>
      <c r="N740" s="112" t="s">
        <v>250</v>
      </c>
      <c r="O740" s="112">
        <v>2</v>
      </c>
      <c r="P740" s="112">
        <v>1</v>
      </c>
      <c r="Q740" s="112">
        <v>2</v>
      </c>
      <c r="R740" s="112">
        <v>1</v>
      </c>
      <c r="S740" s="92" t="s">
        <v>138</v>
      </c>
      <c r="T740" s="92" t="s">
        <v>289</v>
      </c>
      <c r="U740" s="92" t="s">
        <v>290</v>
      </c>
      <c r="V740" s="113" t="s">
        <v>291</v>
      </c>
      <c r="W740" s="113" t="s">
        <v>51</v>
      </c>
      <c r="X740" s="113" t="s">
        <v>6</v>
      </c>
      <c r="Y740" s="114" t="s">
        <v>201</v>
      </c>
      <c r="Z740" s="92">
        <f>INDEX($AS$3:$AV$6,MATCH($W740,$AR$3:$AR$6,FALSE),MATCH($Y740,AS$7:$AV$7,FALSE))</f>
        <v>8</v>
      </c>
      <c r="AA740" s="92" t="s">
        <v>254</v>
      </c>
      <c r="AB740" s="92" t="s">
        <v>255</v>
      </c>
      <c r="AC740" s="92" t="s">
        <v>255</v>
      </c>
      <c r="AD740" s="113" t="s">
        <v>255</v>
      </c>
      <c r="AE740" s="113" t="s">
        <v>292</v>
      </c>
      <c r="AF740" s="113" t="s">
        <v>258</v>
      </c>
      <c r="AG7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740" s="109" t="s">
        <v>259</v>
      </c>
      <c r="AI740" s="113" t="s">
        <v>51</v>
      </c>
      <c r="AJ740" s="113" t="s">
        <v>6</v>
      </c>
      <c r="AK740" s="114" t="s">
        <v>46</v>
      </c>
      <c r="AL740" s="92">
        <f t="shared" si="24"/>
        <v>4</v>
      </c>
      <c r="AM7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40" s="118"/>
      <c r="AO740" s="115" t="str">
        <f t="shared" si="25"/>
        <v>SI</v>
      </c>
      <c r="AP74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40" s="92" t="e" vm="14">
        <f>_xlfn.XLOOKUP(año24[[#This Row],[VALORACION DEL RIESGO RESULTANTE CON CONTROLES (Riesgo residual) - INTERPRETACIÓN DEL RIESGO]], Nivel[Calsificación], Nivel[Imagen])</f>
        <v>#VALUE!</v>
      </c>
    </row>
    <row r="741" spans="2:43" ht="81.599999999999994" x14ac:dyDescent="0.2">
      <c r="B741" s="92">
        <v>732</v>
      </c>
      <c r="C741" s="92">
        <v>2024</v>
      </c>
      <c r="D741" s="92" t="s">
        <v>244</v>
      </c>
      <c r="E741" s="109" t="s">
        <v>183</v>
      </c>
      <c r="F741" s="109" t="s">
        <v>721</v>
      </c>
      <c r="G741" s="109" t="s">
        <v>699</v>
      </c>
      <c r="H741" s="92" t="s">
        <v>266</v>
      </c>
      <c r="I741" s="92" t="s">
        <v>68</v>
      </c>
      <c r="J741" s="92" t="e" vm="17">
        <f>_xlfn.XLOOKUP(año24[[#This Row],[PELIGRO -Tipo]], Tabla12[Calsificación], Tabla12[Imagen])</f>
        <v>#VALUE!</v>
      </c>
      <c r="K741" s="92" t="s">
        <v>101</v>
      </c>
      <c r="L741" s="92" t="s">
        <v>129</v>
      </c>
      <c r="M741" s="112" t="s">
        <v>249</v>
      </c>
      <c r="N741" s="112" t="s">
        <v>250</v>
      </c>
      <c r="O741" s="112">
        <v>2</v>
      </c>
      <c r="P741" s="112">
        <v>1</v>
      </c>
      <c r="Q741" s="112">
        <v>2</v>
      </c>
      <c r="R741" s="112">
        <v>8</v>
      </c>
      <c r="S741" s="92" t="s">
        <v>138</v>
      </c>
      <c r="T741" s="92" t="s">
        <v>267</v>
      </c>
      <c r="U741" s="92" t="s">
        <v>268</v>
      </c>
      <c r="V741" s="113" t="s">
        <v>269</v>
      </c>
      <c r="W741" s="113" t="s">
        <v>53</v>
      </c>
      <c r="X741" s="113" t="s">
        <v>6</v>
      </c>
      <c r="Y741" s="114" t="s">
        <v>201</v>
      </c>
      <c r="Z741" s="92">
        <f>INDEX($AS$3:$AV$6,MATCH($W741,$AR$3:$AR$6,FALSE),MATCH($Y741,AS$7:$AV$7,FALSE))</f>
        <v>4</v>
      </c>
      <c r="AA741" s="92" t="s">
        <v>254</v>
      </c>
      <c r="AB741" s="92" t="s">
        <v>255</v>
      </c>
      <c r="AC741" s="92" t="s">
        <v>255</v>
      </c>
      <c r="AD741" s="113" t="s">
        <v>255</v>
      </c>
      <c r="AE741" s="113" t="s">
        <v>270</v>
      </c>
      <c r="AF741" s="113" t="s">
        <v>255</v>
      </c>
      <c r="AG7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41" s="109" t="s">
        <v>259</v>
      </c>
      <c r="AI741" s="113" t="s">
        <v>54</v>
      </c>
      <c r="AJ741" s="113" t="s">
        <v>6</v>
      </c>
      <c r="AK741" s="114" t="s">
        <v>201</v>
      </c>
      <c r="AL741" s="92">
        <f t="shared" si="24"/>
        <v>2</v>
      </c>
      <c r="AM7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41" s="118"/>
      <c r="AO741" s="115" t="str">
        <f t="shared" si="25"/>
        <v>SI</v>
      </c>
      <c r="AP74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41" s="92" t="e" vm="16">
        <f>_xlfn.XLOOKUP(año24[[#This Row],[VALORACION DEL RIESGO RESULTANTE CON CONTROLES (Riesgo residual) - INTERPRETACIÓN DEL RIESGO]], Nivel[Calsificación], Nivel[Imagen])</f>
        <v>#VALUE!</v>
      </c>
    </row>
    <row r="742" spans="2:43" ht="81.599999999999994" x14ac:dyDescent="0.2">
      <c r="B742" s="92">
        <v>733</v>
      </c>
      <c r="C742" s="92">
        <v>2024</v>
      </c>
      <c r="D742" s="92" t="s">
        <v>244</v>
      </c>
      <c r="E742" s="109" t="s">
        <v>183</v>
      </c>
      <c r="F742" s="109" t="s">
        <v>721</v>
      </c>
      <c r="G742" s="109" t="s">
        <v>699</v>
      </c>
      <c r="H742" s="92" t="s">
        <v>271</v>
      </c>
      <c r="I742" s="92" t="s">
        <v>68</v>
      </c>
      <c r="J742" s="92" t="e" vm="17">
        <f>_xlfn.XLOOKUP(año24[[#This Row],[PELIGRO -Tipo]], Tabla12[Calsificación], Tabla12[Imagen])</f>
        <v>#VALUE!</v>
      </c>
      <c r="K742" s="92" t="s">
        <v>93</v>
      </c>
      <c r="L742" s="92" t="s">
        <v>129</v>
      </c>
      <c r="M742" s="112" t="s">
        <v>249</v>
      </c>
      <c r="N742" s="112" t="s">
        <v>250</v>
      </c>
      <c r="O742" s="112">
        <v>2</v>
      </c>
      <c r="P742" s="112">
        <v>1</v>
      </c>
      <c r="Q742" s="112">
        <v>2</v>
      </c>
      <c r="R742" s="112">
        <v>8</v>
      </c>
      <c r="S742" s="92" t="s">
        <v>138</v>
      </c>
      <c r="T742" s="92" t="s">
        <v>267</v>
      </c>
      <c r="U742" s="92" t="s">
        <v>268</v>
      </c>
      <c r="V742" s="113" t="s">
        <v>269</v>
      </c>
      <c r="W742" s="113" t="s">
        <v>53</v>
      </c>
      <c r="X742" s="113" t="s">
        <v>6</v>
      </c>
      <c r="Y742" s="114" t="s">
        <v>201</v>
      </c>
      <c r="Z742" s="92">
        <f>INDEX($AS$3:$AV$6,MATCH($W742,$AR$3:$AR$6,FALSE),MATCH($Y742,AS$7:$AV$7,FALSE))</f>
        <v>4</v>
      </c>
      <c r="AA742" s="92" t="s">
        <v>254</v>
      </c>
      <c r="AB742" s="92" t="s">
        <v>255</v>
      </c>
      <c r="AC742" s="92" t="s">
        <v>255</v>
      </c>
      <c r="AD742" s="113" t="s">
        <v>255</v>
      </c>
      <c r="AE742" s="113" t="s">
        <v>270</v>
      </c>
      <c r="AF742" s="113" t="s">
        <v>255</v>
      </c>
      <c r="AG7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42" s="109" t="s">
        <v>259</v>
      </c>
      <c r="AI742" s="113" t="s">
        <v>54</v>
      </c>
      <c r="AJ742" s="113" t="s">
        <v>6</v>
      </c>
      <c r="AK742" s="114" t="s">
        <v>201</v>
      </c>
      <c r="AL742" s="92">
        <f t="shared" si="24"/>
        <v>2</v>
      </c>
      <c r="AM7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42" s="118"/>
      <c r="AO742" s="115" t="str">
        <f t="shared" si="25"/>
        <v>SI</v>
      </c>
      <c r="AP74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42" s="92" t="e" vm="16">
        <f>_xlfn.XLOOKUP(año24[[#This Row],[VALORACION DEL RIESGO RESULTANTE CON CONTROLES (Riesgo residual) - INTERPRETACIÓN DEL RIESGO]], Nivel[Calsificación], Nivel[Imagen])</f>
        <v>#VALUE!</v>
      </c>
    </row>
    <row r="743" spans="2:43" ht="102" x14ac:dyDescent="0.2">
      <c r="B743" s="92">
        <v>734</v>
      </c>
      <c r="C743" s="92">
        <v>2024</v>
      </c>
      <c r="D743" s="92" t="s">
        <v>244</v>
      </c>
      <c r="E743" s="109" t="s">
        <v>183</v>
      </c>
      <c r="F743" s="109" t="s">
        <v>721</v>
      </c>
      <c r="G743" s="109" t="s">
        <v>699</v>
      </c>
      <c r="H743" s="92" t="s">
        <v>272</v>
      </c>
      <c r="I743" s="92" t="s">
        <v>67</v>
      </c>
      <c r="J743" s="92" t="e" vm="18">
        <f>_xlfn.XLOOKUP(año24[[#This Row],[PELIGRO -Tipo]], Tabla12[Calsificación], Tabla12[Imagen])</f>
        <v>#VALUE!</v>
      </c>
      <c r="K743" s="92" t="s">
        <v>100</v>
      </c>
      <c r="L743" s="92" t="s">
        <v>130</v>
      </c>
      <c r="M743" s="112" t="s">
        <v>249</v>
      </c>
      <c r="N743" s="112" t="s">
        <v>250</v>
      </c>
      <c r="O743" s="112">
        <v>2</v>
      </c>
      <c r="P743" s="112">
        <v>1</v>
      </c>
      <c r="Q743" s="112">
        <v>2</v>
      </c>
      <c r="R743" s="112">
        <v>8</v>
      </c>
      <c r="S743" s="92" t="s">
        <v>138</v>
      </c>
      <c r="T743" s="92" t="s">
        <v>273</v>
      </c>
      <c r="U743" s="92" t="s">
        <v>274</v>
      </c>
      <c r="V743" s="113" t="s">
        <v>275</v>
      </c>
      <c r="W743" s="113" t="s">
        <v>53</v>
      </c>
      <c r="X743" s="113" t="s">
        <v>6</v>
      </c>
      <c r="Y743" s="114" t="s">
        <v>40</v>
      </c>
      <c r="Z743" s="92">
        <f>INDEX($AS$3:$AV$6,MATCH($W743,$AR$3:$AR$6,FALSE),MATCH($Y743,AS$7:$AV$7,FALSE))</f>
        <v>6</v>
      </c>
      <c r="AA743" s="92" t="s">
        <v>254</v>
      </c>
      <c r="AB743" s="92" t="s">
        <v>255</v>
      </c>
      <c r="AC743" s="92" t="s">
        <v>255</v>
      </c>
      <c r="AD743" s="113" t="s">
        <v>255</v>
      </c>
      <c r="AE743" s="113" t="s">
        <v>276</v>
      </c>
      <c r="AF743" s="113" t="s">
        <v>258</v>
      </c>
      <c r="AG7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43" s="109" t="s">
        <v>259</v>
      </c>
      <c r="AI743" s="113" t="s">
        <v>53</v>
      </c>
      <c r="AJ743" s="113" t="s">
        <v>6</v>
      </c>
      <c r="AK743" s="114" t="s">
        <v>201</v>
      </c>
      <c r="AL743" s="92">
        <f t="shared" si="24"/>
        <v>4</v>
      </c>
      <c r="AM7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43" s="118"/>
      <c r="AO743" s="115" t="str">
        <f t="shared" si="25"/>
        <v>SI</v>
      </c>
      <c r="AP74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43" s="92" t="e" vm="14">
        <f>_xlfn.XLOOKUP(año24[[#This Row],[VALORACION DEL RIESGO RESULTANTE CON CONTROLES (Riesgo residual) - INTERPRETACIÓN DEL RIESGO]], Nivel[Calsificación], Nivel[Imagen])</f>
        <v>#VALUE!</v>
      </c>
    </row>
    <row r="744" spans="2:43" ht="102" x14ac:dyDescent="0.2">
      <c r="B744" s="92">
        <v>735</v>
      </c>
      <c r="C744" s="92">
        <v>2024</v>
      </c>
      <c r="D744" s="92" t="s">
        <v>244</v>
      </c>
      <c r="E744" s="109" t="s">
        <v>183</v>
      </c>
      <c r="F744" s="109" t="s">
        <v>721</v>
      </c>
      <c r="G744" s="109" t="s">
        <v>699</v>
      </c>
      <c r="H744" s="92" t="s">
        <v>717</v>
      </c>
      <c r="I744" s="92" t="s">
        <v>67</v>
      </c>
      <c r="J744" s="92" t="e" vm="18">
        <f>_xlfn.XLOOKUP(año24[[#This Row],[PELIGRO -Tipo]], Tabla12[Calsificación], Tabla12[Imagen])</f>
        <v>#VALUE!</v>
      </c>
      <c r="K744" s="92" t="s">
        <v>122</v>
      </c>
      <c r="L744" s="92" t="s">
        <v>130</v>
      </c>
      <c r="M744" s="112" t="s">
        <v>249</v>
      </c>
      <c r="N744" s="112" t="s">
        <v>250</v>
      </c>
      <c r="O744" s="112">
        <v>2</v>
      </c>
      <c r="P744" s="112">
        <v>1</v>
      </c>
      <c r="Q744" s="112">
        <v>2</v>
      </c>
      <c r="R744" s="112">
        <v>8</v>
      </c>
      <c r="S744" s="92" t="s">
        <v>138</v>
      </c>
      <c r="T744" s="92" t="s">
        <v>273</v>
      </c>
      <c r="U744" s="92" t="s">
        <v>274</v>
      </c>
      <c r="V744" s="113" t="s">
        <v>275</v>
      </c>
      <c r="W744" s="113" t="s">
        <v>53</v>
      </c>
      <c r="X744" s="113" t="s">
        <v>6</v>
      </c>
      <c r="Y744" s="114" t="s">
        <v>40</v>
      </c>
      <c r="Z744" s="92">
        <f>INDEX($AS$3:$AV$6,MATCH($W744,$AR$3:$AR$6,FALSE),MATCH($Y744,AS$7:$AV$7,FALSE))</f>
        <v>6</v>
      </c>
      <c r="AA744" s="92" t="s">
        <v>254</v>
      </c>
      <c r="AB744" s="92" t="s">
        <v>255</v>
      </c>
      <c r="AC744" s="92" t="s">
        <v>255</v>
      </c>
      <c r="AD744" s="113" t="s">
        <v>255</v>
      </c>
      <c r="AE744" s="113" t="s">
        <v>276</v>
      </c>
      <c r="AF744" s="113" t="s">
        <v>258</v>
      </c>
      <c r="AG7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44" s="109" t="s">
        <v>259</v>
      </c>
      <c r="AI744" s="113" t="s">
        <v>53</v>
      </c>
      <c r="AJ744" s="113" t="s">
        <v>6</v>
      </c>
      <c r="AK744" s="114" t="s">
        <v>201</v>
      </c>
      <c r="AL744" s="92">
        <f t="shared" si="24"/>
        <v>4</v>
      </c>
      <c r="AM7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44" s="118"/>
      <c r="AO744" s="115" t="str">
        <f t="shared" si="25"/>
        <v>SI</v>
      </c>
      <c r="AP74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44" s="92" t="e" vm="14">
        <f>_xlfn.XLOOKUP(año24[[#This Row],[VALORACION DEL RIESGO RESULTANTE CON CONTROLES (Riesgo residual) - INTERPRETACIÓN DEL RIESGO]], Nivel[Calsificación], Nivel[Imagen])</f>
        <v>#VALUE!</v>
      </c>
    </row>
    <row r="745" spans="2:43" ht="122.4" x14ac:dyDescent="0.2">
      <c r="B745" s="92">
        <v>736</v>
      </c>
      <c r="C745" s="92">
        <v>2024</v>
      </c>
      <c r="D745" s="92" t="s">
        <v>244</v>
      </c>
      <c r="E745" s="109" t="s">
        <v>183</v>
      </c>
      <c r="F745" s="109" t="s">
        <v>721</v>
      </c>
      <c r="G745" s="109" t="s">
        <v>699</v>
      </c>
      <c r="H745" s="92" t="s">
        <v>723</v>
      </c>
      <c r="I745" s="92" t="s">
        <v>66</v>
      </c>
      <c r="J745" s="92" t="e" vm="19">
        <f>_xlfn.XLOOKUP(año24[[#This Row],[PELIGRO -Tipo]], Tabla12[Calsificación], Tabla12[Imagen])</f>
        <v>#VALUE!</v>
      </c>
      <c r="K745" s="92" t="s">
        <v>99</v>
      </c>
      <c r="L745" s="92" t="s">
        <v>128</v>
      </c>
      <c r="M745" s="112" t="s">
        <v>249</v>
      </c>
      <c r="N745" s="112" t="s">
        <v>250</v>
      </c>
      <c r="O745" s="112">
        <v>2</v>
      </c>
      <c r="P745" s="112">
        <v>1</v>
      </c>
      <c r="Q745" s="112">
        <v>2</v>
      </c>
      <c r="R745" s="112">
        <v>8</v>
      </c>
      <c r="S745" s="92" t="s">
        <v>138</v>
      </c>
      <c r="T745" s="92" t="s">
        <v>346</v>
      </c>
      <c r="U745" s="92" t="s">
        <v>410</v>
      </c>
      <c r="V745" s="113" t="s">
        <v>411</v>
      </c>
      <c r="W745" s="113" t="s">
        <v>53</v>
      </c>
      <c r="X745" s="113" t="s">
        <v>6</v>
      </c>
      <c r="Y745" s="114" t="s">
        <v>40</v>
      </c>
      <c r="Z745" s="92">
        <f>INDEX($AS$3:$AV$6,MATCH($W745,$AR$3:$AR$6,FALSE),MATCH($Y745,AS$7:$AV$7,FALSE))</f>
        <v>6</v>
      </c>
      <c r="AA745" s="92" t="s">
        <v>254</v>
      </c>
      <c r="AB745" s="92" t="s">
        <v>255</v>
      </c>
      <c r="AC745" s="92" t="s">
        <v>255</v>
      </c>
      <c r="AD745" s="113" t="s">
        <v>346</v>
      </c>
      <c r="AE745" s="113" t="s">
        <v>412</v>
      </c>
      <c r="AF745" s="113" t="s">
        <v>255</v>
      </c>
      <c r="AG7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Ninguna</v>
      </c>
      <c r="AH745" s="109" t="s">
        <v>259</v>
      </c>
      <c r="AI745" s="113" t="s">
        <v>53</v>
      </c>
      <c r="AJ745" s="113" t="s">
        <v>6</v>
      </c>
      <c r="AK745" s="114" t="s">
        <v>201</v>
      </c>
      <c r="AL745" s="92">
        <f t="shared" si="24"/>
        <v>4</v>
      </c>
      <c r="AM7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45" s="118"/>
      <c r="AO745" s="115" t="str">
        <f t="shared" si="25"/>
        <v>SI</v>
      </c>
      <c r="AP74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45" s="92" t="e" vm="14">
        <f>_xlfn.XLOOKUP(año24[[#This Row],[VALORACION DEL RIESGO RESULTANTE CON CONTROLES (Riesgo residual) - INTERPRETACIÓN DEL RIESGO]], Nivel[Calsificación], Nivel[Imagen])</f>
        <v>#VALUE!</v>
      </c>
    </row>
    <row r="746" spans="2:43" ht="132.6" x14ac:dyDescent="0.2">
      <c r="B746" s="92">
        <v>737</v>
      </c>
      <c r="C746" s="92">
        <v>2024</v>
      </c>
      <c r="D746" s="92" t="s">
        <v>244</v>
      </c>
      <c r="E746" s="109" t="s">
        <v>183</v>
      </c>
      <c r="F746" s="109" t="s">
        <v>721</v>
      </c>
      <c r="G746" s="109" t="s">
        <v>699</v>
      </c>
      <c r="H746" s="92" t="s">
        <v>278</v>
      </c>
      <c r="I746" s="92" t="s">
        <v>66</v>
      </c>
      <c r="J746" s="92" t="e" vm="19">
        <f>_xlfn.XLOOKUP(año24[[#This Row],[PELIGRO -Tipo]], Tabla12[Calsificación], Tabla12[Imagen])</f>
        <v>#VALUE!</v>
      </c>
      <c r="K746" s="92" t="s">
        <v>121</v>
      </c>
      <c r="L746" s="92" t="s">
        <v>129</v>
      </c>
      <c r="M746" s="112" t="s">
        <v>249</v>
      </c>
      <c r="N746" s="112" t="s">
        <v>250</v>
      </c>
      <c r="O746" s="112">
        <v>2</v>
      </c>
      <c r="P746" s="112">
        <v>1</v>
      </c>
      <c r="Q746" s="112">
        <v>2</v>
      </c>
      <c r="R746" s="112">
        <v>4</v>
      </c>
      <c r="S746" s="92" t="s">
        <v>138</v>
      </c>
      <c r="T746" s="92" t="s">
        <v>255</v>
      </c>
      <c r="U746" s="92" t="s">
        <v>255</v>
      </c>
      <c r="V746" s="113" t="s">
        <v>279</v>
      </c>
      <c r="W746" s="113" t="s">
        <v>53</v>
      </c>
      <c r="X746" s="113" t="s">
        <v>6</v>
      </c>
      <c r="Y746" s="114" t="s">
        <v>40</v>
      </c>
      <c r="Z746" s="92">
        <f>INDEX($AS$3:$AV$6,MATCH($W746,$AR$3:$AR$6,FALSE),MATCH($Y746,AS$7:$AV$7,FALSE))</f>
        <v>6</v>
      </c>
      <c r="AA746" s="92" t="s">
        <v>254</v>
      </c>
      <c r="AB746" s="92" t="s">
        <v>255</v>
      </c>
      <c r="AC746" s="92" t="s">
        <v>255</v>
      </c>
      <c r="AD746" s="113" t="s">
        <v>255</v>
      </c>
      <c r="AE746" s="113" t="s">
        <v>280</v>
      </c>
      <c r="AF746" s="113" t="s">
        <v>258</v>
      </c>
      <c r="AG7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746" s="109" t="s">
        <v>259</v>
      </c>
      <c r="AI746" s="113" t="s">
        <v>53</v>
      </c>
      <c r="AJ746" s="113" t="s">
        <v>6</v>
      </c>
      <c r="AK746" s="114" t="s">
        <v>201</v>
      </c>
      <c r="AL746" s="92">
        <f t="shared" si="24"/>
        <v>4</v>
      </c>
      <c r="AM7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46" s="118"/>
      <c r="AO746" s="115" t="str">
        <f t="shared" si="25"/>
        <v>SI</v>
      </c>
      <c r="AP74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46" s="92" t="e" vm="14">
        <f>_xlfn.XLOOKUP(año24[[#This Row],[VALORACION DEL RIESGO RESULTANTE CON CONTROLES (Riesgo residual) - INTERPRETACIÓN DEL RIESGO]], Nivel[Calsificación], Nivel[Imagen])</f>
        <v>#VALUE!</v>
      </c>
    </row>
    <row r="747" spans="2:43" ht="244.8" x14ac:dyDescent="0.2">
      <c r="B747" s="92">
        <v>738</v>
      </c>
      <c r="C747" s="92">
        <v>2024</v>
      </c>
      <c r="D747" s="92" t="s">
        <v>244</v>
      </c>
      <c r="E747" s="109" t="s">
        <v>183</v>
      </c>
      <c r="F747" s="109" t="s">
        <v>724</v>
      </c>
      <c r="G747" s="109" t="s">
        <v>699</v>
      </c>
      <c r="H747" s="92" t="s">
        <v>725</v>
      </c>
      <c r="I747" s="92" t="s">
        <v>70</v>
      </c>
      <c r="J747" s="92" t="e" vm="13">
        <f>_xlfn.XLOOKUP(año24[[#This Row],[PELIGRO -Tipo]], Tabla12[Calsificación], Tabla12[Imagen])</f>
        <v>#VALUE!</v>
      </c>
      <c r="K747" s="92" t="s">
        <v>79</v>
      </c>
      <c r="L747" s="92" t="s">
        <v>128</v>
      </c>
      <c r="M747" s="112" t="s">
        <v>429</v>
      </c>
      <c r="N747" s="112" t="s">
        <v>250</v>
      </c>
      <c r="O747" s="112">
        <v>2</v>
      </c>
      <c r="P747" s="112">
        <v>0</v>
      </c>
      <c r="Q747" s="112">
        <v>2</v>
      </c>
      <c r="R747" s="112">
        <v>8</v>
      </c>
      <c r="S747" s="92" t="s">
        <v>138</v>
      </c>
      <c r="T747" s="92" t="s">
        <v>312</v>
      </c>
      <c r="U747" s="92" t="s">
        <v>300</v>
      </c>
      <c r="V747" s="113" t="s">
        <v>301</v>
      </c>
      <c r="W747" s="113" t="s">
        <v>52</v>
      </c>
      <c r="X747" s="113" t="s">
        <v>6</v>
      </c>
      <c r="Y747" s="114" t="s">
        <v>40</v>
      </c>
      <c r="Z747" s="92">
        <f>INDEX($AS$3:$AV$6,MATCH($W747,$AR$3:$AR$6,FALSE),MATCH($Y747,AS$7:$AV$7,FALSE))</f>
        <v>9</v>
      </c>
      <c r="AA747" s="92" t="s">
        <v>254</v>
      </c>
      <c r="AB747" s="92" t="s">
        <v>255</v>
      </c>
      <c r="AC747" s="92" t="s">
        <v>255</v>
      </c>
      <c r="AD747" s="113" t="s">
        <v>302</v>
      </c>
      <c r="AE747" s="113" t="s">
        <v>303</v>
      </c>
      <c r="AF747" s="113" t="s">
        <v>258</v>
      </c>
      <c r="AG7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747" s="109" t="s">
        <v>259</v>
      </c>
      <c r="AI747" s="113" t="s">
        <v>53</v>
      </c>
      <c r="AJ747" s="113" t="s">
        <v>6</v>
      </c>
      <c r="AK747" s="114" t="s">
        <v>201</v>
      </c>
      <c r="AL747" s="92">
        <f t="shared" si="24"/>
        <v>4</v>
      </c>
      <c r="AM7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47" s="118" t="s">
        <v>726</v>
      </c>
      <c r="AO747" s="115" t="str">
        <f t="shared" si="25"/>
        <v>SI</v>
      </c>
      <c r="AP74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47" s="92" t="e" vm="14">
        <f>_xlfn.XLOOKUP(año24[[#This Row],[VALORACION DEL RIESGO RESULTANTE CON CONTROLES (Riesgo residual) - INTERPRETACIÓN DEL RIESGO]], Nivel[Calsificación], Nivel[Imagen])</f>
        <v>#VALUE!</v>
      </c>
    </row>
    <row r="748" spans="2:43" ht="132.6" x14ac:dyDescent="0.2">
      <c r="B748" s="92">
        <v>739</v>
      </c>
      <c r="C748" s="92">
        <v>2024</v>
      </c>
      <c r="D748" s="92" t="s">
        <v>244</v>
      </c>
      <c r="E748" s="109" t="s">
        <v>183</v>
      </c>
      <c r="F748" s="109" t="s">
        <v>724</v>
      </c>
      <c r="G748" s="109" t="s">
        <v>699</v>
      </c>
      <c r="H748" s="92" t="s">
        <v>278</v>
      </c>
      <c r="I748" s="92" t="s">
        <v>66</v>
      </c>
      <c r="J748" s="92" t="e" vm="19">
        <f>_xlfn.XLOOKUP(año24[[#This Row],[PELIGRO -Tipo]], Tabla12[Calsificación], Tabla12[Imagen])</f>
        <v>#VALUE!</v>
      </c>
      <c r="K748" s="92" t="s">
        <v>121</v>
      </c>
      <c r="L748" s="92" t="s">
        <v>129</v>
      </c>
      <c r="M748" s="112" t="s">
        <v>429</v>
      </c>
      <c r="N748" s="112" t="s">
        <v>250</v>
      </c>
      <c r="O748" s="112">
        <v>2</v>
      </c>
      <c r="P748" s="112">
        <v>0</v>
      </c>
      <c r="Q748" s="112">
        <v>2</v>
      </c>
      <c r="R748" s="112">
        <v>4</v>
      </c>
      <c r="S748" s="92" t="s">
        <v>138</v>
      </c>
      <c r="T748" s="92" t="s">
        <v>255</v>
      </c>
      <c r="U748" s="92" t="s">
        <v>255</v>
      </c>
      <c r="V748" s="113" t="s">
        <v>279</v>
      </c>
      <c r="W748" s="113" t="s">
        <v>53</v>
      </c>
      <c r="X748" s="113" t="s">
        <v>6</v>
      </c>
      <c r="Y748" s="114" t="s">
        <v>40</v>
      </c>
      <c r="Z748" s="92">
        <f>INDEX($AS$3:$AV$6,MATCH($W748,$AR$3:$AR$6,FALSE),MATCH($Y748,AS$7:$AV$7,FALSE))</f>
        <v>6</v>
      </c>
      <c r="AA748" s="92" t="s">
        <v>254</v>
      </c>
      <c r="AB748" s="92" t="s">
        <v>255</v>
      </c>
      <c r="AC748" s="92" t="s">
        <v>255</v>
      </c>
      <c r="AD748" s="113" t="s">
        <v>255</v>
      </c>
      <c r="AE748" s="113" t="s">
        <v>280</v>
      </c>
      <c r="AF748" s="113" t="s">
        <v>258</v>
      </c>
      <c r="AG7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748" s="109" t="s">
        <v>259</v>
      </c>
      <c r="AI748" s="113" t="s">
        <v>53</v>
      </c>
      <c r="AJ748" s="113" t="s">
        <v>6</v>
      </c>
      <c r="AK748" s="114" t="s">
        <v>201</v>
      </c>
      <c r="AL748" s="92">
        <f t="shared" si="24"/>
        <v>4</v>
      </c>
      <c r="AM7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48" s="118"/>
      <c r="AO748" s="115" t="str">
        <f t="shared" si="25"/>
        <v>SI</v>
      </c>
      <c r="AP74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48" s="92" t="e" vm="14">
        <f>_xlfn.XLOOKUP(año24[[#This Row],[VALORACION DEL RIESGO RESULTANTE CON CONTROLES (Riesgo residual) - INTERPRETACIÓN DEL RIESGO]], Nivel[Calsificación], Nivel[Imagen])</f>
        <v>#VALUE!</v>
      </c>
    </row>
    <row r="749" spans="2:43" ht="234.6" x14ac:dyDescent="0.2">
      <c r="B749" s="92">
        <v>740</v>
      </c>
      <c r="C749" s="92">
        <v>2024</v>
      </c>
      <c r="D749" s="92" t="s">
        <v>244</v>
      </c>
      <c r="E749" s="109" t="s">
        <v>183</v>
      </c>
      <c r="F749" s="109" t="s">
        <v>724</v>
      </c>
      <c r="G749" s="109" t="s">
        <v>699</v>
      </c>
      <c r="H749" s="92" t="s">
        <v>281</v>
      </c>
      <c r="I749" s="92" t="s">
        <v>65</v>
      </c>
      <c r="J749" s="92" t="e" vm="20">
        <f>_xlfn.XLOOKUP(año24[[#This Row],[PELIGRO -Tipo]], Tabla12[Calsificación], Tabla12[Imagen])</f>
        <v>#VALUE!</v>
      </c>
      <c r="K749" s="92" t="s">
        <v>113</v>
      </c>
      <c r="L749" s="92" t="s">
        <v>128</v>
      </c>
      <c r="M749" s="112" t="s">
        <v>429</v>
      </c>
      <c r="N749" s="112" t="s">
        <v>250</v>
      </c>
      <c r="O749" s="112">
        <v>2</v>
      </c>
      <c r="P749" s="112">
        <v>0</v>
      </c>
      <c r="Q749" s="112">
        <v>2</v>
      </c>
      <c r="R749" s="112">
        <v>2</v>
      </c>
      <c r="S749" s="92" t="s">
        <v>138</v>
      </c>
      <c r="T749" s="92" t="s">
        <v>255</v>
      </c>
      <c r="U749" s="92" t="s">
        <v>282</v>
      </c>
      <c r="V749" s="113" t="s">
        <v>283</v>
      </c>
      <c r="W749" s="113" t="s">
        <v>53</v>
      </c>
      <c r="X749" s="113" t="s">
        <v>6</v>
      </c>
      <c r="Y749" s="114" t="s">
        <v>40</v>
      </c>
      <c r="Z749" s="92">
        <f>INDEX($AS$3:$AV$6,MATCH($W749,$AR$3:$AR$6,FALSE),MATCH($Y749,AS$7:$AV$7,FALSE))</f>
        <v>6</v>
      </c>
      <c r="AA749" s="92" t="s">
        <v>254</v>
      </c>
      <c r="AB749" s="92" t="s">
        <v>255</v>
      </c>
      <c r="AC749" s="92" t="s">
        <v>255</v>
      </c>
      <c r="AD749" s="113" t="s">
        <v>255</v>
      </c>
      <c r="AE749" s="113" t="s">
        <v>284</v>
      </c>
      <c r="AF749" s="113" t="s">
        <v>258</v>
      </c>
      <c r="AG7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49" s="109" t="s">
        <v>259</v>
      </c>
      <c r="AI749" s="113" t="s">
        <v>53</v>
      </c>
      <c r="AJ749" s="113" t="s">
        <v>6</v>
      </c>
      <c r="AK749" s="114" t="s">
        <v>201</v>
      </c>
      <c r="AL749" s="92">
        <f t="shared" si="24"/>
        <v>4</v>
      </c>
      <c r="AM7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49" s="118"/>
      <c r="AO749" s="115" t="str">
        <f t="shared" si="25"/>
        <v>SI</v>
      </c>
      <c r="AP74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49" s="92" t="e" vm="14">
        <f>_xlfn.XLOOKUP(año24[[#This Row],[VALORACION DEL RIESGO RESULTANTE CON CONTROLES (Riesgo residual) - INTERPRETACIÓN DEL RIESGO]], Nivel[Calsificación], Nivel[Imagen])</f>
        <v>#VALUE!</v>
      </c>
    </row>
    <row r="750" spans="2:43" ht="91.8" x14ac:dyDescent="0.2">
      <c r="B750" s="92">
        <v>741</v>
      </c>
      <c r="C750" s="92">
        <v>2024</v>
      </c>
      <c r="D750" s="92" t="s">
        <v>244</v>
      </c>
      <c r="E750" s="109" t="s">
        <v>183</v>
      </c>
      <c r="F750" s="109" t="s">
        <v>724</v>
      </c>
      <c r="G750" s="109" t="s">
        <v>699</v>
      </c>
      <c r="H750" s="92" t="s">
        <v>285</v>
      </c>
      <c r="I750" s="92" t="s">
        <v>65</v>
      </c>
      <c r="J750" s="92" t="e" vm="20">
        <f>_xlfn.XLOOKUP(año24[[#This Row],[PELIGRO -Tipo]], Tabla12[Calsificación], Tabla12[Imagen])</f>
        <v>#VALUE!</v>
      </c>
      <c r="K750" s="92" t="s">
        <v>74</v>
      </c>
      <c r="L750" s="92" t="s">
        <v>129</v>
      </c>
      <c r="M750" s="112" t="s">
        <v>429</v>
      </c>
      <c r="N750" s="112" t="s">
        <v>250</v>
      </c>
      <c r="O750" s="112">
        <v>2</v>
      </c>
      <c r="P750" s="112">
        <v>0</v>
      </c>
      <c r="Q750" s="112">
        <v>2</v>
      </c>
      <c r="R750" s="112">
        <v>8</v>
      </c>
      <c r="S750" s="92" t="s">
        <v>138</v>
      </c>
      <c r="T750" s="92"/>
      <c r="U750" s="92"/>
      <c r="V750" s="113" t="s">
        <v>286</v>
      </c>
      <c r="W750" s="113" t="s">
        <v>53</v>
      </c>
      <c r="X750" s="113" t="s">
        <v>6</v>
      </c>
      <c r="Y750" s="114" t="s">
        <v>40</v>
      </c>
      <c r="Z750" s="92">
        <f>INDEX($AS$3:$AV$6,MATCH($W750,$AR$3:$AR$6,FALSE),MATCH($Y750,AS$7:$AV$7,FALSE))</f>
        <v>6</v>
      </c>
      <c r="AA750" s="92" t="s">
        <v>254</v>
      </c>
      <c r="AB750" s="92" t="s">
        <v>255</v>
      </c>
      <c r="AC750" s="92" t="s">
        <v>255</v>
      </c>
      <c r="AD750" s="113"/>
      <c r="AE750" s="113" t="s">
        <v>287</v>
      </c>
      <c r="AF750" s="113" t="s">
        <v>258</v>
      </c>
      <c r="AG7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50" s="109" t="s">
        <v>259</v>
      </c>
      <c r="AI750" s="113" t="s">
        <v>53</v>
      </c>
      <c r="AJ750" s="113" t="s">
        <v>6</v>
      </c>
      <c r="AK750" s="114" t="s">
        <v>201</v>
      </c>
      <c r="AL750" s="92">
        <f t="shared" si="24"/>
        <v>4</v>
      </c>
      <c r="AM7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50" s="118"/>
      <c r="AO750" s="115" t="str">
        <f t="shared" si="25"/>
        <v>SI</v>
      </c>
      <c r="AP75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50" s="92" t="e" vm="14">
        <f>_xlfn.XLOOKUP(año24[[#This Row],[VALORACION DEL RIESGO RESULTANTE CON CONTROLES (Riesgo residual) - INTERPRETACIÓN DEL RIESGO]], Nivel[Calsificación], Nivel[Imagen])</f>
        <v>#VALUE!</v>
      </c>
    </row>
    <row r="751" spans="2:43" ht="244.8" x14ac:dyDescent="0.2">
      <c r="B751" s="92">
        <v>742</v>
      </c>
      <c r="C751" s="92">
        <v>2024</v>
      </c>
      <c r="D751" s="92" t="s">
        <v>244</v>
      </c>
      <c r="E751" s="109" t="s">
        <v>183</v>
      </c>
      <c r="F751" s="109" t="s">
        <v>727</v>
      </c>
      <c r="G751" s="109" t="s">
        <v>699</v>
      </c>
      <c r="H751" s="92" t="s">
        <v>673</v>
      </c>
      <c r="I751" s="92" t="s">
        <v>70</v>
      </c>
      <c r="J751" s="92" t="e" vm="13">
        <f>_xlfn.XLOOKUP(año24[[#This Row],[PELIGRO -Tipo]], Tabla12[Calsificación], Tabla12[Imagen])</f>
        <v>#VALUE!</v>
      </c>
      <c r="K751" s="92" t="s">
        <v>79</v>
      </c>
      <c r="L751" s="92" t="s">
        <v>128</v>
      </c>
      <c r="M751" s="112" t="s">
        <v>249</v>
      </c>
      <c r="N751" s="112" t="s">
        <v>250</v>
      </c>
      <c r="O751" s="112">
        <v>2</v>
      </c>
      <c r="P751" s="112">
        <v>4</v>
      </c>
      <c r="Q751" s="112">
        <v>2</v>
      </c>
      <c r="R751" s="112">
        <v>8</v>
      </c>
      <c r="S751" s="92" t="s">
        <v>138</v>
      </c>
      <c r="T751" s="92" t="s">
        <v>350</v>
      </c>
      <c r="U751" s="92" t="s">
        <v>300</v>
      </c>
      <c r="V751" s="113" t="s">
        <v>301</v>
      </c>
      <c r="W751" s="113" t="s">
        <v>52</v>
      </c>
      <c r="X751" s="113" t="s">
        <v>6</v>
      </c>
      <c r="Y751" s="114" t="s">
        <v>40</v>
      </c>
      <c r="Z751" s="92">
        <f>INDEX($AS$3:$AV$6,MATCH($W751,$AR$3:$AR$6,FALSE),MATCH($Y751,AS$7:$AV$7,FALSE))</f>
        <v>9</v>
      </c>
      <c r="AA751" s="92" t="s">
        <v>254</v>
      </c>
      <c r="AB751" s="92" t="s">
        <v>255</v>
      </c>
      <c r="AC751" s="92" t="s">
        <v>255</v>
      </c>
      <c r="AD751" s="113" t="s">
        <v>302</v>
      </c>
      <c r="AE751" s="113" t="s">
        <v>303</v>
      </c>
      <c r="AF751" s="113" t="s">
        <v>258</v>
      </c>
      <c r="AG7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751" s="109" t="s">
        <v>259</v>
      </c>
      <c r="AI751" s="113" t="s">
        <v>53</v>
      </c>
      <c r="AJ751" s="113" t="s">
        <v>6</v>
      </c>
      <c r="AK751" s="114" t="s">
        <v>201</v>
      </c>
      <c r="AL751" s="92">
        <f t="shared" si="24"/>
        <v>4</v>
      </c>
      <c r="AM7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51" s="118"/>
      <c r="AO751" s="115" t="str">
        <f t="shared" si="25"/>
        <v>SI</v>
      </c>
      <c r="AP75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51" s="92" t="e" vm="14">
        <f>_xlfn.XLOOKUP(año24[[#This Row],[VALORACION DEL RIESGO RESULTANTE CON CONTROLES (Riesgo residual) - INTERPRETACIÓN DEL RIESGO]], Nivel[Calsificación], Nivel[Imagen])</f>
        <v>#VALUE!</v>
      </c>
    </row>
    <row r="752" spans="2:43" ht="244.8" x14ac:dyDescent="0.2">
      <c r="B752" s="92">
        <v>743</v>
      </c>
      <c r="C752" s="92">
        <v>2024</v>
      </c>
      <c r="D752" s="92" t="s">
        <v>244</v>
      </c>
      <c r="E752" s="109" t="s">
        <v>183</v>
      </c>
      <c r="F752" s="109" t="s">
        <v>727</v>
      </c>
      <c r="G752" s="109" t="s">
        <v>699</v>
      </c>
      <c r="H752" s="92" t="s">
        <v>728</v>
      </c>
      <c r="I752" s="92" t="s">
        <v>70</v>
      </c>
      <c r="J752" s="92" t="e" vm="13">
        <f>_xlfn.XLOOKUP(año24[[#This Row],[PELIGRO -Tipo]], Tabla12[Calsificación], Tabla12[Imagen])</f>
        <v>#VALUE!</v>
      </c>
      <c r="K752" s="92" t="s">
        <v>79</v>
      </c>
      <c r="L752" s="92" t="s">
        <v>128</v>
      </c>
      <c r="M752" s="112" t="s">
        <v>249</v>
      </c>
      <c r="N752" s="112" t="s">
        <v>250</v>
      </c>
      <c r="O752" s="112">
        <v>2</v>
      </c>
      <c r="P752" s="112">
        <v>4</v>
      </c>
      <c r="Q752" s="112">
        <v>2</v>
      </c>
      <c r="R752" s="112">
        <v>8</v>
      </c>
      <c r="S752" s="92" t="s">
        <v>138</v>
      </c>
      <c r="T752" s="92" t="s">
        <v>350</v>
      </c>
      <c r="U752" s="92" t="s">
        <v>300</v>
      </c>
      <c r="V752" s="113" t="s">
        <v>301</v>
      </c>
      <c r="W752" s="113" t="s">
        <v>52</v>
      </c>
      <c r="X752" s="113" t="s">
        <v>6</v>
      </c>
      <c r="Y752" s="114" t="s">
        <v>40</v>
      </c>
      <c r="Z752" s="92">
        <f>INDEX($AS$3:$AV$6,MATCH($W752,$AR$3:$AR$6,FALSE),MATCH($Y752,AS$7:$AV$7,FALSE))</f>
        <v>9</v>
      </c>
      <c r="AA752" s="92" t="s">
        <v>254</v>
      </c>
      <c r="AB752" s="92" t="s">
        <v>255</v>
      </c>
      <c r="AC752" s="92" t="s">
        <v>255</v>
      </c>
      <c r="AD752" s="113" t="s">
        <v>302</v>
      </c>
      <c r="AE752" s="113" t="s">
        <v>303</v>
      </c>
      <c r="AF752" s="113" t="s">
        <v>258</v>
      </c>
      <c r="AG7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752" s="109" t="s">
        <v>259</v>
      </c>
      <c r="AI752" s="113" t="s">
        <v>53</v>
      </c>
      <c r="AJ752" s="113" t="s">
        <v>6</v>
      </c>
      <c r="AK752" s="114" t="s">
        <v>201</v>
      </c>
      <c r="AL752" s="92">
        <f t="shared" si="24"/>
        <v>4</v>
      </c>
      <c r="AM7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52" s="118"/>
      <c r="AO752" s="115" t="str">
        <f t="shared" si="25"/>
        <v>SI</v>
      </c>
      <c r="AP75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52" s="92" t="e" vm="14">
        <f>_xlfn.XLOOKUP(año24[[#This Row],[VALORACION DEL RIESGO RESULTANTE CON CONTROLES (Riesgo residual) - INTERPRETACIÓN DEL RIESGO]], Nivel[Calsificación], Nivel[Imagen])</f>
        <v>#VALUE!</v>
      </c>
    </row>
    <row r="753" spans="2:43" ht="91.8" x14ac:dyDescent="0.2">
      <c r="B753" s="92">
        <v>744</v>
      </c>
      <c r="C753" s="92">
        <v>2024</v>
      </c>
      <c r="D753" s="92" t="s">
        <v>244</v>
      </c>
      <c r="E753" s="109" t="s">
        <v>183</v>
      </c>
      <c r="F753" s="109" t="s">
        <v>727</v>
      </c>
      <c r="G753" s="109" t="s">
        <v>699</v>
      </c>
      <c r="H753" s="92" t="s">
        <v>729</v>
      </c>
      <c r="I753" s="92" t="s">
        <v>70</v>
      </c>
      <c r="J753" s="92" t="e" vm="13">
        <f>_xlfn.XLOOKUP(año24[[#This Row],[PELIGRO -Tipo]], Tabla12[Calsificación], Tabla12[Imagen])</f>
        <v>#VALUE!</v>
      </c>
      <c r="K753" s="92" t="s">
        <v>95</v>
      </c>
      <c r="L753" s="92" t="s">
        <v>128</v>
      </c>
      <c r="M753" s="112" t="s">
        <v>249</v>
      </c>
      <c r="N753" s="112" t="s">
        <v>250</v>
      </c>
      <c r="O753" s="112">
        <v>2</v>
      </c>
      <c r="P753" s="112">
        <v>4</v>
      </c>
      <c r="Q753" s="112">
        <v>2</v>
      </c>
      <c r="R753" s="112">
        <v>8</v>
      </c>
      <c r="S753" s="92" t="s">
        <v>138</v>
      </c>
      <c r="T753" s="92"/>
      <c r="U753" s="92" t="s">
        <v>255</v>
      </c>
      <c r="V753" s="113" t="s">
        <v>730</v>
      </c>
      <c r="W753" s="113" t="s">
        <v>53</v>
      </c>
      <c r="X753" s="113" t="s">
        <v>6</v>
      </c>
      <c r="Y753" s="114" t="s">
        <v>201</v>
      </c>
      <c r="Z753" s="92">
        <f>INDEX($AS$3:$AV$6,MATCH($W753,$AR$3:$AR$6,FALSE),MATCH($Y753,AS$7:$AV$7,FALSE))</f>
        <v>4</v>
      </c>
      <c r="AA753" s="92" t="s">
        <v>254</v>
      </c>
      <c r="AB753" s="92" t="s">
        <v>255</v>
      </c>
      <c r="AC753" s="92" t="s">
        <v>255</v>
      </c>
      <c r="AD753" s="113" t="s">
        <v>255</v>
      </c>
      <c r="AE753" s="113" t="s">
        <v>731</v>
      </c>
      <c r="AF753" s="113" t="s">
        <v>258</v>
      </c>
      <c r="AG7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Inspecciones Planeadas                                                                                                                                                                                                Mantener Controles                                                                                                                                                                                                                                     Charlas de autocuidado 
Reporte tarjetas CATControles de EPP; Ver matriz de EPP
</v>
      </c>
      <c r="AH753" s="109" t="s">
        <v>259</v>
      </c>
      <c r="AI753" s="113" t="s">
        <v>53</v>
      </c>
      <c r="AJ753" s="113" t="s">
        <v>6</v>
      </c>
      <c r="AK753" s="114" t="s">
        <v>201</v>
      </c>
      <c r="AL753" s="92">
        <f t="shared" si="24"/>
        <v>4</v>
      </c>
      <c r="AM7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53" s="118"/>
      <c r="AO753" s="115" t="str">
        <f t="shared" si="25"/>
        <v>SI</v>
      </c>
      <c r="AP75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53" s="92" t="e" vm="14">
        <f>_xlfn.XLOOKUP(año24[[#This Row],[VALORACION DEL RIESGO RESULTANTE CON CONTROLES (Riesgo residual) - INTERPRETACIÓN DEL RIESGO]], Nivel[Calsificación], Nivel[Imagen])</f>
        <v>#VALUE!</v>
      </c>
    </row>
    <row r="754" spans="2:43" ht="204" x14ac:dyDescent="0.2">
      <c r="B754" s="92">
        <v>745</v>
      </c>
      <c r="C754" s="92">
        <v>2024</v>
      </c>
      <c r="D754" s="92" t="s">
        <v>244</v>
      </c>
      <c r="E754" s="109" t="s">
        <v>183</v>
      </c>
      <c r="F754" s="109" t="s">
        <v>727</v>
      </c>
      <c r="G754" s="109" t="s">
        <v>699</v>
      </c>
      <c r="H754" s="92" t="s">
        <v>732</v>
      </c>
      <c r="I754" s="92" t="s">
        <v>70</v>
      </c>
      <c r="J754" s="92" t="e" vm="13">
        <f>_xlfn.XLOOKUP(año24[[#This Row],[PELIGRO -Tipo]], Tabla12[Calsificación], Tabla12[Imagen])</f>
        <v>#VALUE!</v>
      </c>
      <c r="K754" s="92" t="s">
        <v>87</v>
      </c>
      <c r="L754" s="92" t="s">
        <v>128</v>
      </c>
      <c r="M754" s="112" t="s">
        <v>249</v>
      </c>
      <c r="N754" s="112" t="s">
        <v>250</v>
      </c>
      <c r="O754" s="112">
        <v>2</v>
      </c>
      <c r="P754" s="112">
        <v>4</v>
      </c>
      <c r="Q754" s="112">
        <v>2</v>
      </c>
      <c r="R754" s="112">
        <v>8</v>
      </c>
      <c r="S754" s="92" t="s">
        <v>138</v>
      </c>
      <c r="T754" s="92" t="s">
        <v>305</v>
      </c>
      <c r="U754" s="92" t="s">
        <v>306</v>
      </c>
      <c r="V754" s="113" t="s">
        <v>307</v>
      </c>
      <c r="W754" s="113" t="s">
        <v>52</v>
      </c>
      <c r="X754" s="113" t="s">
        <v>6</v>
      </c>
      <c r="Y754" s="114" t="s">
        <v>40</v>
      </c>
      <c r="Z754" s="92">
        <f>INDEX($AS$3:$AV$6,MATCH($W754,$AR$3:$AR$6,FALSE),MATCH($Y754,AS$7:$AV$7,FALSE))</f>
        <v>9</v>
      </c>
      <c r="AA754" s="92" t="s">
        <v>254</v>
      </c>
      <c r="AB754" s="92" t="s">
        <v>255</v>
      </c>
      <c r="AC754" s="92" t="s">
        <v>255</v>
      </c>
      <c r="AD754" s="113" t="s">
        <v>308</v>
      </c>
      <c r="AE754" s="113" t="s">
        <v>309</v>
      </c>
      <c r="AF754" s="113" t="s">
        <v>258</v>
      </c>
      <c r="AG7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754" s="109" t="s">
        <v>259</v>
      </c>
      <c r="AI754" s="113" t="s">
        <v>53</v>
      </c>
      <c r="AJ754" s="113" t="s">
        <v>6</v>
      </c>
      <c r="AK754" s="114" t="s">
        <v>201</v>
      </c>
      <c r="AL754" s="92">
        <f t="shared" si="24"/>
        <v>4</v>
      </c>
      <c r="AM7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54" s="118"/>
      <c r="AO754" s="115" t="str">
        <f t="shared" si="25"/>
        <v>SI</v>
      </c>
      <c r="AP75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54" s="92" t="e" vm="14">
        <f>_xlfn.XLOOKUP(año24[[#This Row],[VALORACION DEL RIESGO RESULTANTE CON CONTROLES (Riesgo residual) - INTERPRETACIÓN DEL RIESGO]], Nivel[Calsificación], Nivel[Imagen])</f>
        <v>#VALUE!</v>
      </c>
    </row>
    <row r="755" spans="2:43" ht="81.599999999999994" x14ac:dyDescent="0.2">
      <c r="B755" s="92">
        <v>746</v>
      </c>
      <c r="C755" s="92">
        <v>2024</v>
      </c>
      <c r="D755" s="92" t="s">
        <v>244</v>
      </c>
      <c r="E755" s="109" t="s">
        <v>183</v>
      </c>
      <c r="F755" s="109" t="s">
        <v>727</v>
      </c>
      <c r="G755" s="109" t="s">
        <v>699</v>
      </c>
      <c r="H755" s="92" t="s">
        <v>408</v>
      </c>
      <c r="I755" s="92" t="s">
        <v>68</v>
      </c>
      <c r="J755" s="92" t="e" vm="17">
        <f>_xlfn.XLOOKUP(año24[[#This Row],[PELIGRO -Tipo]], Tabla12[Calsificación], Tabla12[Imagen])</f>
        <v>#VALUE!</v>
      </c>
      <c r="K755" s="92" t="s">
        <v>77</v>
      </c>
      <c r="L755" s="92" t="s">
        <v>129</v>
      </c>
      <c r="M755" s="112" t="s">
        <v>249</v>
      </c>
      <c r="N755" s="112" t="s">
        <v>250</v>
      </c>
      <c r="O755" s="112">
        <v>2</v>
      </c>
      <c r="P755" s="112">
        <v>4</v>
      </c>
      <c r="Q755" s="112">
        <v>2</v>
      </c>
      <c r="R755" s="112">
        <v>8</v>
      </c>
      <c r="S755" s="92" t="s">
        <v>138</v>
      </c>
      <c r="T755" s="92" t="s">
        <v>267</v>
      </c>
      <c r="U755" s="92" t="s">
        <v>268</v>
      </c>
      <c r="V755" s="113" t="s">
        <v>269</v>
      </c>
      <c r="W755" s="113" t="s">
        <v>53</v>
      </c>
      <c r="X755" s="113" t="s">
        <v>6</v>
      </c>
      <c r="Y755" s="114" t="s">
        <v>201</v>
      </c>
      <c r="Z755" s="92">
        <f>INDEX($AS$3:$AV$6,MATCH($W755,$AR$3:$AR$6,FALSE),MATCH($Y755,AS$7:$AV$7,FALSE))</f>
        <v>4</v>
      </c>
      <c r="AA755" s="92" t="s">
        <v>254</v>
      </c>
      <c r="AB755" s="92" t="s">
        <v>255</v>
      </c>
      <c r="AC755" s="92" t="s">
        <v>255</v>
      </c>
      <c r="AD755" s="113" t="s">
        <v>255</v>
      </c>
      <c r="AE755" s="113" t="s">
        <v>270</v>
      </c>
      <c r="AF755" s="113" t="s">
        <v>255</v>
      </c>
      <c r="AG7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55" s="109" t="s">
        <v>259</v>
      </c>
      <c r="AI755" s="113" t="s">
        <v>54</v>
      </c>
      <c r="AJ755" s="113" t="s">
        <v>6</v>
      </c>
      <c r="AK755" s="114" t="s">
        <v>201</v>
      </c>
      <c r="AL755" s="92">
        <f t="shared" si="24"/>
        <v>2</v>
      </c>
      <c r="AM7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55" s="118"/>
      <c r="AO755" s="115" t="str">
        <f t="shared" si="25"/>
        <v>SI</v>
      </c>
      <c r="AP75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55" s="92" t="e" vm="16">
        <f>_xlfn.XLOOKUP(año24[[#This Row],[VALORACION DEL RIESGO RESULTANTE CON CONTROLES (Riesgo residual) - INTERPRETACIÓN DEL RIESGO]], Nivel[Calsificación], Nivel[Imagen])</f>
        <v>#VALUE!</v>
      </c>
    </row>
    <row r="756" spans="2:43" ht="81.599999999999994" x14ac:dyDescent="0.2">
      <c r="B756" s="92">
        <v>747</v>
      </c>
      <c r="C756" s="92">
        <v>2024</v>
      </c>
      <c r="D756" s="92" t="s">
        <v>244</v>
      </c>
      <c r="E756" s="109" t="s">
        <v>183</v>
      </c>
      <c r="F756" s="109" t="s">
        <v>727</v>
      </c>
      <c r="G756" s="109" t="s">
        <v>699</v>
      </c>
      <c r="H756" s="92" t="s">
        <v>266</v>
      </c>
      <c r="I756" s="92" t="s">
        <v>68</v>
      </c>
      <c r="J756" s="92" t="e" vm="17">
        <f>_xlfn.XLOOKUP(año24[[#This Row],[PELIGRO -Tipo]], Tabla12[Calsificación], Tabla12[Imagen])</f>
        <v>#VALUE!</v>
      </c>
      <c r="K756" s="92" t="s">
        <v>101</v>
      </c>
      <c r="L756" s="92" t="s">
        <v>129</v>
      </c>
      <c r="M756" s="112" t="s">
        <v>249</v>
      </c>
      <c r="N756" s="112" t="s">
        <v>250</v>
      </c>
      <c r="O756" s="112">
        <v>2</v>
      </c>
      <c r="P756" s="112">
        <v>4</v>
      </c>
      <c r="Q756" s="112">
        <v>2</v>
      </c>
      <c r="R756" s="112">
        <v>8</v>
      </c>
      <c r="S756" s="92" t="s">
        <v>138</v>
      </c>
      <c r="T756" s="92" t="s">
        <v>267</v>
      </c>
      <c r="U756" s="92" t="s">
        <v>268</v>
      </c>
      <c r="V756" s="113" t="s">
        <v>269</v>
      </c>
      <c r="W756" s="113" t="s">
        <v>53</v>
      </c>
      <c r="X756" s="113" t="s">
        <v>6</v>
      </c>
      <c r="Y756" s="114" t="s">
        <v>201</v>
      </c>
      <c r="Z756" s="92">
        <f>INDEX($AS$3:$AV$6,MATCH($W756,$AR$3:$AR$6,FALSE),MATCH($Y756,AS$7:$AV$7,FALSE))</f>
        <v>4</v>
      </c>
      <c r="AA756" s="92" t="s">
        <v>254</v>
      </c>
      <c r="AB756" s="92" t="s">
        <v>255</v>
      </c>
      <c r="AC756" s="92" t="s">
        <v>255</v>
      </c>
      <c r="AD756" s="113" t="s">
        <v>255</v>
      </c>
      <c r="AE756" s="113" t="s">
        <v>270</v>
      </c>
      <c r="AF756" s="113" t="s">
        <v>255</v>
      </c>
      <c r="AG7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56" s="109" t="s">
        <v>259</v>
      </c>
      <c r="AI756" s="113" t="s">
        <v>54</v>
      </c>
      <c r="AJ756" s="113" t="s">
        <v>6</v>
      </c>
      <c r="AK756" s="114" t="s">
        <v>201</v>
      </c>
      <c r="AL756" s="92">
        <f t="shared" si="24"/>
        <v>2</v>
      </c>
      <c r="AM7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56" s="118"/>
      <c r="AO756" s="115" t="str">
        <f t="shared" si="25"/>
        <v>SI</v>
      </c>
      <c r="AP75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56" s="92" t="e" vm="16">
        <f>_xlfn.XLOOKUP(año24[[#This Row],[VALORACION DEL RIESGO RESULTANTE CON CONTROLES (Riesgo residual) - INTERPRETACIÓN DEL RIESGO]], Nivel[Calsificación], Nivel[Imagen])</f>
        <v>#VALUE!</v>
      </c>
    </row>
    <row r="757" spans="2:43" ht="81.599999999999994" x14ac:dyDescent="0.2">
      <c r="B757" s="92">
        <v>748</v>
      </c>
      <c r="C757" s="92">
        <v>2024</v>
      </c>
      <c r="D757" s="92" t="s">
        <v>244</v>
      </c>
      <c r="E757" s="109" t="s">
        <v>183</v>
      </c>
      <c r="F757" s="109" t="s">
        <v>727</v>
      </c>
      <c r="G757" s="109" t="s">
        <v>699</v>
      </c>
      <c r="H757" s="92" t="s">
        <v>271</v>
      </c>
      <c r="I757" s="92" t="s">
        <v>68</v>
      </c>
      <c r="J757" s="92" t="e" vm="17">
        <f>_xlfn.XLOOKUP(año24[[#This Row],[PELIGRO -Tipo]], Tabla12[Calsificación], Tabla12[Imagen])</f>
        <v>#VALUE!</v>
      </c>
      <c r="K757" s="92" t="s">
        <v>93</v>
      </c>
      <c r="L757" s="92" t="s">
        <v>129</v>
      </c>
      <c r="M757" s="112" t="s">
        <v>249</v>
      </c>
      <c r="N757" s="112" t="s">
        <v>250</v>
      </c>
      <c r="O757" s="112">
        <v>2</v>
      </c>
      <c r="P757" s="112">
        <v>4</v>
      </c>
      <c r="Q757" s="112">
        <v>2</v>
      </c>
      <c r="R757" s="112">
        <v>8</v>
      </c>
      <c r="S757" s="92" t="s">
        <v>138</v>
      </c>
      <c r="T757" s="92" t="s">
        <v>267</v>
      </c>
      <c r="U757" s="92" t="s">
        <v>268</v>
      </c>
      <c r="V757" s="113" t="s">
        <v>269</v>
      </c>
      <c r="W757" s="113" t="s">
        <v>53</v>
      </c>
      <c r="X757" s="113" t="s">
        <v>6</v>
      </c>
      <c r="Y757" s="114" t="s">
        <v>201</v>
      </c>
      <c r="Z757" s="92">
        <f>INDEX($AS$3:$AV$6,MATCH($W757,$AR$3:$AR$6,FALSE),MATCH($Y757,AS$7:$AV$7,FALSE))</f>
        <v>4</v>
      </c>
      <c r="AA757" s="92" t="s">
        <v>254</v>
      </c>
      <c r="AB757" s="92" t="s">
        <v>255</v>
      </c>
      <c r="AC757" s="92" t="s">
        <v>255</v>
      </c>
      <c r="AD757" s="113" t="s">
        <v>255</v>
      </c>
      <c r="AE757" s="113" t="s">
        <v>270</v>
      </c>
      <c r="AF757" s="113" t="s">
        <v>255</v>
      </c>
      <c r="AG7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57" s="109" t="s">
        <v>259</v>
      </c>
      <c r="AI757" s="113" t="s">
        <v>54</v>
      </c>
      <c r="AJ757" s="113" t="s">
        <v>6</v>
      </c>
      <c r="AK757" s="114" t="s">
        <v>201</v>
      </c>
      <c r="AL757" s="92">
        <f t="shared" si="24"/>
        <v>2</v>
      </c>
      <c r="AM7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57" s="118"/>
      <c r="AO757" s="115" t="str">
        <f t="shared" si="25"/>
        <v>SI</v>
      </c>
      <c r="AP75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57" s="92" t="e" vm="16">
        <f>_xlfn.XLOOKUP(año24[[#This Row],[VALORACION DEL RIESGO RESULTANTE CON CONTROLES (Riesgo residual) - INTERPRETACIÓN DEL RIESGO]], Nivel[Calsificación], Nivel[Imagen])</f>
        <v>#VALUE!</v>
      </c>
    </row>
    <row r="758" spans="2:43" ht="81.599999999999994" x14ac:dyDescent="0.2">
      <c r="B758" s="92">
        <v>749</v>
      </c>
      <c r="C758" s="92">
        <v>2024</v>
      </c>
      <c r="D758" s="92" t="s">
        <v>244</v>
      </c>
      <c r="E758" s="109" t="s">
        <v>183</v>
      </c>
      <c r="F758" s="109" t="s">
        <v>727</v>
      </c>
      <c r="G758" s="109" t="s">
        <v>699</v>
      </c>
      <c r="H758" s="92" t="s">
        <v>277</v>
      </c>
      <c r="I758" s="92" t="s">
        <v>68</v>
      </c>
      <c r="J758" s="92" t="e" vm="17">
        <f>_xlfn.XLOOKUP(año24[[#This Row],[PELIGRO -Tipo]], Tabla12[Calsificación], Tabla12[Imagen])</f>
        <v>#VALUE!</v>
      </c>
      <c r="K758" s="92" t="s">
        <v>85</v>
      </c>
      <c r="L758" s="92" t="s">
        <v>129</v>
      </c>
      <c r="M758" s="112" t="s">
        <v>249</v>
      </c>
      <c r="N758" s="112" t="s">
        <v>250</v>
      </c>
      <c r="O758" s="112">
        <v>2</v>
      </c>
      <c r="P758" s="112">
        <v>4</v>
      </c>
      <c r="Q758" s="112">
        <v>2</v>
      </c>
      <c r="R758" s="112">
        <v>8</v>
      </c>
      <c r="S758" s="92" t="s">
        <v>138</v>
      </c>
      <c r="T758" s="92" t="s">
        <v>267</v>
      </c>
      <c r="U758" s="92" t="s">
        <v>268</v>
      </c>
      <c r="V758" s="113" t="s">
        <v>269</v>
      </c>
      <c r="W758" s="113" t="s">
        <v>53</v>
      </c>
      <c r="X758" s="113" t="s">
        <v>6</v>
      </c>
      <c r="Y758" s="114" t="s">
        <v>201</v>
      </c>
      <c r="Z758" s="92">
        <f>INDEX($AS$3:$AV$6,MATCH($W758,$AR$3:$AR$6,FALSE),MATCH($Y758,AS$7:$AV$7,FALSE))</f>
        <v>4</v>
      </c>
      <c r="AA758" s="92" t="s">
        <v>254</v>
      </c>
      <c r="AB758" s="92" t="s">
        <v>255</v>
      </c>
      <c r="AC758" s="92" t="s">
        <v>255</v>
      </c>
      <c r="AD758" s="113" t="s">
        <v>255</v>
      </c>
      <c r="AE758" s="113" t="s">
        <v>270</v>
      </c>
      <c r="AF758" s="113" t="s">
        <v>255</v>
      </c>
      <c r="AG7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758" s="109" t="s">
        <v>259</v>
      </c>
      <c r="AI758" s="113" t="s">
        <v>54</v>
      </c>
      <c r="AJ758" s="113" t="s">
        <v>6</v>
      </c>
      <c r="AK758" s="114" t="s">
        <v>201</v>
      </c>
      <c r="AL758" s="92">
        <f t="shared" si="24"/>
        <v>2</v>
      </c>
      <c r="AM7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58" s="118"/>
      <c r="AO758" s="115" t="str">
        <f t="shared" si="25"/>
        <v>SI</v>
      </c>
      <c r="AP75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58" s="92" t="e" vm="16">
        <f>_xlfn.XLOOKUP(año24[[#This Row],[VALORACION DEL RIESGO RESULTANTE CON CONTROLES (Riesgo residual) - INTERPRETACIÓN DEL RIESGO]], Nivel[Calsificación], Nivel[Imagen])</f>
        <v>#VALUE!</v>
      </c>
    </row>
    <row r="759" spans="2:43" ht="81.599999999999994" x14ac:dyDescent="0.2">
      <c r="B759" s="92">
        <v>750</v>
      </c>
      <c r="C759" s="92">
        <v>2024</v>
      </c>
      <c r="D759" s="92" t="s">
        <v>244</v>
      </c>
      <c r="E759" s="109" t="s">
        <v>183</v>
      </c>
      <c r="F759" s="109" t="s">
        <v>727</v>
      </c>
      <c r="G759" s="109" t="s">
        <v>699</v>
      </c>
      <c r="H759" s="92" t="s">
        <v>733</v>
      </c>
      <c r="I759" s="92" t="s">
        <v>66</v>
      </c>
      <c r="J759" s="92" t="e" vm="19">
        <f>_xlfn.XLOOKUP(año24[[#This Row],[PELIGRO -Tipo]], Tabla12[Calsificación], Tabla12[Imagen])</f>
        <v>#VALUE!</v>
      </c>
      <c r="K759" s="92" t="s">
        <v>75</v>
      </c>
      <c r="L759" s="92" t="s">
        <v>129</v>
      </c>
      <c r="M759" s="112" t="s">
        <v>249</v>
      </c>
      <c r="N759" s="112" t="s">
        <v>250</v>
      </c>
      <c r="O759" s="112">
        <v>2</v>
      </c>
      <c r="P759" s="112">
        <v>4</v>
      </c>
      <c r="Q759" s="112">
        <v>2</v>
      </c>
      <c r="R759" s="112">
        <v>8</v>
      </c>
      <c r="S759" s="92" t="s">
        <v>138</v>
      </c>
      <c r="T759" s="92" t="s">
        <v>343</v>
      </c>
      <c r="U759" s="92" t="s">
        <v>344</v>
      </c>
      <c r="V759" s="113" t="s">
        <v>345</v>
      </c>
      <c r="W759" s="113" t="s">
        <v>52</v>
      </c>
      <c r="X759" s="113" t="s">
        <v>6</v>
      </c>
      <c r="Y759" s="114" t="s">
        <v>201</v>
      </c>
      <c r="Z759" s="92">
        <f>INDEX($AS$3:$AV$6,MATCH($W759,$AR$3:$AR$6,FALSE),MATCH($Y759,AS$7:$AV$7,FALSE))</f>
        <v>6</v>
      </c>
      <c r="AA759" s="92" t="s">
        <v>254</v>
      </c>
      <c r="AB759" s="92"/>
      <c r="AC759" s="92"/>
      <c r="AD759" s="113" t="s">
        <v>346</v>
      </c>
      <c r="AE759" s="113" t="s">
        <v>347</v>
      </c>
      <c r="AF759" s="113" t="s">
        <v>258</v>
      </c>
      <c r="AG7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759" s="109" t="s">
        <v>259</v>
      </c>
      <c r="AI759" s="113" t="s">
        <v>53</v>
      </c>
      <c r="AJ759" s="113" t="s">
        <v>6</v>
      </c>
      <c r="AK759" s="114" t="s">
        <v>201</v>
      </c>
      <c r="AL759" s="92">
        <f t="shared" si="24"/>
        <v>4</v>
      </c>
      <c r="AM7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59" s="118"/>
      <c r="AO759" s="115" t="str">
        <f t="shared" si="25"/>
        <v>SI</v>
      </c>
      <c r="AP75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59" s="92" t="e" vm="14">
        <f>_xlfn.XLOOKUP(año24[[#This Row],[VALORACION DEL RIESGO RESULTANTE CON CONTROLES (Riesgo residual) - INTERPRETACIÓN DEL RIESGO]], Nivel[Calsificación], Nivel[Imagen])</f>
        <v>#VALUE!</v>
      </c>
    </row>
    <row r="760" spans="2:43" ht="61.2" x14ac:dyDescent="0.2">
      <c r="B760" s="92">
        <v>751</v>
      </c>
      <c r="C760" s="92">
        <v>2024</v>
      </c>
      <c r="D760" s="92" t="s">
        <v>244</v>
      </c>
      <c r="E760" s="109" t="s">
        <v>183</v>
      </c>
      <c r="F760" s="109" t="s">
        <v>727</v>
      </c>
      <c r="G760" s="109" t="s">
        <v>699</v>
      </c>
      <c r="H760" s="92" t="s">
        <v>664</v>
      </c>
      <c r="I760" s="92" t="s">
        <v>70</v>
      </c>
      <c r="J760" s="92" t="e" vm="13">
        <f>_xlfn.XLOOKUP(año24[[#This Row],[PELIGRO -Tipo]], Tabla12[Calsificación], Tabla12[Imagen])</f>
        <v>#VALUE!</v>
      </c>
      <c r="K760" s="92" t="s">
        <v>95</v>
      </c>
      <c r="L760" s="92" t="s">
        <v>128</v>
      </c>
      <c r="M760" s="112" t="s">
        <v>249</v>
      </c>
      <c r="N760" s="112" t="s">
        <v>250</v>
      </c>
      <c r="O760" s="112">
        <v>2</v>
      </c>
      <c r="P760" s="112">
        <v>4</v>
      </c>
      <c r="Q760" s="112">
        <v>2</v>
      </c>
      <c r="R760" s="112">
        <v>8</v>
      </c>
      <c r="S760" s="92" t="s">
        <v>138</v>
      </c>
      <c r="T760" s="92"/>
      <c r="U760" s="92" t="s">
        <v>255</v>
      </c>
      <c r="V760" s="113" t="s">
        <v>665</v>
      </c>
      <c r="W760" s="113" t="s">
        <v>53</v>
      </c>
      <c r="X760" s="113" t="s">
        <v>6</v>
      </c>
      <c r="Y760" s="114" t="s">
        <v>201</v>
      </c>
      <c r="Z760" s="92">
        <f>INDEX($AS$3:$AV$6,MATCH($W760,$AR$3:$AR$6,FALSE),MATCH($Y760,AS$7:$AV$7,FALSE))</f>
        <v>4</v>
      </c>
      <c r="AA760" s="92" t="s">
        <v>254</v>
      </c>
      <c r="AB760" s="92" t="s">
        <v>255</v>
      </c>
      <c r="AC760" s="92" t="s">
        <v>255</v>
      </c>
      <c r="AD760" s="113" t="s">
        <v>255</v>
      </c>
      <c r="AE760" s="113" t="s">
        <v>703</v>
      </c>
      <c r="AF760" s="113" t="s">
        <v>258</v>
      </c>
      <c r="AG7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Inspecciones Planeadas                                                                                                                                                                                                  Safety TourControles de EPP; Ver matriz de EPP
</v>
      </c>
      <c r="AH760" s="109" t="s">
        <v>259</v>
      </c>
      <c r="AI760" s="113" t="s">
        <v>53</v>
      </c>
      <c r="AJ760" s="113" t="s">
        <v>6</v>
      </c>
      <c r="AK760" s="114" t="s">
        <v>201</v>
      </c>
      <c r="AL760" s="92">
        <f t="shared" si="24"/>
        <v>4</v>
      </c>
      <c r="AM7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0" s="118"/>
      <c r="AO760" s="115" t="str">
        <f t="shared" si="25"/>
        <v>SI</v>
      </c>
      <c r="AP76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60" s="92" t="e" vm="14">
        <f>_xlfn.XLOOKUP(año24[[#This Row],[VALORACION DEL RIESGO RESULTANTE CON CONTROLES (Riesgo residual) - INTERPRETACIÓN DEL RIESGO]], Nivel[Calsificación], Nivel[Imagen])</f>
        <v>#VALUE!</v>
      </c>
    </row>
    <row r="761" spans="2:43" ht="132.6" x14ac:dyDescent="0.2">
      <c r="B761" s="92">
        <v>752</v>
      </c>
      <c r="C761" s="92">
        <v>2024</v>
      </c>
      <c r="D761" s="92" t="s">
        <v>244</v>
      </c>
      <c r="E761" s="109" t="s">
        <v>183</v>
      </c>
      <c r="F761" s="109" t="s">
        <v>727</v>
      </c>
      <c r="G761" s="109" t="s">
        <v>699</v>
      </c>
      <c r="H761" s="92" t="s">
        <v>389</v>
      </c>
      <c r="I761" s="92" t="s">
        <v>66</v>
      </c>
      <c r="J761" s="92" t="e" vm="19">
        <f>_xlfn.XLOOKUP(año24[[#This Row],[PELIGRO -Tipo]], Tabla12[Calsificación], Tabla12[Imagen])</f>
        <v>#VALUE!</v>
      </c>
      <c r="K761" s="92" t="s">
        <v>83</v>
      </c>
      <c r="L761" s="92" t="s">
        <v>130</v>
      </c>
      <c r="M761" s="112" t="s">
        <v>249</v>
      </c>
      <c r="N761" s="112" t="s">
        <v>250</v>
      </c>
      <c r="O761" s="112">
        <v>2</v>
      </c>
      <c r="P761" s="112">
        <v>4</v>
      </c>
      <c r="Q761" s="112">
        <v>2</v>
      </c>
      <c r="R761" s="112">
        <v>8</v>
      </c>
      <c r="S761" s="92" t="s">
        <v>138</v>
      </c>
      <c r="T761" s="92" t="s">
        <v>390</v>
      </c>
      <c r="U761" s="92" t="s">
        <v>391</v>
      </c>
      <c r="V761" s="113" t="s">
        <v>392</v>
      </c>
      <c r="W761" s="113" t="s">
        <v>53</v>
      </c>
      <c r="X761" s="113" t="s">
        <v>6</v>
      </c>
      <c r="Y761" s="114" t="s">
        <v>201</v>
      </c>
      <c r="Z761" s="92">
        <f>INDEX($AS$3:$AV$6,MATCH($W761,$AR$3:$AR$6,FALSE),MATCH($Y761,AS$7:$AV$7,FALSE))</f>
        <v>4</v>
      </c>
      <c r="AA761" s="92" t="s">
        <v>254</v>
      </c>
      <c r="AB761" s="92" t="s">
        <v>255</v>
      </c>
      <c r="AC761" s="92" t="s">
        <v>255</v>
      </c>
      <c r="AD761" s="113" t="s">
        <v>393</v>
      </c>
      <c r="AE761" s="113" t="s">
        <v>394</v>
      </c>
      <c r="AF761" s="113" t="s">
        <v>258</v>
      </c>
      <c r="AG7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761" s="109" t="s">
        <v>259</v>
      </c>
      <c r="AI761" s="113" t="s">
        <v>53</v>
      </c>
      <c r="AJ761" s="113" t="s">
        <v>6</v>
      </c>
      <c r="AK761" s="114" t="s">
        <v>46</v>
      </c>
      <c r="AL761" s="92">
        <f t="shared" si="24"/>
        <v>2</v>
      </c>
      <c r="AM7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61" s="118"/>
      <c r="AO761" s="115" t="str">
        <f t="shared" si="25"/>
        <v>SI</v>
      </c>
      <c r="AP76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761" s="92" t="e" vm="16">
        <f>_xlfn.XLOOKUP(año24[[#This Row],[VALORACION DEL RIESGO RESULTANTE CON CONTROLES (Riesgo residual) - INTERPRETACIÓN DEL RIESGO]], Nivel[Calsificación], Nivel[Imagen])</f>
        <v>#VALUE!</v>
      </c>
    </row>
    <row r="762" spans="2:43" ht="102" x14ac:dyDescent="0.2">
      <c r="B762" s="92">
        <v>753</v>
      </c>
      <c r="C762" s="92">
        <v>2024</v>
      </c>
      <c r="D762" s="92" t="s">
        <v>244</v>
      </c>
      <c r="E762" s="109" t="s">
        <v>183</v>
      </c>
      <c r="F762" s="109" t="s">
        <v>727</v>
      </c>
      <c r="G762" s="109" t="s">
        <v>699</v>
      </c>
      <c r="H762" s="92" t="s">
        <v>667</v>
      </c>
      <c r="I762" s="92" t="s">
        <v>67</v>
      </c>
      <c r="J762" s="92" t="e" vm="18">
        <f>_xlfn.XLOOKUP(año24[[#This Row],[PELIGRO -Tipo]], Tabla12[Calsificación], Tabla12[Imagen])</f>
        <v>#VALUE!</v>
      </c>
      <c r="K762" s="92" t="s">
        <v>100</v>
      </c>
      <c r="L762" s="92" t="s">
        <v>130</v>
      </c>
      <c r="M762" s="112" t="s">
        <v>249</v>
      </c>
      <c r="N762" s="112" t="s">
        <v>250</v>
      </c>
      <c r="O762" s="112">
        <v>2</v>
      </c>
      <c r="P762" s="112">
        <v>4</v>
      </c>
      <c r="Q762" s="112">
        <v>2</v>
      </c>
      <c r="R762" s="112">
        <v>8</v>
      </c>
      <c r="S762" s="92" t="s">
        <v>138</v>
      </c>
      <c r="T762" s="92" t="s">
        <v>273</v>
      </c>
      <c r="U762" s="92" t="s">
        <v>274</v>
      </c>
      <c r="V762" s="113" t="s">
        <v>275</v>
      </c>
      <c r="W762" s="113" t="s">
        <v>53</v>
      </c>
      <c r="X762" s="113" t="s">
        <v>6</v>
      </c>
      <c r="Y762" s="114" t="s">
        <v>40</v>
      </c>
      <c r="Z762" s="92">
        <f>INDEX($AS$3:$AV$6,MATCH($W762,$AR$3:$AR$6,FALSE),MATCH($Y762,AS$7:$AV$7,FALSE))</f>
        <v>6</v>
      </c>
      <c r="AA762" s="92" t="s">
        <v>254</v>
      </c>
      <c r="AB762" s="92" t="s">
        <v>255</v>
      </c>
      <c r="AC762" s="92" t="s">
        <v>255</v>
      </c>
      <c r="AD762" s="113" t="s">
        <v>255</v>
      </c>
      <c r="AE762" s="113" t="s">
        <v>276</v>
      </c>
      <c r="AF762" s="113" t="s">
        <v>258</v>
      </c>
      <c r="AG7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62" s="109" t="s">
        <v>259</v>
      </c>
      <c r="AI762" s="113" t="s">
        <v>53</v>
      </c>
      <c r="AJ762" s="113" t="s">
        <v>6</v>
      </c>
      <c r="AK762" s="114" t="s">
        <v>201</v>
      </c>
      <c r="AL762" s="92">
        <f t="shared" si="24"/>
        <v>4</v>
      </c>
      <c r="AM7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2" s="118"/>
      <c r="AO762" s="115" t="str">
        <f t="shared" si="25"/>
        <v>SI</v>
      </c>
      <c r="AP76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62" s="92" t="e" vm="14">
        <f>_xlfn.XLOOKUP(año24[[#This Row],[VALORACION DEL RIESGO RESULTANTE CON CONTROLES (Riesgo residual) - INTERPRETACIÓN DEL RIESGO]], Nivel[Calsificación], Nivel[Imagen])</f>
        <v>#VALUE!</v>
      </c>
    </row>
    <row r="763" spans="2:43" ht="102" x14ac:dyDescent="0.2">
      <c r="B763" s="92">
        <v>754</v>
      </c>
      <c r="C763" s="92">
        <v>2024</v>
      </c>
      <c r="D763" s="92" t="s">
        <v>244</v>
      </c>
      <c r="E763" s="109" t="s">
        <v>183</v>
      </c>
      <c r="F763" s="109" t="s">
        <v>727</v>
      </c>
      <c r="G763" s="109" t="s">
        <v>699</v>
      </c>
      <c r="H763" s="92" t="s">
        <v>272</v>
      </c>
      <c r="I763" s="92" t="s">
        <v>67</v>
      </c>
      <c r="J763" s="92" t="e" vm="18">
        <f>_xlfn.XLOOKUP(año24[[#This Row],[PELIGRO -Tipo]], Tabla12[Calsificación], Tabla12[Imagen])</f>
        <v>#VALUE!</v>
      </c>
      <c r="K763" s="92" t="s">
        <v>100</v>
      </c>
      <c r="L763" s="92" t="s">
        <v>130</v>
      </c>
      <c r="M763" s="112" t="s">
        <v>249</v>
      </c>
      <c r="N763" s="112" t="s">
        <v>250</v>
      </c>
      <c r="O763" s="112">
        <v>2</v>
      </c>
      <c r="P763" s="112">
        <v>4</v>
      </c>
      <c r="Q763" s="112">
        <v>2</v>
      </c>
      <c r="R763" s="112">
        <v>8</v>
      </c>
      <c r="S763" s="92" t="s">
        <v>138</v>
      </c>
      <c r="T763" s="92" t="s">
        <v>273</v>
      </c>
      <c r="U763" s="92" t="s">
        <v>274</v>
      </c>
      <c r="V763" s="113" t="s">
        <v>275</v>
      </c>
      <c r="W763" s="113" t="s">
        <v>53</v>
      </c>
      <c r="X763" s="113" t="s">
        <v>6</v>
      </c>
      <c r="Y763" s="114" t="s">
        <v>40</v>
      </c>
      <c r="Z763" s="92">
        <f>INDEX($AS$3:$AV$6,MATCH($W763,$AR$3:$AR$6,FALSE),MATCH($Y763,AS$7:$AV$7,FALSE))</f>
        <v>6</v>
      </c>
      <c r="AA763" s="92" t="s">
        <v>254</v>
      </c>
      <c r="AB763" s="92" t="s">
        <v>255</v>
      </c>
      <c r="AC763" s="92" t="s">
        <v>255</v>
      </c>
      <c r="AD763" s="113" t="s">
        <v>255</v>
      </c>
      <c r="AE763" s="113" t="s">
        <v>276</v>
      </c>
      <c r="AF763" s="113" t="s">
        <v>258</v>
      </c>
      <c r="AG7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63" s="109" t="s">
        <v>259</v>
      </c>
      <c r="AI763" s="113" t="s">
        <v>53</v>
      </c>
      <c r="AJ763" s="113" t="s">
        <v>6</v>
      </c>
      <c r="AK763" s="114" t="s">
        <v>201</v>
      </c>
      <c r="AL763" s="92">
        <f t="shared" si="24"/>
        <v>4</v>
      </c>
      <c r="AM7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3" s="118"/>
      <c r="AO763" s="115" t="str">
        <f t="shared" si="25"/>
        <v>SI</v>
      </c>
      <c r="AP76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63" s="92" t="e" vm="14">
        <f>_xlfn.XLOOKUP(año24[[#This Row],[VALORACION DEL RIESGO RESULTANTE CON CONTROLES (Riesgo residual) - INTERPRETACIÓN DEL RIESGO]], Nivel[Calsificación], Nivel[Imagen])</f>
        <v>#VALUE!</v>
      </c>
    </row>
    <row r="764" spans="2:43" ht="102" x14ac:dyDescent="0.2">
      <c r="B764" s="92">
        <v>755</v>
      </c>
      <c r="C764" s="92">
        <v>2024</v>
      </c>
      <c r="D764" s="92" t="s">
        <v>244</v>
      </c>
      <c r="E764" s="109" t="s">
        <v>183</v>
      </c>
      <c r="F764" s="109" t="s">
        <v>727</v>
      </c>
      <c r="G764" s="109" t="s">
        <v>699</v>
      </c>
      <c r="H764" s="92" t="s">
        <v>734</v>
      </c>
      <c r="I764" s="92" t="s">
        <v>69</v>
      </c>
      <c r="J764" s="92" t="e" vm="21">
        <f>_xlfn.XLOOKUP(año24[[#This Row],[PELIGRO -Tipo]], Tabla12[Calsificación], Tabla12[Imagen])</f>
        <v>#VALUE!</v>
      </c>
      <c r="K764" s="92" t="s">
        <v>102</v>
      </c>
      <c r="L764" s="92" t="s">
        <v>129</v>
      </c>
      <c r="M764" s="112" t="s">
        <v>249</v>
      </c>
      <c r="N764" s="112" t="s">
        <v>250</v>
      </c>
      <c r="O764" s="112">
        <v>2</v>
      </c>
      <c r="P764" s="112">
        <v>4</v>
      </c>
      <c r="Q764" s="112">
        <v>2</v>
      </c>
      <c r="R764" s="112">
        <v>8</v>
      </c>
      <c r="S764" s="92" t="s">
        <v>138</v>
      </c>
      <c r="T764" s="92"/>
      <c r="U764" s="92" t="s">
        <v>318</v>
      </c>
      <c r="V764" s="113" t="s">
        <v>319</v>
      </c>
      <c r="W764" s="113" t="s">
        <v>53</v>
      </c>
      <c r="X764" s="113" t="s">
        <v>6</v>
      </c>
      <c r="Y764" s="114" t="s">
        <v>40</v>
      </c>
      <c r="Z764" s="92">
        <f>INDEX($AS$3:$AV$6,MATCH($W764,$AR$3:$AR$6,FALSE),MATCH($Y764,AS$7:$AV$7,FALSE))</f>
        <v>6</v>
      </c>
      <c r="AA764" s="92" t="s">
        <v>254</v>
      </c>
      <c r="AB764" s="92" t="s">
        <v>255</v>
      </c>
      <c r="AC764" s="92" t="s">
        <v>255</v>
      </c>
      <c r="AD764" s="113" t="s">
        <v>255</v>
      </c>
      <c r="AE764" s="113" t="s">
        <v>320</v>
      </c>
      <c r="AF764" s="113" t="s">
        <v>258</v>
      </c>
      <c r="AG7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764" s="109" t="s">
        <v>259</v>
      </c>
      <c r="AI764" s="113" t="s">
        <v>53</v>
      </c>
      <c r="AJ764" s="113" t="s">
        <v>6</v>
      </c>
      <c r="AK764" s="114" t="s">
        <v>201</v>
      </c>
      <c r="AL764" s="92">
        <f t="shared" si="24"/>
        <v>4</v>
      </c>
      <c r="AM7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4" s="118"/>
      <c r="AO764" s="115" t="str">
        <f t="shared" si="25"/>
        <v>SI</v>
      </c>
      <c r="AP76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64" s="92" t="e" vm="14">
        <f>_xlfn.XLOOKUP(año24[[#This Row],[VALORACION DEL RIESGO RESULTANTE CON CONTROLES (Riesgo residual) - INTERPRETACIÓN DEL RIESGO]], Nivel[Calsificación], Nivel[Imagen])</f>
        <v>#VALUE!</v>
      </c>
    </row>
    <row r="765" spans="2:43" ht="234.6" x14ac:dyDescent="0.2">
      <c r="B765" s="92">
        <v>756</v>
      </c>
      <c r="C765" s="92">
        <v>2024</v>
      </c>
      <c r="D765" s="92" t="s">
        <v>244</v>
      </c>
      <c r="E765" s="109" t="s">
        <v>183</v>
      </c>
      <c r="F765" s="109" t="s">
        <v>727</v>
      </c>
      <c r="G765" s="109" t="s">
        <v>699</v>
      </c>
      <c r="H765" s="92" t="s">
        <v>281</v>
      </c>
      <c r="I765" s="92" t="s">
        <v>65</v>
      </c>
      <c r="J765" s="92" t="e" vm="20">
        <f>_xlfn.XLOOKUP(año24[[#This Row],[PELIGRO -Tipo]], Tabla12[Calsificación], Tabla12[Imagen])</f>
        <v>#VALUE!</v>
      </c>
      <c r="K765" s="92" t="s">
        <v>113</v>
      </c>
      <c r="L765" s="92" t="s">
        <v>128</v>
      </c>
      <c r="M765" s="112" t="s">
        <v>249</v>
      </c>
      <c r="N765" s="112" t="s">
        <v>250</v>
      </c>
      <c r="O765" s="112">
        <v>2</v>
      </c>
      <c r="P765" s="112">
        <v>4</v>
      </c>
      <c r="Q765" s="112">
        <v>2</v>
      </c>
      <c r="R765" s="112">
        <v>8</v>
      </c>
      <c r="S765" s="92" t="s">
        <v>138</v>
      </c>
      <c r="T765" s="92" t="s">
        <v>255</v>
      </c>
      <c r="U765" s="92" t="s">
        <v>282</v>
      </c>
      <c r="V765" s="113" t="s">
        <v>283</v>
      </c>
      <c r="W765" s="113" t="s">
        <v>53</v>
      </c>
      <c r="X765" s="113" t="s">
        <v>6</v>
      </c>
      <c r="Y765" s="114" t="s">
        <v>40</v>
      </c>
      <c r="Z765" s="92">
        <f>INDEX($AS$3:$AV$6,MATCH($W765,$AR$3:$AR$6,FALSE),MATCH($Y765,AS$7:$AV$7,FALSE))</f>
        <v>6</v>
      </c>
      <c r="AA765" s="92" t="s">
        <v>254</v>
      </c>
      <c r="AB765" s="92" t="s">
        <v>255</v>
      </c>
      <c r="AC765" s="92" t="s">
        <v>255</v>
      </c>
      <c r="AD765" s="113" t="s">
        <v>255</v>
      </c>
      <c r="AE765" s="113" t="s">
        <v>284</v>
      </c>
      <c r="AF765" s="113" t="s">
        <v>258</v>
      </c>
      <c r="AG7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65" s="109" t="s">
        <v>259</v>
      </c>
      <c r="AI765" s="113" t="s">
        <v>53</v>
      </c>
      <c r="AJ765" s="113" t="s">
        <v>6</v>
      </c>
      <c r="AK765" s="114" t="s">
        <v>201</v>
      </c>
      <c r="AL765" s="92">
        <f t="shared" si="24"/>
        <v>4</v>
      </c>
      <c r="AM7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5" s="118"/>
      <c r="AO765" s="115" t="str">
        <f t="shared" si="25"/>
        <v>SI</v>
      </c>
      <c r="AP76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65" s="92" t="e" vm="14">
        <f>_xlfn.XLOOKUP(año24[[#This Row],[VALORACION DEL RIESGO RESULTANTE CON CONTROLES (Riesgo residual) - INTERPRETACIÓN DEL RIESGO]], Nivel[Calsificación], Nivel[Imagen])</f>
        <v>#VALUE!</v>
      </c>
    </row>
    <row r="766" spans="2:43" ht="91.8" x14ac:dyDescent="0.2">
      <c r="B766" s="92">
        <v>757</v>
      </c>
      <c r="C766" s="92">
        <v>2024</v>
      </c>
      <c r="D766" s="92" t="s">
        <v>244</v>
      </c>
      <c r="E766" s="109" t="s">
        <v>183</v>
      </c>
      <c r="F766" s="109" t="s">
        <v>727</v>
      </c>
      <c r="G766" s="109" t="s">
        <v>699</v>
      </c>
      <c r="H766" s="92" t="s">
        <v>285</v>
      </c>
      <c r="I766" s="92" t="s">
        <v>65</v>
      </c>
      <c r="J766" s="92" t="e" vm="20">
        <f>_xlfn.XLOOKUP(año24[[#This Row],[PELIGRO -Tipo]], Tabla12[Calsificación], Tabla12[Imagen])</f>
        <v>#VALUE!</v>
      </c>
      <c r="K766" s="92" t="s">
        <v>74</v>
      </c>
      <c r="L766" s="92" t="s">
        <v>129</v>
      </c>
      <c r="M766" s="112" t="s">
        <v>249</v>
      </c>
      <c r="N766" s="112" t="s">
        <v>250</v>
      </c>
      <c r="O766" s="112">
        <v>2</v>
      </c>
      <c r="P766" s="112">
        <v>4</v>
      </c>
      <c r="Q766" s="112">
        <v>2</v>
      </c>
      <c r="R766" s="112">
        <v>8</v>
      </c>
      <c r="S766" s="92" t="s">
        <v>138</v>
      </c>
      <c r="T766" s="92"/>
      <c r="U766" s="92"/>
      <c r="V766" s="113" t="s">
        <v>286</v>
      </c>
      <c r="W766" s="113" t="s">
        <v>53</v>
      </c>
      <c r="X766" s="113" t="s">
        <v>6</v>
      </c>
      <c r="Y766" s="114" t="s">
        <v>40</v>
      </c>
      <c r="Z766" s="92">
        <f>INDEX($AS$3:$AV$6,MATCH($W766,$AR$3:$AR$6,FALSE),MATCH($Y766,AS$7:$AV$7,FALSE))</f>
        <v>6</v>
      </c>
      <c r="AA766" s="92" t="s">
        <v>254</v>
      </c>
      <c r="AB766" s="92" t="s">
        <v>255</v>
      </c>
      <c r="AC766" s="92" t="s">
        <v>255</v>
      </c>
      <c r="AD766" s="113"/>
      <c r="AE766" s="113" t="s">
        <v>287</v>
      </c>
      <c r="AF766" s="113" t="s">
        <v>258</v>
      </c>
      <c r="AG7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66" s="109" t="s">
        <v>259</v>
      </c>
      <c r="AI766" s="113" t="s">
        <v>53</v>
      </c>
      <c r="AJ766" s="113" t="s">
        <v>6</v>
      </c>
      <c r="AK766" s="114" t="s">
        <v>201</v>
      </c>
      <c r="AL766" s="92">
        <f t="shared" si="24"/>
        <v>4</v>
      </c>
      <c r="AM7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6" s="118"/>
      <c r="AO766" s="115" t="str">
        <f t="shared" si="25"/>
        <v>SI</v>
      </c>
      <c r="AP7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66" s="92" t="e" vm="14">
        <f>_xlfn.XLOOKUP(año24[[#This Row],[VALORACION DEL RIESGO RESULTANTE CON CONTROLES (Riesgo residual) - INTERPRETACIÓN DEL RIESGO]], Nivel[Calsificación], Nivel[Imagen])</f>
        <v>#VALUE!</v>
      </c>
    </row>
    <row r="767" spans="2:43" ht="204" x14ac:dyDescent="0.2">
      <c r="B767" s="92">
        <v>758</v>
      </c>
      <c r="C767" s="92">
        <v>2024</v>
      </c>
      <c r="D767" s="92" t="s">
        <v>244</v>
      </c>
      <c r="E767" s="109" t="s">
        <v>183</v>
      </c>
      <c r="F767" s="109" t="s">
        <v>727</v>
      </c>
      <c r="G767" s="109" t="s">
        <v>699</v>
      </c>
      <c r="H767" s="92" t="s">
        <v>669</v>
      </c>
      <c r="I767" s="92" t="s">
        <v>65</v>
      </c>
      <c r="J767" s="92" t="e" vm="20">
        <f>_xlfn.XLOOKUP(año24[[#This Row],[PELIGRO -Tipo]], Tabla12[Calsificación], Tabla12[Imagen])</f>
        <v>#VALUE!</v>
      </c>
      <c r="K767" s="92" t="s">
        <v>82</v>
      </c>
      <c r="L767" s="92" t="s">
        <v>129</v>
      </c>
      <c r="M767" s="112" t="s">
        <v>249</v>
      </c>
      <c r="N767" s="112" t="s">
        <v>250</v>
      </c>
      <c r="O767" s="112">
        <v>2</v>
      </c>
      <c r="P767" s="112">
        <v>4</v>
      </c>
      <c r="Q767" s="112">
        <v>2</v>
      </c>
      <c r="R767" s="112">
        <v>8</v>
      </c>
      <c r="S767" s="92" t="s">
        <v>138</v>
      </c>
      <c r="T767" s="92" t="s">
        <v>255</v>
      </c>
      <c r="U767" s="92" t="s">
        <v>255</v>
      </c>
      <c r="V767" s="113" t="s">
        <v>638</v>
      </c>
      <c r="W767" s="113" t="s">
        <v>53</v>
      </c>
      <c r="X767" s="113" t="s">
        <v>6</v>
      </c>
      <c r="Y767" s="114" t="s">
        <v>40</v>
      </c>
      <c r="Z767" s="92">
        <f>INDEX($AS$3:$AV$6,MATCH($W767,$AR$3:$AR$6,FALSE),MATCH($Y767,AS$7:$AV$7,FALSE))</f>
        <v>6</v>
      </c>
      <c r="AA767" s="92" t="s">
        <v>254</v>
      </c>
      <c r="AB767" s="92" t="s">
        <v>255</v>
      </c>
      <c r="AC767" s="92" t="s">
        <v>255</v>
      </c>
      <c r="AD767" s="113" t="s">
        <v>255</v>
      </c>
      <c r="AE767" s="113" t="s">
        <v>639</v>
      </c>
      <c r="AF767" s="113" t="s">
        <v>258</v>
      </c>
      <c r="AG7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ComportamientoControles de EPP; Ver matriz de EPP
</v>
      </c>
      <c r="AH767" s="109" t="s">
        <v>259</v>
      </c>
      <c r="AI767" s="113" t="s">
        <v>54</v>
      </c>
      <c r="AJ767" s="113" t="s">
        <v>6</v>
      </c>
      <c r="AK767" s="114" t="s">
        <v>201</v>
      </c>
      <c r="AL767" s="92">
        <f t="shared" si="24"/>
        <v>2</v>
      </c>
      <c r="AM7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67" s="118"/>
      <c r="AO767" s="115" t="str">
        <f t="shared" si="25"/>
        <v>SI</v>
      </c>
      <c r="AP76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67" s="92" t="e" vm="16">
        <f>_xlfn.XLOOKUP(año24[[#This Row],[VALORACION DEL RIESGO RESULTANTE CON CONTROLES (Riesgo residual) - INTERPRETACIÓN DEL RIESGO]], Nivel[Calsificación], Nivel[Imagen])</f>
        <v>#VALUE!</v>
      </c>
    </row>
    <row r="768" spans="2:43" ht="132.6" x14ac:dyDescent="0.2">
      <c r="B768" s="92">
        <v>759</v>
      </c>
      <c r="C768" s="92">
        <v>2024</v>
      </c>
      <c r="D768" s="92" t="s">
        <v>244</v>
      </c>
      <c r="E768" s="109" t="s">
        <v>183</v>
      </c>
      <c r="F768" s="109" t="s">
        <v>735</v>
      </c>
      <c r="G768" s="109" t="s">
        <v>699</v>
      </c>
      <c r="H768" s="92" t="s">
        <v>278</v>
      </c>
      <c r="I768" s="92" t="s">
        <v>66</v>
      </c>
      <c r="J768" s="92" t="e" vm="19">
        <f>_xlfn.XLOOKUP(año24[[#This Row],[PELIGRO -Tipo]], Tabla12[Calsificación], Tabla12[Imagen])</f>
        <v>#VALUE!</v>
      </c>
      <c r="K768" s="92" t="s">
        <v>121</v>
      </c>
      <c r="L768" s="92" t="s">
        <v>129</v>
      </c>
      <c r="M768" s="112" t="s">
        <v>249</v>
      </c>
      <c r="N768" s="112" t="s">
        <v>250</v>
      </c>
      <c r="O768" s="112">
        <v>2</v>
      </c>
      <c r="P768" s="112">
        <v>0</v>
      </c>
      <c r="Q768" s="112">
        <v>2</v>
      </c>
      <c r="R768" s="112">
        <v>4</v>
      </c>
      <c r="S768" s="92" t="s">
        <v>138</v>
      </c>
      <c r="T768" s="92" t="s">
        <v>255</v>
      </c>
      <c r="U768" s="92" t="s">
        <v>255</v>
      </c>
      <c r="V768" s="113" t="s">
        <v>279</v>
      </c>
      <c r="W768" s="113" t="s">
        <v>53</v>
      </c>
      <c r="X768" s="113" t="s">
        <v>6</v>
      </c>
      <c r="Y768" s="114" t="s">
        <v>40</v>
      </c>
      <c r="Z768" s="92">
        <f>INDEX($AS$3:$AV$6,MATCH($W768,$AR$3:$AR$6,FALSE),MATCH($Y768,AS$7:$AV$7,FALSE))</f>
        <v>6</v>
      </c>
      <c r="AA768" s="92" t="s">
        <v>254</v>
      </c>
      <c r="AB768" s="92" t="s">
        <v>255</v>
      </c>
      <c r="AC768" s="92" t="s">
        <v>255</v>
      </c>
      <c r="AD768" s="113" t="s">
        <v>255</v>
      </c>
      <c r="AE768" s="113" t="s">
        <v>280</v>
      </c>
      <c r="AF768" s="113" t="s">
        <v>258</v>
      </c>
      <c r="AG7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768" s="109" t="s">
        <v>259</v>
      </c>
      <c r="AI768" s="113" t="s">
        <v>53</v>
      </c>
      <c r="AJ768" s="113" t="s">
        <v>6</v>
      </c>
      <c r="AK768" s="114" t="s">
        <v>201</v>
      </c>
      <c r="AL768" s="92">
        <f t="shared" si="24"/>
        <v>4</v>
      </c>
      <c r="AM7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8" s="118"/>
      <c r="AO768" s="115" t="str">
        <f t="shared" si="25"/>
        <v>SI</v>
      </c>
      <c r="AP76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68" s="92" t="e" vm="14">
        <f>_xlfn.XLOOKUP(año24[[#This Row],[VALORACION DEL RIESGO RESULTANTE CON CONTROLES (Riesgo residual) - INTERPRETACIÓN DEL RIESGO]], Nivel[Calsificación], Nivel[Imagen])</f>
        <v>#VALUE!</v>
      </c>
    </row>
    <row r="769" spans="2:43" ht="234.6" x14ac:dyDescent="0.2">
      <c r="B769" s="92">
        <v>760</v>
      </c>
      <c r="C769" s="92">
        <v>2024</v>
      </c>
      <c r="D769" s="92" t="s">
        <v>244</v>
      </c>
      <c r="E769" s="109" t="s">
        <v>183</v>
      </c>
      <c r="F769" s="109" t="s">
        <v>735</v>
      </c>
      <c r="G769" s="109" t="s">
        <v>699</v>
      </c>
      <c r="H769" s="92" t="s">
        <v>281</v>
      </c>
      <c r="I769" s="92" t="s">
        <v>65</v>
      </c>
      <c r="J769" s="92" t="e" vm="20">
        <f>_xlfn.XLOOKUP(año24[[#This Row],[PELIGRO -Tipo]], Tabla12[Calsificación], Tabla12[Imagen])</f>
        <v>#VALUE!</v>
      </c>
      <c r="K769" s="92" t="s">
        <v>113</v>
      </c>
      <c r="L769" s="92" t="s">
        <v>128</v>
      </c>
      <c r="M769" s="112" t="s">
        <v>249</v>
      </c>
      <c r="N769" s="112" t="s">
        <v>250</v>
      </c>
      <c r="O769" s="112">
        <v>2</v>
      </c>
      <c r="P769" s="112">
        <v>0</v>
      </c>
      <c r="Q769" s="112">
        <v>2</v>
      </c>
      <c r="R769" s="112">
        <v>8</v>
      </c>
      <c r="S769" s="92" t="s">
        <v>138</v>
      </c>
      <c r="T769" s="92" t="s">
        <v>255</v>
      </c>
      <c r="U769" s="92" t="s">
        <v>282</v>
      </c>
      <c r="V769" s="113" t="s">
        <v>283</v>
      </c>
      <c r="W769" s="113" t="s">
        <v>53</v>
      </c>
      <c r="X769" s="113" t="s">
        <v>6</v>
      </c>
      <c r="Y769" s="114" t="s">
        <v>40</v>
      </c>
      <c r="Z769" s="92">
        <f>INDEX($AS$3:$AV$6,MATCH($W769,$AR$3:$AR$6,FALSE),MATCH($Y769,AS$7:$AV$7,FALSE))</f>
        <v>6</v>
      </c>
      <c r="AA769" s="92" t="s">
        <v>254</v>
      </c>
      <c r="AB769" s="92" t="s">
        <v>255</v>
      </c>
      <c r="AC769" s="92" t="s">
        <v>255</v>
      </c>
      <c r="AD769" s="113" t="s">
        <v>255</v>
      </c>
      <c r="AE769" s="113" t="s">
        <v>284</v>
      </c>
      <c r="AF769" s="113" t="s">
        <v>258</v>
      </c>
      <c r="AG7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69" s="109" t="s">
        <v>259</v>
      </c>
      <c r="AI769" s="113" t="s">
        <v>53</v>
      </c>
      <c r="AJ769" s="113" t="s">
        <v>6</v>
      </c>
      <c r="AK769" s="114" t="s">
        <v>201</v>
      </c>
      <c r="AL769" s="92">
        <f t="shared" si="24"/>
        <v>4</v>
      </c>
      <c r="AM7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69" s="118"/>
      <c r="AO769" s="115" t="str">
        <f t="shared" si="25"/>
        <v>SI</v>
      </c>
      <c r="AP76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69" s="92" t="e" vm="14">
        <f>_xlfn.XLOOKUP(año24[[#This Row],[VALORACION DEL RIESGO RESULTANTE CON CONTROLES (Riesgo residual) - INTERPRETACIÓN DEL RIESGO]], Nivel[Calsificación], Nivel[Imagen])</f>
        <v>#VALUE!</v>
      </c>
    </row>
    <row r="770" spans="2:43" ht="91.8" x14ac:dyDescent="0.2">
      <c r="B770" s="92">
        <v>761</v>
      </c>
      <c r="C770" s="92">
        <v>2024</v>
      </c>
      <c r="D770" s="92" t="s">
        <v>244</v>
      </c>
      <c r="E770" s="109" t="s">
        <v>183</v>
      </c>
      <c r="F770" s="109" t="s">
        <v>735</v>
      </c>
      <c r="G770" s="109" t="s">
        <v>699</v>
      </c>
      <c r="H770" s="92" t="s">
        <v>285</v>
      </c>
      <c r="I770" s="92" t="s">
        <v>65</v>
      </c>
      <c r="J770" s="92" t="e" vm="20">
        <f>_xlfn.XLOOKUP(año24[[#This Row],[PELIGRO -Tipo]], Tabla12[Calsificación], Tabla12[Imagen])</f>
        <v>#VALUE!</v>
      </c>
      <c r="K770" s="92" t="s">
        <v>74</v>
      </c>
      <c r="L770" s="92" t="s">
        <v>129</v>
      </c>
      <c r="M770" s="112" t="s">
        <v>249</v>
      </c>
      <c r="N770" s="112" t="s">
        <v>250</v>
      </c>
      <c r="O770" s="112">
        <v>2</v>
      </c>
      <c r="P770" s="112">
        <v>0</v>
      </c>
      <c r="Q770" s="112">
        <v>2</v>
      </c>
      <c r="R770" s="112">
        <v>8</v>
      </c>
      <c r="S770" s="92" t="s">
        <v>138</v>
      </c>
      <c r="T770" s="92"/>
      <c r="U770" s="92"/>
      <c r="V770" s="113" t="s">
        <v>286</v>
      </c>
      <c r="W770" s="113" t="s">
        <v>53</v>
      </c>
      <c r="X770" s="113" t="s">
        <v>6</v>
      </c>
      <c r="Y770" s="114" t="s">
        <v>40</v>
      </c>
      <c r="Z770" s="92">
        <f>INDEX($AS$3:$AV$6,MATCH($W770,$AR$3:$AR$6,FALSE),MATCH($Y770,AS$7:$AV$7,FALSE))</f>
        <v>6</v>
      </c>
      <c r="AA770" s="92" t="s">
        <v>254</v>
      </c>
      <c r="AB770" s="92" t="s">
        <v>255</v>
      </c>
      <c r="AC770" s="92" t="s">
        <v>255</v>
      </c>
      <c r="AD770" s="113"/>
      <c r="AE770" s="113" t="s">
        <v>287</v>
      </c>
      <c r="AF770" s="113" t="s">
        <v>258</v>
      </c>
      <c r="AG7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70" s="109" t="s">
        <v>259</v>
      </c>
      <c r="AI770" s="113" t="s">
        <v>53</v>
      </c>
      <c r="AJ770" s="113" t="s">
        <v>6</v>
      </c>
      <c r="AK770" s="114" t="s">
        <v>201</v>
      </c>
      <c r="AL770" s="92">
        <f t="shared" si="24"/>
        <v>4</v>
      </c>
      <c r="AM7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0" s="118"/>
      <c r="AO770" s="115" t="str">
        <f t="shared" si="25"/>
        <v>SI</v>
      </c>
      <c r="AP77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70" s="92" t="e" vm="14">
        <f>_xlfn.XLOOKUP(año24[[#This Row],[VALORACION DEL RIESGO RESULTANTE CON CONTROLES (Riesgo residual) - INTERPRETACIÓN DEL RIESGO]], Nivel[Calsificación], Nivel[Imagen])</f>
        <v>#VALUE!</v>
      </c>
    </row>
    <row r="771" spans="2:43" ht="234.6" x14ac:dyDescent="0.2">
      <c r="B771" s="92">
        <v>762</v>
      </c>
      <c r="C771" s="92">
        <v>2024</v>
      </c>
      <c r="D771" s="92" t="s">
        <v>244</v>
      </c>
      <c r="E771" s="109" t="s">
        <v>183</v>
      </c>
      <c r="F771" s="109" t="s">
        <v>736</v>
      </c>
      <c r="G771" s="109" t="s">
        <v>699</v>
      </c>
      <c r="H771" s="92" t="s">
        <v>281</v>
      </c>
      <c r="I771" s="92" t="s">
        <v>65</v>
      </c>
      <c r="J771" s="92" t="e" vm="20">
        <f>_xlfn.XLOOKUP(año24[[#This Row],[PELIGRO -Tipo]], Tabla12[Calsificación], Tabla12[Imagen])</f>
        <v>#VALUE!</v>
      </c>
      <c r="K771" s="92" t="s">
        <v>113</v>
      </c>
      <c r="L771" s="92" t="s">
        <v>128</v>
      </c>
      <c r="M771" s="112" t="s">
        <v>249</v>
      </c>
      <c r="N771" s="112" t="s">
        <v>250</v>
      </c>
      <c r="O771" s="112">
        <v>2</v>
      </c>
      <c r="P771" s="112">
        <v>0</v>
      </c>
      <c r="Q771" s="112">
        <v>2</v>
      </c>
      <c r="R771" s="112">
        <v>8</v>
      </c>
      <c r="S771" s="92" t="s">
        <v>138</v>
      </c>
      <c r="T771" s="92" t="s">
        <v>255</v>
      </c>
      <c r="U771" s="92" t="s">
        <v>282</v>
      </c>
      <c r="V771" s="113" t="s">
        <v>283</v>
      </c>
      <c r="W771" s="113" t="s">
        <v>53</v>
      </c>
      <c r="X771" s="113" t="s">
        <v>6</v>
      </c>
      <c r="Y771" s="114" t="s">
        <v>40</v>
      </c>
      <c r="Z771" s="92">
        <f>INDEX($AS$3:$AV$6,MATCH($W771,$AR$3:$AR$6,FALSE),MATCH($Y771,AS$7:$AV$7,FALSE))</f>
        <v>6</v>
      </c>
      <c r="AA771" s="92" t="s">
        <v>254</v>
      </c>
      <c r="AB771" s="92" t="s">
        <v>255</v>
      </c>
      <c r="AC771" s="92" t="s">
        <v>255</v>
      </c>
      <c r="AD771" s="113" t="s">
        <v>255</v>
      </c>
      <c r="AE771" s="113" t="s">
        <v>284</v>
      </c>
      <c r="AF771" s="113" t="s">
        <v>258</v>
      </c>
      <c r="AG7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71" s="109" t="s">
        <v>259</v>
      </c>
      <c r="AI771" s="113" t="s">
        <v>53</v>
      </c>
      <c r="AJ771" s="113" t="s">
        <v>6</v>
      </c>
      <c r="AK771" s="114" t="s">
        <v>201</v>
      </c>
      <c r="AL771" s="92">
        <f t="shared" si="24"/>
        <v>4</v>
      </c>
      <c r="AM7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1" s="118"/>
      <c r="AO771" s="115" t="str">
        <f t="shared" si="25"/>
        <v>SI</v>
      </c>
      <c r="AP77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71" s="92" t="e" vm="14">
        <f>_xlfn.XLOOKUP(año24[[#This Row],[VALORACION DEL RIESGO RESULTANTE CON CONTROLES (Riesgo residual) - INTERPRETACIÓN DEL RIESGO]], Nivel[Calsificación], Nivel[Imagen])</f>
        <v>#VALUE!</v>
      </c>
    </row>
    <row r="772" spans="2:43" ht="132.6" x14ac:dyDescent="0.2">
      <c r="B772" s="92">
        <v>763</v>
      </c>
      <c r="C772" s="92">
        <v>2024</v>
      </c>
      <c r="D772" s="92" t="s">
        <v>244</v>
      </c>
      <c r="E772" s="109" t="s">
        <v>183</v>
      </c>
      <c r="F772" s="109" t="s">
        <v>736</v>
      </c>
      <c r="G772" s="109" t="s">
        <v>699</v>
      </c>
      <c r="H772" s="92" t="s">
        <v>278</v>
      </c>
      <c r="I772" s="92" t="s">
        <v>66</v>
      </c>
      <c r="J772" s="92" t="e" vm="19">
        <f>_xlfn.XLOOKUP(año24[[#This Row],[PELIGRO -Tipo]], Tabla12[Calsificación], Tabla12[Imagen])</f>
        <v>#VALUE!</v>
      </c>
      <c r="K772" s="92" t="s">
        <v>121</v>
      </c>
      <c r="L772" s="92" t="s">
        <v>129</v>
      </c>
      <c r="M772" s="112" t="s">
        <v>249</v>
      </c>
      <c r="N772" s="112" t="s">
        <v>250</v>
      </c>
      <c r="O772" s="112">
        <v>2</v>
      </c>
      <c r="P772" s="112">
        <v>0</v>
      </c>
      <c r="Q772" s="112">
        <v>2</v>
      </c>
      <c r="R772" s="112">
        <v>4</v>
      </c>
      <c r="S772" s="92" t="s">
        <v>138</v>
      </c>
      <c r="T772" s="92" t="s">
        <v>255</v>
      </c>
      <c r="U772" s="92" t="s">
        <v>255</v>
      </c>
      <c r="V772" s="113" t="s">
        <v>279</v>
      </c>
      <c r="W772" s="113" t="s">
        <v>53</v>
      </c>
      <c r="X772" s="113" t="s">
        <v>6</v>
      </c>
      <c r="Y772" s="114" t="s">
        <v>40</v>
      </c>
      <c r="Z772" s="92">
        <f>INDEX($AS$3:$AV$6,MATCH($W772,$AR$3:$AR$6,FALSE),MATCH($Y772,AS$7:$AV$7,FALSE))</f>
        <v>6</v>
      </c>
      <c r="AA772" s="92" t="s">
        <v>254</v>
      </c>
      <c r="AB772" s="92" t="s">
        <v>255</v>
      </c>
      <c r="AC772" s="92" t="s">
        <v>255</v>
      </c>
      <c r="AD772" s="113" t="s">
        <v>255</v>
      </c>
      <c r="AE772" s="113" t="s">
        <v>280</v>
      </c>
      <c r="AF772" s="113" t="s">
        <v>258</v>
      </c>
      <c r="AG7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772" s="109" t="s">
        <v>259</v>
      </c>
      <c r="AI772" s="113" t="s">
        <v>53</v>
      </c>
      <c r="AJ772" s="113" t="s">
        <v>6</v>
      </c>
      <c r="AK772" s="114" t="s">
        <v>201</v>
      </c>
      <c r="AL772" s="92">
        <f t="shared" si="24"/>
        <v>4</v>
      </c>
      <c r="AM7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2" s="118"/>
      <c r="AO772" s="115" t="str">
        <f t="shared" si="25"/>
        <v>SI</v>
      </c>
      <c r="AP77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72" s="92" t="e" vm="14">
        <f>_xlfn.XLOOKUP(año24[[#This Row],[VALORACION DEL RIESGO RESULTANTE CON CONTROLES (Riesgo residual) - INTERPRETACIÓN DEL RIESGO]], Nivel[Calsificación], Nivel[Imagen])</f>
        <v>#VALUE!</v>
      </c>
    </row>
    <row r="773" spans="2:43" ht="91.8" x14ac:dyDescent="0.2">
      <c r="B773" s="92">
        <v>764</v>
      </c>
      <c r="C773" s="92">
        <v>2024</v>
      </c>
      <c r="D773" s="92" t="s">
        <v>244</v>
      </c>
      <c r="E773" s="109" t="s">
        <v>183</v>
      </c>
      <c r="F773" s="109" t="s">
        <v>736</v>
      </c>
      <c r="G773" s="109" t="s">
        <v>699</v>
      </c>
      <c r="H773" s="92" t="s">
        <v>285</v>
      </c>
      <c r="I773" s="92" t="s">
        <v>65</v>
      </c>
      <c r="J773" s="92" t="e" vm="20">
        <f>_xlfn.XLOOKUP(año24[[#This Row],[PELIGRO -Tipo]], Tabla12[Calsificación], Tabla12[Imagen])</f>
        <v>#VALUE!</v>
      </c>
      <c r="K773" s="92" t="s">
        <v>74</v>
      </c>
      <c r="L773" s="92" t="s">
        <v>129</v>
      </c>
      <c r="M773" s="112" t="s">
        <v>249</v>
      </c>
      <c r="N773" s="112" t="s">
        <v>250</v>
      </c>
      <c r="O773" s="112">
        <v>2</v>
      </c>
      <c r="P773" s="112">
        <v>0</v>
      </c>
      <c r="Q773" s="112">
        <v>2</v>
      </c>
      <c r="R773" s="112">
        <v>2</v>
      </c>
      <c r="S773" s="92" t="s">
        <v>138</v>
      </c>
      <c r="T773" s="92"/>
      <c r="U773" s="92"/>
      <c r="V773" s="113" t="s">
        <v>286</v>
      </c>
      <c r="W773" s="113" t="s">
        <v>53</v>
      </c>
      <c r="X773" s="113" t="s">
        <v>6</v>
      </c>
      <c r="Y773" s="114" t="s">
        <v>40</v>
      </c>
      <c r="Z773" s="92">
        <f>INDEX($AS$3:$AV$6,MATCH($W773,$AR$3:$AR$6,FALSE),MATCH($Y773,AS$7:$AV$7,FALSE))</f>
        <v>6</v>
      </c>
      <c r="AA773" s="92" t="s">
        <v>254</v>
      </c>
      <c r="AB773" s="92" t="s">
        <v>255</v>
      </c>
      <c r="AC773" s="92" t="s">
        <v>255</v>
      </c>
      <c r="AD773" s="113"/>
      <c r="AE773" s="113" t="s">
        <v>287</v>
      </c>
      <c r="AF773" s="113" t="s">
        <v>258</v>
      </c>
      <c r="AG7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73" s="109" t="s">
        <v>259</v>
      </c>
      <c r="AI773" s="113" t="s">
        <v>53</v>
      </c>
      <c r="AJ773" s="113" t="s">
        <v>6</v>
      </c>
      <c r="AK773" s="114" t="s">
        <v>201</v>
      </c>
      <c r="AL773" s="92">
        <f t="shared" si="24"/>
        <v>4</v>
      </c>
      <c r="AM7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3" s="118"/>
      <c r="AO773" s="115" t="str">
        <f t="shared" si="25"/>
        <v>SI</v>
      </c>
      <c r="AP77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73" s="92" t="e" vm="14">
        <f>_xlfn.XLOOKUP(año24[[#This Row],[VALORACION DEL RIESGO RESULTANTE CON CONTROLES (Riesgo residual) - INTERPRETACIÓN DEL RIESGO]], Nivel[Calsificación], Nivel[Imagen])</f>
        <v>#VALUE!</v>
      </c>
    </row>
    <row r="774" spans="2:43" ht="234.6" x14ac:dyDescent="0.2">
      <c r="B774" s="92">
        <v>765</v>
      </c>
      <c r="C774" s="92">
        <v>2024</v>
      </c>
      <c r="D774" s="92" t="s">
        <v>244</v>
      </c>
      <c r="E774" s="109" t="s">
        <v>183</v>
      </c>
      <c r="F774" s="109" t="s">
        <v>736</v>
      </c>
      <c r="G774" s="109" t="s">
        <v>699</v>
      </c>
      <c r="H774" s="92" t="s">
        <v>281</v>
      </c>
      <c r="I774" s="92" t="s">
        <v>65</v>
      </c>
      <c r="J774" s="92" t="e" vm="20">
        <f>_xlfn.XLOOKUP(año24[[#This Row],[PELIGRO -Tipo]], Tabla12[Calsificación], Tabla12[Imagen])</f>
        <v>#VALUE!</v>
      </c>
      <c r="K774" s="92" t="s">
        <v>113</v>
      </c>
      <c r="L774" s="92" t="s">
        <v>128</v>
      </c>
      <c r="M774" s="112" t="s">
        <v>249</v>
      </c>
      <c r="N774" s="112" t="s">
        <v>250</v>
      </c>
      <c r="O774" s="112">
        <v>2</v>
      </c>
      <c r="P774" s="112">
        <v>0</v>
      </c>
      <c r="Q774" s="112">
        <v>2</v>
      </c>
      <c r="R774" s="112">
        <v>8</v>
      </c>
      <c r="S774" s="92" t="s">
        <v>138</v>
      </c>
      <c r="T774" s="92" t="s">
        <v>255</v>
      </c>
      <c r="U774" s="92" t="s">
        <v>282</v>
      </c>
      <c r="V774" s="113" t="s">
        <v>283</v>
      </c>
      <c r="W774" s="113" t="s">
        <v>53</v>
      </c>
      <c r="X774" s="113" t="s">
        <v>6</v>
      </c>
      <c r="Y774" s="114" t="s">
        <v>40</v>
      </c>
      <c r="Z774" s="92">
        <f>INDEX($AS$3:$AV$6,MATCH($W774,$AR$3:$AR$6,FALSE),MATCH($Y774,AS$7:$AV$7,FALSE))</f>
        <v>6</v>
      </c>
      <c r="AA774" s="92" t="s">
        <v>254</v>
      </c>
      <c r="AB774" s="92" t="s">
        <v>255</v>
      </c>
      <c r="AC774" s="92" t="s">
        <v>255</v>
      </c>
      <c r="AD774" s="113" t="s">
        <v>255</v>
      </c>
      <c r="AE774" s="113" t="s">
        <v>284</v>
      </c>
      <c r="AF774" s="113" t="s">
        <v>258</v>
      </c>
      <c r="AG7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74" s="109" t="s">
        <v>259</v>
      </c>
      <c r="AI774" s="113" t="s">
        <v>53</v>
      </c>
      <c r="AJ774" s="113" t="s">
        <v>6</v>
      </c>
      <c r="AK774" s="114" t="s">
        <v>201</v>
      </c>
      <c r="AL774" s="92">
        <f t="shared" si="24"/>
        <v>4</v>
      </c>
      <c r="AM7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4" s="118"/>
      <c r="AO774" s="115" t="str">
        <f t="shared" si="25"/>
        <v>SI</v>
      </c>
      <c r="AP77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74" s="92" t="e" vm="14">
        <f>_xlfn.XLOOKUP(año24[[#This Row],[VALORACION DEL RIESGO RESULTANTE CON CONTROLES (Riesgo residual) - INTERPRETACIÓN DEL RIESGO]], Nivel[Calsificación], Nivel[Imagen])</f>
        <v>#VALUE!</v>
      </c>
    </row>
    <row r="775" spans="2:43" ht="244.8" x14ac:dyDescent="0.2">
      <c r="B775" s="92">
        <v>766</v>
      </c>
      <c r="C775" s="92">
        <v>2024</v>
      </c>
      <c r="D775" s="92" t="s">
        <v>244</v>
      </c>
      <c r="E775" s="109" t="s">
        <v>183</v>
      </c>
      <c r="F775" s="109" t="s">
        <v>737</v>
      </c>
      <c r="G775" s="109" t="s">
        <v>699</v>
      </c>
      <c r="H775" s="92" t="s">
        <v>725</v>
      </c>
      <c r="I775" s="92" t="s">
        <v>70</v>
      </c>
      <c r="J775" s="92" t="e" vm="13">
        <f>_xlfn.XLOOKUP(año24[[#This Row],[PELIGRO -Tipo]], Tabla12[Calsificación], Tabla12[Imagen])</f>
        <v>#VALUE!</v>
      </c>
      <c r="K775" s="92" t="s">
        <v>79</v>
      </c>
      <c r="L775" s="92" t="s">
        <v>128</v>
      </c>
      <c r="M775" s="112" t="s">
        <v>429</v>
      </c>
      <c r="N775" s="112" t="s">
        <v>250</v>
      </c>
      <c r="O775" s="112">
        <v>2</v>
      </c>
      <c r="P775" s="112">
        <v>0</v>
      </c>
      <c r="Q775" s="112">
        <v>2</v>
      </c>
      <c r="R775" s="112">
        <v>2</v>
      </c>
      <c r="S775" s="92" t="s">
        <v>138</v>
      </c>
      <c r="T775" s="92" t="s">
        <v>350</v>
      </c>
      <c r="U775" s="92" t="s">
        <v>300</v>
      </c>
      <c r="V775" s="113" t="s">
        <v>301</v>
      </c>
      <c r="W775" s="113" t="s">
        <v>52</v>
      </c>
      <c r="X775" s="113" t="s">
        <v>6</v>
      </c>
      <c r="Y775" s="114" t="s">
        <v>40</v>
      </c>
      <c r="Z775" s="92">
        <f>INDEX($AS$3:$AV$6,MATCH($W775,$AR$3:$AR$6,FALSE),MATCH($Y775,AS$7:$AV$7,FALSE))</f>
        <v>9</v>
      </c>
      <c r="AA775" s="92" t="s">
        <v>254</v>
      </c>
      <c r="AB775" s="92" t="s">
        <v>255</v>
      </c>
      <c r="AC775" s="92" t="s">
        <v>255</v>
      </c>
      <c r="AD775" s="113" t="s">
        <v>302</v>
      </c>
      <c r="AE775" s="113" t="s">
        <v>303</v>
      </c>
      <c r="AF775" s="113" t="s">
        <v>258</v>
      </c>
      <c r="AG7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775" s="109" t="s">
        <v>259</v>
      </c>
      <c r="AI775" s="113" t="s">
        <v>53</v>
      </c>
      <c r="AJ775" s="113" t="s">
        <v>6</v>
      </c>
      <c r="AK775" s="114" t="s">
        <v>201</v>
      </c>
      <c r="AL775" s="92">
        <f t="shared" si="24"/>
        <v>4</v>
      </c>
      <c r="AM7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5" s="118"/>
      <c r="AO775" s="115" t="str">
        <f t="shared" si="25"/>
        <v>SI</v>
      </c>
      <c r="AP7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75" s="92" t="e" vm="14">
        <f>_xlfn.XLOOKUP(año24[[#This Row],[VALORACION DEL RIESGO RESULTANTE CON CONTROLES (Riesgo residual) - INTERPRETACIÓN DEL RIESGO]], Nivel[Calsificación], Nivel[Imagen])</f>
        <v>#VALUE!</v>
      </c>
    </row>
    <row r="776" spans="2:43" ht="244.8" x14ac:dyDescent="0.2">
      <c r="B776" s="92">
        <v>767</v>
      </c>
      <c r="C776" s="92">
        <v>2024</v>
      </c>
      <c r="D776" s="92" t="s">
        <v>244</v>
      </c>
      <c r="E776" s="109" t="s">
        <v>183</v>
      </c>
      <c r="F776" s="109" t="s">
        <v>737</v>
      </c>
      <c r="G776" s="109" t="s">
        <v>699</v>
      </c>
      <c r="H776" s="92" t="s">
        <v>738</v>
      </c>
      <c r="I776" s="92" t="s">
        <v>70</v>
      </c>
      <c r="J776" s="92" t="e" vm="13">
        <f>_xlfn.XLOOKUP(año24[[#This Row],[PELIGRO -Tipo]], Tabla12[Calsificación], Tabla12[Imagen])</f>
        <v>#VALUE!</v>
      </c>
      <c r="K776" s="92" t="s">
        <v>79</v>
      </c>
      <c r="L776" s="92" t="s">
        <v>128</v>
      </c>
      <c r="M776" s="112" t="s">
        <v>429</v>
      </c>
      <c r="N776" s="112" t="s">
        <v>250</v>
      </c>
      <c r="O776" s="112">
        <v>2</v>
      </c>
      <c r="P776" s="112">
        <v>0</v>
      </c>
      <c r="Q776" s="112">
        <v>2</v>
      </c>
      <c r="R776" s="112">
        <v>2</v>
      </c>
      <c r="S776" s="92" t="s">
        <v>138</v>
      </c>
      <c r="T776" s="92" t="s">
        <v>366</v>
      </c>
      <c r="U776" s="92" t="s">
        <v>300</v>
      </c>
      <c r="V776" s="113" t="s">
        <v>301</v>
      </c>
      <c r="W776" s="113" t="s">
        <v>52</v>
      </c>
      <c r="X776" s="113" t="s">
        <v>6</v>
      </c>
      <c r="Y776" s="114" t="s">
        <v>40</v>
      </c>
      <c r="Z776" s="92">
        <f>INDEX($AS$3:$AV$6,MATCH($W776,$AR$3:$AR$6,FALSE),MATCH($Y776,AS$7:$AV$7,FALSE))</f>
        <v>9</v>
      </c>
      <c r="AA776" s="92" t="s">
        <v>254</v>
      </c>
      <c r="AB776" s="92" t="s">
        <v>255</v>
      </c>
      <c r="AC776" s="92" t="s">
        <v>255</v>
      </c>
      <c r="AD776" s="113" t="s">
        <v>302</v>
      </c>
      <c r="AE776" s="113" t="s">
        <v>303</v>
      </c>
      <c r="AF776" s="113" t="s">
        <v>258</v>
      </c>
      <c r="AG7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776" s="109" t="s">
        <v>259</v>
      </c>
      <c r="AI776" s="113" t="s">
        <v>53</v>
      </c>
      <c r="AJ776" s="113" t="s">
        <v>6</v>
      </c>
      <c r="AK776" s="114" t="s">
        <v>201</v>
      </c>
      <c r="AL776" s="92">
        <f t="shared" si="24"/>
        <v>4</v>
      </c>
      <c r="AM7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6" s="118"/>
      <c r="AO776" s="115" t="str">
        <f t="shared" si="25"/>
        <v>SI</v>
      </c>
      <c r="AP7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76" s="92" t="e" vm="14">
        <f>_xlfn.XLOOKUP(año24[[#This Row],[VALORACION DEL RIESGO RESULTANTE CON CONTROLES (Riesgo residual) - INTERPRETACIÓN DEL RIESGO]], Nivel[Calsificación], Nivel[Imagen])</f>
        <v>#VALUE!</v>
      </c>
    </row>
    <row r="777" spans="2:43" ht="132.6" x14ac:dyDescent="0.2">
      <c r="B777" s="92">
        <v>768</v>
      </c>
      <c r="C777" s="92">
        <v>2024</v>
      </c>
      <c r="D777" s="92" t="s">
        <v>244</v>
      </c>
      <c r="E777" s="109" t="s">
        <v>183</v>
      </c>
      <c r="F777" s="109" t="s">
        <v>737</v>
      </c>
      <c r="G777" s="109" t="s">
        <v>699</v>
      </c>
      <c r="H777" s="92" t="s">
        <v>278</v>
      </c>
      <c r="I777" s="92" t="s">
        <v>66</v>
      </c>
      <c r="J777" s="92" t="e" vm="19">
        <f>_xlfn.XLOOKUP(año24[[#This Row],[PELIGRO -Tipo]], Tabla12[Calsificación], Tabla12[Imagen])</f>
        <v>#VALUE!</v>
      </c>
      <c r="K777" s="92" t="s">
        <v>121</v>
      </c>
      <c r="L777" s="92" t="s">
        <v>129</v>
      </c>
      <c r="M777" s="112" t="s">
        <v>429</v>
      </c>
      <c r="N777" s="112" t="s">
        <v>250</v>
      </c>
      <c r="O777" s="112">
        <v>2</v>
      </c>
      <c r="P777" s="112">
        <v>0</v>
      </c>
      <c r="Q777" s="112">
        <v>2</v>
      </c>
      <c r="R777" s="112">
        <v>2</v>
      </c>
      <c r="S777" s="92" t="s">
        <v>138</v>
      </c>
      <c r="T777" s="92" t="s">
        <v>255</v>
      </c>
      <c r="U777" s="92" t="s">
        <v>255</v>
      </c>
      <c r="V777" s="113" t="s">
        <v>279</v>
      </c>
      <c r="W777" s="113" t="s">
        <v>53</v>
      </c>
      <c r="X777" s="113" t="s">
        <v>6</v>
      </c>
      <c r="Y777" s="114" t="s">
        <v>40</v>
      </c>
      <c r="Z777" s="92">
        <f>INDEX($AS$3:$AV$6,MATCH($W777,$AR$3:$AR$6,FALSE),MATCH($Y777,AS$7:$AV$7,FALSE))</f>
        <v>6</v>
      </c>
      <c r="AA777" s="92" t="s">
        <v>254</v>
      </c>
      <c r="AB777" s="92" t="s">
        <v>255</v>
      </c>
      <c r="AC777" s="92" t="s">
        <v>255</v>
      </c>
      <c r="AD777" s="113" t="s">
        <v>255</v>
      </c>
      <c r="AE777" s="113" t="s">
        <v>280</v>
      </c>
      <c r="AF777" s="113" t="s">
        <v>258</v>
      </c>
      <c r="AG7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777" s="109" t="s">
        <v>259</v>
      </c>
      <c r="AI777" s="113" t="s">
        <v>53</v>
      </c>
      <c r="AJ777" s="113" t="s">
        <v>6</v>
      </c>
      <c r="AK777" s="114" t="s">
        <v>201</v>
      </c>
      <c r="AL777" s="92">
        <f t="shared" si="24"/>
        <v>4</v>
      </c>
      <c r="AM7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7" s="118"/>
      <c r="AO777" s="115" t="str">
        <f t="shared" si="25"/>
        <v>SI</v>
      </c>
      <c r="AP7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77" s="92" t="e" vm="14">
        <f>_xlfn.XLOOKUP(año24[[#This Row],[VALORACION DEL RIESGO RESULTANTE CON CONTROLES (Riesgo residual) - INTERPRETACIÓN DEL RIESGO]], Nivel[Calsificación], Nivel[Imagen])</f>
        <v>#VALUE!</v>
      </c>
    </row>
    <row r="778" spans="2:43" ht="132.6" x14ac:dyDescent="0.2">
      <c r="B778" s="92">
        <v>769</v>
      </c>
      <c r="C778" s="92">
        <v>2024</v>
      </c>
      <c r="D778" s="92" t="s">
        <v>244</v>
      </c>
      <c r="E778" s="109" t="s">
        <v>183</v>
      </c>
      <c r="F778" s="109" t="s">
        <v>737</v>
      </c>
      <c r="G778" s="109" t="s">
        <v>699</v>
      </c>
      <c r="H778" s="92" t="s">
        <v>739</v>
      </c>
      <c r="I778" s="92" t="s">
        <v>66</v>
      </c>
      <c r="J778" s="92" t="e" vm="19">
        <f>_xlfn.XLOOKUP(año24[[#This Row],[PELIGRO -Tipo]], Tabla12[Calsificación], Tabla12[Imagen])</f>
        <v>#VALUE!</v>
      </c>
      <c r="K778" s="92" t="s">
        <v>99</v>
      </c>
      <c r="L778" s="92" t="s">
        <v>129</v>
      </c>
      <c r="M778" s="112" t="s">
        <v>429</v>
      </c>
      <c r="N778" s="112" t="s">
        <v>250</v>
      </c>
      <c r="O778" s="112">
        <v>2</v>
      </c>
      <c r="P778" s="112">
        <v>0</v>
      </c>
      <c r="Q778" s="112">
        <v>2</v>
      </c>
      <c r="R778" s="112">
        <v>2</v>
      </c>
      <c r="S778" s="92" t="s">
        <v>138</v>
      </c>
      <c r="T778" s="92" t="s">
        <v>346</v>
      </c>
      <c r="U778" s="92" t="s">
        <v>410</v>
      </c>
      <c r="V778" s="113" t="s">
        <v>411</v>
      </c>
      <c r="W778" s="113" t="s">
        <v>53</v>
      </c>
      <c r="X778" s="113" t="s">
        <v>6</v>
      </c>
      <c r="Y778" s="114" t="s">
        <v>40</v>
      </c>
      <c r="Z778" s="92">
        <f>INDEX($AS$3:$AV$6,MATCH($W778,$AR$3:$AR$6,FALSE),MATCH($Y778,AS$7:$AV$7,FALSE))</f>
        <v>6</v>
      </c>
      <c r="AA778" s="92" t="s">
        <v>254</v>
      </c>
      <c r="AB778" s="92" t="s">
        <v>255</v>
      </c>
      <c r="AC778" s="92" t="s">
        <v>255</v>
      </c>
      <c r="AD778" s="113" t="s">
        <v>346</v>
      </c>
      <c r="AE778" s="113" t="s">
        <v>412</v>
      </c>
      <c r="AF778" s="113" t="s">
        <v>258</v>
      </c>
      <c r="AG7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778" s="109" t="s">
        <v>259</v>
      </c>
      <c r="AI778" s="113" t="s">
        <v>54</v>
      </c>
      <c r="AJ778" s="113" t="s">
        <v>6</v>
      </c>
      <c r="AK778" s="114" t="s">
        <v>46</v>
      </c>
      <c r="AL778" s="92">
        <f t="shared" si="24"/>
        <v>1</v>
      </c>
      <c r="AM7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78" s="118"/>
      <c r="AO778" s="115" t="str">
        <f t="shared" si="25"/>
        <v>SI</v>
      </c>
      <c r="AP77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78" s="92" t="e" vm="16">
        <f>_xlfn.XLOOKUP(año24[[#This Row],[VALORACION DEL RIESGO RESULTANTE CON CONTROLES (Riesgo residual) - INTERPRETACIÓN DEL RIESGO]], Nivel[Calsificación], Nivel[Imagen])</f>
        <v>#VALUE!</v>
      </c>
    </row>
    <row r="779" spans="2:43" ht="204" x14ac:dyDescent="0.2">
      <c r="B779" s="92">
        <v>770</v>
      </c>
      <c r="C779" s="92">
        <v>2024</v>
      </c>
      <c r="D779" s="92" t="s">
        <v>244</v>
      </c>
      <c r="E779" s="109" t="s">
        <v>183</v>
      </c>
      <c r="F779" s="109" t="s">
        <v>737</v>
      </c>
      <c r="G779" s="109" t="s">
        <v>699</v>
      </c>
      <c r="H779" s="92" t="s">
        <v>740</v>
      </c>
      <c r="I779" s="92" t="s">
        <v>70</v>
      </c>
      <c r="J779" s="92" t="e" vm="13">
        <f>_xlfn.XLOOKUP(año24[[#This Row],[PELIGRO -Tipo]], Tabla12[Calsificación], Tabla12[Imagen])</f>
        <v>#VALUE!</v>
      </c>
      <c r="K779" s="92" t="s">
        <v>87</v>
      </c>
      <c r="L779" s="92" t="s">
        <v>128</v>
      </c>
      <c r="M779" s="112" t="s">
        <v>429</v>
      </c>
      <c r="N779" s="112" t="s">
        <v>250</v>
      </c>
      <c r="O779" s="112">
        <v>2</v>
      </c>
      <c r="P779" s="112">
        <v>0</v>
      </c>
      <c r="Q779" s="112">
        <v>2</v>
      </c>
      <c r="R779" s="112">
        <v>2</v>
      </c>
      <c r="S779" s="92" t="s">
        <v>138</v>
      </c>
      <c r="T779" s="92" t="s">
        <v>305</v>
      </c>
      <c r="U779" s="92" t="s">
        <v>306</v>
      </c>
      <c r="V779" s="113" t="s">
        <v>307</v>
      </c>
      <c r="W779" s="113" t="s">
        <v>52</v>
      </c>
      <c r="X779" s="113" t="s">
        <v>6</v>
      </c>
      <c r="Y779" s="114" t="s">
        <v>40</v>
      </c>
      <c r="Z779" s="92">
        <f>INDEX($AS$3:$AV$6,MATCH($W779,$AR$3:$AR$6,FALSE),MATCH($Y779,AS$7:$AV$7,FALSE))</f>
        <v>9</v>
      </c>
      <c r="AA779" s="92" t="s">
        <v>254</v>
      </c>
      <c r="AB779" s="92" t="s">
        <v>255</v>
      </c>
      <c r="AC779" s="92" t="s">
        <v>255</v>
      </c>
      <c r="AD779" s="113" t="s">
        <v>308</v>
      </c>
      <c r="AE779" s="113" t="s">
        <v>309</v>
      </c>
      <c r="AF779" s="113" t="s">
        <v>258</v>
      </c>
      <c r="AG7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779" s="109" t="s">
        <v>259</v>
      </c>
      <c r="AI779" s="113" t="s">
        <v>53</v>
      </c>
      <c r="AJ779" s="113" t="s">
        <v>6</v>
      </c>
      <c r="AK779" s="114" t="s">
        <v>201</v>
      </c>
      <c r="AL779" s="92">
        <f t="shared" si="24"/>
        <v>4</v>
      </c>
      <c r="AM7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79" s="118"/>
      <c r="AO779" s="115" t="str">
        <f t="shared" si="25"/>
        <v>SI</v>
      </c>
      <c r="AP77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79" s="92" t="e" vm="14">
        <f>_xlfn.XLOOKUP(año24[[#This Row],[VALORACION DEL RIESGO RESULTANTE CON CONTROLES (Riesgo residual) - INTERPRETACIÓN DEL RIESGO]], Nivel[Calsificación], Nivel[Imagen])</f>
        <v>#VALUE!</v>
      </c>
    </row>
    <row r="780" spans="2:43" ht="102" x14ac:dyDescent="0.2">
      <c r="B780" s="92">
        <v>771</v>
      </c>
      <c r="C780" s="92">
        <v>2024</v>
      </c>
      <c r="D780" s="92" t="s">
        <v>244</v>
      </c>
      <c r="E780" s="109" t="s">
        <v>183</v>
      </c>
      <c r="F780" s="109" t="s">
        <v>741</v>
      </c>
      <c r="G780" s="109" t="s">
        <v>699</v>
      </c>
      <c r="H780" s="92" t="s">
        <v>742</v>
      </c>
      <c r="I780" s="92" t="s">
        <v>67</v>
      </c>
      <c r="J780" s="92" t="e" vm="18">
        <f>_xlfn.XLOOKUP(año24[[#This Row],[PELIGRO -Tipo]], Tabla12[Calsificación], Tabla12[Imagen])</f>
        <v>#VALUE!</v>
      </c>
      <c r="K780" s="92" t="s">
        <v>108</v>
      </c>
      <c r="L780" s="92" t="s">
        <v>130</v>
      </c>
      <c r="M780" s="112" t="s">
        <v>429</v>
      </c>
      <c r="N780" s="112" t="s">
        <v>250</v>
      </c>
      <c r="O780" s="112">
        <v>2</v>
      </c>
      <c r="P780" s="112">
        <v>0</v>
      </c>
      <c r="Q780" s="112">
        <v>2</v>
      </c>
      <c r="R780" s="112">
        <v>2</v>
      </c>
      <c r="S780" s="92" t="s">
        <v>138</v>
      </c>
      <c r="T780" s="92" t="s">
        <v>273</v>
      </c>
      <c r="U780" s="92" t="s">
        <v>274</v>
      </c>
      <c r="V780" s="113" t="s">
        <v>275</v>
      </c>
      <c r="W780" s="113" t="s">
        <v>53</v>
      </c>
      <c r="X780" s="113" t="s">
        <v>6</v>
      </c>
      <c r="Y780" s="114" t="s">
        <v>40</v>
      </c>
      <c r="Z780" s="92">
        <f>INDEX($AS$3:$AV$6,MATCH($W780,$AR$3:$AR$6,FALSE),MATCH($Y780,AS$7:$AV$7,FALSE))</f>
        <v>6</v>
      </c>
      <c r="AA780" s="92" t="s">
        <v>254</v>
      </c>
      <c r="AB780" s="92" t="s">
        <v>255</v>
      </c>
      <c r="AC780" s="92" t="s">
        <v>255</v>
      </c>
      <c r="AD780" s="113" t="s">
        <v>255</v>
      </c>
      <c r="AE780" s="113" t="s">
        <v>276</v>
      </c>
      <c r="AF780" s="113" t="s">
        <v>258</v>
      </c>
      <c r="AG7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80" s="109" t="s">
        <v>259</v>
      </c>
      <c r="AI780" s="113" t="s">
        <v>53</v>
      </c>
      <c r="AJ780" s="113" t="s">
        <v>6</v>
      </c>
      <c r="AK780" s="114" t="s">
        <v>201</v>
      </c>
      <c r="AL780" s="92">
        <f t="shared" si="24"/>
        <v>4</v>
      </c>
      <c r="AM7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0" s="118"/>
      <c r="AO780" s="115" t="str">
        <f t="shared" si="25"/>
        <v>SI</v>
      </c>
      <c r="AP78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80" s="92" t="e" vm="14">
        <f>_xlfn.XLOOKUP(año24[[#This Row],[VALORACION DEL RIESGO RESULTANTE CON CONTROLES (Riesgo residual) - INTERPRETACIÓN DEL RIESGO]], Nivel[Calsificación], Nivel[Imagen])</f>
        <v>#VALUE!</v>
      </c>
    </row>
    <row r="781" spans="2:43" ht="102" x14ac:dyDescent="0.2">
      <c r="B781" s="92">
        <v>772</v>
      </c>
      <c r="C781" s="92">
        <v>2024</v>
      </c>
      <c r="D781" s="92" t="s">
        <v>244</v>
      </c>
      <c r="E781" s="109" t="s">
        <v>183</v>
      </c>
      <c r="F781" s="109" t="s">
        <v>741</v>
      </c>
      <c r="G781" s="109" t="s">
        <v>699</v>
      </c>
      <c r="H781" s="92" t="s">
        <v>743</v>
      </c>
      <c r="I781" s="92" t="s">
        <v>67</v>
      </c>
      <c r="J781" s="92" t="e" vm="18">
        <f>_xlfn.XLOOKUP(año24[[#This Row],[PELIGRO -Tipo]], Tabla12[Calsificación], Tabla12[Imagen])</f>
        <v>#VALUE!</v>
      </c>
      <c r="K781" s="92" t="s">
        <v>122</v>
      </c>
      <c r="L781" s="92" t="s">
        <v>130</v>
      </c>
      <c r="M781" s="112" t="s">
        <v>429</v>
      </c>
      <c r="N781" s="112" t="s">
        <v>250</v>
      </c>
      <c r="O781" s="112">
        <v>2</v>
      </c>
      <c r="P781" s="112">
        <v>0</v>
      </c>
      <c r="Q781" s="112">
        <v>2</v>
      </c>
      <c r="R781" s="112">
        <v>2</v>
      </c>
      <c r="S781" s="92" t="s">
        <v>138</v>
      </c>
      <c r="T781" s="92" t="s">
        <v>273</v>
      </c>
      <c r="U781" s="92" t="s">
        <v>274</v>
      </c>
      <c r="V781" s="113" t="s">
        <v>275</v>
      </c>
      <c r="W781" s="113" t="s">
        <v>53</v>
      </c>
      <c r="X781" s="113" t="s">
        <v>6</v>
      </c>
      <c r="Y781" s="114" t="s">
        <v>40</v>
      </c>
      <c r="Z781" s="92">
        <f>INDEX($AS$3:$AV$6,MATCH($W781,$AR$3:$AR$6,FALSE),MATCH($Y781,AS$7:$AV$7,FALSE))</f>
        <v>6</v>
      </c>
      <c r="AA781" s="92" t="s">
        <v>254</v>
      </c>
      <c r="AB781" s="92" t="s">
        <v>255</v>
      </c>
      <c r="AC781" s="92" t="s">
        <v>255</v>
      </c>
      <c r="AD781" s="113" t="s">
        <v>255</v>
      </c>
      <c r="AE781" s="113" t="s">
        <v>276</v>
      </c>
      <c r="AF781" s="113" t="s">
        <v>258</v>
      </c>
      <c r="AG7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81" s="109" t="s">
        <v>259</v>
      </c>
      <c r="AI781" s="113" t="s">
        <v>53</v>
      </c>
      <c r="AJ781" s="113" t="s">
        <v>6</v>
      </c>
      <c r="AK781" s="114" t="s">
        <v>201</v>
      </c>
      <c r="AL781" s="92">
        <f t="shared" si="24"/>
        <v>4</v>
      </c>
      <c r="AM7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1" s="118"/>
      <c r="AO781" s="115" t="str">
        <f t="shared" si="25"/>
        <v>SI</v>
      </c>
      <c r="AP78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81" s="92" t="e" vm="14">
        <f>_xlfn.XLOOKUP(año24[[#This Row],[VALORACION DEL RIESGO RESULTANTE CON CONTROLES (Riesgo residual) - INTERPRETACIÓN DEL RIESGO]], Nivel[Calsificación], Nivel[Imagen])</f>
        <v>#VALUE!</v>
      </c>
    </row>
    <row r="782" spans="2:43" ht="234.6" x14ac:dyDescent="0.2">
      <c r="B782" s="92">
        <v>773</v>
      </c>
      <c r="C782" s="92">
        <v>2024</v>
      </c>
      <c r="D782" s="92" t="s">
        <v>244</v>
      </c>
      <c r="E782" s="109" t="s">
        <v>183</v>
      </c>
      <c r="F782" s="109" t="s">
        <v>741</v>
      </c>
      <c r="G782" s="109" t="s">
        <v>699</v>
      </c>
      <c r="H782" s="92" t="s">
        <v>281</v>
      </c>
      <c r="I782" s="92" t="s">
        <v>65</v>
      </c>
      <c r="J782" s="92" t="e" vm="20">
        <f>_xlfn.XLOOKUP(año24[[#This Row],[PELIGRO -Tipo]], Tabla12[Calsificación], Tabla12[Imagen])</f>
        <v>#VALUE!</v>
      </c>
      <c r="K782" s="92" t="s">
        <v>113</v>
      </c>
      <c r="L782" s="92" t="s">
        <v>128</v>
      </c>
      <c r="M782" s="112" t="s">
        <v>429</v>
      </c>
      <c r="N782" s="112" t="s">
        <v>250</v>
      </c>
      <c r="O782" s="112">
        <v>2</v>
      </c>
      <c r="P782" s="112">
        <v>0</v>
      </c>
      <c r="Q782" s="112">
        <v>2</v>
      </c>
      <c r="R782" s="112">
        <v>2</v>
      </c>
      <c r="S782" s="92" t="s">
        <v>138</v>
      </c>
      <c r="T782" s="92" t="s">
        <v>255</v>
      </c>
      <c r="U782" s="92" t="s">
        <v>282</v>
      </c>
      <c r="V782" s="113" t="s">
        <v>283</v>
      </c>
      <c r="W782" s="113" t="s">
        <v>53</v>
      </c>
      <c r="X782" s="113" t="s">
        <v>6</v>
      </c>
      <c r="Y782" s="114" t="s">
        <v>40</v>
      </c>
      <c r="Z782" s="92">
        <f>INDEX($AS$3:$AV$6,MATCH($W782,$AR$3:$AR$6,FALSE),MATCH($Y782,AS$7:$AV$7,FALSE))</f>
        <v>6</v>
      </c>
      <c r="AA782" s="92" t="s">
        <v>254</v>
      </c>
      <c r="AB782" s="92" t="s">
        <v>255</v>
      </c>
      <c r="AC782" s="92" t="s">
        <v>255</v>
      </c>
      <c r="AD782" s="113" t="s">
        <v>255</v>
      </c>
      <c r="AE782" s="113" t="s">
        <v>284</v>
      </c>
      <c r="AF782" s="113" t="s">
        <v>258</v>
      </c>
      <c r="AG7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82" s="109" t="s">
        <v>259</v>
      </c>
      <c r="AI782" s="113" t="s">
        <v>53</v>
      </c>
      <c r="AJ782" s="113" t="s">
        <v>6</v>
      </c>
      <c r="AK782" s="114" t="s">
        <v>201</v>
      </c>
      <c r="AL782" s="92">
        <f t="shared" ref="AL782:AL845" si="26">INDEX($AS$3:$AV$6,MATCH($AI782,$AR$3:$AR$6,FALSE),MATCH($AK782,$AS$7:$AV$7,FALSE))</f>
        <v>4</v>
      </c>
      <c r="AM7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2" s="118"/>
      <c r="AO782" s="115" t="str">
        <f t="shared" ref="AO782:AO845" si="27">IF(AL782&lt;=4,"SI",IF(AL782&gt;=5,"NO"))</f>
        <v>SI</v>
      </c>
      <c r="AP78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82" s="92" t="e" vm="14">
        <f>_xlfn.XLOOKUP(año24[[#This Row],[VALORACION DEL RIESGO RESULTANTE CON CONTROLES (Riesgo residual) - INTERPRETACIÓN DEL RIESGO]], Nivel[Calsificación], Nivel[Imagen])</f>
        <v>#VALUE!</v>
      </c>
    </row>
    <row r="783" spans="2:43" ht="91.8" x14ac:dyDescent="0.2">
      <c r="B783" s="92">
        <v>774</v>
      </c>
      <c r="C783" s="92">
        <v>2024</v>
      </c>
      <c r="D783" s="92" t="s">
        <v>244</v>
      </c>
      <c r="E783" s="109" t="s">
        <v>183</v>
      </c>
      <c r="F783" s="109" t="s">
        <v>741</v>
      </c>
      <c r="G783" s="109" t="s">
        <v>699</v>
      </c>
      <c r="H783" s="92" t="s">
        <v>285</v>
      </c>
      <c r="I783" s="92" t="s">
        <v>65</v>
      </c>
      <c r="J783" s="92" t="e" vm="20">
        <f>_xlfn.XLOOKUP(año24[[#This Row],[PELIGRO -Tipo]], Tabla12[Calsificación], Tabla12[Imagen])</f>
        <v>#VALUE!</v>
      </c>
      <c r="K783" s="92" t="s">
        <v>74</v>
      </c>
      <c r="L783" s="92" t="s">
        <v>129</v>
      </c>
      <c r="M783" s="112" t="s">
        <v>429</v>
      </c>
      <c r="N783" s="112" t="s">
        <v>250</v>
      </c>
      <c r="O783" s="112">
        <v>2</v>
      </c>
      <c r="P783" s="112">
        <v>0</v>
      </c>
      <c r="Q783" s="112">
        <v>2</v>
      </c>
      <c r="R783" s="112">
        <v>2</v>
      </c>
      <c r="S783" s="92" t="s">
        <v>138</v>
      </c>
      <c r="T783" s="92"/>
      <c r="U783" s="92"/>
      <c r="V783" s="113" t="s">
        <v>286</v>
      </c>
      <c r="W783" s="113" t="s">
        <v>53</v>
      </c>
      <c r="X783" s="113" t="s">
        <v>6</v>
      </c>
      <c r="Y783" s="114" t="s">
        <v>40</v>
      </c>
      <c r="Z783" s="92">
        <f>INDEX($AS$3:$AV$6,MATCH($W783,$AR$3:$AR$6,FALSE),MATCH($Y783,AS$7:$AV$7,FALSE))</f>
        <v>6</v>
      </c>
      <c r="AA783" s="92" t="s">
        <v>254</v>
      </c>
      <c r="AB783" s="92" t="s">
        <v>255</v>
      </c>
      <c r="AC783" s="92" t="s">
        <v>255</v>
      </c>
      <c r="AD783" s="113"/>
      <c r="AE783" s="113" t="s">
        <v>287</v>
      </c>
      <c r="AF783" s="113" t="s">
        <v>258</v>
      </c>
      <c r="AG7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83" s="109" t="s">
        <v>259</v>
      </c>
      <c r="AI783" s="113" t="s">
        <v>53</v>
      </c>
      <c r="AJ783" s="113" t="s">
        <v>6</v>
      </c>
      <c r="AK783" s="114" t="s">
        <v>201</v>
      </c>
      <c r="AL783" s="92">
        <f t="shared" si="26"/>
        <v>4</v>
      </c>
      <c r="AM7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3" s="118"/>
      <c r="AO783" s="115" t="str">
        <f t="shared" si="27"/>
        <v>SI</v>
      </c>
      <c r="AP78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83" s="92" t="e" vm="14">
        <f>_xlfn.XLOOKUP(año24[[#This Row],[VALORACION DEL RIESGO RESULTANTE CON CONTROLES (Riesgo residual) - INTERPRETACIÓN DEL RIESGO]], Nivel[Calsificación], Nivel[Imagen])</f>
        <v>#VALUE!</v>
      </c>
    </row>
    <row r="784" spans="2:43" ht="132.6" x14ac:dyDescent="0.2">
      <c r="B784" s="92">
        <v>775</v>
      </c>
      <c r="C784" s="92">
        <v>2024</v>
      </c>
      <c r="D784" s="92" t="s">
        <v>244</v>
      </c>
      <c r="E784" s="109" t="s">
        <v>183</v>
      </c>
      <c r="F784" s="109" t="s">
        <v>744</v>
      </c>
      <c r="G784" s="109" t="s">
        <v>699</v>
      </c>
      <c r="H784" s="92" t="s">
        <v>278</v>
      </c>
      <c r="I784" s="92" t="s">
        <v>66</v>
      </c>
      <c r="J784" s="92" t="e" vm="19">
        <f>_xlfn.XLOOKUP(año24[[#This Row],[PELIGRO -Tipo]], Tabla12[Calsificación], Tabla12[Imagen])</f>
        <v>#VALUE!</v>
      </c>
      <c r="K784" s="92" t="s">
        <v>121</v>
      </c>
      <c r="L784" s="92" t="s">
        <v>129</v>
      </c>
      <c r="M784" s="112" t="s">
        <v>429</v>
      </c>
      <c r="N784" s="112" t="s">
        <v>250</v>
      </c>
      <c r="O784" s="112">
        <v>2</v>
      </c>
      <c r="P784" s="112">
        <v>0</v>
      </c>
      <c r="Q784" s="112">
        <v>2</v>
      </c>
      <c r="R784" s="112">
        <v>4</v>
      </c>
      <c r="S784" s="92" t="s">
        <v>138</v>
      </c>
      <c r="T784" s="92" t="s">
        <v>255</v>
      </c>
      <c r="U784" s="92" t="s">
        <v>255</v>
      </c>
      <c r="V784" s="113" t="s">
        <v>279</v>
      </c>
      <c r="W784" s="113" t="s">
        <v>53</v>
      </c>
      <c r="X784" s="113" t="s">
        <v>6</v>
      </c>
      <c r="Y784" s="114" t="s">
        <v>40</v>
      </c>
      <c r="Z784" s="92">
        <f>INDEX($AS$3:$AV$6,MATCH($W784,$AR$3:$AR$6,FALSE),MATCH($Y784,AS$7:$AV$7,FALSE))</f>
        <v>6</v>
      </c>
      <c r="AA784" s="92" t="s">
        <v>254</v>
      </c>
      <c r="AB784" s="92" t="s">
        <v>255</v>
      </c>
      <c r="AC784" s="92" t="s">
        <v>255</v>
      </c>
      <c r="AD784" s="113" t="s">
        <v>255</v>
      </c>
      <c r="AE784" s="113" t="s">
        <v>280</v>
      </c>
      <c r="AF784" s="113" t="s">
        <v>258</v>
      </c>
      <c r="AG7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784" s="109" t="s">
        <v>259</v>
      </c>
      <c r="AI784" s="113" t="s">
        <v>53</v>
      </c>
      <c r="AJ784" s="113" t="s">
        <v>6</v>
      </c>
      <c r="AK784" s="114" t="s">
        <v>201</v>
      </c>
      <c r="AL784" s="92">
        <f t="shared" si="26"/>
        <v>4</v>
      </c>
      <c r="AM7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4" s="118"/>
      <c r="AO784" s="115" t="str">
        <f t="shared" si="27"/>
        <v>SI</v>
      </c>
      <c r="AP78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84" s="92" t="e" vm="14">
        <f>_xlfn.XLOOKUP(año24[[#This Row],[VALORACION DEL RIESGO RESULTANTE CON CONTROLES (Riesgo residual) - INTERPRETACIÓN DEL RIESGO]], Nivel[Calsificación], Nivel[Imagen])</f>
        <v>#VALUE!</v>
      </c>
    </row>
    <row r="785" spans="2:43" ht="102" x14ac:dyDescent="0.2">
      <c r="B785" s="92">
        <v>776</v>
      </c>
      <c r="C785" s="92">
        <v>2024</v>
      </c>
      <c r="D785" s="92" t="s">
        <v>244</v>
      </c>
      <c r="E785" s="109" t="s">
        <v>183</v>
      </c>
      <c r="F785" s="109" t="s">
        <v>744</v>
      </c>
      <c r="G785" s="109" t="s">
        <v>699</v>
      </c>
      <c r="H785" s="92" t="s">
        <v>745</v>
      </c>
      <c r="I785" s="92" t="s">
        <v>67</v>
      </c>
      <c r="J785" s="92" t="e" vm="18">
        <f>_xlfn.XLOOKUP(año24[[#This Row],[PELIGRO -Tipo]], Tabla12[Calsificación], Tabla12[Imagen])</f>
        <v>#VALUE!</v>
      </c>
      <c r="K785" s="92" t="s">
        <v>100</v>
      </c>
      <c r="L785" s="92" t="s">
        <v>130</v>
      </c>
      <c r="M785" s="112" t="s">
        <v>429</v>
      </c>
      <c r="N785" s="112" t="s">
        <v>250</v>
      </c>
      <c r="O785" s="112">
        <v>2</v>
      </c>
      <c r="P785" s="112">
        <v>0</v>
      </c>
      <c r="Q785" s="112">
        <v>2</v>
      </c>
      <c r="R785" s="112">
        <v>4</v>
      </c>
      <c r="S785" s="92" t="s">
        <v>138</v>
      </c>
      <c r="T785" s="92" t="s">
        <v>273</v>
      </c>
      <c r="U785" s="92" t="s">
        <v>274</v>
      </c>
      <c r="V785" s="113" t="s">
        <v>275</v>
      </c>
      <c r="W785" s="113" t="s">
        <v>53</v>
      </c>
      <c r="X785" s="113" t="s">
        <v>6</v>
      </c>
      <c r="Y785" s="114" t="s">
        <v>40</v>
      </c>
      <c r="Z785" s="92">
        <f>INDEX($AS$3:$AV$6,MATCH($W785,$AR$3:$AR$6,FALSE),MATCH($Y785,AS$7:$AV$7,FALSE))</f>
        <v>6</v>
      </c>
      <c r="AA785" s="92" t="s">
        <v>254</v>
      </c>
      <c r="AB785" s="92" t="s">
        <v>255</v>
      </c>
      <c r="AC785" s="92" t="s">
        <v>255</v>
      </c>
      <c r="AD785" s="113" t="s">
        <v>255</v>
      </c>
      <c r="AE785" s="113" t="s">
        <v>276</v>
      </c>
      <c r="AF785" s="113" t="s">
        <v>258</v>
      </c>
      <c r="AG7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85" s="109" t="s">
        <v>259</v>
      </c>
      <c r="AI785" s="113" t="s">
        <v>53</v>
      </c>
      <c r="AJ785" s="113" t="s">
        <v>6</v>
      </c>
      <c r="AK785" s="114" t="s">
        <v>201</v>
      </c>
      <c r="AL785" s="92">
        <f t="shared" si="26"/>
        <v>4</v>
      </c>
      <c r="AM7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5" s="118"/>
      <c r="AO785" s="115" t="str">
        <f t="shared" si="27"/>
        <v>SI</v>
      </c>
      <c r="AP78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85" s="92" t="e" vm="14">
        <f>_xlfn.XLOOKUP(año24[[#This Row],[VALORACION DEL RIESGO RESULTANTE CON CONTROLES (Riesgo residual) - INTERPRETACIÓN DEL RIESGO]], Nivel[Calsificación], Nivel[Imagen])</f>
        <v>#VALUE!</v>
      </c>
    </row>
    <row r="786" spans="2:43" ht="102" x14ac:dyDescent="0.2">
      <c r="B786" s="92">
        <v>777</v>
      </c>
      <c r="C786" s="92">
        <v>2024</v>
      </c>
      <c r="D786" s="92" t="s">
        <v>244</v>
      </c>
      <c r="E786" s="109" t="s">
        <v>183</v>
      </c>
      <c r="F786" s="109" t="s">
        <v>744</v>
      </c>
      <c r="G786" s="109" t="s">
        <v>699</v>
      </c>
      <c r="H786" s="92" t="s">
        <v>272</v>
      </c>
      <c r="I786" s="92" t="s">
        <v>67</v>
      </c>
      <c r="J786" s="92" t="e" vm="18">
        <f>_xlfn.XLOOKUP(año24[[#This Row],[PELIGRO -Tipo]], Tabla12[Calsificación], Tabla12[Imagen])</f>
        <v>#VALUE!</v>
      </c>
      <c r="K786" s="92" t="s">
        <v>100</v>
      </c>
      <c r="L786" s="92" t="s">
        <v>130</v>
      </c>
      <c r="M786" s="112" t="s">
        <v>429</v>
      </c>
      <c r="N786" s="112" t="s">
        <v>250</v>
      </c>
      <c r="O786" s="112">
        <v>2</v>
      </c>
      <c r="P786" s="112">
        <v>0</v>
      </c>
      <c r="Q786" s="112">
        <v>2</v>
      </c>
      <c r="R786" s="112">
        <v>4</v>
      </c>
      <c r="S786" s="92" t="s">
        <v>138</v>
      </c>
      <c r="T786" s="92" t="s">
        <v>273</v>
      </c>
      <c r="U786" s="92" t="s">
        <v>274</v>
      </c>
      <c r="V786" s="113" t="s">
        <v>275</v>
      </c>
      <c r="W786" s="113" t="s">
        <v>53</v>
      </c>
      <c r="X786" s="113" t="s">
        <v>6</v>
      </c>
      <c r="Y786" s="114" t="s">
        <v>40</v>
      </c>
      <c r="Z786" s="92">
        <f>INDEX($AS$3:$AV$6,MATCH($W786,$AR$3:$AR$6,FALSE),MATCH($Y786,AS$7:$AV$7,FALSE))</f>
        <v>6</v>
      </c>
      <c r="AA786" s="92" t="s">
        <v>254</v>
      </c>
      <c r="AB786" s="92" t="s">
        <v>255</v>
      </c>
      <c r="AC786" s="92" t="s">
        <v>255</v>
      </c>
      <c r="AD786" s="113" t="s">
        <v>255</v>
      </c>
      <c r="AE786" s="113" t="s">
        <v>276</v>
      </c>
      <c r="AF786" s="113" t="s">
        <v>258</v>
      </c>
      <c r="AG7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86" s="109" t="s">
        <v>259</v>
      </c>
      <c r="AI786" s="113" t="s">
        <v>53</v>
      </c>
      <c r="AJ786" s="113" t="s">
        <v>6</v>
      </c>
      <c r="AK786" s="114" t="s">
        <v>201</v>
      </c>
      <c r="AL786" s="92">
        <f t="shared" si="26"/>
        <v>4</v>
      </c>
      <c r="AM7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6" s="118"/>
      <c r="AO786" s="115" t="str">
        <f t="shared" si="27"/>
        <v>SI</v>
      </c>
      <c r="AP78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86" s="92" t="e" vm="14">
        <f>_xlfn.XLOOKUP(año24[[#This Row],[VALORACION DEL RIESGO RESULTANTE CON CONTROLES (Riesgo residual) - INTERPRETACIÓN DEL RIESGO]], Nivel[Calsificación], Nivel[Imagen])</f>
        <v>#VALUE!</v>
      </c>
    </row>
    <row r="787" spans="2:43" ht="234.6" x14ac:dyDescent="0.2">
      <c r="B787" s="92">
        <v>778</v>
      </c>
      <c r="C787" s="92">
        <v>2024</v>
      </c>
      <c r="D787" s="92" t="s">
        <v>244</v>
      </c>
      <c r="E787" s="109" t="s">
        <v>183</v>
      </c>
      <c r="F787" s="109" t="s">
        <v>744</v>
      </c>
      <c r="G787" s="109" t="s">
        <v>699</v>
      </c>
      <c r="H787" s="92" t="s">
        <v>281</v>
      </c>
      <c r="I787" s="92" t="s">
        <v>65</v>
      </c>
      <c r="J787" s="92" t="e" vm="20">
        <f>_xlfn.XLOOKUP(año24[[#This Row],[PELIGRO -Tipo]], Tabla12[Calsificación], Tabla12[Imagen])</f>
        <v>#VALUE!</v>
      </c>
      <c r="K787" s="92" t="s">
        <v>113</v>
      </c>
      <c r="L787" s="92" t="s">
        <v>128</v>
      </c>
      <c r="M787" s="112" t="s">
        <v>429</v>
      </c>
      <c r="N787" s="112" t="s">
        <v>250</v>
      </c>
      <c r="O787" s="112">
        <v>2</v>
      </c>
      <c r="P787" s="112">
        <v>0</v>
      </c>
      <c r="Q787" s="112">
        <v>2</v>
      </c>
      <c r="R787" s="112">
        <v>4</v>
      </c>
      <c r="S787" s="92" t="s">
        <v>138</v>
      </c>
      <c r="T787" s="92" t="s">
        <v>255</v>
      </c>
      <c r="U787" s="92" t="s">
        <v>282</v>
      </c>
      <c r="V787" s="113" t="s">
        <v>283</v>
      </c>
      <c r="W787" s="113" t="s">
        <v>53</v>
      </c>
      <c r="X787" s="113" t="s">
        <v>6</v>
      </c>
      <c r="Y787" s="114" t="s">
        <v>40</v>
      </c>
      <c r="Z787" s="92">
        <f>INDEX($AS$3:$AV$6,MATCH($W787,$AR$3:$AR$6,FALSE),MATCH($Y787,AS$7:$AV$7,FALSE))</f>
        <v>6</v>
      </c>
      <c r="AA787" s="92" t="s">
        <v>254</v>
      </c>
      <c r="AB787" s="92" t="s">
        <v>255</v>
      </c>
      <c r="AC787" s="92" t="s">
        <v>255</v>
      </c>
      <c r="AD787" s="113" t="s">
        <v>255</v>
      </c>
      <c r="AE787" s="113" t="s">
        <v>284</v>
      </c>
      <c r="AF787" s="113" t="s">
        <v>258</v>
      </c>
      <c r="AG7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787" s="109" t="s">
        <v>259</v>
      </c>
      <c r="AI787" s="113" t="s">
        <v>53</v>
      </c>
      <c r="AJ787" s="113" t="s">
        <v>6</v>
      </c>
      <c r="AK787" s="114" t="s">
        <v>201</v>
      </c>
      <c r="AL787" s="92">
        <f t="shared" si="26"/>
        <v>4</v>
      </c>
      <c r="AM7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7" s="118"/>
      <c r="AO787" s="115" t="str">
        <f t="shared" si="27"/>
        <v>SI</v>
      </c>
      <c r="AP78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87" s="92" t="e" vm="14">
        <f>_xlfn.XLOOKUP(año24[[#This Row],[VALORACION DEL RIESGO RESULTANTE CON CONTROLES (Riesgo residual) - INTERPRETACIÓN DEL RIESGO]], Nivel[Calsificación], Nivel[Imagen])</f>
        <v>#VALUE!</v>
      </c>
    </row>
    <row r="788" spans="2:43" ht="91.8" x14ac:dyDescent="0.2">
      <c r="B788" s="92">
        <v>779</v>
      </c>
      <c r="C788" s="92">
        <v>2024</v>
      </c>
      <c r="D788" s="92" t="s">
        <v>244</v>
      </c>
      <c r="E788" s="109" t="s">
        <v>183</v>
      </c>
      <c r="F788" s="109" t="s">
        <v>744</v>
      </c>
      <c r="G788" s="109" t="s">
        <v>699</v>
      </c>
      <c r="H788" s="92" t="s">
        <v>285</v>
      </c>
      <c r="I788" s="92" t="s">
        <v>65</v>
      </c>
      <c r="J788" s="92" t="e" vm="20">
        <f>_xlfn.XLOOKUP(año24[[#This Row],[PELIGRO -Tipo]], Tabla12[Calsificación], Tabla12[Imagen])</f>
        <v>#VALUE!</v>
      </c>
      <c r="K788" s="92" t="s">
        <v>74</v>
      </c>
      <c r="L788" s="92" t="s">
        <v>129</v>
      </c>
      <c r="M788" s="112" t="s">
        <v>429</v>
      </c>
      <c r="N788" s="112" t="s">
        <v>250</v>
      </c>
      <c r="O788" s="112">
        <v>2</v>
      </c>
      <c r="P788" s="112">
        <v>0</v>
      </c>
      <c r="Q788" s="112">
        <v>2</v>
      </c>
      <c r="R788" s="112">
        <v>4</v>
      </c>
      <c r="S788" s="92" t="s">
        <v>138</v>
      </c>
      <c r="T788" s="92"/>
      <c r="U788" s="92"/>
      <c r="V788" s="113" t="s">
        <v>286</v>
      </c>
      <c r="W788" s="113" t="s">
        <v>53</v>
      </c>
      <c r="X788" s="113" t="s">
        <v>6</v>
      </c>
      <c r="Y788" s="114" t="s">
        <v>40</v>
      </c>
      <c r="Z788" s="92">
        <f>INDEX($AS$3:$AV$6,MATCH($W788,$AR$3:$AR$6,FALSE),MATCH($Y788,AS$7:$AV$7,FALSE))</f>
        <v>6</v>
      </c>
      <c r="AA788" s="92" t="s">
        <v>254</v>
      </c>
      <c r="AB788" s="92" t="s">
        <v>255</v>
      </c>
      <c r="AC788" s="92" t="s">
        <v>255</v>
      </c>
      <c r="AD788" s="113"/>
      <c r="AE788" s="113" t="s">
        <v>287</v>
      </c>
      <c r="AF788" s="113" t="s">
        <v>258</v>
      </c>
      <c r="AG7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88" s="109" t="s">
        <v>259</v>
      </c>
      <c r="AI788" s="113" t="s">
        <v>53</v>
      </c>
      <c r="AJ788" s="113" t="s">
        <v>6</v>
      </c>
      <c r="AK788" s="114" t="s">
        <v>201</v>
      </c>
      <c r="AL788" s="92">
        <f t="shared" si="26"/>
        <v>4</v>
      </c>
      <c r="AM7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88" s="118"/>
      <c r="AO788" s="115" t="str">
        <f t="shared" si="27"/>
        <v>SI</v>
      </c>
      <c r="AP78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88" s="92" t="e" vm="14">
        <f>_xlfn.XLOOKUP(año24[[#This Row],[VALORACION DEL RIESGO RESULTANTE CON CONTROLES (Riesgo residual) - INTERPRETACIÓN DEL RIESGO]], Nivel[Calsificación], Nivel[Imagen])</f>
        <v>#VALUE!</v>
      </c>
    </row>
    <row r="789" spans="2:43" ht="204" x14ac:dyDescent="0.2">
      <c r="B789" s="92">
        <v>780</v>
      </c>
      <c r="C789" s="92">
        <v>2024</v>
      </c>
      <c r="D789" s="92" t="s">
        <v>244</v>
      </c>
      <c r="E789" s="109" t="s">
        <v>183</v>
      </c>
      <c r="F789" s="109" t="s">
        <v>746</v>
      </c>
      <c r="G789" s="109" t="s">
        <v>699</v>
      </c>
      <c r="H789" s="92" t="s">
        <v>637</v>
      </c>
      <c r="I789" s="92" t="s">
        <v>65</v>
      </c>
      <c r="J789" s="92" t="e" vm="20">
        <f>_xlfn.XLOOKUP(año24[[#This Row],[PELIGRO -Tipo]], Tabla12[Calsificación], Tabla12[Imagen])</f>
        <v>#VALUE!</v>
      </c>
      <c r="K789" s="92" t="s">
        <v>82</v>
      </c>
      <c r="L789" s="92" t="s">
        <v>129</v>
      </c>
      <c r="M789" s="112" t="s">
        <v>429</v>
      </c>
      <c r="N789" s="112" t="s">
        <v>250</v>
      </c>
      <c r="O789" s="112">
        <v>2</v>
      </c>
      <c r="P789" s="112">
        <v>0</v>
      </c>
      <c r="Q789" s="112">
        <v>2</v>
      </c>
      <c r="R789" s="112">
        <v>8</v>
      </c>
      <c r="S789" s="92" t="s">
        <v>138</v>
      </c>
      <c r="T789" s="92" t="s">
        <v>255</v>
      </c>
      <c r="U789" s="92" t="s">
        <v>255</v>
      </c>
      <c r="V789" s="113" t="s">
        <v>638</v>
      </c>
      <c r="W789" s="113" t="s">
        <v>53</v>
      </c>
      <c r="X789" s="113" t="s">
        <v>6</v>
      </c>
      <c r="Y789" s="114" t="s">
        <v>40</v>
      </c>
      <c r="Z789" s="92">
        <f>INDEX($AS$3:$AV$6,MATCH($W789,$AR$3:$AR$6,FALSE),MATCH($Y789,AS$7:$AV$7,FALSE))</f>
        <v>6</v>
      </c>
      <c r="AA789" s="92" t="s">
        <v>254</v>
      </c>
      <c r="AB789" s="92" t="s">
        <v>255</v>
      </c>
      <c r="AC789" s="92" t="s">
        <v>255</v>
      </c>
      <c r="AD789" s="113" t="s">
        <v>255</v>
      </c>
      <c r="AE789" s="113" t="s">
        <v>639</v>
      </c>
      <c r="AF789" s="113" t="s">
        <v>258</v>
      </c>
      <c r="AG7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ComportamientoControles de EPP; Ver matriz de EPP
</v>
      </c>
      <c r="AH789" s="109" t="s">
        <v>259</v>
      </c>
      <c r="AI789" s="113" t="s">
        <v>54</v>
      </c>
      <c r="AJ789" s="113" t="s">
        <v>6</v>
      </c>
      <c r="AK789" s="114" t="s">
        <v>201</v>
      </c>
      <c r="AL789" s="92">
        <f t="shared" si="26"/>
        <v>2</v>
      </c>
      <c r="AM7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89" s="118"/>
      <c r="AO789" s="115" t="str">
        <f t="shared" si="27"/>
        <v>SI</v>
      </c>
      <c r="AP78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89" s="92" t="e" vm="16">
        <f>_xlfn.XLOOKUP(año24[[#This Row],[VALORACION DEL RIESGO RESULTANTE CON CONTROLES (Riesgo residual) - INTERPRETACIÓN DEL RIESGO]], Nivel[Calsificación], Nivel[Imagen])</f>
        <v>#VALUE!</v>
      </c>
    </row>
    <row r="790" spans="2:43" ht="91.8" x14ac:dyDescent="0.2">
      <c r="B790" s="92">
        <v>781</v>
      </c>
      <c r="C790" s="92">
        <v>2024</v>
      </c>
      <c r="D790" s="92" t="s">
        <v>244</v>
      </c>
      <c r="E790" s="109" t="s">
        <v>183</v>
      </c>
      <c r="F790" s="109" t="s">
        <v>746</v>
      </c>
      <c r="G790" s="109" t="s">
        <v>699</v>
      </c>
      <c r="H790" s="92" t="s">
        <v>285</v>
      </c>
      <c r="I790" s="92" t="s">
        <v>65</v>
      </c>
      <c r="J790" s="92" t="e" vm="20">
        <f>_xlfn.XLOOKUP(año24[[#This Row],[PELIGRO -Tipo]], Tabla12[Calsificación], Tabla12[Imagen])</f>
        <v>#VALUE!</v>
      </c>
      <c r="K790" s="92" t="s">
        <v>74</v>
      </c>
      <c r="L790" s="92" t="s">
        <v>129</v>
      </c>
      <c r="M790" s="112" t="s">
        <v>429</v>
      </c>
      <c r="N790" s="112" t="s">
        <v>250</v>
      </c>
      <c r="O790" s="112">
        <v>2</v>
      </c>
      <c r="P790" s="112">
        <v>0</v>
      </c>
      <c r="Q790" s="112">
        <v>2</v>
      </c>
      <c r="R790" s="112">
        <v>8</v>
      </c>
      <c r="S790" s="92" t="s">
        <v>138</v>
      </c>
      <c r="T790" s="92"/>
      <c r="U790" s="92"/>
      <c r="V790" s="113" t="s">
        <v>286</v>
      </c>
      <c r="W790" s="113" t="s">
        <v>53</v>
      </c>
      <c r="X790" s="113" t="s">
        <v>6</v>
      </c>
      <c r="Y790" s="114" t="s">
        <v>40</v>
      </c>
      <c r="Z790" s="92">
        <f>INDEX($AS$3:$AV$6,MATCH($W790,$AR$3:$AR$6,FALSE),MATCH($Y790,AS$7:$AV$7,FALSE))</f>
        <v>6</v>
      </c>
      <c r="AA790" s="92" t="s">
        <v>254</v>
      </c>
      <c r="AB790" s="92" t="s">
        <v>255</v>
      </c>
      <c r="AC790" s="92" t="s">
        <v>255</v>
      </c>
      <c r="AD790" s="113"/>
      <c r="AE790" s="113" t="s">
        <v>287</v>
      </c>
      <c r="AF790" s="113" t="s">
        <v>258</v>
      </c>
      <c r="AG7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790" s="109" t="s">
        <v>259</v>
      </c>
      <c r="AI790" s="113" t="s">
        <v>53</v>
      </c>
      <c r="AJ790" s="113" t="s">
        <v>6</v>
      </c>
      <c r="AK790" s="114" t="s">
        <v>201</v>
      </c>
      <c r="AL790" s="92">
        <f t="shared" si="26"/>
        <v>4</v>
      </c>
      <c r="AM7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0" s="118"/>
      <c r="AO790" s="115" t="str">
        <f t="shared" si="27"/>
        <v>SI</v>
      </c>
      <c r="AP79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90" s="92" t="e" vm="14">
        <f>_xlfn.XLOOKUP(año24[[#This Row],[VALORACION DEL RIESGO RESULTANTE CON CONTROLES (Riesgo residual) - INTERPRETACIÓN DEL RIESGO]], Nivel[Calsificación], Nivel[Imagen])</f>
        <v>#VALUE!</v>
      </c>
    </row>
    <row r="791" spans="2:43" ht="132.6" x14ac:dyDescent="0.2">
      <c r="B791" s="92">
        <v>782</v>
      </c>
      <c r="C791" s="92">
        <v>2024</v>
      </c>
      <c r="D791" s="92" t="s">
        <v>244</v>
      </c>
      <c r="E791" s="109" t="s">
        <v>183</v>
      </c>
      <c r="F791" s="109" t="s">
        <v>746</v>
      </c>
      <c r="G791" s="109" t="s">
        <v>699</v>
      </c>
      <c r="H791" s="92" t="s">
        <v>278</v>
      </c>
      <c r="I791" s="92" t="s">
        <v>66</v>
      </c>
      <c r="J791" s="92" t="e" vm="19">
        <f>_xlfn.XLOOKUP(año24[[#This Row],[PELIGRO -Tipo]], Tabla12[Calsificación], Tabla12[Imagen])</f>
        <v>#VALUE!</v>
      </c>
      <c r="K791" s="92" t="s">
        <v>121</v>
      </c>
      <c r="L791" s="92" t="s">
        <v>129</v>
      </c>
      <c r="M791" s="112" t="s">
        <v>429</v>
      </c>
      <c r="N791" s="112" t="s">
        <v>250</v>
      </c>
      <c r="O791" s="112">
        <v>2</v>
      </c>
      <c r="P791" s="112">
        <v>0</v>
      </c>
      <c r="Q791" s="112">
        <v>2</v>
      </c>
      <c r="R791" s="112">
        <v>4</v>
      </c>
      <c r="S791" s="92" t="s">
        <v>138</v>
      </c>
      <c r="T791" s="92" t="s">
        <v>255</v>
      </c>
      <c r="U791" s="92" t="s">
        <v>255</v>
      </c>
      <c r="V791" s="113" t="s">
        <v>279</v>
      </c>
      <c r="W791" s="113" t="s">
        <v>53</v>
      </c>
      <c r="X791" s="113" t="s">
        <v>6</v>
      </c>
      <c r="Y791" s="114" t="s">
        <v>40</v>
      </c>
      <c r="Z791" s="92">
        <f>INDEX($AS$3:$AV$6,MATCH($W791,$AR$3:$AR$6,FALSE),MATCH($Y791,AS$7:$AV$7,FALSE))</f>
        <v>6</v>
      </c>
      <c r="AA791" s="92" t="s">
        <v>254</v>
      </c>
      <c r="AB791" s="92" t="s">
        <v>255</v>
      </c>
      <c r="AC791" s="92" t="s">
        <v>255</v>
      </c>
      <c r="AD791" s="113" t="s">
        <v>255</v>
      </c>
      <c r="AE791" s="113" t="s">
        <v>280</v>
      </c>
      <c r="AF791" s="113" t="s">
        <v>258</v>
      </c>
      <c r="AG7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791" s="109" t="s">
        <v>259</v>
      </c>
      <c r="AI791" s="113" t="s">
        <v>53</v>
      </c>
      <c r="AJ791" s="113" t="s">
        <v>6</v>
      </c>
      <c r="AK791" s="114" t="s">
        <v>201</v>
      </c>
      <c r="AL791" s="92">
        <f t="shared" si="26"/>
        <v>4</v>
      </c>
      <c r="AM7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1" s="118"/>
      <c r="AO791" s="115" t="str">
        <f t="shared" si="27"/>
        <v>SI</v>
      </c>
      <c r="AP79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91" s="92" t="e" vm="14">
        <f>_xlfn.XLOOKUP(año24[[#This Row],[VALORACION DEL RIESGO RESULTANTE CON CONTROLES (Riesgo residual) - INTERPRETACIÓN DEL RIESGO]], Nivel[Calsificación], Nivel[Imagen])</f>
        <v>#VALUE!</v>
      </c>
    </row>
    <row r="792" spans="2:43" ht="122.4" x14ac:dyDescent="0.2">
      <c r="B792" s="92">
        <v>783</v>
      </c>
      <c r="C792" s="92">
        <v>2024</v>
      </c>
      <c r="D792" s="92" t="s">
        <v>244</v>
      </c>
      <c r="E792" s="109" t="s">
        <v>183</v>
      </c>
      <c r="F792" s="109" t="s">
        <v>746</v>
      </c>
      <c r="G792" s="109" t="s">
        <v>699</v>
      </c>
      <c r="H792" s="92" t="s">
        <v>747</v>
      </c>
      <c r="I792" s="92" t="s">
        <v>70</v>
      </c>
      <c r="J792" s="92" t="e" vm="13">
        <f>_xlfn.XLOOKUP(año24[[#This Row],[PELIGRO -Tipo]], Tabla12[Calsificación], Tabla12[Imagen])</f>
        <v>#VALUE!</v>
      </c>
      <c r="K792" s="92" t="s">
        <v>123</v>
      </c>
      <c r="L792" s="92" t="s">
        <v>128</v>
      </c>
      <c r="M792" s="112" t="s">
        <v>429</v>
      </c>
      <c r="N792" s="112" t="s">
        <v>250</v>
      </c>
      <c r="O792" s="112">
        <v>2</v>
      </c>
      <c r="P792" s="112">
        <v>0</v>
      </c>
      <c r="Q792" s="112">
        <v>2</v>
      </c>
      <c r="R792" s="112">
        <v>8</v>
      </c>
      <c r="S792" s="92" t="s">
        <v>138</v>
      </c>
      <c r="T792" s="92" t="s">
        <v>335</v>
      </c>
      <c r="U792" s="92" t="s">
        <v>282</v>
      </c>
      <c r="V792" s="113" t="s">
        <v>336</v>
      </c>
      <c r="W792" s="113" t="s">
        <v>51</v>
      </c>
      <c r="X792" s="113" t="s">
        <v>6</v>
      </c>
      <c r="Y792" s="114" t="s">
        <v>201</v>
      </c>
      <c r="Z792" s="92">
        <f>INDEX($AS$3:$AV$6,MATCH($W792,$AR$3:$AR$6,FALSE),MATCH($Y792,AS$7:$AV$7,FALSE))</f>
        <v>8</v>
      </c>
      <c r="AA792" s="92" t="s">
        <v>254</v>
      </c>
      <c r="AB792" s="92"/>
      <c r="AC792" s="92"/>
      <c r="AD792" s="113"/>
      <c r="AE792" s="113" t="s">
        <v>337</v>
      </c>
      <c r="AF792" s="113" t="s">
        <v>258</v>
      </c>
      <c r="AG7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
* Programa de gestión trabajo en alturas
* Procedimiento para trabajo en alturas
* Procedimiento Sistema Permisos de Trabajo
* Anexo HSEQ para contratistas
* Plan de emergencias, plan de rescate en alturas
* Programa de capacitacionesControles de EPP; Ver matriz de EPP
</v>
      </c>
      <c r="AH792" s="109" t="s">
        <v>259</v>
      </c>
      <c r="AI792" s="113" t="s">
        <v>53</v>
      </c>
      <c r="AJ792" s="113" t="s">
        <v>6</v>
      </c>
      <c r="AK792" s="114" t="s">
        <v>201</v>
      </c>
      <c r="AL792" s="92">
        <f t="shared" si="26"/>
        <v>4</v>
      </c>
      <c r="AM7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2" s="118"/>
      <c r="AO792" s="115" t="str">
        <f t="shared" si="27"/>
        <v>SI</v>
      </c>
      <c r="AP79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92" s="92" t="e" vm="14">
        <f>_xlfn.XLOOKUP(año24[[#This Row],[VALORACION DEL RIESGO RESULTANTE CON CONTROLES (Riesgo residual) - INTERPRETACIÓN DEL RIESGO]], Nivel[Calsificación], Nivel[Imagen])</f>
        <v>#VALUE!</v>
      </c>
    </row>
    <row r="793" spans="2:43" ht="132.6" x14ac:dyDescent="0.2">
      <c r="B793" s="92">
        <v>784</v>
      </c>
      <c r="C793" s="92">
        <v>2024</v>
      </c>
      <c r="D793" s="92" t="s">
        <v>244</v>
      </c>
      <c r="E793" s="109" t="s">
        <v>183</v>
      </c>
      <c r="F793" s="109" t="s">
        <v>746</v>
      </c>
      <c r="G793" s="109" t="s">
        <v>699</v>
      </c>
      <c r="H793" s="92" t="s">
        <v>288</v>
      </c>
      <c r="I793" s="92" t="s">
        <v>70</v>
      </c>
      <c r="J793" s="92" t="e" vm="13">
        <f>_xlfn.XLOOKUP(año24[[#This Row],[PELIGRO -Tipo]], Tabla12[Calsificación], Tabla12[Imagen])</f>
        <v>#VALUE!</v>
      </c>
      <c r="K793" s="92" t="s">
        <v>103</v>
      </c>
      <c r="L793" s="92" t="s">
        <v>128</v>
      </c>
      <c r="M793" s="112" t="s">
        <v>429</v>
      </c>
      <c r="N793" s="112" t="s">
        <v>250</v>
      </c>
      <c r="O793" s="112">
        <v>2</v>
      </c>
      <c r="P793" s="112">
        <v>0</v>
      </c>
      <c r="Q793" s="112">
        <v>2</v>
      </c>
      <c r="R793" s="112">
        <v>8</v>
      </c>
      <c r="S793" s="92" t="s">
        <v>138</v>
      </c>
      <c r="T793" s="92" t="s">
        <v>289</v>
      </c>
      <c r="U793" s="92" t="s">
        <v>290</v>
      </c>
      <c r="V793" s="113" t="s">
        <v>291</v>
      </c>
      <c r="W793" s="113" t="s">
        <v>51</v>
      </c>
      <c r="X793" s="113" t="s">
        <v>6</v>
      </c>
      <c r="Y793" s="114" t="s">
        <v>201</v>
      </c>
      <c r="Z793" s="92">
        <f>INDEX($AS$3:$AV$6,MATCH($W793,$AR$3:$AR$6,FALSE),MATCH($Y793,AS$7:$AV$7,FALSE))</f>
        <v>8</v>
      </c>
      <c r="AA793" s="92" t="s">
        <v>254</v>
      </c>
      <c r="AB793" s="92" t="s">
        <v>255</v>
      </c>
      <c r="AC793" s="92" t="s">
        <v>255</v>
      </c>
      <c r="AD793" s="113" t="s">
        <v>255</v>
      </c>
      <c r="AE793" s="113" t="s">
        <v>292</v>
      </c>
      <c r="AF793" s="113" t="s">
        <v>258</v>
      </c>
      <c r="AG7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793" s="109" t="s">
        <v>259</v>
      </c>
      <c r="AI793" s="113" t="s">
        <v>51</v>
      </c>
      <c r="AJ793" s="113" t="s">
        <v>6</v>
      </c>
      <c r="AK793" s="114" t="s">
        <v>46</v>
      </c>
      <c r="AL793" s="92">
        <f t="shared" si="26"/>
        <v>4</v>
      </c>
      <c r="AM7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3" s="118"/>
      <c r="AO793" s="115" t="str">
        <f t="shared" si="27"/>
        <v>SI</v>
      </c>
      <c r="AP79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793" s="92" t="e" vm="14">
        <f>_xlfn.XLOOKUP(año24[[#This Row],[VALORACION DEL RIESGO RESULTANTE CON CONTROLES (Riesgo residual) - INTERPRETACIÓN DEL RIESGO]], Nivel[Calsificación], Nivel[Imagen])</f>
        <v>#VALUE!</v>
      </c>
    </row>
    <row r="794" spans="2:43" ht="102" x14ac:dyDescent="0.2">
      <c r="B794" s="92">
        <v>785</v>
      </c>
      <c r="C794" s="92">
        <v>2024</v>
      </c>
      <c r="D794" s="92" t="s">
        <v>244</v>
      </c>
      <c r="E794" s="109" t="s">
        <v>183</v>
      </c>
      <c r="F794" s="109" t="s">
        <v>746</v>
      </c>
      <c r="G794" s="109" t="s">
        <v>699</v>
      </c>
      <c r="H794" s="92" t="s">
        <v>748</v>
      </c>
      <c r="I794" s="92" t="s">
        <v>67</v>
      </c>
      <c r="J794" s="92" t="e" vm="18">
        <f>_xlfn.XLOOKUP(año24[[#This Row],[PELIGRO -Tipo]], Tabla12[Calsificación], Tabla12[Imagen])</f>
        <v>#VALUE!</v>
      </c>
      <c r="K794" s="92" t="s">
        <v>100</v>
      </c>
      <c r="L794" s="92" t="s">
        <v>130</v>
      </c>
      <c r="M794" s="112" t="s">
        <v>429</v>
      </c>
      <c r="N794" s="112" t="s">
        <v>250</v>
      </c>
      <c r="O794" s="112">
        <v>2</v>
      </c>
      <c r="P794" s="112">
        <v>0</v>
      </c>
      <c r="Q794" s="112">
        <v>2</v>
      </c>
      <c r="R794" s="112">
        <v>8</v>
      </c>
      <c r="S794" s="92" t="s">
        <v>138</v>
      </c>
      <c r="T794" s="92" t="s">
        <v>273</v>
      </c>
      <c r="U794" s="92" t="s">
        <v>274</v>
      </c>
      <c r="V794" s="113" t="s">
        <v>275</v>
      </c>
      <c r="W794" s="113" t="s">
        <v>53</v>
      </c>
      <c r="X794" s="113" t="s">
        <v>6</v>
      </c>
      <c r="Y794" s="114" t="s">
        <v>40</v>
      </c>
      <c r="Z794" s="92">
        <f>INDEX($AS$3:$AV$6,MATCH($W794,$AR$3:$AR$6,FALSE),MATCH($Y794,AS$7:$AV$7,FALSE))</f>
        <v>6</v>
      </c>
      <c r="AA794" s="92" t="s">
        <v>254</v>
      </c>
      <c r="AB794" s="92" t="s">
        <v>255</v>
      </c>
      <c r="AC794" s="92" t="s">
        <v>255</v>
      </c>
      <c r="AD794" s="113" t="s">
        <v>255</v>
      </c>
      <c r="AE794" s="113" t="s">
        <v>276</v>
      </c>
      <c r="AF794" s="113" t="s">
        <v>258</v>
      </c>
      <c r="AG7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94" s="109" t="s">
        <v>259</v>
      </c>
      <c r="AI794" s="113" t="s">
        <v>53</v>
      </c>
      <c r="AJ794" s="113" t="s">
        <v>6</v>
      </c>
      <c r="AK794" s="114" t="s">
        <v>201</v>
      </c>
      <c r="AL794" s="92">
        <f t="shared" si="26"/>
        <v>4</v>
      </c>
      <c r="AM7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4" s="118"/>
      <c r="AO794" s="115" t="str">
        <f t="shared" si="27"/>
        <v>SI</v>
      </c>
      <c r="AP79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94" s="92" t="e" vm="14">
        <f>_xlfn.XLOOKUP(año24[[#This Row],[VALORACION DEL RIESGO RESULTANTE CON CONTROLES (Riesgo residual) - INTERPRETACIÓN DEL RIESGO]], Nivel[Calsificación], Nivel[Imagen])</f>
        <v>#VALUE!</v>
      </c>
    </row>
    <row r="795" spans="2:43" ht="102" x14ac:dyDescent="0.2">
      <c r="B795" s="92">
        <v>786</v>
      </c>
      <c r="C795" s="92">
        <v>2024</v>
      </c>
      <c r="D795" s="92" t="s">
        <v>244</v>
      </c>
      <c r="E795" s="109" t="s">
        <v>183</v>
      </c>
      <c r="F795" s="109" t="s">
        <v>746</v>
      </c>
      <c r="G795" s="109" t="s">
        <v>699</v>
      </c>
      <c r="H795" s="92" t="s">
        <v>272</v>
      </c>
      <c r="I795" s="92" t="s">
        <v>67</v>
      </c>
      <c r="J795" s="92" t="e" vm="18">
        <f>_xlfn.XLOOKUP(año24[[#This Row],[PELIGRO -Tipo]], Tabla12[Calsificación], Tabla12[Imagen])</f>
        <v>#VALUE!</v>
      </c>
      <c r="K795" s="92" t="s">
        <v>100</v>
      </c>
      <c r="L795" s="92" t="s">
        <v>130</v>
      </c>
      <c r="M795" s="112" t="s">
        <v>429</v>
      </c>
      <c r="N795" s="112" t="s">
        <v>250</v>
      </c>
      <c r="O795" s="112">
        <v>2</v>
      </c>
      <c r="P795" s="112">
        <v>0</v>
      </c>
      <c r="Q795" s="112">
        <v>2</v>
      </c>
      <c r="R795" s="112">
        <v>8</v>
      </c>
      <c r="S795" s="92" t="s">
        <v>138</v>
      </c>
      <c r="T795" s="92" t="s">
        <v>273</v>
      </c>
      <c r="U795" s="92" t="s">
        <v>274</v>
      </c>
      <c r="V795" s="113" t="s">
        <v>275</v>
      </c>
      <c r="W795" s="113" t="s">
        <v>53</v>
      </c>
      <c r="X795" s="113" t="s">
        <v>6</v>
      </c>
      <c r="Y795" s="114" t="s">
        <v>40</v>
      </c>
      <c r="Z795" s="92">
        <f>INDEX($AS$3:$AV$6,MATCH($W795,$AR$3:$AR$6,FALSE),MATCH($Y795,AS$7:$AV$7,FALSE))</f>
        <v>6</v>
      </c>
      <c r="AA795" s="92" t="s">
        <v>254</v>
      </c>
      <c r="AB795" s="92" t="s">
        <v>255</v>
      </c>
      <c r="AC795" s="92" t="s">
        <v>255</v>
      </c>
      <c r="AD795" s="113" t="s">
        <v>255</v>
      </c>
      <c r="AE795" s="113" t="s">
        <v>276</v>
      </c>
      <c r="AF795" s="113" t="s">
        <v>258</v>
      </c>
      <c r="AG7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95" s="109" t="s">
        <v>259</v>
      </c>
      <c r="AI795" s="113" t="s">
        <v>53</v>
      </c>
      <c r="AJ795" s="113" t="s">
        <v>6</v>
      </c>
      <c r="AK795" s="114" t="s">
        <v>201</v>
      </c>
      <c r="AL795" s="92">
        <f t="shared" si="26"/>
        <v>4</v>
      </c>
      <c r="AM7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5" s="118"/>
      <c r="AO795" s="115" t="str">
        <f t="shared" si="27"/>
        <v>SI</v>
      </c>
      <c r="AP79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95" s="92" t="e" vm="14">
        <f>_xlfn.XLOOKUP(año24[[#This Row],[VALORACION DEL RIESGO RESULTANTE CON CONTROLES (Riesgo residual) - INTERPRETACIÓN DEL RIESGO]], Nivel[Calsificación], Nivel[Imagen])</f>
        <v>#VALUE!</v>
      </c>
    </row>
    <row r="796" spans="2:43" ht="102" x14ac:dyDescent="0.2">
      <c r="B796" s="92">
        <v>787</v>
      </c>
      <c r="C796" s="92">
        <v>2024</v>
      </c>
      <c r="D796" s="92" t="s">
        <v>244</v>
      </c>
      <c r="E796" s="109" t="s">
        <v>183</v>
      </c>
      <c r="F796" s="109" t="s">
        <v>749</v>
      </c>
      <c r="G796" s="109" t="s">
        <v>699</v>
      </c>
      <c r="H796" s="92" t="s">
        <v>750</v>
      </c>
      <c r="I796" s="92" t="s">
        <v>67</v>
      </c>
      <c r="J796" s="92" t="e" vm="18">
        <f>_xlfn.XLOOKUP(año24[[#This Row],[PELIGRO -Tipo]], Tabla12[Calsificación], Tabla12[Imagen])</f>
        <v>#VALUE!</v>
      </c>
      <c r="K796" s="92" t="s">
        <v>100</v>
      </c>
      <c r="L796" s="92" t="s">
        <v>130</v>
      </c>
      <c r="M796" s="112" t="s">
        <v>429</v>
      </c>
      <c r="N796" s="112" t="s">
        <v>250</v>
      </c>
      <c r="O796" s="112">
        <v>2</v>
      </c>
      <c r="P796" s="112">
        <v>0</v>
      </c>
      <c r="Q796" s="112">
        <v>2</v>
      </c>
      <c r="R796" s="112">
        <v>8</v>
      </c>
      <c r="S796" s="92" t="s">
        <v>138</v>
      </c>
      <c r="T796" s="92" t="s">
        <v>273</v>
      </c>
      <c r="U796" s="92" t="s">
        <v>274</v>
      </c>
      <c r="V796" s="113" t="s">
        <v>275</v>
      </c>
      <c r="W796" s="113" t="s">
        <v>53</v>
      </c>
      <c r="X796" s="113" t="s">
        <v>6</v>
      </c>
      <c r="Y796" s="114" t="s">
        <v>40</v>
      </c>
      <c r="Z796" s="92">
        <f>INDEX($AS$3:$AV$6,MATCH($W796,$AR$3:$AR$6,FALSE),MATCH($Y796,AS$7:$AV$7,FALSE))</f>
        <v>6</v>
      </c>
      <c r="AA796" s="92" t="s">
        <v>254</v>
      </c>
      <c r="AB796" s="92" t="s">
        <v>255</v>
      </c>
      <c r="AC796" s="92" t="s">
        <v>255</v>
      </c>
      <c r="AD796" s="113" t="s">
        <v>255</v>
      </c>
      <c r="AE796" s="113" t="s">
        <v>276</v>
      </c>
      <c r="AF796" s="113" t="s">
        <v>258</v>
      </c>
      <c r="AG7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96" s="109" t="s">
        <v>259</v>
      </c>
      <c r="AI796" s="113" t="s">
        <v>53</v>
      </c>
      <c r="AJ796" s="113" t="s">
        <v>6</v>
      </c>
      <c r="AK796" s="114" t="s">
        <v>201</v>
      </c>
      <c r="AL796" s="92">
        <f t="shared" si="26"/>
        <v>4</v>
      </c>
      <c r="AM7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6" s="118"/>
      <c r="AO796" s="115" t="str">
        <f t="shared" si="27"/>
        <v>SI</v>
      </c>
      <c r="AP79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96" s="92" t="e" vm="14">
        <f>_xlfn.XLOOKUP(año24[[#This Row],[VALORACION DEL RIESGO RESULTANTE CON CONTROLES (Riesgo residual) - INTERPRETACIÓN DEL RIESGO]], Nivel[Calsificación], Nivel[Imagen])</f>
        <v>#VALUE!</v>
      </c>
    </row>
    <row r="797" spans="2:43" ht="102" x14ac:dyDescent="0.2">
      <c r="B797" s="92">
        <v>788</v>
      </c>
      <c r="C797" s="92">
        <v>2024</v>
      </c>
      <c r="D797" s="92" t="s">
        <v>244</v>
      </c>
      <c r="E797" s="109" t="s">
        <v>183</v>
      </c>
      <c r="F797" s="109" t="s">
        <v>749</v>
      </c>
      <c r="G797" s="109" t="s">
        <v>699</v>
      </c>
      <c r="H797" s="92" t="s">
        <v>272</v>
      </c>
      <c r="I797" s="92" t="s">
        <v>67</v>
      </c>
      <c r="J797" s="92" t="e" vm="18">
        <f>_xlfn.XLOOKUP(año24[[#This Row],[PELIGRO -Tipo]], Tabla12[Calsificación], Tabla12[Imagen])</f>
        <v>#VALUE!</v>
      </c>
      <c r="K797" s="92" t="s">
        <v>100</v>
      </c>
      <c r="L797" s="92" t="s">
        <v>130</v>
      </c>
      <c r="M797" s="112" t="s">
        <v>429</v>
      </c>
      <c r="N797" s="112" t="s">
        <v>250</v>
      </c>
      <c r="O797" s="112">
        <v>2</v>
      </c>
      <c r="P797" s="112">
        <v>0</v>
      </c>
      <c r="Q797" s="112">
        <v>2</v>
      </c>
      <c r="R797" s="112">
        <v>8</v>
      </c>
      <c r="S797" s="92" t="s">
        <v>138</v>
      </c>
      <c r="T797" s="92" t="s">
        <v>273</v>
      </c>
      <c r="U797" s="92" t="s">
        <v>274</v>
      </c>
      <c r="V797" s="113" t="s">
        <v>275</v>
      </c>
      <c r="W797" s="113" t="s">
        <v>53</v>
      </c>
      <c r="X797" s="113" t="s">
        <v>6</v>
      </c>
      <c r="Y797" s="114" t="s">
        <v>40</v>
      </c>
      <c r="Z797" s="92">
        <f>INDEX($AS$3:$AV$6,MATCH($W797,$AR$3:$AR$6,FALSE),MATCH($Y797,AS$7:$AV$7,FALSE))</f>
        <v>6</v>
      </c>
      <c r="AA797" s="92" t="s">
        <v>254</v>
      </c>
      <c r="AB797" s="92" t="s">
        <v>255</v>
      </c>
      <c r="AC797" s="92" t="s">
        <v>255</v>
      </c>
      <c r="AD797" s="113" t="s">
        <v>255</v>
      </c>
      <c r="AE797" s="113" t="s">
        <v>276</v>
      </c>
      <c r="AF797" s="113" t="s">
        <v>258</v>
      </c>
      <c r="AG7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797" s="109" t="s">
        <v>259</v>
      </c>
      <c r="AI797" s="113" t="s">
        <v>53</v>
      </c>
      <c r="AJ797" s="113" t="s">
        <v>6</v>
      </c>
      <c r="AK797" s="114" t="s">
        <v>201</v>
      </c>
      <c r="AL797" s="92">
        <f t="shared" si="26"/>
        <v>4</v>
      </c>
      <c r="AM7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7" s="118"/>
      <c r="AO797" s="115" t="str">
        <f t="shared" si="27"/>
        <v>SI</v>
      </c>
      <c r="AP79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797" s="92" t="e" vm="14">
        <f>_xlfn.XLOOKUP(año24[[#This Row],[VALORACION DEL RIESGO RESULTANTE CON CONTROLES (Riesgo residual) - INTERPRETACIÓN DEL RIESGO]], Nivel[Calsificación], Nivel[Imagen])</f>
        <v>#VALUE!</v>
      </c>
    </row>
    <row r="798" spans="2:43" ht="132.6" x14ac:dyDescent="0.2">
      <c r="B798" s="92">
        <v>789</v>
      </c>
      <c r="C798" s="92">
        <v>2024</v>
      </c>
      <c r="D798" s="92" t="s">
        <v>244</v>
      </c>
      <c r="E798" s="109" t="s">
        <v>183</v>
      </c>
      <c r="F798" s="109" t="s">
        <v>749</v>
      </c>
      <c r="G798" s="109" t="s">
        <v>699</v>
      </c>
      <c r="H798" s="92" t="s">
        <v>278</v>
      </c>
      <c r="I798" s="92" t="s">
        <v>66</v>
      </c>
      <c r="J798" s="92" t="e" vm="19">
        <f>_xlfn.XLOOKUP(año24[[#This Row],[PELIGRO -Tipo]], Tabla12[Calsificación], Tabla12[Imagen])</f>
        <v>#VALUE!</v>
      </c>
      <c r="K798" s="92" t="s">
        <v>121</v>
      </c>
      <c r="L798" s="92" t="s">
        <v>129</v>
      </c>
      <c r="M798" s="112" t="s">
        <v>429</v>
      </c>
      <c r="N798" s="112" t="s">
        <v>250</v>
      </c>
      <c r="O798" s="112">
        <v>2</v>
      </c>
      <c r="P798" s="112">
        <v>0</v>
      </c>
      <c r="Q798" s="112">
        <v>2</v>
      </c>
      <c r="R798" s="112">
        <v>4</v>
      </c>
      <c r="S798" s="92" t="s">
        <v>138</v>
      </c>
      <c r="T798" s="92" t="s">
        <v>255</v>
      </c>
      <c r="U798" s="92" t="s">
        <v>255</v>
      </c>
      <c r="V798" s="113" t="s">
        <v>279</v>
      </c>
      <c r="W798" s="113" t="s">
        <v>53</v>
      </c>
      <c r="X798" s="113" t="s">
        <v>6</v>
      </c>
      <c r="Y798" s="114" t="s">
        <v>40</v>
      </c>
      <c r="Z798" s="92">
        <f>INDEX($AS$3:$AV$6,MATCH($W798,$AR$3:$AR$6,FALSE),MATCH($Y798,AS$7:$AV$7,FALSE))</f>
        <v>6</v>
      </c>
      <c r="AA798" s="92" t="s">
        <v>254</v>
      </c>
      <c r="AB798" s="92" t="s">
        <v>255</v>
      </c>
      <c r="AC798" s="92" t="s">
        <v>255</v>
      </c>
      <c r="AD798" s="113" t="s">
        <v>255</v>
      </c>
      <c r="AE798" s="113" t="s">
        <v>280</v>
      </c>
      <c r="AF798" s="113" t="s">
        <v>258</v>
      </c>
      <c r="AG7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798" s="109" t="s">
        <v>259</v>
      </c>
      <c r="AI798" s="113" t="s">
        <v>53</v>
      </c>
      <c r="AJ798" s="113" t="s">
        <v>6</v>
      </c>
      <c r="AK798" s="114" t="s">
        <v>201</v>
      </c>
      <c r="AL798" s="92">
        <f t="shared" si="26"/>
        <v>4</v>
      </c>
      <c r="AM7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798" s="118"/>
      <c r="AO798" s="115" t="str">
        <f t="shared" si="27"/>
        <v>SI</v>
      </c>
      <c r="AP79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798" s="92" t="e" vm="14">
        <f>_xlfn.XLOOKUP(año24[[#This Row],[VALORACION DEL RIESGO RESULTANTE CON CONTROLES (Riesgo residual) - INTERPRETACIÓN DEL RIESGO]], Nivel[Calsificación], Nivel[Imagen])</f>
        <v>#VALUE!</v>
      </c>
    </row>
    <row r="799" spans="2:43" ht="132.6" x14ac:dyDescent="0.2">
      <c r="B799" s="92">
        <v>790</v>
      </c>
      <c r="C799" s="92">
        <v>2024</v>
      </c>
      <c r="D799" s="92" t="s">
        <v>244</v>
      </c>
      <c r="E799" s="109" t="s">
        <v>183</v>
      </c>
      <c r="F799" s="109" t="s">
        <v>749</v>
      </c>
      <c r="G799" s="109" t="s">
        <v>699</v>
      </c>
      <c r="H799" s="92" t="s">
        <v>751</v>
      </c>
      <c r="I799" s="92" t="s">
        <v>66</v>
      </c>
      <c r="J799" s="92" t="e" vm="19">
        <f>_xlfn.XLOOKUP(año24[[#This Row],[PELIGRO -Tipo]], Tabla12[Calsificación], Tabla12[Imagen])</f>
        <v>#VALUE!</v>
      </c>
      <c r="K799" s="92" t="s">
        <v>99</v>
      </c>
      <c r="L799" s="92" t="s">
        <v>129</v>
      </c>
      <c r="M799" s="112" t="s">
        <v>429</v>
      </c>
      <c r="N799" s="112" t="s">
        <v>250</v>
      </c>
      <c r="O799" s="112">
        <v>2</v>
      </c>
      <c r="P799" s="112">
        <v>0</v>
      </c>
      <c r="Q799" s="112">
        <v>2</v>
      </c>
      <c r="R799" s="112">
        <v>8</v>
      </c>
      <c r="S799" s="92" t="s">
        <v>138</v>
      </c>
      <c r="T799" s="92" t="s">
        <v>346</v>
      </c>
      <c r="U799" s="92" t="s">
        <v>410</v>
      </c>
      <c r="V799" s="113" t="s">
        <v>411</v>
      </c>
      <c r="W799" s="113" t="s">
        <v>53</v>
      </c>
      <c r="X799" s="113" t="s">
        <v>6</v>
      </c>
      <c r="Y799" s="114" t="s">
        <v>40</v>
      </c>
      <c r="Z799" s="92">
        <f>INDEX($AS$3:$AV$6,MATCH($W799,$AR$3:$AR$6,FALSE),MATCH($Y799,AS$7:$AV$7,FALSE))</f>
        <v>6</v>
      </c>
      <c r="AA799" s="92" t="s">
        <v>254</v>
      </c>
      <c r="AB799" s="92" t="s">
        <v>255</v>
      </c>
      <c r="AC799" s="92" t="s">
        <v>255</v>
      </c>
      <c r="AD799" s="113" t="s">
        <v>346</v>
      </c>
      <c r="AE799" s="113" t="s">
        <v>412</v>
      </c>
      <c r="AF799" s="113" t="s">
        <v>258</v>
      </c>
      <c r="AG7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799" s="109" t="s">
        <v>259</v>
      </c>
      <c r="AI799" s="113" t="s">
        <v>54</v>
      </c>
      <c r="AJ799" s="113" t="s">
        <v>6</v>
      </c>
      <c r="AK799" s="114" t="s">
        <v>46</v>
      </c>
      <c r="AL799" s="92">
        <f t="shared" si="26"/>
        <v>1</v>
      </c>
      <c r="AM7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799" s="118"/>
      <c r="AO799" s="115" t="str">
        <f t="shared" si="27"/>
        <v>SI</v>
      </c>
      <c r="AP79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799" s="92" t="e" vm="16">
        <f>_xlfn.XLOOKUP(año24[[#This Row],[VALORACION DEL RIESGO RESULTANTE CON CONTROLES (Riesgo residual) - INTERPRETACIÓN DEL RIESGO]], Nivel[Calsificación], Nivel[Imagen])</f>
        <v>#VALUE!</v>
      </c>
    </row>
    <row r="800" spans="2:43" ht="102" x14ac:dyDescent="0.2">
      <c r="B800" s="92">
        <v>791</v>
      </c>
      <c r="C800" s="92">
        <v>2024</v>
      </c>
      <c r="D800" s="92" t="s">
        <v>244</v>
      </c>
      <c r="E800" s="109" t="s">
        <v>183</v>
      </c>
      <c r="F800" s="109" t="s">
        <v>749</v>
      </c>
      <c r="G800" s="109" t="s">
        <v>699</v>
      </c>
      <c r="H800" s="92" t="s">
        <v>752</v>
      </c>
      <c r="I800" s="92" t="s">
        <v>69</v>
      </c>
      <c r="J800" s="92" t="e" vm="21">
        <f>_xlfn.XLOOKUP(año24[[#This Row],[PELIGRO -Tipo]], Tabla12[Calsificación], Tabla12[Imagen])</f>
        <v>#VALUE!</v>
      </c>
      <c r="K800" s="92" t="s">
        <v>94</v>
      </c>
      <c r="L800" s="92" t="s">
        <v>129</v>
      </c>
      <c r="M800" s="112" t="s">
        <v>429</v>
      </c>
      <c r="N800" s="112" t="s">
        <v>250</v>
      </c>
      <c r="O800" s="112">
        <v>2</v>
      </c>
      <c r="P800" s="112">
        <v>0</v>
      </c>
      <c r="Q800" s="112">
        <v>2</v>
      </c>
      <c r="R800" s="112">
        <v>8</v>
      </c>
      <c r="S800" s="92" t="s">
        <v>138</v>
      </c>
      <c r="T800" s="92"/>
      <c r="U800" s="92" t="s">
        <v>318</v>
      </c>
      <c r="V800" s="113" t="s">
        <v>319</v>
      </c>
      <c r="W800" s="113" t="s">
        <v>52</v>
      </c>
      <c r="X800" s="113" t="s">
        <v>6</v>
      </c>
      <c r="Y800" s="114" t="s">
        <v>40</v>
      </c>
      <c r="Z800" s="92">
        <f>INDEX($AS$3:$AV$6,MATCH($W800,$AR$3:$AR$6,FALSE),MATCH($Y800,AS$7:$AV$7,FALSE))</f>
        <v>9</v>
      </c>
      <c r="AA800" s="92" t="s">
        <v>254</v>
      </c>
      <c r="AB800" s="92" t="s">
        <v>255</v>
      </c>
      <c r="AC800" s="92" t="s">
        <v>255</v>
      </c>
      <c r="AD800" s="113" t="s">
        <v>255</v>
      </c>
      <c r="AE800" s="113" t="s">
        <v>320</v>
      </c>
      <c r="AF800" s="113" t="s">
        <v>258</v>
      </c>
      <c r="AG8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800" s="109" t="s">
        <v>259</v>
      </c>
      <c r="AI800" s="113" t="s">
        <v>53</v>
      </c>
      <c r="AJ800" s="113" t="s">
        <v>6</v>
      </c>
      <c r="AK800" s="114" t="s">
        <v>201</v>
      </c>
      <c r="AL800" s="92">
        <f t="shared" si="26"/>
        <v>4</v>
      </c>
      <c r="AM8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0" s="118"/>
      <c r="AO800" s="115" t="str">
        <f t="shared" si="27"/>
        <v>SI</v>
      </c>
      <c r="AP80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00" s="92" t="e" vm="14">
        <f>_xlfn.XLOOKUP(año24[[#This Row],[VALORACION DEL RIESGO RESULTANTE CON CONTROLES (Riesgo residual) - INTERPRETACIÓN DEL RIESGO]], Nivel[Calsificación], Nivel[Imagen])</f>
        <v>#VALUE!</v>
      </c>
    </row>
    <row r="801" spans="2:43" ht="102" x14ac:dyDescent="0.2">
      <c r="B801" s="92">
        <v>792</v>
      </c>
      <c r="C801" s="92">
        <v>2024</v>
      </c>
      <c r="D801" s="92" t="s">
        <v>244</v>
      </c>
      <c r="E801" s="109" t="s">
        <v>183</v>
      </c>
      <c r="F801" s="109" t="s">
        <v>753</v>
      </c>
      <c r="G801" s="109" t="s">
        <v>699</v>
      </c>
      <c r="H801" s="92" t="s">
        <v>754</v>
      </c>
      <c r="I801" s="92" t="s">
        <v>70</v>
      </c>
      <c r="J801" s="92" t="e" vm="13">
        <f>_xlfn.XLOOKUP(año24[[#This Row],[PELIGRO -Tipo]], Tabla12[Calsificación], Tabla12[Imagen])</f>
        <v>#VALUE!</v>
      </c>
      <c r="K801" s="92" t="s">
        <v>95</v>
      </c>
      <c r="L801" s="92" t="s">
        <v>128</v>
      </c>
      <c r="M801" s="112" t="s">
        <v>429</v>
      </c>
      <c r="N801" s="112" t="s">
        <v>250</v>
      </c>
      <c r="O801" s="112">
        <v>2</v>
      </c>
      <c r="P801" s="112">
        <v>0</v>
      </c>
      <c r="Q801" s="112">
        <v>2</v>
      </c>
      <c r="R801" s="112">
        <v>8</v>
      </c>
      <c r="S801" s="92" t="s">
        <v>138</v>
      </c>
      <c r="T801" s="92" t="s">
        <v>543</v>
      </c>
      <c r="U801" s="92" t="s">
        <v>255</v>
      </c>
      <c r="V801" s="113" t="s">
        <v>755</v>
      </c>
      <c r="W801" s="113" t="s">
        <v>52</v>
      </c>
      <c r="X801" s="113" t="s">
        <v>6</v>
      </c>
      <c r="Y801" s="114" t="s">
        <v>40</v>
      </c>
      <c r="Z801" s="92">
        <f>INDEX($AS$3:$AV$6,MATCH($W801,$AR$3:$AR$6,FALSE),MATCH($Y801,AS$7:$AV$7,FALSE))</f>
        <v>9</v>
      </c>
      <c r="AA801" s="92" t="s">
        <v>254</v>
      </c>
      <c r="AB801" s="92" t="s">
        <v>255</v>
      </c>
      <c r="AC801" s="92" t="s">
        <v>255</v>
      </c>
      <c r="AD801" s="113" t="s">
        <v>756</v>
      </c>
      <c r="AE801" s="113" t="s">
        <v>757</v>
      </c>
      <c r="AF801" s="113" t="s">
        <v>258</v>
      </c>
      <c r="AG8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Escalera en cumplimiento con requerimientos normativos Controles administrativos;  procedimiento de permisos de trabajo
Mantener controles:
Inspección de escalera, certificación en trabajo en altura, certificación de equipos , valoración medicaControles de EPP; Ver matriz de EPP
</v>
      </c>
      <c r="AH801" s="109" t="s">
        <v>259</v>
      </c>
      <c r="AI801" s="113" t="s">
        <v>53</v>
      </c>
      <c r="AJ801" s="113" t="s">
        <v>6</v>
      </c>
      <c r="AK801" s="114" t="s">
        <v>201</v>
      </c>
      <c r="AL801" s="92">
        <f t="shared" si="26"/>
        <v>4</v>
      </c>
      <c r="AM8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1" s="118"/>
      <c r="AO801" s="115" t="str">
        <f t="shared" si="27"/>
        <v>SI</v>
      </c>
      <c r="AP80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01" s="92" t="e" vm="14">
        <f>_xlfn.XLOOKUP(año24[[#This Row],[VALORACION DEL RIESGO RESULTANTE CON CONTROLES (Riesgo residual) - INTERPRETACIÓN DEL RIESGO]], Nivel[Calsificación], Nivel[Imagen])</f>
        <v>#VALUE!</v>
      </c>
    </row>
    <row r="802" spans="2:43" ht="132.6" x14ac:dyDescent="0.2">
      <c r="B802" s="92">
        <v>793</v>
      </c>
      <c r="C802" s="92">
        <v>2024</v>
      </c>
      <c r="D802" s="92" t="s">
        <v>244</v>
      </c>
      <c r="E802" s="109" t="s">
        <v>183</v>
      </c>
      <c r="F802" s="109" t="s">
        <v>753</v>
      </c>
      <c r="G802" s="109" t="s">
        <v>699</v>
      </c>
      <c r="H802" s="92" t="s">
        <v>288</v>
      </c>
      <c r="I802" s="92" t="s">
        <v>70</v>
      </c>
      <c r="J802" s="92" t="e" vm="13">
        <f>_xlfn.XLOOKUP(año24[[#This Row],[PELIGRO -Tipo]], Tabla12[Calsificación], Tabla12[Imagen])</f>
        <v>#VALUE!</v>
      </c>
      <c r="K802" s="92" t="s">
        <v>103</v>
      </c>
      <c r="L802" s="92" t="s">
        <v>128</v>
      </c>
      <c r="M802" s="112" t="s">
        <v>429</v>
      </c>
      <c r="N802" s="112" t="s">
        <v>250</v>
      </c>
      <c r="O802" s="112">
        <v>2</v>
      </c>
      <c r="P802" s="112">
        <v>0</v>
      </c>
      <c r="Q802" s="112">
        <v>2</v>
      </c>
      <c r="R802" s="112">
        <v>1</v>
      </c>
      <c r="S802" s="92" t="s">
        <v>138</v>
      </c>
      <c r="T802" s="92" t="s">
        <v>289</v>
      </c>
      <c r="U802" s="92" t="s">
        <v>290</v>
      </c>
      <c r="V802" s="113" t="s">
        <v>291</v>
      </c>
      <c r="W802" s="113" t="s">
        <v>51</v>
      </c>
      <c r="X802" s="113" t="s">
        <v>6</v>
      </c>
      <c r="Y802" s="114" t="s">
        <v>201</v>
      </c>
      <c r="Z802" s="92">
        <f>INDEX($AS$3:$AV$6,MATCH($W802,$AR$3:$AR$6,FALSE),MATCH($Y802,AS$7:$AV$7,FALSE))</f>
        <v>8</v>
      </c>
      <c r="AA802" s="92" t="s">
        <v>254</v>
      </c>
      <c r="AB802" s="92" t="s">
        <v>255</v>
      </c>
      <c r="AC802" s="92" t="s">
        <v>255</v>
      </c>
      <c r="AD802" s="113" t="s">
        <v>255</v>
      </c>
      <c r="AE802" s="113" t="s">
        <v>292</v>
      </c>
      <c r="AF802" s="113" t="s">
        <v>258</v>
      </c>
      <c r="AG8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02" s="109" t="s">
        <v>259</v>
      </c>
      <c r="AI802" s="113" t="s">
        <v>51</v>
      </c>
      <c r="AJ802" s="113" t="s">
        <v>6</v>
      </c>
      <c r="AK802" s="114" t="s">
        <v>46</v>
      </c>
      <c r="AL802" s="92">
        <f t="shared" si="26"/>
        <v>4</v>
      </c>
      <c r="AM8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2" s="118"/>
      <c r="AO802" s="115" t="str">
        <f t="shared" si="27"/>
        <v>SI</v>
      </c>
      <c r="AP80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02" s="92" t="e" vm="14">
        <f>_xlfn.XLOOKUP(año24[[#This Row],[VALORACION DEL RIESGO RESULTANTE CON CONTROLES (Riesgo residual) - INTERPRETACIÓN DEL RIESGO]], Nivel[Calsificación], Nivel[Imagen])</f>
        <v>#VALUE!</v>
      </c>
    </row>
    <row r="803" spans="2:43" ht="132.6" x14ac:dyDescent="0.2">
      <c r="B803" s="92">
        <v>794</v>
      </c>
      <c r="C803" s="92">
        <v>2024</v>
      </c>
      <c r="D803" s="92" t="s">
        <v>244</v>
      </c>
      <c r="E803" s="109" t="s">
        <v>183</v>
      </c>
      <c r="F803" s="109" t="s">
        <v>753</v>
      </c>
      <c r="G803" s="109" t="s">
        <v>699</v>
      </c>
      <c r="H803" s="92" t="s">
        <v>278</v>
      </c>
      <c r="I803" s="92" t="s">
        <v>66</v>
      </c>
      <c r="J803" s="92" t="e" vm="19">
        <f>_xlfn.XLOOKUP(año24[[#This Row],[PELIGRO -Tipo]], Tabla12[Calsificación], Tabla12[Imagen])</f>
        <v>#VALUE!</v>
      </c>
      <c r="K803" s="92" t="s">
        <v>121</v>
      </c>
      <c r="L803" s="92" t="s">
        <v>129</v>
      </c>
      <c r="M803" s="112" t="s">
        <v>429</v>
      </c>
      <c r="N803" s="112" t="s">
        <v>250</v>
      </c>
      <c r="O803" s="112">
        <v>2</v>
      </c>
      <c r="P803" s="112">
        <v>0</v>
      </c>
      <c r="Q803" s="112">
        <v>2</v>
      </c>
      <c r="R803" s="112">
        <v>4</v>
      </c>
      <c r="S803" s="92" t="s">
        <v>138</v>
      </c>
      <c r="T803" s="92" t="s">
        <v>255</v>
      </c>
      <c r="U803" s="92" t="s">
        <v>255</v>
      </c>
      <c r="V803" s="113" t="s">
        <v>279</v>
      </c>
      <c r="W803" s="113" t="s">
        <v>53</v>
      </c>
      <c r="X803" s="113" t="s">
        <v>6</v>
      </c>
      <c r="Y803" s="114" t="s">
        <v>40</v>
      </c>
      <c r="Z803" s="92">
        <f>INDEX($AS$3:$AV$6,MATCH($W803,$AR$3:$AR$6,FALSE),MATCH($Y803,AS$7:$AV$7,FALSE))</f>
        <v>6</v>
      </c>
      <c r="AA803" s="92" t="s">
        <v>254</v>
      </c>
      <c r="AB803" s="92" t="s">
        <v>255</v>
      </c>
      <c r="AC803" s="92" t="s">
        <v>255</v>
      </c>
      <c r="AD803" s="113" t="s">
        <v>255</v>
      </c>
      <c r="AE803" s="113" t="s">
        <v>280</v>
      </c>
      <c r="AF803" s="113" t="s">
        <v>258</v>
      </c>
      <c r="AG8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803" s="109" t="s">
        <v>259</v>
      </c>
      <c r="AI803" s="113" t="s">
        <v>53</v>
      </c>
      <c r="AJ803" s="113" t="s">
        <v>6</v>
      </c>
      <c r="AK803" s="114" t="s">
        <v>201</v>
      </c>
      <c r="AL803" s="92">
        <f t="shared" si="26"/>
        <v>4</v>
      </c>
      <c r="AM8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3" s="118"/>
      <c r="AO803" s="115" t="str">
        <f t="shared" si="27"/>
        <v>SI</v>
      </c>
      <c r="AP80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03" s="92" t="e" vm="14">
        <f>_xlfn.XLOOKUP(año24[[#This Row],[VALORACION DEL RIESGO RESULTANTE CON CONTROLES (Riesgo residual) - INTERPRETACIÓN DEL RIESGO]], Nivel[Calsificación], Nivel[Imagen])</f>
        <v>#VALUE!</v>
      </c>
    </row>
    <row r="804" spans="2:43" ht="132.6" x14ac:dyDescent="0.2">
      <c r="B804" s="92">
        <v>795</v>
      </c>
      <c r="C804" s="92">
        <v>2024</v>
      </c>
      <c r="D804" s="92" t="s">
        <v>244</v>
      </c>
      <c r="E804" s="109" t="s">
        <v>183</v>
      </c>
      <c r="F804" s="109" t="s">
        <v>753</v>
      </c>
      <c r="G804" s="109" t="s">
        <v>699</v>
      </c>
      <c r="H804" s="92" t="s">
        <v>758</v>
      </c>
      <c r="I804" s="92" t="s">
        <v>66</v>
      </c>
      <c r="J804" s="92" t="e" vm="19">
        <f>_xlfn.XLOOKUP(año24[[#This Row],[PELIGRO -Tipo]], Tabla12[Calsificación], Tabla12[Imagen])</f>
        <v>#VALUE!</v>
      </c>
      <c r="K804" s="92" t="s">
        <v>99</v>
      </c>
      <c r="L804" s="92" t="s">
        <v>128</v>
      </c>
      <c r="M804" s="112" t="s">
        <v>429</v>
      </c>
      <c r="N804" s="112" t="s">
        <v>250</v>
      </c>
      <c r="O804" s="112">
        <v>2</v>
      </c>
      <c r="P804" s="112">
        <v>0</v>
      </c>
      <c r="Q804" s="112">
        <v>2</v>
      </c>
      <c r="R804" s="112">
        <v>1</v>
      </c>
      <c r="S804" s="92" t="s">
        <v>138</v>
      </c>
      <c r="T804" s="92" t="s">
        <v>346</v>
      </c>
      <c r="U804" s="92" t="s">
        <v>410</v>
      </c>
      <c r="V804" s="113" t="s">
        <v>411</v>
      </c>
      <c r="W804" s="113" t="s">
        <v>53</v>
      </c>
      <c r="X804" s="113" t="s">
        <v>6</v>
      </c>
      <c r="Y804" s="114" t="s">
        <v>40</v>
      </c>
      <c r="Z804" s="92">
        <f>INDEX($AS$3:$AV$6,MATCH($W804,$AR$3:$AR$6,FALSE),MATCH($Y804,AS$7:$AV$7,FALSE))</f>
        <v>6</v>
      </c>
      <c r="AA804" s="92" t="s">
        <v>254</v>
      </c>
      <c r="AB804" s="92" t="s">
        <v>255</v>
      </c>
      <c r="AC804" s="92" t="s">
        <v>255</v>
      </c>
      <c r="AD804" s="113" t="s">
        <v>346</v>
      </c>
      <c r="AE804" s="113" t="s">
        <v>412</v>
      </c>
      <c r="AF804" s="113" t="s">
        <v>258</v>
      </c>
      <c r="AG8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804" s="109" t="s">
        <v>259</v>
      </c>
      <c r="AI804" s="113" t="s">
        <v>53</v>
      </c>
      <c r="AJ804" s="113" t="s">
        <v>6</v>
      </c>
      <c r="AK804" s="114" t="s">
        <v>201</v>
      </c>
      <c r="AL804" s="92">
        <f t="shared" si="26"/>
        <v>4</v>
      </c>
      <c r="AM8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4" s="118"/>
      <c r="AO804" s="115" t="str">
        <f t="shared" si="27"/>
        <v>SI</v>
      </c>
      <c r="AP80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04" s="92" t="e" vm="14">
        <f>_xlfn.XLOOKUP(año24[[#This Row],[VALORACION DEL RIESGO RESULTANTE CON CONTROLES (Riesgo residual) - INTERPRETACIÓN DEL RIESGO]], Nivel[Calsificación], Nivel[Imagen])</f>
        <v>#VALUE!</v>
      </c>
    </row>
    <row r="805" spans="2:43" ht="102" x14ac:dyDescent="0.2">
      <c r="B805" s="92">
        <v>796</v>
      </c>
      <c r="C805" s="92">
        <v>2024</v>
      </c>
      <c r="D805" s="92" t="s">
        <v>244</v>
      </c>
      <c r="E805" s="109" t="s">
        <v>183</v>
      </c>
      <c r="F805" s="109" t="s">
        <v>753</v>
      </c>
      <c r="G805" s="109" t="s">
        <v>699</v>
      </c>
      <c r="H805" s="92" t="s">
        <v>272</v>
      </c>
      <c r="I805" s="92" t="s">
        <v>67</v>
      </c>
      <c r="J805" s="92" t="e" vm="18">
        <f>_xlfn.XLOOKUP(año24[[#This Row],[PELIGRO -Tipo]], Tabla12[Calsificación], Tabla12[Imagen])</f>
        <v>#VALUE!</v>
      </c>
      <c r="K805" s="92" t="s">
        <v>100</v>
      </c>
      <c r="L805" s="92" t="s">
        <v>130</v>
      </c>
      <c r="M805" s="112" t="s">
        <v>429</v>
      </c>
      <c r="N805" s="112" t="s">
        <v>250</v>
      </c>
      <c r="O805" s="112">
        <v>2</v>
      </c>
      <c r="P805" s="112">
        <v>0</v>
      </c>
      <c r="Q805" s="112">
        <v>2</v>
      </c>
      <c r="R805" s="112">
        <v>8</v>
      </c>
      <c r="S805" s="92" t="s">
        <v>138</v>
      </c>
      <c r="T805" s="92" t="s">
        <v>273</v>
      </c>
      <c r="U805" s="92" t="s">
        <v>274</v>
      </c>
      <c r="V805" s="113" t="s">
        <v>275</v>
      </c>
      <c r="W805" s="113" t="s">
        <v>53</v>
      </c>
      <c r="X805" s="113" t="s">
        <v>6</v>
      </c>
      <c r="Y805" s="114" t="s">
        <v>40</v>
      </c>
      <c r="Z805" s="92">
        <f>INDEX($AS$3:$AV$6,MATCH($W805,$AR$3:$AR$6,FALSE),MATCH($Y805,AS$7:$AV$7,FALSE))</f>
        <v>6</v>
      </c>
      <c r="AA805" s="92" t="s">
        <v>254</v>
      </c>
      <c r="AB805" s="92" t="s">
        <v>255</v>
      </c>
      <c r="AC805" s="92" t="s">
        <v>255</v>
      </c>
      <c r="AD805" s="113" t="s">
        <v>255</v>
      </c>
      <c r="AE805" s="113" t="s">
        <v>276</v>
      </c>
      <c r="AF805" s="113" t="s">
        <v>258</v>
      </c>
      <c r="AG8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05" s="109" t="s">
        <v>259</v>
      </c>
      <c r="AI805" s="113" t="s">
        <v>53</v>
      </c>
      <c r="AJ805" s="113" t="s">
        <v>6</v>
      </c>
      <c r="AK805" s="114" t="s">
        <v>201</v>
      </c>
      <c r="AL805" s="92">
        <f t="shared" si="26"/>
        <v>4</v>
      </c>
      <c r="AM8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5" s="118"/>
      <c r="AO805" s="115" t="str">
        <f t="shared" si="27"/>
        <v>SI</v>
      </c>
      <c r="AP80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05" s="92" t="e" vm="14">
        <f>_xlfn.XLOOKUP(año24[[#This Row],[VALORACION DEL RIESGO RESULTANTE CON CONTROLES (Riesgo residual) - INTERPRETACIÓN DEL RIESGO]], Nivel[Calsificación], Nivel[Imagen])</f>
        <v>#VALUE!</v>
      </c>
    </row>
    <row r="806" spans="2:43" ht="102" x14ac:dyDescent="0.2">
      <c r="B806" s="92">
        <v>797</v>
      </c>
      <c r="C806" s="92">
        <v>2024</v>
      </c>
      <c r="D806" s="92" t="s">
        <v>244</v>
      </c>
      <c r="E806" s="109" t="s">
        <v>183</v>
      </c>
      <c r="F806" s="109" t="s">
        <v>753</v>
      </c>
      <c r="G806" s="109" t="s">
        <v>699</v>
      </c>
      <c r="H806" s="92" t="s">
        <v>759</v>
      </c>
      <c r="I806" s="92" t="s">
        <v>67</v>
      </c>
      <c r="J806" s="92" t="e" vm="18">
        <f>_xlfn.XLOOKUP(año24[[#This Row],[PELIGRO -Tipo]], Tabla12[Calsificación], Tabla12[Imagen])</f>
        <v>#VALUE!</v>
      </c>
      <c r="K806" s="92" t="s">
        <v>100</v>
      </c>
      <c r="L806" s="92" t="s">
        <v>130</v>
      </c>
      <c r="M806" s="112" t="s">
        <v>429</v>
      </c>
      <c r="N806" s="112" t="s">
        <v>250</v>
      </c>
      <c r="O806" s="112">
        <v>2</v>
      </c>
      <c r="P806" s="112">
        <v>0</v>
      </c>
      <c r="Q806" s="112">
        <v>2</v>
      </c>
      <c r="R806" s="112">
        <v>8</v>
      </c>
      <c r="S806" s="92" t="s">
        <v>138</v>
      </c>
      <c r="T806" s="92" t="s">
        <v>273</v>
      </c>
      <c r="U806" s="92" t="s">
        <v>274</v>
      </c>
      <c r="V806" s="113" t="s">
        <v>275</v>
      </c>
      <c r="W806" s="113" t="s">
        <v>53</v>
      </c>
      <c r="X806" s="113" t="s">
        <v>6</v>
      </c>
      <c r="Y806" s="114" t="s">
        <v>40</v>
      </c>
      <c r="Z806" s="92">
        <f>INDEX($AS$3:$AV$6,MATCH($W806,$AR$3:$AR$6,FALSE),MATCH($Y806,AS$7:$AV$7,FALSE))</f>
        <v>6</v>
      </c>
      <c r="AA806" s="92" t="s">
        <v>254</v>
      </c>
      <c r="AB806" s="92" t="s">
        <v>255</v>
      </c>
      <c r="AC806" s="92" t="s">
        <v>255</v>
      </c>
      <c r="AD806" s="113" t="s">
        <v>255</v>
      </c>
      <c r="AE806" s="113" t="s">
        <v>276</v>
      </c>
      <c r="AF806" s="113" t="s">
        <v>258</v>
      </c>
      <c r="AG8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06" s="109" t="s">
        <v>259</v>
      </c>
      <c r="AI806" s="113" t="s">
        <v>53</v>
      </c>
      <c r="AJ806" s="113" t="s">
        <v>6</v>
      </c>
      <c r="AK806" s="114" t="s">
        <v>201</v>
      </c>
      <c r="AL806" s="92">
        <f t="shared" si="26"/>
        <v>4</v>
      </c>
      <c r="AM8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6" s="118"/>
      <c r="AO806" s="115" t="str">
        <f t="shared" si="27"/>
        <v>SI</v>
      </c>
      <c r="AP80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06" s="92" t="e" vm="14">
        <f>_xlfn.XLOOKUP(año24[[#This Row],[VALORACION DEL RIESGO RESULTANTE CON CONTROLES (Riesgo residual) - INTERPRETACIÓN DEL RIESGO]], Nivel[Calsificación], Nivel[Imagen])</f>
        <v>#VALUE!</v>
      </c>
    </row>
    <row r="807" spans="2:43" ht="81.599999999999994" x14ac:dyDescent="0.2">
      <c r="B807" s="92">
        <v>798</v>
      </c>
      <c r="C807" s="92">
        <v>2024</v>
      </c>
      <c r="D807" s="92" t="s">
        <v>244</v>
      </c>
      <c r="E807" s="109" t="s">
        <v>183</v>
      </c>
      <c r="F807" s="109" t="s">
        <v>753</v>
      </c>
      <c r="G807" s="109" t="s">
        <v>699</v>
      </c>
      <c r="H807" s="92" t="s">
        <v>277</v>
      </c>
      <c r="I807" s="92" t="s">
        <v>68</v>
      </c>
      <c r="J807" s="92" t="e" vm="17">
        <f>_xlfn.XLOOKUP(año24[[#This Row],[PELIGRO -Tipo]], Tabla12[Calsificación], Tabla12[Imagen])</f>
        <v>#VALUE!</v>
      </c>
      <c r="K807" s="92" t="s">
        <v>85</v>
      </c>
      <c r="L807" s="92" t="s">
        <v>129</v>
      </c>
      <c r="M807" s="112" t="s">
        <v>429</v>
      </c>
      <c r="N807" s="112" t="s">
        <v>250</v>
      </c>
      <c r="O807" s="112">
        <v>2</v>
      </c>
      <c r="P807" s="112">
        <v>0</v>
      </c>
      <c r="Q807" s="112">
        <v>2</v>
      </c>
      <c r="R807" s="112">
        <v>8</v>
      </c>
      <c r="S807" s="92" t="s">
        <v>138</v>
      </c>
      <c r="T807" s="92" t="s">
        <v>267</v>
      </c>
      <c r="U807" s="92" t="s">
        <v>268</v>
      </c>
      <c r="V807" s="113" t="s">
        <v>269</v>
      </c>
      <c r="W807" s="113" t="s">
        <v>53</v>
      </c>
      <c r="X807" s="113" t="s">
        <v>6</v>
      </c>
      <c r="Y807" s="114" t="s">
        <v>201</v>
      </c>
      <c r="Z807" s="92">
        <f>INDEX($AS$3:$AV$6,MATCH($W807,$AR$3:$AR$6,FALSE),MATCH($Y807,AS$7:$AV$7,FALSE))</f>
        <v>4</v>
      </c>
      <c r="AA807" s="92" t="s">
        <v>254</v>
      </c>
      <c r="AB807" s="92" t="s">
        <v>255</v>
      </c>
      <c r="AC807" s="92" t="s">
        <v>255</v>
      </c>
      <c r="AD807" s="113" t="s">
        <v>255</v>
      </c>
      <c r="AE807" s="113" t="s">
        <v>270</v>
      </c>
      <c r="AF807" s="113" t="s">
        <v>255</v>
      </c>
      <c r="AG8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07" s="109" t="s">
        <v>259</v>
      </c>
      <c r="AI807" s="113" t="s">
        <v>54</v>
      </c>
      <c r="AJ807" s="113" t="s">
        <v>6</v>
      </c>
      <c r="AK807" s="114" t="s">
        <v>201</v>
      </c>
      <c r="AL807" s="92">
        <f t="shared" si="26"/>
        <v>2</v>
      </c>
      <c r="AM8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07" s="118"/>
      <c r="AO807" s="115" t="str">
        <f t="shared" si="27"/>
        <v>SI</v>
      </c>
      <c r="AP80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07" s="92" t="e" vm="16">
        <f>_xlfn.XLOOKUP(año24[[#This Row],[VALORACION DEL RIESGO RESULTANTE CON CONTROLES (Riesgo residual) - INTERPRETACIÓN DEL RIESGO]], Nivel[Calsificación], Nivel[Imagen])</f>
        <v>#VALUE!</v>
      </c>
    </row>
    <row r="808" spans="2:43" ht="102" x14ac:dyDescent="0.2">
      <c r="B808" s="92">
        <v>799</v>
      </c>
      <c r="C808" s="92">
        <v>2024</v>
      </c>
      <c r="D808" s="92" t="s">
        <v>244</v>
      </c>
      <c r="E808" s="109" t="s">
        <v>183</v>
      </c>
      <c r="F808" s="109" t="s">
        <v>753</v>
      </c>
      <c r="G808" s="109" t="s">
        <v>699</v>
      </c>
      <c r="H808" s="92" t="s">
        <v>759</v>
      </c>
      <c r="I808" s="92" t="s">
        <v>67</v>
      </c>
      <c r="J808" s="92" t="e" vm="18">
        <f>_xlfn.XLOOKUP(año24[[#This Row],[PELIGRO -Tipo]], Tabla12[Calsificación], Tabla12[Imagen])</f>
        <v>#VALUE!</v>
      </c>
      <c r="K808" s="92" t="s">
        <v>108</v>
      </c>
      <c r="L808" s="92" t="s">
        <v>130</v>
      </c>
      <c r="M808" s="112" t="s">
        <v>429</v>
      </c>
      <c r="N808" s="112" t="s">
        <v>250</v>
      </c>
      <c r="O808" s="112">
        <v>2</v>
      </c>
      <c r="P808" s="112">
        <v>0</v>
      </c>
      <c r="Q808" s="112">
        <v>2</v>
      </c>
      <c r="R808" s="112">
        <v>8</v>
      </c>
      <c r="S808" s="92" t="s">
        <v>138</v>
      </c>
      <c r="T808" s="92" t="s">
        <v>273</v>
      </c>
      <c r="U808" s="92" t="s">
        <v>274</v>
      </c>
      <c r="V808" s="113" t="s">
        <v>275</v>
      </c>
      <c r="W808" s="113" t="s">
        <v>53</v>
      </c>
      <c r="X808" s="113" t="s">
        <v>6</v>
      </c>
      <c r="Y808" s="114" t="s">
        <v>40</v>
      </c>
      <c r="Z808" s="92">
        <f>INDEX($AS$3:$AV$6,MATCH($W808,$AR$3:$AR$6,FALSE),MATCH($Y808,AS$7:$AV$7,FALSE))</f>
        <v>6</v>
      </c>
      <c r="AA808" s="92" t="s">
        <v>254</v>
      </c>
      <c r="AB808" s="92" t="s">
        <v>255</v>
      </c>
      <c r="AC808" s="92" t="s">
        <v>255</v>
      </c>
      <c r="AD808" s="113" t="s">
        <v>255</v>
      </c>
      <c r="AE808" s="113" t="s">
        <v>276</v>
      </c>
      <c r="AF808" s="113" t="s">
        <v>258</v>
      </c>
      <c r="AG8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08" s="109" t="s">
        <v>259</v>
      </c>
      <c r="AI808" s="113" t="s">
        <v>53</v>
      </c>
      <c r="AJ808" s="113" t="s">
        <v>6</v>
      </c>
      <c r="AK808" s="114" t="s">
        <v>201</v>
      </c>
      <c r="AL808" s="92">
        <f t="shared" si="26"/>
        <v>4</v>
      </c>
      <c r="AM8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8" s="118"/>
      <c r="AO808" s="115" t="str">
        <f t="shared" si="27"/>
        <v>SI</v>
      </c>
      <c r="AP80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08" s="92" t="e" vm="14">
        <f>_xlfn.XLOOKUP(año24[[#This Row],[VALORACION DEL RIESGO RESULTANTE CON CONTROLES (Riesgo residual) - INTERPRETACIÓN DEL RIESGO]], Nivel[Calsificación], Nivel[Imagen])</f>
        <v>#VALUE!</v>
      </c>
    </row>
    <row r="809" spans="2:43" ht="91.8" x14ac:dyDescent="0.2">
      <c r="B809" s="92">
        <v>800</v>
      </c>
      <c r="C809" s="92">
        <v>2024</v>
      </c>
      <c r="D809" s="92" t="s">
        <v>244</v>
      </c>
      <c r="E809" s="109" t="s">
        <v>183</v>
      </c>
      <c r="F809" s="109" t="s">
        <v>753</v>
      </c>
      <c r="G809" s="109" t="s">
        <v>699</v>
      </c>
      <c r="H809" s="92" t="s">
        <v>285</v>
      </c>
      <c r="I809" s="92" t="s">
        <v>65</v>
      </c>
      <c r="J809" s="92" t="e" vm="20">
        <f>_xlfn.XLOOKUP(año24[[#This Row],[PELIGRO -Tipo]], Tabla12[Calsificación], Tabla12[Imagen])</f>
        <v>#VALUE!</v>
      </c>
      <c r="K809" s="92" t="s">
        <v>74</v>
      </c>
      <c r="L809" s="92" t="s">
        <v>129</v>
      </c>
      <c r="M809" s="112" t="s">
        <v>429</v>
      </c>
      <c r="N809" s="112" t="s">
        <v>250</v>
      </c>
      <c r="O809" s="112">
        <v>2</v>
      </c>
      <c r="P809" s="112">
        <v>0</v>
      </c>
      <c r="Q809" s="112">
        <v>2</v>
      </c>
      <c r="R809" s="112">
        <v>8</v>
      </c>
      <c r="S809" s="92" t="s">
        <v>138</v>
      </c>
      <c r="T809" s="92"/>
      <c r="U809" s="92"/>
      <c r="V809" s="113" t="s">
        <v>286</v>
      </c>
      <c r="W809" s="113" t="s">
        <v>53</v>
      </c>
      <c r="X809" s="113" t="s">
        <v>6</v>
      </c>
      <c r="Y809" s="114" t="s">
        <v>40</v>
      </c>
      <c r="Z809" s="92">
        <f>INDEX($AS$3:$AV$6,MATCH($W809,$AR$3:$AR$6,FALSE),MATCH($Y809,AS$7:$AV$7,FALSE))</f>
        <v>6</v>
      </c>
      <c r="AA809" s="92" t="s">
        <v>254</v>
      </c>
      <c r="AB809" s="92" t="s">
        <v>255</v>
      </c>
      <c r="AC809" s="92" t="s">
        <v>255</v>
      </c>
      <c r="AD809" s="113"/>
      <c r="AE809" s="113" t="s">
        <v>287</v>
      </c>
      <c r="AF809" s="113" t="s">
        <v>258</v>
      </c>
      <c r="AG8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09" s="109" t="s">
        <v>259</v>
      </c>
      <c r="AI809" s="113" t="s">
        <v>53</v>
      </c>
      <c r="AJ809" s="113" t="s">
        <v>6</v>
      </c>
      <c r="AK809" s="114" t="s">
        <v>201</v>
      </c>
      <c r="AL809" s="92">
        <f t="shared" si="26"/>
        <v>4</v>
      </c>
      <c r="AM8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09" s="118"/>
      <c r="AO809" s="115" t="str">
        <f t="shared" si="27"/>
        <v>SI</v>
      </c>
      <c r="AP80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09" s="92" t="e" vm="14">
        <f>_xlfn.XLOOKUP(año24[[#This Row],[VALORACION DEL RIESGO RESULTANTE CON CONTROLES (Riesgo residual) - INTERPRETACIÓN DEL RIESGO]], Nivel[Calsificación], Nivel[Imagen])</f>
        <v>#VALUE!</v>
      </c>
    </row>
    <row r="810" spans="2:43" ht="81.599999999999994" x14ac:dyDescent="0.2">
      <c r="B810" s="92">
        <v>801</v>
      </c>
      <c r="C810" s="92">
        <v>2024</v>
      </c>
      <c r="D810" s="92" t="s">
        <v>244</v>
      </c>
      <c r="E810" s="109" t="s">
        <v>183</v>
      </c>
      <c r="F810" s="109" t="s">
        <v>753</v>
      </c>
      <c r="G810" s="109" t="s">
        <v>699</v>
      </c>
      <c r="H810" s="92" t="s">
        <v>266</v>
      </c>
      <c r="I810" s="92" t="s">
        <v>68</v>
      </c>
      <c r="J810" s="92" t="e" vm="17">
        <f>_xlfn.XLOOKUP(año24[[#This Row],[PELIGRO -Tipo]], Tabla12[Calsificación], Tabla12[Imagen])</f>
        <v>#VALUE!</v>
      </c>
      <c r="K810" s="92" t="s">
        <v>101</v>
      </c>
      <c r="L810" s="92" t="s">
        <v>129</v>
      </c>
      <c r="M810" s="112" t="s">
        <v>429</v>
      </c>
      <c r="N810" s="112" t="s">
        <v>250</v>
      </c>
      <c r="O810" s="112">
        <v>2</v>
      </c>
      <c r="P810" s="112">
        <v>0</v>
      </c>
      <c r="Q810" s="112">
        <v>2</v>
      </c>
      <c r="R810" s="112">
        <v>8</v>
      </c>
      <c r="S810" s="92" t="s">
        <v>138</v>
      </c>
      <c r="T810" s="92" t="s">
        <v>267</v>
      </c>
      <c r="U810" s="92" t="s">
        <v>268</v>
      </c>
      <c r="V810" s="113" t="s">
        <v>269</v>
      </c>
      <c r="W810" s="113" t="s">
        <v>53</v>
      </c>
      <c r="X810" s="113" t="s">
        <v>6</v>
      </c>
      <c r="Y810" s="114" t="s">
        <v>201</v>
      </c>
      <c r="Z810" s="92">
        <f>INDEX($AS$3:$AV$6,MATCH($W810,$AR$3:$AR$6,FALSE),MATCH($Y810,AS$7:$AV$7,FALSE))</f>
        <v>4</v>
      </c>
      <c r="AA810" s="92" t="s">
        <v>254</v>
      </c>
      <c r="AB810" s="92" t="s">
        <v>255</v>
      </c>
      <c r="AC810" s="92" t="s">
        <v>255</v>
      </c>
      <c r="AD810" s="113" t="s">
        <v>255</v>
      </c>
      <c r="AE810" s="113" t="s">
        <v>270</v>
      </c>
      <c r="AF810" s="113" t="s">
        <v>255</v>
      </c>
      <c r="AG8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10" s="109" t="s">
        <v>259</v>
      </c>
      <c r="AI810" s="113" t="s">
        <v>54</v>
      </c>
      <c r="AJ810" s="113" t="s">
        <v>6</v>
      </c>
      <c r="AK810" s="114" t="s">
        <v>201</v>
      </c>
      <c r="AL810" s="92">
        <f t="shared" si="26"/>
        <v>2</v>
      </c>
      <c r="AM8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10" s="118"/>
      <c r="AO810" s="115" t="str">
        <f t="shared" si="27"/>
        <v>SI</v>
      </c>
      <c r="AP81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10" s="92" t="e" vm="16">
        <f>_xlfn.XLOOKUP(año24[[#This Row],[VALORACION DEL RIESGO RESULTANTE CON CONTROLES (Riesgo residual) - INTERPRETACIÓN DEL RIESGO]], Nivel[Calsificación], Nivel[Imagen])</f>
        <v>#VALUE!</v>
      </c>
    </row>
    <row r="811" spans="2:43" ht="81.599999999999994" x14ac:dyDescent="0.2">
      <c r="B811" s="92">
        <v>802</v>
      </c>
      <c r="C811" s="92">
        <v>2024</v>
      </c>
      <c r="D811" s="92" t="s">
        <v>244</v>
      </c>
      <c r="E811" s="109" t="s">
        <v>183</v>
      </c>
      <c r="F811" s="109" t="s">
        <v>753</v>
      </c>
      <c r="G811" s="109" t="s">
        <v>699</v>
      </c>
      <c r="H811" s="92" t="s">
        <v>271</v>
      </c>
      <c r="I811" s="92" t="s">
        <v>68</v>
      </c>
      <c r="J811" s="92" t="e" vm="17">
        <f>_xlfn.XLOOKUP(año24[[#This Row],[PELIGRO -Tipo]], Tabla12[Calsificación], Tabla12[Imagen])</f>
        <v>#VALUE!</v>
      </c>
      <c r="K811" s="92" t="s">
        <v>93</v>
      </c>
      <c r="L811" s="92" t="s">
        <v>129</v>
      </c>
      <c r="M811" s="112" t="s">
        <v>429</v>
      </c>
      <c r="N811" s="112" t="s">
        <v>250</v>
      </c>
      <c r="O811" s="112">
        <v>2</v>
      </c>
      <c r="P811" s="112">
        <v>0</v>
      </c>
      <c r="Q811" s="112">
        <v>2</v>
      </c>
      <c r="R811" s="112">
        <v>8</v>
      </c>
      <c r="S811" s="92" t="s">
        <v>138</v>
      </c>
      <c r="T811" s="92" t="s">
        <v>267</v>
      </c>
      <c r="U811" s="92" t="s">
        <v>268</v>
      </c>
      <c r="V811" s="113" t="s">
        <v>269</v>
      </c>
      <c r="W811" s="113" t="s">
        <v>53</v>
      </c>
      <c r="X811" s="113" t="s">
        <v>6</v>
      </c>
      <c r="Y811" s="114" t="s">
        <v>201</v>
      </c>
      <c r="Z811" s="92">
        <f>INDEX($AS$3:$AV$6,MATCH($W811,$AR$3:$AR$6,FALSE),MATCH($Y811,AS$7:$AV$7,FALSE))</f>
        <v>4</v>
      </c>
      <c r="AA811" s="92" t="s">
        <v>254</v>
      </c>
      <c r="AB811" s="92" t="s">
        <v>255</v>
      </c>
      <c r="AC811" s="92" t="s">
        <v>255</v>
      </c>
      <c r="AD811" s="113" t="s">
        <v>255</v>
      </c>
      <c r="AE811" s="113" t="s">
        <v>270</v>
      </c>
      <c r="AF811" s="113" t="s">
        <v>255</v>
      </c>
      <c r="AG8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11" s="109" t="s">
        <v>259</v>
      </c>
      <c r="AI811" s="113" t="s">
        <v>54</v>
      </c>
      <c r="AJ811" s="113" t="s">
        <v>6</v>
      </c>
      <c r="AK811" s="114" t="s">
        <v>201</v>
      </c>
      <c r="AL811" s="92">
        <f t="shared" si="26"/>
        <v>2</v>
      </c>
      <c r="AM8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11" s="118"/>
      <c r="AO811" s="115" t="str">
        <f t="shared" si="27"/>
        <v>SI</v>
      </c>
      <c r="AP81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11" s="92" t="e" vm="16">
        <f>_xlfn.XLOOKUP(año24[[#This Row],[VALORACION DEL RIESGO RESULTANTE CON CONTROLES (Riesgo residual) - INTERPRETACIÓN DEL RIESGO]], Nivel[Calsificación], Nivel[Imagen])</f>
        <v>#VALUE!</v>
      </c>
    </row>
    <row r="812" spans="2:43" ht="244.8" x14ac:dyDescent="0.2">
      <c r="B812" s="92">
        <v>803</v>
      </c>
      <c r="C812" s="92">
        <v>2024</v>
      </c>
      <c r="D812" s="92" t="s">
        <v>244</v>
      </c>
      <c r="E812" s="109" t="s">
        <v>183</v>
      </c>
      <c r="F812" s="109" t="s">
        <v>753</v>
      </c>
      <c r="G812" s="109" t="s">
        <v>699</v>
      </c>
      <c r="H812" s="92" t="s">
        <v>760</v>
      </c>
      <c r="I812" s="92" t="s">
        <v>70</v>
      </c>
      <c r="J812" s="92" t="e" vm="13">
        <f>_xlfn.XLOOKUP(año24[[#This Row],[PELIGRO -Tipo]], Tabla12[Calsificación], Tabla12[Imagen])</f>
        <v>#VALUE!</v>
      </c>
      <c r="K812" s="92" t="s">
        <v>79</v>
      </c>
      <c r="L812" s="92" t="s">
        <v>128</v>
      </c>
      <c r="M812" s="112" t="s">
        <v>429</v>
      </c>
      <c r="N812" s="112" t="s">
        <v>250</v>
      </c>
      <c r="O812" s="112">
        <v>2</v>
      </c>
      <c r="P812" s="112">
        <v>0</v>
      </c>
      <c r="Q812" s="112">
        <v>2</v>
      </c>
      <c r="R812" s="112">
        <v>8</v>
      </c>
      <c r="S812" s="92" t="s">
        <v>138</v>
      </c>
      <c r="T812" s="92" t="s">
        <v>350</v>
      </c>
      <c r="U812" s="92" t="s">
        <v>300</v>
      </c>
      <c r="V812" s="113" t="s">
        <v>301</v>
      </c>
      <c r="W812" s="113" t="s">
        <v>52</v>
      </c>
      <c r="X812" s="113" t="s">
        <v>6</v>
      </c>
      <c r="Y812" s="114" t="s">
        <v>40</v>
      </c>
      <c r="Z812" s="92">
        <f>INDEX($AS$3:$AV$6,MATCH($W812,$AR$3:$AR$6,FALSE),MATCH($Y812,AS$7:$AV$7,FALSE))</f>
        <v>9</v>
      </c>
      <c r="AA812" s="92" t="s">
        <v>254</v>
      </c>
      <c r="AB812" s="92" t="s">
        <v>255</v>
      </c>
      <c r="AC812" s="92" t="s">
        <v>255</v>
      </c>
      <c r="AD812" s="113" t="s">
        <v>302</v>
      </c>
      <c r="AE812" s="113" t="s">
        <v>303</v>
      </c>
      <c r="AF812" s="113" t="s">
        <v>258</v>
      </c>
      <c r="AG8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12" s="109" t="s">
        <v>259</v>
      </c>
      <c r="AI812" s="113" t="s">
        <v>53</v>
      </c>
      <c r="AJ812" s="113" t="s">
        <v>6</v>
      </c>
      <c r="AK812" s="114" t="s">
        <v>201</v>
      </c>
      <c r="AL812" s="92">
        <f t="shared" si="26"/>
        <v>4</v>
      </c>
      <c r="AM8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12" s="118"/>
      <c r="AO812" s="115" t="str">
        <f t="shared" si="27"/>
        <v>SI</v>
      </c>
      <c r="AP81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12" s="92" t="e" vm="14">
        <f>_xlfn.XLOOKUP(año24[[#This Row],[VALORACION DEL RIESGO RESULTANTE CON CONTROLES (Riesgo residual) - INTERPRETACIÓN DEL RIESGO]], Nivel[Calsificación], Nivel[Imagen])</f>
        <v>#VALUE!</v>
      </c>
    </row>
    <row r="813" spans="2:43" ht="81.599999999999994" x14ac:dyDescent="0.2">
      <c r="B813" s="92">
        <v>804</v>
      </c>
      <c r="C813" s="92">
        <v>2024</v>
      </c>
      <c r="D813" s="92" t="s">
        <v>244</v>
      </c>
      <c r="E813" s="109" t="s">
        <v>183</v>
      </c>
      <c r="F813" s="109" t="s">
        <v>761</v>
      </c>
      <c r="G813" s="109" t="s">
        <v>427</v>
      </c>
      <c r="H813" s="92" t="s">
        <v>762</v>
      </c>
      <c r="I813" s="92" t="s">
        <v>66</v>
      </c>
      <c r="J813" s="92" t="e" vm="19">
        <f>_xlfn.XLOOKUP(año24[[#This Row],[PELIGRO -Tipo]], Tabla12[Calsificación], Tabla12[Imagen])</f>
        <v>#VALUE!</v>
      </c>
      <c r="K813" s="92" t="s">
        <v>75</v>
      </c>
      <c r="L813" s="92" t="s">
        <v>129</v>
      </c>
      <c r="M813" s="112" t="s">
        <v>249</v>
      </c>
      <c r="N813" s="112" t="s">
        <v>250</v>
      </c>
      <c r="O813" s="112">
        <v>2</v>
      </c>
      <c r="P813" s="112">
        <v>0</v>
      </c>
      <c r="Q813" s="112">
        <v>2</v>
      </c>
      <c r="R813" s="112">
        <v>8</v>
      </c>
      <c r="S813" s="92" t="s">
        <v>138</v>
      </c>
      <c r="T813" s="92" t="s">
        <v>343</v>
      </c>
      <c r="U813" s="92" t="s">
        <v>344</v>
      </c>
      <c r="V813" s="113" t="s">
        <v>345</v>
      </c>
      <c r="W813" s="113" t="s">
        <v>52</v>
      </c>
      <c r="X813" s="113" t="s">
        <v>6</v>
      </c>
      <c r="Y813" s="114" t="s">
        <v>201</v>
      </c>
      <c r="Z813" s="92">
        <f>INDEX($AS$3:$AV$6,MATCH($W813,$AR$3:$AR$6,FALSE),MATCH($Y813,AS$7:$AV$7,FALSE))</f>
        <v>6</v>
      </c>
      <c r="AA813" s="92" t="s">
        <v>254</v>
      </c>
      <c r="AB813" s="92"/>
      <c r="AC813" s="92"/>
      <c r="AD813" s="113" t="s">
        <v>346</v>
      </c>
      <c r="AE813" s="113" t="s">
        <v>347</v>
      </c>
      <c r="AF813" s="113" t="s">
        <v>258</v>
      </c>
      <c r="AG8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813" s="109" t="s">
        <v>259</v>
      </c>
      <c r="AI813" s="113" t="s">
        <v>53</v>
      </c>
      <c r="AJ813" s="113" t="s">
        <v>6</v>
      </c>
      <c r="AK813" s="114" t="s">
        <v>201</v>
      </c>
      <c r="AL813" s="92">
        <f t="shared" si="26"/>
        <v>4</v>
      </c>
      <c r="AM8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13" s="118"/>
      <c r="AO813" s="115" t="str">
        <f t="shared" si="27"/>
        <v>SI</v>
      </c>
      <c r="AP81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13" s="92" t="e" vm="14">
        <f>_xlfn.XLOOKUP(año24[[#This Row],[VALORACION DEL RIESGO RESULTANTE CON CONTROLES (Riesgo residual) - INTERPRETACIÓN DEL RIESGO]], Nivel[Calsificación], Nivel[Imagen])</f>
        <v>#VALUE!</v>
      </c>
    </row>
    <row r="814" spans="2:43" ht="91.8" x14ac:dyDescent="0.2">
      <c r="B814" s="92">
        <v>805</v>
      </c>
      <c r="C814" s="92">
        <v>2024</v>
      </c>
      <c r="D814" s="92" t="s">
        <v>244</v>
      </c>
      <c r="E814" s="109" t="s">
        <v>183</v>
      </c>
      <c r="F814" s="109" t="s">
        <v>761</v>
      </c>
      <c r="G814" s="109" t="s">
        <v>427</v>
      </c>
      <c r="H814" s="92" t="s">
        <v>285</v>
      </c>
      <c r="I814" s="92" t="s">
        <v>65</v>
      </c>
      <c r="J814" s="92" t="e" vm="20">
        <f>_xlfn.XLOOKUP(año24[[#This Row],[PELIGRO -Tipo]], Tabla12[Calsificación], Tabla12[Imagen])</f>
        <v>#VALUE!</v>
      </c>
      <c r="K814" s="92" t="s">
        <v>74</v>
      </c>
      <c r="L814" s="92" t="s">
        <v>129</v>
      </c>
      <c r="M814" s="112" t="s">
        <v>249</v>
      </c>
      <c r="N814" s="112" t="s">
        <v>250</v>
      </c>
      <c r="O814" s="112">
        <v>2</v>
      </c>
      <c r="P814" s="112">
        <v>0</v>
      </c>
      <c r="Q814" s="112">
        <v>2</v>
      </c>
      <c r="R814" s="112">
        <v>8</v>
      </c>
      <c r="S814" s="92" t="s">
        <v>138</v>
      </c>
      <c r="T814" s="92"/>
      <c r="U814" s="92"/>
      <c r="V814" s="113" t="s">
        <v>286</v>
      </c>
      <c r="W814" s="113" t="s">
        <v>53</v>
      </c>
      <c r="X814" s="113" t="s">
        <v>6</v>
      </c>
      <c r="Y814" s="114" t="s">
        <v>40</v>
      </c>
      <c r="Z814" s="92">
        <f>INDEX($AS$3:$AV$6,MATCH($W814,$AR$3:$AR$6,FALSE),MATCH($Y814,AS$7:$AV$7,FALSE))</f>
        <v>6</v>
      </c>
      <c r="AA814" s="92" t="s">
        <v>254</v>
      </c>
      <c r="AB814" s="92" t="s">
        <v>255</v>
      </c>
      <c r="AC814" s="92" t="s">
        <v>255</v>
      </c>
      <c r="AD814" s="113"/>
      <c r="AE814" s="113" t="s">
        <v>287</v>
      </c>
      <c r="AF814" s="113" t="s">
        <v>258</v>
      </c>
      <c r="AG8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14" s="109" t="s">
        <v>259</v>
      </c>
      <c r="AI814" s="113" t="s">
        <v>53</v>
      </c>
      <c r="AJ814" s="113" t="s">
        <v>6</v>
      </c>
      <c r="AK814" s="114" t="s">
        <v>201</v>
      </c>
      <c r="AL814" s="92">
        <f t="shared" si="26"/>
        <v>4</v>
      </c>
      <c r="AM8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14" s="118"/>
      <c r="AO814" s="115" t="str">
        <f t="shared" si="27"/>
        <v>SI</v>
      </c>
      <c r="AP81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14" s="92" t="e" vm="14">
        <f>_xlfn.XLOOKUP(año24[[#This Row],[VALORACION DEL RIESGO RESULTANTE CON CONTROLES (Riesgo residual) - INTERPRETACIÓN DEL RIESGO]], Nivel[Calsificación], Nivel[Imagen])</f>
        <v>#VALUE!</v>
      </c>
    </row>
    <row r="815" spans="2:43" ht="81.599999999999994" x14ac:dyDescent="0.2">
      <c r="B815" s="92">
        <v>806</v>
      </c>
      <c r="C815" s="92">
        <v>2024</v>
      </c>
      <c r="D815" s="92" t="s">
        <v>244</v>
      </c>
      <c r="E815" s="109" t="s">
        <v>183</v>
      </c>
      <c r="F815" s="109" t="s">
        <v>761</v>
      </c>
      <c r="G815" s="109" t="s">
        <v>427</v>
      </c>
      <c r="H815" s="92" t="s">
        <v>266</v>
      </c>
      <c r="I815" s="92" t="s">
        <v>68</v>
      </c>
      <c r="J815" s="92" t="e" vm="17">
        <f>_xlfn.XLOOKUP(año24[[#This Row],[PELIGRO -Tipo]], Tabla12[Calsificación], Tabla12[Imagen])</f>
        <v>#VALUE!</v>
      </c>
      <c r="K815" s="92" t="s">
        <v>101</v>
      </c>
      <c r="L815" s="92" t="s">
        <v>129</v>
      </c>
      <c r="M815" s="112" t="s">
        <v>249</v>
      </c>
      <c r="N815" s="112" t="s">
        <v>250</v>
      </c>
      <c r="O815" s="112">
        <v>2</v>
      </c>
      <c r="P815" s="112">
        <v>0</v>
      </c>
      <c r="Q815" s="112">
        <v>2</v>
      </c>
      <c r="R815" s="112">
        <v>8</v>
      </c>
      <c r="S815" s="92" t="s">
        <v>138</v>
      </c>
      <c r="T815" s="92" t="s">
        <v>267</v>
      </c>
      <c r="U815" s="92" t="s">
        <v>268</v>
      </c>
      <c r="V815" s="113" t="s">
        <v>269</v>
      </c>
      <c r="W815" s="113" t="s">
        <v>53</v>
      </c>
      <c r="X815" s="113" t="s">
        <v>6</v>
      </c>
      <c r="Y815" s="114" t="s">
        <v>201</v>
      </c>
      <c r="Z815" s="92">
        <f>INDEX($AS$3:$AV$6,MATCH($W815,$AR$3:$AR$6,FALSE),MATCH($Y815,AS$7:$AV$7,FALSE))</f>
        <v>4</v>
      </c>
      <c r="AA815" s="92" t="s">
        <v>254</v>
      </c>
      <c r="AB815" s="92" t="s">
        <v>255</v>
      </c>
      <c r="AC815" s="92" t="s">
        <v>255</v>
      </c>
      <c r="AD815" s="113" t="s">
        <v>255</v>
      </c>
      <c r="AE815" s="113" t="s">
        <v>270</v>
      </c>
      <c r="AF815" s="113" t="s">
        <v>255</v>
      </c>
      <c r="AG8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15" s="109" t="s">
        <v>259</v>
      </c>
      <c r="AI815" s="113" t="s">
        <v>54</v>
      </c>
      <c r="AJ815" s="113" t="s">
        <v>6</v>
      </c>
      <c r="AK815" s="114" t="s">
        <v>201</v>
      </c>
      <c r="AL815" s="92">
        <f t="shared" si="26"/>
        <v>2</v>
      </c>
      <c r="AM8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15" s="118"/>
      <c r="AO815" s="115" t="str">
        <f t="shared" si="27"/>
        <v>SI</v>
      </c>
      <c r="AP81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15" s="92" t="e" vm="16">
        <f>_xlfn.XLOOKUP(año24[[#This Row],[VALORACION DEL RIESGO RESULTANTE CON CONTROLES (Riesgo residual) - INTERPRETACIÓN DEL RIESGO]], Nivel[Calsificación], Nivel[Imagen])</f>
        <v>#VALUE!</v>
      </c>
    </row>
    <row r="816" spans="2:43" ht="81.599999999999994" x14ac:dyDescent="0.2">
      <c r="B816" s="92">
        <v>807</v>
      </c>
      <c r="C816" s="92">
        <v>2024</v>
      </c>
      <c r="D816" s="92" t="s">
        <v>244</v>
      </c>
      <c r="E816" s="109" t="s">
        <v>183</v>
      </c>
      <c r="F816" s="109" t="s">
        <v>761</v>
      </c>
      <c r="G816" s="109" t="s">
        <v>427</v>
      </c>
      <c r="H816" s="92" t="s">
        <v>271</v>
      </c>
      <c r="I816" s="92" t="s">
        <v>68</v>
      </c>
      <c r="J816" s="92" t="e" vm="17">
        <f>_xlfn.XLOOKUP(año24[[#This Row],[PELIGRO -Tipo]], Tabla12[Calsificación], Tabla12[Imagen])</f>
        <v>#VALUE!</v>
      </c>
      <c r="K816" s="92" t="s">
        <v>93</v>
      </c>
      <c r="L816" s="92" t="s">
        <v>129</v>
      </c>
      <c r="M816" s="112" t="s">
        <v>249</v>
      </c>
      <c r="N816" s="112" t="s">
        <v>250</v>
      </c>
      <c r="O816" s="112">
        <v>2</v>
      </c>
      <c r="P816" s="112">
        <v>0</v>
      </c>
      <c r="Q816" s="112">
        <v>2</v>
      </c>
      <c r="R816" s="112">
        <v>8</v>
      </c>
      <c r="S816" s="92" t="s">
        <v>138</v>
      </c>
      <c r="T816" s="92" t="s">
        <v>267</v>
      </c>
      <c r="U816" s="92" t="s">
        <v>268</v>
      </c>
      <c r="V816" s="113" t="s">
        <v>269</v>
      </c>
      <c r="W816" s="113" t="s">
        <v>53</v>
      </c>
      <c r="X816" s="113" t="s">
        <v>6</v>
      </c>
      <c r="Y816" s="114" t="s">
        <v>201</v>
      </c>
      <c r="Z816" s="92">
        <f>INDEX($AS$3:$AV$6,MATCH($W816,$AR$3:$AR$6,FALSE),MATCH($Y816,AS$7:$AV$7,FALSE))</f>
        <v>4</v>
      </c>
      <c r="AA816" s="92" t="s">
        <v>254</v>
      </c>
      <c r="AB816" s="92" t="s">
        <v>255</v>
      </c>
      <c r="AC816" s="92" t="s">
        <v>255</v>
      </c>
      <c r="AD816" s="113" t="s">
        <v>255</v>
      </c>
      <c r="AE816" s="113" t="s">
        <v>270</v>
      </c>
      <c r="AF816" s="113" t="s">
        <v>255</v>
      </c>
      <c r="AG8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16" s="109" t="s">
        <v>259</v>
      </c>
      <c r="AI816" s="113" t="s">
        <v>54</v>
      </c>
      <c r="AJ816" s="113" t="s">
        <v>6</v>
      </c>
      <c r="AK816" s="114" t="s">
        <v>201</v>
      </c>
      <c r="AL816" s="92">
        <f t="shared" si="26"/>
        <v>2</v>
      </c>
      <c r="AM8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16" s="118"/>
      <c r="AO816" s="115" t="str">
        <f t="shared" si="27"/>
        <v>SI</v>
      </c>
      <c r="AP81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16" s="92" t="e" vm="16">
        <f>_xlfn.XLOOKUP(año24[[#This Row],[VALORACION DEL RIESGO RESULTANTE CON CONTROLES (Riesgo residual) - INTERPRETACIÓN DEL RIESGO]], Nivel[Calsificación], Nivel[Imagen])</f>
        <v>#VALUE!</v>
      </c>
    </row>
    <row r="817" spans="2:43" ht="102" x14ac:dyDescent="0.2">
      <c r="B817" s="92">
        <v>808</v>
      </c>
      <c r="C817" s="92">
        <v>2024</v>
      </c>
      <c r="D817" s="92" t="s">
        <v>244</v>
      </c>
      <c r="E817" s="109" t="s">
        <v>183</v>
      </c>
      <c r="F817" s="109" t="s">
        <v>761</v>
      </c>
      <c r="G817" s="109" t="s">
        <v>427</v>
      </c>
      <c r="H817" s="92" t="s">
        <v>272</v>
      </c>
      <c r="I817" s="92" t="s">
        <v>67</v>
      </c>
      <c r="J817" s="92" t="e" vm="18">
        <f>_xlfn.XLOOKUP(año24[[#This Row],[PELIGRO -Tipo]], Tabla12[Calsificación], Tabla12[Imagen])</f>
        <v>#VALUE!</v>
      </c>
      <c r="K817" s="92" t="s">
        <v>100</v>
      </c>
      <c r="L817" s="92" t="s">
        <v>130</v>
      </c>
      <c r="M817" s="112" t="s">
        <v>249</v>
      </c>
      <c r="N817" s="112" t="s">
        <v>250</v>
      </c>
      <c r="O817" s="112">
        <v>2</v>
      </c>
      <c r="P817" s="112">
        <v>0</v>
      </c>
      <c r="Q817" s="112">
        <v>2</v>
      </c>
      <c r="R817" s="112">
        <v>8</v>
      </c>
      <c r="S817" s="92" t="s">
        <v>138</v>
      </c>
      <c r="T817" s="92" t="s">
        <v>273</v>
      </c>
      <c r="U817" s="92" t="s">
        <v>274</v>
      </c>
      <c r="V817" s="113" t="s">
        <v>275</v>
      </c>
      <c r="W817" s="113" t="s">
        <v>53</v>
      </c>
      <c r="X817" s="113" t="s">
        <v>6</v>
      </c>
      <c r="Y817" s="114" t="s">
        <v>40</v>
      </c>
      <c r="Z817" s="92">
        <f>INDEX($AS$3:$AV$6,MATCH($W817,$AR$3:$AR$6,FALSE),MATCH($Y817,AS$7:$AV$7,FALSE))</f>
        <v>6</v>
      </c>
      <c r="AA817" s="92" t="s">
        <v>254</v>
      </c>
      <c r="AB817" s="92" t="s">
        <v>255</v>
      </c>
      <c r="AC817" s="92" t="s">
        <v>255</v>
      </c>
      <c r="AD817" s="113" t="s">
        <v>255</v>
      </c>
      <c r="AE817" s="113" t="s">
        <v>276</v>
      </c>
      <c r="AF817" s="113" t="s">
        <v>258</v>
      </c>
      <c r="AG8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17" s="109" t="s">
        <v>259</v>
      </c>
      <c r="AI817" s="113" t="s">
        <v>53</v>
      </c>
      <c r="AJ817" s="113" t="s">
        <v>6</v>
      </c>
      <c r="AK817" s="114" t="s">
        <v>201</v>
      </c>
      <c r="AL817" s="92">
        <f t="shared" si="26"/>
        <v>4</v>
      </c>
      <c r="AM8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17" s="118"/>
      <c r="AO817" s="115" t="str">
        <f t="shared" si="27"/>
        <v>SI</v>
      </c>
      <c r="AP81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17" s="92" t="e" vm="14">
        <f>_xlfn.XLOOKUP(año24[[#This Row],[VALORACION DEL RIESGO RESULTANTE CON CONTROLES (Riesgo residual) - INTERPRETACIÓN DEL RIESGO]], Nivel[Calsificación], Nivel[Imagen])</f>
        <v>#VALUE!</v>
      </c>
    </row>
    <row r="818" spans="2:43" ht="132.6" x14ac:dyDescent="0.2">
      <c r="B818" s="92">
        <v>809</v>
      </c>
      <c r="C818" s="92">
        <v>2024</v>
      </c>
      <c r="D818" s="92" t="s">
        <v>244</v>
      </c>
      <c r="E818" s="109" t="s">
        <v>183</v>
      </c>
      <c r="F818" s="109" t="s">
        <v>761</v>
      </c>
      <c r="G818" s="109" t="s">
        <v>427</v>
      </c>
      <c r="H818" s="92" t="s">
        <v>288</v>
      </c>
      <c r="I818" s="92" t="s">
        <v>70</v>
      </c>
      <c r="J818" s="92" t="e" vm="13">
        <f>_xlfn.XLOOKUP(año24[[#This Row],[PELIGRO -Tipo]], Tabla12[Calsificación], Tabla12[Imagen])</f>
        <v>#VALUE!</v>
      </c>
      <c r="K818" s="92" t="s">
        <v>103</v>
      </c>
      <c r="L818" s="92" t="s">
        <v>128</v>
      </c>
      <c r="M818" s="112" t="s">
        <v>249</v>
      </c>
      <c r="N818" s="112" t="s">
        <v>250</v>
      </c>
      <c r="O818" s="112">
        <v>2</v>
      </c>
      <c r="P818" s="112">
        <v>0</v>
      </c>
      <c r="Q818" s="112">
        <v>2</v>
      </c>
      <c r="R818" s="112">
        <v>8</v>
      </c>
      <c r="S818" s="92" t="s">
        <v>138</v>
      </c>
      <c r="T818" s="92" t="s">
        <v>289</v>
      </c>
      <c r="U818" s="92" t="s">
        <v>290</v>
      </c>
      <c r="V818" s="113" t="s">
        <v>291</v>
      </c>
      <c r="W818" s="113" t="s">
        <v>51</v>
      </c>
      <c r="X818" s="113" t="s">
        <v>6</v>
      </c>
      <c r="Y818" s="114" t="s">
        <v>201</v>
      </c>
      <c r="Z818" s="92">
        <f>INDEX($AS$3:$AV$6,MATCH($W818,$AR$3:$AR$6,FALSE),MATCH($Y818,AS$7:$AV$7,FALSE))</f>
        <v>8</v>
      </c>
      <c r="AA818" s="92" t="s">
        <v>254</v>
      </c>
      <c r="AB818" s="92" t="s">
        <v>255</v>
      </c>
      <c r="AC818" s="92" t="s">
        <v>255</v>
      </c>
      <c r="AD818" s="113" t="s">
        <v>255</v>
      </c>
      <c r="AE818" s="113" t="s">
        <v>292</v>
      </c>
      <c r="AF818" s="113" t="s">
        <v>258</v>
      </c>
      <c r="AG8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18" s="109" t="s">
        <v>259</v>
      </c>
      <c r="AI818" s="113" t="s">
        <v>51</v>
      </c>
      <c r="AJ818" s="113" t="s">
        <v>6</v>
      </c>
      <c r="AK818" s="114" t="s">
        <v>46</v>
      </c>
      <c r="AL818" s="92">
        <f t="shared" si="26"/>
        <v>4</v>
      </c>
      <c r="AM8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18" s="118"/>
      <c r="AO818" s="115" t="str">
        <f t="shared" si="27"/>
        <v>SI</v>
      </c>
      <c r="AP81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18" s="92" t="e" vm="14">
        <f>_xlfn.XLOOKUP(año24[[#This Row],[VALORACION DEL RIESGO RESULTANTE CON CONTROLES (Riesgo residual) - INTERPRETACIÓN DEL RIESGO]], Nivel[Calsificación], Nivel[Imagen])</f>
        <v>#VALUE!</v>
      </c>
    </row>
    <row r="819" spans="2:43" ht="81.599999999999994" x14ac:dyDescent="0.2">
      <c r="B819" s="92">
        <v>810</v>
      </c>
      <c r="C819" s="92">
        <v>2024</v>
      </c>
      <c r="D819" s="92" t="s">
        <v>244</v>
      </c>
      <c r="E819" s="109" t="s">
        <v>183</v>
      </c>
      <c r="F819" s="109" t="s">
        <v>761</v>
      </c>
      <c r="G819" s="109" t="s">
        <v>427</v>
      </c>
      <c r="H819" s="92" t="s">
        <v>277</v>
      </c>
      <c r="I819" s="92" t="s">
        <v>68</v>
      </c>
      <c r="J819" s="92" t="e" vm="17">
        <f>_xlfn.XLOOKUP(año24[[#This Row],[PELIGRO -Tipo]], Tabla12[Calsificación], Tabla12[Imagen])</f>
        <v>#VALUE!</v>
      </c>
      <c r="K819" s="92" t="s">
        <v>85</v>
      </c>
      <c r="L819" s="92" t="s">
        <v>129</v>
      </c>
      <c r="M819" s="112" t="s">
        <v>249</v>
      </c>
      <c r="N819" s="112" t="s">
        <v>250</v>
      </c>
      <c r="O819" s="112">
        <v>2</v>
      </c>
      <c r="P819" s="112">
        <v>0</v>
      </c>
      <c r="Q819" s="112">
        <v>2</v>
      </c>
      <c r="R819" s="112">
        <v>8</v>
      </c>
      <c r="S819" s="92" t="s">
        <v>138</v>
      </c>
      <c r="T819" s="92" t="s">
        <v>267</v>
      </c>
      <c r="U819" s="92" t="s">
        <v>268</v>
      </c>
      <c r="V819" s="113" t="s">
        <v>269</v>
      </c>
      <c r="W819" s="113" t="s">
        <v>53</v>
      </c>
      <c r="X819" s="113" t="s">
        <v>6</v>
      </c>
      <c r="Y819" s="114" t="s">
        <v>201</v>
      </c>
      <c r="Z819" s="92">
        <f>INDEX($AS$3:$AV$6,MATCH($W819,$AR$3:$AR$6,FALSE),MATCH($Y819,AS$7:$AV$7,FALSE))</f>
        <v>4</v>
      </c>
      <c r="AA819" s="92" t="s">
        <v>254</v>
      </c>
      <c r="AB819" s="92" t="s">
        <v>255</v>
      </c>
      <c r="AC819" s="92" t="s">
        <v>255</v>
      </c>
      <c r="AD819" s="113" t="s">
        <v>255</v>
      </c>
      <c r="AE819" s="113" t="s">
        <v>270</v>
      </c>
      <c r="AF819" s="113" t="s">
        <v>255</v>
      </c>
      <c r="AG8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19" s="109" t="s">
        <v>259</v>
      </c>
      <c r="AI819" s="113" t="s">
        <v>54</v>
      </c>
      <c r="AJ819" s="113" t="s">
        <v>6</v>
      </c>
      <c r="AK819" s="114" t="s">
        <v>201</v>
      </c>
      <c r="AL819" s="92">
        <f t="shared" si="26"/>
        <v>2</v>
      </c>
      <c r="AM8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19" s="118"/>
      <c r="AO819" s="115" t="str">
        <f t="shared" si="27"/>
        <v>SI</v>
      </c>
      <c r="AP81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19" s="92" t="e" vm="16">
        <f>_xlfn.XLOOKUP(año24[[#This Row],[VALORACION DEL RIESGO RESULTANTE CON CONTROLES (Riesgo residual) - INTERPRETACIÓN DEL RIESGO]], Nivel[Calsificación], Nivel[Imagen])</f>
        <v>#VALUE!</v>
      </c>
    </row>
    <row r="820" spans="2:43" ht="91.8" x14ac:dyDescent="0.2">
      <c r="B820" s="92">
        <v>811</v>
      </c>
      <c r="C820" s="92">
        <v>2024</v>
      </c>
      <c r="D820" s="92" t="s">
        <v>244</v>
      </c>
      <c r="E820" s="109" t="s">
        <v>183</v>
      </c>
      <c r="F820" s="109" t="s">
        <v>761</v>
      </c>
      <c r="G820" s="109" t="s">
        <v>427</v>
      </c>
      <c r="H820" s="92" t="s">
        <v>260</v>
      </c>
      <c r="I820" s="92" t="s">
        <v>71</v>
      </c>
      <c r="J820" s="92" t="e" vm="15">
        <f>_xlfn.XLOOKUP(año24[[#This Row],[PELIGRO -Tipo]], Tabla12[Calsificación], Tabla12[Imagen])</f>
        <v>#VALUE!</v>
      </c>
      <c r="K820" s="92" t="s">
        <v>118</v>
      </c>
      <c r="L820" s="92" t="s">
        <v>128</v>
      </c>
      <c r="M820" s="112" t="s">
        <v>249</v>
      </c>
      <c r="N820" s="112" t="s">
        <v>261</v>
      </c>
      <c r="O820" s="112">
        <v>2</v>
      </c>
      <c r="P820" s="112">
        <v>4</v>
      </c>
      <c r="Q820" s="112">
        <v>2</v>
      </c>
      <c r="R820" s="112">
        <v>1</v>
      </c>
      <c r="S820" s="92" t="s">
        <v>138</v>
      </c>
      <c r="T820" s="92" t="s">
        <v>255</v>
      </c>
      <c r="U820" s="92" t="s">
        <v>262</v>
      </c>
      <c r="V820" s="113" t="s">
        <v>263</v>
      </c>
      <c r="W820" s="113" t="s">
        <v>52</v>
      </c>
      <c r="X820" s="113" t="s">
        <v>6</v>
      </c>
      <c r="Y820" s="114" t="s">
        <v>201</v>
      </c>
      <c r="Z820" s="92">
        <f>INDEX($AS$3:$AV$6,MATCH($W820,$AR$3:$AR$6,FALSE),MATCH($Y820,AS$7:$AV$7,FALSE))</f>
        <v>6</v>
      </c>
      <c r="AA820" s="92" t="s">
        <v>254</v>
      </c>
      <c r="AB820" s="92" t="s">
        <v>255</v>
      </c>
      <c r="AC820" s="92" t="s">
        <v>255</v>
      </c>
      <c r="AD820" s="113" t="s">
        <v>264</v>
      </c>
      <c r="AE820" s="113" t="s">
        <v>265</v>
      </c>
      <c r="AF820" s="113" t="s">
        <v>258</v>
      </c>
      <c r="AG8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Puesta a  tierra de equipos en la locación Controles administrativos; Continuar con los controles implemetados:
* Plan de emergencias
*Unidad de Respuesta a Emergencias (URE)Controles de EPP; Ver matriz de EPP
</v>
      </c>
      <c r="AH820" s="109" t="s">
        <v>259</v>
      </c>
      <c r="AI820" s="113" t="s">
        <v>52</v>
      </c>
      <c r="AJ820" s="113" t="s">
        <v>6</v>
      </c>
      <c r="AK820" s="114" t="s">
        <v>46</v>
      </c>
      <c r="AL820" s="92">
        <f t="shared" si="26"/>
        <v>3</v>
      </c>
      <c r="AM8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20" s="118"/>
      <c r="AO820" s="115" t="str">
        <f t="shared" si="27"/>
        <v>SI</v>
      </c>
      <c r="AP82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820" s="92" t="e" vm="16">
        <f>_xlfn.XLOOKUP(año24[[#This Row],[VALORACION DEL RIESGO RESULTANTE CON CONTROLES (Riesgo residual) - INTERPRETACIÓN DEL RIESGO]], Nivel[Calsificación], Nivel[Imagen])</f>
        <v>#VALUE!</v>
      </c>
    </row>
    <row r="821" spans="2:43" ht="244.8" x14ac:dyDescent="0.2">
      <c r="B821" s="92">
        <v>812</v>
      </c>
      <c r="C821" s="92">
        <v>2024</v>
      </c>
      <c r="D821" s="92" t="s">
        <v>244</v>
      </c>
      <c r="E821" s="109" t="s">
        <v>183</v>
      </c>
      <c r="F821" s="109" t="s">
        <v>763</v>
      </c>
      <c r="G821" s="109" t="s">
        <v>699</v>
      </c>
      <c r="H821" s="92" t="s">
        <v>764</v>
      </c>
      <c r="I821" s="92" t="s">
        <v>70</v>
      </c>
      <c r="J821" s="92" t="e" vm="13">
        <f>_xlfn.XLOOKUP(año24[[#This Row],[PELIGRO -Tipo]], Tabla12[Calsificación], Tabla12[Imagen])</f>
        <v>#VALUE!</v>
      </c>
      <c r="K821" s="92" t="s">
        <v>79</v>
      </c>
      <c r="L821" s="92" t="s">
        <v>128</v>
      </c>
      <c r="M821" s="112" t="s">
        <v>249</v>
      </c>
      <c r="N821" s="112" t="s">
        <v>250</v>
      </c>
      <c r="O821" s="112">
        <v>2</v>
      </c>
      <c r="P821" s="112">
        <v>78</v>
      </c>
      <c r="Q821" s="112">
        <v>2</v>
      </c>
      <c r="R821" s="112">
        <v>8</v>
      </c>
      <c r="S821" s="92" t="s">
        <v>138</v>
      </c>
      <c r="T821" s="92" t="s">
        <v>312</v>
      </c>
      <c r="U821" s="92" t="s">
        <v>300</v>
      </c>
      <c r="V821" s="113" t="s">
        <v>301</v>
      </c>
      <c r="W821" s="113" t="s">
        <v>52</v>
      </c>
      <c r="X821" s="113" t="s">
        <v>6</v>
      </c>
      <c r="Y821" s="114" t="s">
        <v>40</v>
      </c>
      <c r="Z821" s="92">
        <f>INDEX($AS$3:$AV$6,MATCH($W821,$AR$3:$AR$6,FALSE),MATCH($Y821,AS$7:$AV$7,FALSE))</f>
        <v>9</v>
      </c>
      <c r="AA821" s="92" t="s">
        <v>254</v>
      </c>
      <c r="AB821" s="92" t="s">
        <v>255</v>
      </c>
      <c r="AC821" s="92" t="s">
        <v>255</v>
      </c>
      <c r="AD821" s="113" t="s">
        <v>302</v>
      </c>
      <c r="AE821" s="113" t="s">
        <v>303</v>
      </c>
      <c r="AF821" s="113" t="s">
        <v>258</v>
      </c>
      <c r="AG8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21" s="109" t="s">
        <v>259</v>
      </c>
      <c r="AI821" s="113" t="s">
        <v>53</v>
      </c>
      <c r="AJ821" s="113" t="s">
        <v>6</v>
      </c>
      <c r="AK821" s="114" t="s">
        <v>201</v>
      </c>
      <c r="AL821" s="92">
        <f t="shared" si="26"/>
        <v>4</v>
      </c>
      <c r="AM8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21" s="118"/>
      <c r="AO821" s="115" t="str">
        <f t="shared" si="27"/>
        <v>SI</v>
      </c>
      <c r="AP8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21" s="92" t="e" vm="14">
        <f>_xlfn.XLOOKUP(año24[[#This Row],[VALORACION DEL RIESGO RESULTANTE CON CONTROLES (Riesgo residual) - INTERPRETACIÓN DEL RIESGO]], Nivel[Calsificación], Nivel[Imagen])</f>
        <v>#VALUE!</v>
      </c>
    </row>
    <row r="822" spans="2:43" ht="61.2" x14ac:dyDescent="0.2">
      <c r="B822" s="92">
        <v>813</v>
      </c>
      <c r="C822" s="92">
        <v>2024</v>
      </c>
      <c r="D822" s="92" t="s">
        <v>244</v>
      </c>
      <c r="E822" s="109" t="s">
        <v>183</v>
      </c>
      <c r="F822" s="109" t="s">
        <v>763</v>
      </c>
      <c r="G822" s="109" t="s">
        <v>699</v>
      </c>
      <c r="H822" s="92" t="s">
        <v>765</v>
      </c>
      <c r="I822" s="92" t="s">
        <v>70</v>
      </c>
      <c r="J822" s="92" t="e" vm="13">
        <f>_xlfn.XLOOKUP(año24[[#This Row],[PELIGRO -Tipo]], Tabla12[Calsificación], Tabla12[Imagen])</f>
        <v>#VALUE!</v>
      </c>
      <c r="K822" s="92" t="s">
        <v>95</v>
      </c>
      <c r="L822" s="92" t="s">
        <v>128</v>
      </c>
      <c r="M822" s="112" t="s">
        <v>249</v>
      </c>
      <c r="N822" s="112" t="s">
        <v>250</v>
      </c>
      <c r="O822" s="112">
        <v>2</v>
      </c>
      <c r="P822" s="112">
        <v>78</v>
      </c>
      <c r="Q822" s="112">
        <v>2</v>
      </c>
      <c r="R822" s="112">
        <v>8</v>
      </c>
      <c r="S822" s="92" t="s">
        <v>138</v>
      </c>
      <c r="T822" s="92" t="s">
        <v>312</v>
      </c>
      <c r="U822" s="92" t="s">
        <v>255</v>
      </c>
      <c r="V822" s="113" t="s">
        <v>766</v>
      </c>
      <c r="W822" s="113" t="s">
        <v>53</v>
      </c>
      <c r="X822" s="113" t="s">
        <v>6</v>
      </c>
      <c r="Y822" s="114" t="s">
        <v>40</v>
      </c>
      <c r="Z822" s="92">
        <f>INDEX($AS$3:$AV$6,MATCH($W822,$AR$3:$AR$6,FALSE),MATCH($Y822,AS$7:$AV$7,FALSE))</f>
        <v>6</v>
      </c>
      <c r="AA822" s="92" t="s">
        <v>254</v>
      </c>
      <c r="AB822" s="92" t="s">
        <v>255</v>
      </c>
      <c r="AC822" s="92" t="s">
        <v>255</v>
      </c>
      <c r="AD822" s="113" t="s">
        <v>766</v>
      </c>
      <c r="AE822" s="113" t="s">
        <v>255</v>
      </c>
      <c r="AF822" s="113" t="s">
        <v>255</v>
      </c>
      <c r="AG8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Charlas de autocuidado  Controles administrativos; NingunaControles de EPP; Ninguna</v>
      </c>
      <c r="AH822" s="109" t="s">
        <v>259</v>
      </c>
      <c r="AI822" s="113" t="s">
        <v>53</v>
      </c>
      <c r="AJ822" s="113" t="s">
        <v>6</v>
      </c>
      <c r="AK822" s="114" t="s">
        <v>201</v>
      </c>
      <c r="AL822" s="92">
        <f t="shared" si="26"/>
        <v>4</v>
      </c>
      <c r="AM8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22" s="118"/>
      <c r="AO822" s="115" t="str">
        <f t="shared" si="27"/>
        <v>SI</v>
      </c>
      <c r="AP8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22" s="92" t="e" vm="14">
        <f>_xlfn.XLOOKUP(año24[[#This Row],[VALORACION DEL RIESGO RESULTANTE CON CONTROLES (Riesgo residual) - INTERPRETACIÓN DEL RIESGO]], Nivel[Calsificación], Nivel[Imagen])</f>
        <v>#VALUE!</v>
      </c>
    </row>
    <row r="823" spans="2:43" ht="204" x14ac:dyDescent="0.2">
      <c r="B823" s="92">
        <v>814</v>
      </c>
      <c r="C823" s="92">
        <v>2024</v>
      </c>
      <c r="D823" s="92" t="s">
        <v>244</v>
      </c>
      <c r="E823" s="109" t="s">
        <v>183</v>
      </c>
      <c r="F823" s="109" t="s">
        <v>763</v>
      </c>
      <c r="G823" s="109" t="s">
        <v>699</v>
      </c>
      <c r="H823" s="92" t="s">
        <v>767</v>
      </c>
      <c r="I823" s="92" t="s">
        <v>70</v>
      </c>
      <c r="J823" s="92" t="e" vm="13">
        <f>_xlfn.XLOOKUP(año24[[#This Row],[PELIGRO -Tipo]], Tabla12[Calsificación], Tabla12[Imagen])</f>
        <v>#VALUE!</v>
      </c>
      <c r="K823" s="92" t="s">
        <v>87</v>
      </c>
      <c r="L823" s="92" t="s">
        <v>128</v>
      </c>
      <c r="M823" s="112" t="s">
        <v>249</v>
      </c>
      <c r="N823" s="112" t="s">
        <v>250</v>
      </c>
      <c r="O823" s="112">
        <v>2</v>
      </c>
      <c r="P823" s="112">
        <v>78</v>
      </c>
      <c r="Q823" s="112">
        <v>2</v>
      </c>
      <c r="R823" s="112">
        <v>8</v>
      </c>
      <c r="S823" s="92" t="s">
        <v>138</v>
      </c>
      <c r="T823" s="92" t="s">
        <v>305</v>
      </c>
      <c r="U823" s="92" t="s">
        <v>306</v>
      </c>
      <c r="V823" s="113" t="s">
        <v>307</v>
      </c>
      <c r="W823" s="113" t="s">
        <v>52</v>
      </c>
      <c r="X823" s="113" t="s">
        <v>6</v>
      </c>
      <c r="Y823" s="114" t="s">
        <v>40</v>
      </c>
      <c r="Z823" s="92">
        <f>INDEX($AS$3:$AV$6,MATCH($W823,$AR$3:$AR$6,FALSE),MATCH($Y823,AS$7:$AV$7,FALSE))</f>
        <v>9</v>
      </c>
      <c r="AA823" s="92" t="s">
        <v>254</v>
      </c>
      <c r="AB823" s="92" t="s">
        <v>255</v>
      </c>
      <c r="AC823" s="92" t="s">
        <v>255</v>
      </c>
      <c r="AD823" s="113" t="s">
        <v>308</v>
      </c>
      <c r="AE823" s="113" t="s">
        <v>309</v>
      </c>
      <c r="AF823" s="113" t="s">
        <v>258</v>
      </c>
      <c r="AG8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823" s="109" t="s">
        <v>259</v>
      </c>
      <c r="AI823" s="113" t="s">
        <v>53</v>
      </c>
      <c r="AJ823" s="113" t="s">
        <v>6</v>
      </c>
      <c r="AK823" s="114" t="s">
        <v>201</v>
      </c>
      <c r="AL823" s="92">
        <f t="shared" si="26"/>
        <v>4</v>
      </c>
      <c r="AM8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23" s="118"/>
      <c r="AO823" s="115" t="str">
        <f t="shared" si="27"/>
        <v>SI</v>
      </c>
      <c r="AP82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23" s="92" t="e" vm="14">
        <f>_xlfn.XLOOKUP(año24[[#This Row],[VALORACION DEL RIESGO RESULTANTE CON CONTROLES (Riesgo residual) - INTERPRETACIÓN DEL RIESGO]], Nivel[Calsificación], Nivel[Imagen])</f>
        <v>#VALUE!</v>
      </c>
    </row>
    <row r="824" spans="2:43" ht="81.599999999999994" x14ac:dyDescent="0.2">
      <c r="B824" s="92">
        <v>815</v>
      </c>
      <c r="C824" s="92">
        <v>2024</v>
      </c>
      <c r="D824" s="92" t="s">
        <v>244</v>
      </c>
      <c r="E824" s="109" t="s">
        <v>183</v>
      </c>
      <c r="F824" s="109" t="s">
        <v>763</v>
      </c>
      <c r="G824" s="109" t="s">
        <v>699</v>
      </c>
      <c r="H824" s="92" t="s">
        <v>768</v>
      </c>
      <c r="I824" s="92" t="s">
        <v>66</v>
      </c>
      <c r="J824" s="92" t="e" vm="19">
        <f>_xlfn.XLOOKUP(año24[[#This Row],[PELIGRO -Tipo]], Tabla12[Calsificación], Tabla12[Imagen])</f>
        <v>#VALUE!</v>
      </c>
      <c r="K824" s="92" t="s">
        <v>75</v>
      </c>
      <c r="L824" s="92" t="s">
        <v>129</v>
      </c>
      <c r="M824" s="112" t="s">
        <v>249</v>
      </c>
      <c r="N824" s="112" t="s">
        <v>250</v>
      </c>
      <c r="O824" s="112">
        <v>2</v>
      </c>
      <c r="P824" s="112">
        <v>78</v>
      </c>
      <c r="Q824" s="112">
        <v>2</v>
      </c>
      <c r="R824" s="112">
        <v>8</v>
      </c>
      <c r="S824" s="92" t="s">
        <v>138</v>
      </c>
      <c r="T824" s="92" t="s">
        <v>343</v>
      </c>
      <c r="U824" s="92" t="s">
        <v>344</v>
      </c>
      <c r="V824" s="113" t="s">
        <v>345</v>
      </c>
      <c r="W824" s="113" t="s">
        <v>52</v>
      </c>
      <c r="X824" s="113" t="s">
        <v>6</v>
      </c>
      <c r="Y824" s="114" t="s">
        <v>201</v>
      </c>
      <c r="Z824" s="92">
        <f>INDEX($AS$3:$AV$6,MATCH($W824,$AR$3:$AR$6,FALSE),MATCH($Y824,AS$7:$AV$7,FALSE))</f>
        <v>6</v>
      </c>
      <c r="AA824" s="92" t="s">
        <v>254</v>
      </c>
      <c r="AB824" s="92"/>
      <c r="AC824" s="92"/>
      <c r="AD824" s="113" t="s">
        <v>346</v>
      </c>
      <c r="AE824" s="113" t="s">
        <v>347</v>
      </c>
      <c r="AF824" s="113" t="s">
        <v>258</v>
      </c>
      <c r="AG8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824" s="109" t="s">
        <v>259</v>
      </c>
      <c r="AI824" s="113" t="s">
        <v>53</v>
      </c>
      <c r="AJ824" s="113" t="s">
        <v>6</v>
      </c>
      <c r="AK824" s="114" t="s">
        <v>201</v>
      </c>
      <c r="AL824" s="92">
        <f t="shared" si="26"/>
        <v>4</v>
      </c>
      <c r="AM8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24" s="118"/>
      <c r="AO824" s="115" t="str">
        <f t="shared" si="27"/>
        <v>SI</v>
      </c>
      <c r="AP82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24" s="92" t="e" vm="14">
        <f>_xlfn.XLOOKUP(año24[[#This Row],[VALORACION DEL RIESGO RESULTANTE CON CONTROLES (Riesgo residual) - INTERPRETACIÓN DEL RIESGO]], Nivel[Calsificación], Nivel[Imagen])</f>
        <v>#VALUE!</v>
      </c>
    </row>
    <row r="825" spans="2:43" ht="81.599999999999994" x14ac:dyDescent="0.2">
      <c r="B825" s="92">
        <v>816</v>
      </c>
      <c r="C825" s="92">
        <v>2024</v>
      </c>
      <c r="D825" s="92" t="s">
        <v>244</v>
      </c>
      <c r="E825" s="109" t="s">
        <v>183</v>
      </c>
      <c r="F825" s="109" t="s">
        <v>763</v>
      </c>
      <c r="G825" s="109" t="s">
        <v>699</v>
      </c>
      <c r="H825" s="92" t="s">
        <v>408</v>
      </c>
      <c r="I825" s="92" t="s">
        <v>68</v>
      </c>
      <c r="J825" s="92" t="e" vm="17">
        <f>_xlfn.XLOOKUP(año24[[#This Row],[PELIGRO -Tipo]], Tabla12[Calsificación], Tabla12[Imagen])</f>
        <v>#VALUE!</v>
      </c>
      <c r="K825" s="92" t="s">
        <v>77</v>
      </c>
      <c r="L825" s="92" t="s">
        <v>129</v>
      </c>
      <c r="M825" s="112" t="s">
        <v>249</v>
      </c>
      <c r="N825" s="112" t="s">
        <v>250</v>
      </c>
      <c r="O825" s="112">
        <v>2</v>
      </c>
      <c r="P825" s="112">
        <v>78</v>
      </c>
      <c r="Q825" s="112">
        <v>2</v>
      </c>
      <c r="R825" s="112">
        <v>8</v>
      </c>
      <c r="S825" s="92" t="s">
        <v>138</v>
      </c>
      <c r="T825" s="92" t="s">
        <v>267</v>
      </c>
      <c r="U825" s="92" t="s">
        <v>268</v>
      </c>
      <c r="V825" s="113" t="s">
        <v>269</v>
      </c>
      <c r="W825" s="113" t="s">
        <v>53</v>
      </c>
      <c r="X825" s="113" t="s">
        <v>6</v>
      </c>
      <c r="Y825" s="114" t="s">
        <v>201</v>
      </c>
      <c r="Z825" s="92">
        <f>INDEX($AS$3:$AV$6,MATCH($W825,$AR$3:$AR$6,FALSE),MATCH($Y825,AS$7:$AV$7,FALSE))</f>
        <v>4</v>
      </c>
      <c r="AA825" s="92" t="s">
        <v>254</v>
      </c>
      <c r="AB825" s="92" t="s">
        <v>255</v>
      </c>
      <c r="AC825" s="92" t="s">
        <v>255</v>
      </c>
      <c r="AD825" s="113" t="s">
        <v>255</v>
      </c>
      <c r="AE825" s="113" t="s">
        <v>270</v>
      </c>
      <c r="AF825" s="113" t="s">
        <v>255</v>
      </c>
      <c r="AG8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25" s="109" t="s">
        <v>259</v>
      </c>
      <c r="AI825" s="113" t="s">
        <v>54</v>
      </c>
      <c r="AJ825" s="113" t="s">
        <v>6</v>
      </c>
      <c r="AK825" s="114" t="s">
        <v>201</v>
      </c>
      <c r="AL825" s="92">
        <f t="shared" si="26"/>
        <v>2</v>
      </c>
      <c r="AM8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25" s="118"/>
      <c r="AO825" s="115" t="str">
        <f t="shared" si="27"/>
        <v>SI</v>
      </c>
      <c r="AP82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25" s="92" t="e" vm="16">
        <f>_xlfn.XLOOKUP(año24[[#This Row],[VALORACION DEL RIESGO RESULTANTE CON CONTROLES (Riesgo residual) - INTERPRETACIÓN DEL RIESGO]], Nivel[Calsificación], Nivel[Imagen])</f>
        <v>#VALUE!</v>
      </c>
    </row>
    <row r="826" spans="2:43" ht="81.599999999999994" x14ac:dyDescent="0.2">
      <c r="B826" s="92">
        <v>817</v>
      </c>
      <c r="C826" s="92">
        <v>2024</v>
      </c>
      <c r="D826" s="92" t="s">
        <v>244</v>
      </c>
      <c r="E826" s="109" t="s">
        <v>183</v>
      </c>
      <c r="F826" s="109" t="s">
        <v>763</v>
      </c>
      <c r="G826" s="109" t="s">
        <v>699</v>
      </c>
      <c r="H826" s="92" t="s">
        <v>271</v>
      </c>
      <c r="I826" s="92" t="s">
        <v>68</v>
      </c>
      <c r="J826" s="92" t="e" vm="17">
        <f>_xlfn.XLOOKUP(año24[[#This Row],[PELIGRO -Tipo]], Tabla12[Calsificación], Tabla12[Imagen])</f>
        <v>#VALUE!</v>
      </c>
      <c r="K826" s="92" t="s">
        <v>93</v>
      </c>
      <c r="L826" s="92" t="s">
        <v>129</v>
      </c>
      <c r="M826" s="112" t="s">
        <v>249</v>
      </c>
      <c r="N826" s="112" t="s">
        <v>250</v>
      </c>
      <c r="O826" s="112">
        <v>2</v>
      </c>
      <c r="P826" s="112">
        <v>78</v>
      </c>
      <c r="Q826" s="112">
        <v>2</v>
      </c>
      <c r="R826" s="112">
        <v>8</v>
      </c>
      <c r="S826" s="92" t="s">
        <v>138</v>
      </c>
      <c r="T826" s="92" t="s">
        <v>267</v>
      </c>
      <c r="U826" s="92" t="s">
        <v>268</v>
      </c>
      <c r="V826" s="113" t="s">
        <v>269</v>
      </c>
      <c r="W826" s="113" t="s">
        <v>53</v>
      </c>
      <c r="X826" s="113" t="s">
        <v>6</v>
      </c>
      <c r="Y826" s="114" t="s">
        <v>201</v>
      </c>
      <c r="Z826" s="92">
        <f>INDEX($AS$3:$AV$6,MATCH($W826,$AR$3:$AR$6,FALSE),MATCH($Y826,AS$7:$AV$7,FALSE))</f>
        <v>4</v>
      </c>
      <c r="AA826" s="92" t="s">
        <v>254</v>
      </c>
      <c r="AB826" s="92" t="s">
        <v>255</v>
      </c>
      <c r="AC826" s="92" t="s">
        <v>255</v>
      </c>
      <c r="AD826" s="113" t="s">
        <v>255</v>
      </c>
      <c r="AE826" s="113" t="s">
        <v>270</v>
      </c>
      <c r="AF826" s="113" t="s">
        <v>255</v>
      </c>
      <c r="AG8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26" s="109" t="s">
        <v>259</v>
      </c>
      <c r="AI826" s="113" t="s">
        <v>54</v>
      </c>
      <c r="AJ826" s="113" t="s">
        <v>6</v>
      </c>
      <c r="AK826" s="114" t="s">
        <v>201</v>
      </c>
      <c r="AL826" s="92">
        <f t="shared" si="26"/>
        <v>2</v>
      </c>
      <c r="AM8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26" s="118"/>
      <c r="AO826" s="115" t="str">
        <f t="shared" si="27"/>
        <v>SI</v>
      </c>
      <c r="AP82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26" s="92" t="e" vm="16">
        <f>_xlfn.XLOOKUP(año24[[#This Row],[VALORACION DEL RIESGO RESULTANTE CON CONTROLES (Riesgo residual) - INTERPRETACIÓN DEL RIESGO]], Nivel[Calsificación], Nivel[Imagen])</f>
        <v>#VALUE!</v>
      </c>
    </row>
    <row r="827" spans="2:43" ht="81.599999999999994" x14ac:dyDescent="0.2">
      <c r="B827" s="92">
        <v>818</v>
      </c>
      <c r="C827" s="92">
        <v>2024</v>
      </c>
      <c r="D827" s="92" t="s">
        <v>244</v>
      </c>
      <c r="E827" s="109" t="s">
        <v>183</v>
      </c>
      <c r="F827" s="109" t="s">
        <v>763</v>
      </c>
      <c r="G827" s="109" t="s">
        <v>699</v>
      </c>
      <c r="H827" s="92" t="s">
        <v>266</v>
      </c>
      <c r="I827" s="92" t="s">
        <v>68</v>
      </c>
      <c r="J827" s="92" t="e" vm="17">
        <f>_xlfn.XLOOKUP(año24[[#This Row],[PELIGRO -Tipo]], Tabla12[Calsificación], Tabla12[Imagen])</f>
        <v>#VALUE!</v>
      </c>
      <c r="K827" s="92" t="s">
        <v>101</v>
      </c>
      <c r="L827" s="92" t="s">
        <v>129</v>
      </c>
      <c r="M827" s="112" t="s">
        <v>249</v>
      </c>
      <c r="N827" s="112" t="s">
        <v>250</v>
      </c>
      <c r="O827" s="112">
        <v>2</v>
      </c>
      <c r="P827" s="112">
        <v>78</v>
      </c>
      <c r="Q827" s="112">
        <v>2</v>
      </c>
      <c r="R827" s="112">
        <v>8</v>
      </c>
      <c r="S827" s="92" t="s">
        <v>138</v>
      </c>
      <c r="T827" s="92" t="s">
        <v>267</v>
      </c>
      <c r="U827" s="92" t="s">
        <v>268</v>
      </c>
      <c r="V827" s="113" t="s">
        <v>269</v>
      </c>
      <c r="W827" s="113" t="s">
        <v>53</v>
      </c>
      <c r="X827" s="113" t="s">
        <v>6</v>
      </c>
      <c r="Y827" s="114" t="s">
        <v>201</v>
      </c>
      <c r="Z827" s="92">
        <f>INDEX($AS$3:$AV$6,MATCH($W827,$AR$3:$AR$6,FALSE),MATCH($Y827,AS$7:$AV$7,FALSE))</f>
        <v>4</v>
      </c>
      <c r="AA827" s="92" t="s">
        <v>254</v>
      </c>
      <c r="AB827" s="92" t="s">
        <v>255</v>
      </c>
      <c r="AC827" s="92" t="s">
        <v>255</v>
      </c>
      <c r="AD827" s="113" t="s">
        <v>255</v>
      </c>
      <c r="AE827" s="113" t="s">
        <v>270</v>
      </c>
      <c r="AF827" s="113" t="s">
        <v>255</v>
      </c>
      <c r="AG8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27" s="109" t="s">
        <v>259</v>
      </c>
      <c r="AI827" s="113" t="s">
        <v>54</v>
      </c>
      <c r="AJ827" s="113" t="s">
        <v>6</v>
      </c>
      <c r="AK827" s="114" t="s">
        <v>201</v>
      </c>
      <c r="AL827" s="92">
        <f t="shared" si="26"/>
        <v>2</v>
      </c>
      <c r="AM8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27" s="118"/>
      <c r="AO827" s="115" t="str">
        <f t="shared" si="27"/>
        <v>SI</v>
      </c>
      <c r="AP82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27" s="92" t="e" vm="16">
        <f>_xlfn.XLOOKUP(año24[[#This Row],[VALORACION DEL RIESGO RESULTANTE CON CONTROLES (Riesgo residual) - INTERPRETACIÓN DEL RIESGO]], Nivel[Calsificación], Nivel[Imagen])</f>
        <v>#VALUE!</v>
      </c>
    </row>
    <row r="828" spans="2:43" ht="81.599999999999994" x14ac:dyDescent="0.2">
      <c r="B828" s="92">
        <v>819</v>
      </c>
      <c r="C828" s="92">
        <v>2024</v>
      </c>
      <c r="D828" s="92" t="s">
        <v>244</v>
      </c>
      <c r="E828" s="109" t="s">
        <v>183</v>
      </c>
      <c r="F828" s="109" t="s">
        <v>763</v>
      </c>
      <c r="G828" s="109" t="s">
        <v>699</v>
      </c>
      <c r="H828" s="92" t="s">
        <v>277</v>
      </c>
      <c r="I828" s="92" t="s">
        <v>68</v>
      </c>
      <c r="J828" s="92" t="e" vm="17">
        <f>_xlfn.XLOOKUP(año24[[#This Row],[PELIGRO -Tipo]], Tabla12[Calsificación], Tabla12[Imagen])</f>
        <v>#VALUE!</v>
      </c>
      <c r="K828" s="92" t="s">
        <v>85</v>
      </c>
      <c r="L828" s="92" t="s">
        <v>129</v>
      </c>
      <c r="M828" s="112" t="s">
        <v>249</v>
      </c>
      <c r="N828" s="112" t="s">
        <v>250</v>
      </c>
      <c r="O828" s="112">
        <v>2</v>
      </c>
      <c r="P828" s="112">
        <v>78</v>
      </c>
      <c r="Q828" s="112">
        <v>2</v>
      </c>
      <c r="R828" s="112">
        <v>8</v>
      </c>
      <c r="S828" s="92" t="s">
        <v>138</v>
      </c>
      <c r="T828" s="92" t="s">
        <v>267</v>
      </c>
      <c r="U828" s="92" t="s">
        <v>268</v>
      </c>
      <c r="V828" s="113" t="s">
        <v>269</v>
      </c>
      <c r="W828" s="113" t="s">
        <v>53</v>
      </c>
      <c r="X828" s="113" t="s">
        <v>6</v>
      </c>
      <c r="Y828" s="114" t="s">
        <v>201</v>
      </c>
      <c r="Z828" s="92">
        <f>INDEX($AS$3:$AV$6,MATCH($W828,$AR$3:$AR$6,FALSE),MATCH($Y828,AS$7:$AV$7,FALSE))</f>
        <v>4</v>
      </c>
      <c r="AA828" s="92" t="s">
        <v>254</v>
      </c>
      <c r="AB828" s="92" t="s">
        <v>255</v>
      </c>
      <c r="AC828" s="92" t="s">
        <v>255</v>
      </c>
      <c r="AD828" s="113" t="s">
        <v>255</v>
      </c>
      <c r="AE828" s="113" t="s">
        <v>270</v>
      </c>
      <c r="AF828" s="113" t="s">
        <v>255</v>
      </c>
      <c r="AG8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28" s="109" t="s">
        <v>259</v>
      </c>
      <c r="AI828" s="113" t="s">
        <v>54</v>
      </c>
      <c r="AJ828" s="113" t="s">
        <v>6</v>
      </c>
      <c r="AK828" s="114" t="s">
        <v>201</v>
      </c>
      <c r="AL828" s="92">
        <f t="shared" si="26"/>
        <v>2</v>
      </c>
      <c r="AM8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28" s="118"/>
      <c r="AO828" s="115" t="str">
        <f t="shared" si="27"/>
        <v>SI</v>
      </c>
      <c r="AP82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28" s="92" t="e" vm="16">
        <f>_xlfn.XLOOKUP(año24[[#This Row],[VALORACION DEL RIESGO RESULTANTE CON CONTROLES (Riesgo residual) - INTERPRETACIÓN DEL RIESGO]], Nivel[Calsificación], Nivel[Imagen])</f>
        <v>#VALUE!</v>
      </c>
    </row>
    <row r="829" spans="2:43" ht="132.6" x14ac:dyDescent="0.2">
      <c r="B829" s="92">
        <v>820</v>
      </c>
      <c r="C829" s="92">
        <v>2024</v>
      </c>
      <c r="D829" s="92" t="s">
        <v>244</v>
      </c>
      <c r="E829" s="109" t="s">
        <v>183</v>
      </c>
      <c r="F829" s="109" t="s">
        <v>763</v>
      </c>
      <c r="G829" s="109" t="s">
        <v>699</v>
      </c>
      <c r="H829" s="92" t="s">
        <v>389</v>
      </c>
      <c r="I829" s="92" t="s">
        <v>66</v>
      </c>
      <c r="J829" s="92" t="e" vm="19">
        <f>_xlfn.XLOOKUP(año24[[#This Row],[PELIGRO -Tipo]], Tabla12[Calsificación], Tabla12[Imagen])</f>
        <v>#VALUE!</v>
      </c>
      <c r="K829" s="92" t="s">
        <v>83</v>
      </c>
      <c r="L829" s="92" t="s">
        <v>130</v>
      </c>
      <c r="M829" s="112" t="s">
        <v>249</v>
      </c>
      <c r="N829" s="112" t="s">
        <v>250</v>
      </c>
      <c r="O829" s="112">
        <v>2</v>
      </c>
      <c r="P829" s="112">
        <v>78</v>
      </c>
      <c r="Q829" s="112">
        <v>2</v>
      </c>
      <c r="R829" s="112">
        <v>8</v>
      </c>
      <c r="S829" s="92" t="s">
        <v>138</v>
      </c>
      <c r="T829" s="92" t="s">
        <v>390</v>
      </c>
      <c r="U829" s="92" t="s">
        <v>391</v>
      </c>
      <c r="V829" s="113" t="s">
        <v>392</v>
      </c>
      <c r="W829" s="113" t="s">
        <v>53</v>
      </c>
      <c r="X829" s="113" t="s">
        <v>6</v>
      </c>
      <c r="Y829" s="114" t="s">
        <v>201</v>
      </c>
      <c r="Z829" s="92">
        <f>INDEX($AS$3:$AV$6,MATCH($W829,$AR$3:$AR$6,FALSE),MATCH($Y829,AS$7:$AV$7,FALSE))</f>
        <v>4</v>
      </c>
      <c r="AA829" s="92" t="s">
        <v>254</v>
      </c>
      <c r="AB829" s="92" t="s">
        <v>255</v>
      </c>
      <c r="AC829" s="92" t="s">
        <v>255</v>
      </c>
      <c r="AD829" s="113" t="s">
        <v>393</v>
      </c>
      <c r="AE829" s="113" t="s">
        <v>394</v>
      </c>
      <c r="AF829" s="113" t="s">
        <v>258</v>
      </c>
      <c r="AG8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829" s="109" t="s">
        <v>259</v>
      </c>
      <c r="AI829" s="113" t="s">
        <v>53</v>
      </c>
      <c r="AJ829" s="113" t="s">
        <v>6</v>
      </c>
      <c r="AK829" s="114" t="s">
        <v>46</v>
      </c>
      <c r="AL829" s="92">
        <f t="shared" si="26"/>
        <v>2</v>
      </c>
      <c r="AM8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29" s="118"/>
      <c r="AO829" s="115" t="str">
        <f t="shared" si="27"/>
        <v>SI</v>
      </c>
      <c r="AP82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829" s="92" t="e" vm="16">
        <f>_xlfn.XLOOKUP(año24[[#This Row],[VALORACION DEL RIESGO RESULTANTE CON CONTROLES (Riesgo residual) - INTERPRETACIÓN DEL RIESGO]], Nivel[Calsificación], Nivel[Imagen])</f>
        <v>#VALUE!</v>
      </c>
    </row>
    <row r="830" spans="2:43" ht="132.6" x14ac:dyDescent="0.2">
      <c r="B830" s="92">
        <v>821</v>
      </c>
      <c r="C830" s="92">
        <v>2024</v>
      </c>
      <c r="D830" s="92" t="s">
        <v>244</v>
      </c>
      <c r="E830" s="109" t="s">
        <v>183</v>
      </c>
      <c r="F830" s="109" t="s">
        <v>763</v>
      </c>
      <c r="G830" s="109" t="s">
        <v>699</v>
      </c>
      <c r="H830" s="92" t="s">
        <v>769</v>
      </c>
      <c r="I830" s="92" t="s">
        <v>66</v>
      </c>
      <c r="J830" s="92" t="e" vm="19">
        <f>_xlfn.XLOOKUP(año24[[#This Row],[PELIGRO -Tipo]], Tabla12[Calsificación], Tabla12[Imagen])</f>
        <v>#VALUE!</v>
      </c>
      <c r="K830" s="92" t="s">
        <v>99</v>
      </c>
      <c r="L830" s="92" t="s">
        <v>128</v>
      </c>
      <c r="M830" s="112" t="s">
        <v>249</v>
      </c>
      <c r="N830" s="112" t="s">
        <v>250</v>
      </c>
      <c r="O830" s="112">
        <v>2</v>
      </c>
      <c r="P830" s="112">
        <v>78</v>
      </c>
      <c r="Q830" s="112">
        <v>2</v>
      </c>
      <c r="R830" s="112">
        <v>8</v>
      </c>
      <c r="S830" s="92" t="s">
        <v>138</v>
      </c>
      <c r="T830" s="92" t="s">
        <v>346</v>
      </c>
      <c r="U830" s="92" t="s">
        <v>410</v>
      </c>
      <c r="V830" s="113" t="s">
        <v>411</v>
      </c>
      <c r="W830" s="113" t="s">
        <v>53</v>
      </c>
      <c r="X830" s="113" t="s">
        <v>6</v>
      </c>
      <c r="Y830" s="114" t="s">
        <v>40</v>
      </c>
      <c r="Z830" s="92">
        <f>INDEX($AS$3:$AV$6,MATCH($W830,$AR$3:$AR$6,FALSE),MATCH($Y830,AS$7:$AV$7,FALSE))</f>
        <v>6</v>
      </c>
      <c r="AA830" s="92" t="s">
        <v>254</v>
      </c>
      <c r="AB830" s="92" t="s">
        <v>255</v>
      </c>
      <c r="AC830" s="92" t="s">
        <v>255</v>
      </c>
      <c r="AD830" s="113" t="s">
        <v>346</v>
      </c>
      <c r="AE830" s="113" t="s">
        <v>412</v>
      </c>
      <c r="AF830" s="113" t="s">
        <v>258</v>
      </c>
      <c r="AG8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830" s="109" t="s">
        <v>259</v>
      </c>
      <c r="AI830" s="113" t="s">
        <v>53</v>
      </c>
      <c r="AJ830" s="113" t="s">
        <v>6</v>
      </c>
      <c r="AK830" s="114" t="s">
        <v>201</v>
      </c>
      <c r="AL830" s="92">
        <f t="shared" si="26"/>
        <v>4</v>
      </c>
      <c r="AM8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0" s="118"/>
      <c r="AO830" s="115" t="str">
        <f t="shared" si="27"/>
        <v>SI</v>
      </c>
      <c r="AP83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30" s="92" t="e" vm="14">
        <f>_xlfn.XLOOKUP(año24[[#This Row],[VALORACION DEL RIESGO RESULTANTE CON CONTROLES (Riesgo residual) - INTERPRETACIÓN DEL RIESGO]], Nivel[Calsificación], Nivel[Imagen])</f>
        <v>#VALUE!</v>
      </c>
    </row>
    <row r="831" spans="2:43" ht="102" x14ac:dyDescent="0.2">
      <c r="B831" s="92">
        <v>822</v>
      </c>
      <c r="C831" s="92">
        <v>2024</v>
      </c>
      <c r="D831" s="92" t="s">
        <v>244</v>
      </c>
      <c r="E831" s="109" t="s">
        <v>183</v>
      </c>
      <c r="F831" s="109" t="s">
        <v>763</v>
      </c>
      <c r="G831" s="109" t="s">
        <v>699</v>
      </c>
      <c r="H831" s="92" t="s">
        <v>770</v>
      </c>
      <c r="I831" s="92" t="s">
        <v>69</v>
      </c>
      <c r="J831" s="92" t="e" vm="21">
        <f>_xlfn.XLOOKUP(año24[[#This Row],[PELIGRO -Tipo]], Tabla12[Calsificación], Tabla12[Imagen])</f>
        <v>#VALUE!</v>
      </c>
      <c r="K831" s="92" t="s">
        <v>78</v>
      </c>
      <c r="L831" s="92" t="s">
        <v>129</v>
      </c>
      <c r="M831" s="112" t="s">
        <v>249</v>
      </c>
      <c r="N831" s="112" t="s">
        <v>250</v>
      </c>
      <c r="O831" s="112">
        <v>2</v>
      </c>
      <c r="P831" s="112">
        <v>78</v>
      </c>
      <c r="Q831" s="112">
        <v>2</v>
      </c>
      <c r="R831" s="112">
        <v>8</v>
      </c>
      <c r="S831" s="92" t="s">
        <v>138</v>
      </c>
      <c r="T831" s="92"/>
      <c r="U831" s="92" t="s">
        <v>318</v>
      </c>
      <c r="V831" s="113" t="s">
        <v>319</v>
      </c>
      <c r="W831" s="113" t="s">
        <v>53</v>
      </c>
      <c r="X831" s="113" t="s">
        <v>6</v>
      </c>
      <c r="Y831" s="114" t="s">
        <v>40</v>
      </c>
      <c r="Z831" s="92">
        <f>INDEX($AS$3:$AV$6,MATCH($W831,$AR$3:$AR$6,FALSE),MATCH($Y831,AS$7:$AV$7,FALSE))</f>
        <v>6</v>
      </c>
      <c r="AA831" s="92" t="s">
        <v>254</v>
      </c>
      <c r="AB831" s="92" t="s">
        <v>255</v>
      </c>
      <c r="AC831" s="92" t="s">
        <v>255</v>
      </c>
      <c r="AD831" s="113" t="s">
        <v>255</v>
      </c>
      <c r="AE831" s="113" t="s">
        <v>320</v>
      </c>
      <c r="AF831" s="113" t="s">
        <v>258</v>
      </c>
      <c r="AG8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831" s="109" t="s">
        <v>259</v>
      </c>
      <c r="AI831" s="113" t="s">
        <v>53</v>
      </c>
      <c r="AJ831" s="113" t="s">
        <v>6</v>
      </c>
      <c r="AK831" s="114" t="s">
        <v>201</v>
      </c>
      <c r="AL831" s="92">
        <f t="shared" si="26"/>
        <v>4</v>
      </c>
      <c r="AM8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1" s="118"/>
      <c r="AO831" s="115" t="str">
        <f t="shared" si="27"/>
        <v>SI</v>
      </c>
      <c r="AP83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31" s="92" t="e" vm="14">
        <f>_xlfn.XLOOKUP(año24[[#This Row],[VALORACION DEL RIESGO RESULTANTE CON CONTROLES (Riesgo residual) - INTERPRETACIÓN DEL RIESGO]], Nivel[Calsificación], Nivel[Imagen])</f>
        <v>#VALUE!</v>
      </c>
    </row>
    <row r="832" spans="2:43" ht="102" x14ac:dyDescent="0.2">
      <c r="B832" s="92">
        <v>823</v>
      </c>
      <c r="C832" s="92">
        <v>2024</v>
      </c>
      <c r="D832" s="92" t="s">
        <v>244</v>
      </c>
      <c r="E832" s="109" t="s">
        <v>183</v>
      </c>
      <c r="F832" s="109" t="s">
        <v>763</v>
      </c>
      <c r="G832" s="109" t="s">
        <v>699</v>
      </c>
      <c r="H832" s="92" t="s">
        <v>771</v>
      </c>
      <c r="I832" s="92" t="s">
        <v>69</v>
      </c>
      <c r="J832" s="92" t="e" vm="21">
        <f>_xlfn.XLOOKUP(año24[[#This Row],[PELIGRO -Tipo]], Tabla12[Calsificación], Tabla12[Imagen])</f>
        <v>#VALUE!</v>
      </c>
      <c r="K832" s="92" t="s">
        <v>94</v>
      </c>
      <c r="L832" s="92" t="s">
        <v>129</v>
      </c>
      <c r="M832" s="112" t="s">
        <v>249</v>
      </c>
      <c r="N832" s="112" t="s">
        <v>250</v>
      </c>
      <c r="O832" s="112">
        <v>2</v>
      </c>
      <c r="P832" s="112">
        <v>78</v>
      </c>
      <c r="Q832" s="112">
        <v>2</v>
      </c>
      <c r="R832" s="112">
        <v>8</v>
      </c>
      <c r="S832" s="92" t="s">
        <v>138</v>
      </c>
      <c r="T832" s="92"/>
      <c r="U832" s="92" t="s">
        <v>318</v>
      </c>
      <c r="V832" s="113" t="s">
        <v>319</v>
      </c>
      <c r="W832" s="113" t="s">
        <v>53</v>
      </c>
      <c r="X832" s="113" t="s">
        <v>6</v>
      </c>
      <c r="Y832" s="114" t="s">
        <v>40</v>
      </c>
      <c r="Z832" s="92">
        <f>INDEX($AS$3:$AV$6,MATCH($W832,$AR$3:$AR$6,FALSE),MATCH($Y832,AS$7:$AV$7,FALSE))</f>
        <v>6</v>
      </c>
      <c r="AA832" s="92" t="s">
        <v>254</v>
      </c>
      <c r="AB832" s="92" t="s">
        <v>255</v>
      </c>
      <c r="AC832" s="92" t="s">
        <v>255</v>
      </c>
      <c r="AD832" s="113" t="s">
        <v>255</v>
      </c>
      <c r="AE832" s="113" t="s">
        <v>320</v>
      </c>
      <c r="AF832" s="113" t="s">
        <v>258</v>
      </c>
      <c r="AG8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832" s="109" t="s">
        <v>259</v>
      </c>
      <c r="AI832" s="113" t="s">
        <v>53</v>
      </c>
      <c r="AJ832" s="113" t="s">
        <v>6</v>
      </c>
      <c r="AK832" s="114" t="s">
        <v>46</v>
      </c>
      <c r="AL832" s="92">
        <f t="shared" si="26"/>
        <v>2</v>
      </c>
      <c r="AM8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32" s="118"/>
      <c r="AO832" s="115" t="str">
        <f t="shared" si="27"/>
        <v>SI</v>
      </c>
      <c r="AP83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32" s="92" t="e" vm="16">
        <f>_xlfn.XLOOKUP(año24[[#This Row],[VALORACION DEL RIESGO RESULTANTE CON CONTROLES (Riesgo residual) - INTERPRETACIÓN DEL RIESGO]], Nivel[Calsificación], Nivel[Imagen])</f>
        <v>#VALUE!</v>
      </c>
    </row>
    <row r="833" spans="2:43" ht="132.6" x14ac:dyDescent="0.2">
      <c r="B833" s="92">
        <v>824</v>
      </c>
      <c r="C833" s="92">
        <v>2024</v>
      </c>
      <c r="D833" s="92" t="s">
        <v>244</v>
      </c>
      <c r="E833" s="109" t="s">
        <v>183</v>
      </c>
      <c r="F833" s="109" t="s">
        <v>763</v>
      </c>
      <c r="G833" s="109" t="s">
        <v>699</v>
      </c>
      <c r="H833" s="92" t="s">
        <v>772</v>
      </c>
      <c r="I833" s="92" t="s">
        <v>70</v>
      </c>
      <c r="J833" s="92" t="e" vm="13">
        <f>_xlfn.XLOOKUP(año24[[#This Row],[PELIGRO -Tipo]], Tabla12[Calsificación], Tabla12[Imagen])</f>
        <v>#VALUE!</v>
      </c>
      <c r="K833" s="92" t="s">
        <v>103</v>
      </c>
      <c r="L833" s="92" t="s">
        <v>128</v>
      </c>
      <c r="M833" s="112" t="s">
        <v>249</v>
      </c>
      <c r="N833" s="112" t="s">
        <v>250</v>
      </c>
      <c r="O833" s="112">
        <v>2</v>
      </c>
      <c r="P833" s="112">
        <v>78</v>
      </c>
      <c r="Q833" s="112">
        <v>2</v>
      </c>
      <c r="R833" s="112">
        <v>8</v>
      </c>
      <c r="S833" s="92" t="s">
        <v>138</v>
      </c>
      <c r="T833" s="92" t="s">
        <v>289</v>
      </c>
      <c r="U833" s="92" t="s">
        <v>290</v>
      </c>
      <c r="V833" s="113" t="s">
        <v>291</v>
      </c>
      <c r="W833" s="113" t="s">
        <v>51</v>
      </c>
      <c r="X833" s="113" t="s">
        <v>6</v>
      </c>
      <c r="Y833" s="114" t="s">
        <v>201</v>
      </c>
      <c r="Z833" s="92">
        <f>INDEX($AS$3:$AV$6,MATCH($W833,$AR$3:$AR$6,FALSE),MATCH($Y833,AS$7:$AV$7,FALSE))</f>
        <v>8</v>
      </c>
      <c r="AA833" s="92" t="s">
        <v>254</v>
      </c>
      <c r="AB833" s="92" t="s">
        <v>255</v>
      </c>
      <c r="AC833" s="92" t="s">
        <v>255</v>
      </c>
      <c r="AD833" s="113" t="s">
        <v>255</v>
      </c>
      <c r="AE833" s="113" t="s">
        <v>292</v>
      </c>
      <c r="AF833" s="113" t="s">
        <v>258</v>
      </c>
      <c r="AG8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33" s="109" t="s">
        <v>259</v>
      </c>
      <c r="AI833" s="113" t="s">
        <v>51</v>
      </c>
      <c r="AJ833" s="113" t="s">
        <v>6</v>
      </c>
      <c r="AK833" s="114" t="s">
        <v>46</v>
      </c>
      <c r="AL833" s="92">
        <f t="shared" si="26"/>
        <v>4</v>
      </c>
      <c r="AM8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3" s="118"/>
      <c r="AO833" s="115" t="str">
        <f t="shared" si="27"/>
        <v>SI</v>
      </c>
      <c r="AP83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33" s="92" t="e" vm="14">
        <f>_xlfn.XLOOKUP(año24[[#This Row],[VALORACION DEL RIESGO RESULTANTE CON CONTROLES (Riesgo residual) - INTERPRETACIÓN DEL RIESGO]], Nivel[Calsificación], Nivel[Imagen])</f>
        <v>#VALUE!</v>
      </c>
    </row>
    <row r="834" spans="2:43" ht="132.6" x14ac:dyDescent="0.2">
      <c r="B834" s="92">
        <v>825</v>
      </c>
      <c r="C834" s="92">
        <v>2024</v>
      </c>
      <c r="D834" s="92" t="s">
        <v>244</v>
      </c>
      <c r="E834" s="109" t="s">
        <v>183</v>
      </c>
      <c r="F834" s="109" t="s">
        <v>763</v>
      </c>
      <c r="G834" s="109" t="s">
        <v>699</v>
      </c>
      <c r="H834" s="92" t="s">
        <v>288</v>
      </c>
      <c r="I834" s="92" t="s">
        <v>70</v>
      </c>
      <c r="J834" s="92" t="e" vm="13">
        <f>_xlfn.XLOOKUP(año24[[#This Row],[PELIGRO -Tipo]], Tabla12[Calsificación], Tabla12[Imagen])</f>
        <v>#VALUE!</v>
      </c>
      <c r="K834" s="92" t="s">
        <v>103</v>
      </c>
      <c r="L834" s="92" t="s">
        <v>128</v>
      </c>
      <c r="M834" s="112" t="s">
        <v>249</v>
      </c>
      <c r="N834" s="112" t="s">
        <v>250</v>
      </c>
      <c r="O834" s="112">
        <v>2</v>
      </c>
      <c r="P834" s="112">
        <v>78</v>
      </c>
      <c r="Q834" s="112">
        <v>2</v>
      </c>
      <c r="R834" s="112">
        <v>8</v>
      </c>
      <c r="S834" s="92" t="s">
        <v>138</v>
      </c>
      <c r="T834" s="92" t="s">
        <v>289</v>
      </c>
      <c r="U834" s="92" t="s">
        <v>290</v>
      </c>
      <c r="V834" s="113" t="s">
        <v>291</v>
      </c>
      <c r="W834" s="113" t="s">
        <v>51</v>
      </c>
      <c r="X834" s="113" t="s">
        <v>6</v>
      </c>
      <c r="Y834" s="114" t="s">
        <v>201</v>
      </c>
      <c r="Z834" s="92">
        <f>INDEX($AS$3:$AV$6,MATCH($W834,$AR$3:$AR$6,FALSE),MATCH($Y834,AS$7:$AV$7,FALSE))</f>
        <v>8</v>
      </c>
      <c r="AA834" s="92" t="s">
        <v>254</v>
      </c>
      <c r="AB834" s="92" t="s">
        <v>255</v>
      </c>
      <c r="AC834" s="92" t="s">
        <v>255</v>
      </c>
      <c r="AD834" s="113" t="s">
        <v>255</v>
      </c>
      <c r="AE834" s="113" t="s">
        <v>292</v>
      </c>
      <c r="AF834" s="113" t="s">
        <v>258</v>
      </c>
      <c r="AG8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34" s="109" t="s">
        <v>259</v>
      </c>
      <c r="AI834" s="113" t="s">
        <v>51</v>
      </c>
      <c r="AJ834" s="113" t="s">
        <v>6</v>
      </c>
      <c r="AK834" s="114" t="s">
        <v>46</v>
      </c>
      <c r="AL834" s="92">
        <f t="shared" si="26"/>
        <v>4</v>
      </c>
      <c r="AM8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4" s="118"/>
      <c r="AO834" s="115" t="str">
        <f t="shared" si="27"/>
        <v>SI</v>
      </c>
      <c r="AP83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34" s="92" t="e" vm="14">
        <f>_xlfn.XLOOKUP(año24[[#This Row],[VALORACION DEL RIESGO RESULTANTE CON CONTROLES (Riesgo residual) - INTERPRETACIÓN DEL RIESGO]], Nivel[Calsificación], Nivel[Imagen])</f>
        <v>#VALUE!</v>
      </c>
    </row>
    <row r="835" spans="2:43" ht="234.6" x14ac:dyDescent="0.2">
      <c r="B835" s="92">
        <v>826</v>
      </c>
      <c r="C835" s="92">
        <v>2024</v>
      </c>
      <c r="D835" s="92" t="s">
        <v>244</v>
      </c>
      <c r="E835" s="109" t="s">
        <v>183</v>
      </c>
      <c r="F835" s="109" t="s">
        <v>763</v>
      </c>
      <c r="G835" s="109" t="s">
        <v>699</v>
      </c>
      <c r="H835" s="92" t="s">
        <v>281</v>
      </c>
      <c r="I835" s="92" t="s">
        <v>65</v>
      </c>
      <c r="J835" s="92" t="e" vm="20">
        <f>_xlfn.XLOOKUP(año24[[#This Row],[PELIGRO -Tipo]], Tabla12[Calsificación], Tabla12[Imagen])</f>
        <v>#VALUE!</v>
      </c>
      <c r="K835" s="92" t="s">
        <v>113</v>
      </c>
      <c r="L835" s="92" t="s">
        <v>128</v>
      </c>
      <c r="M835" s="112" t="s">
        <v>249</v>
      </c>
      <c r="N835" s="112" t="s">
        <v>250</v>
      </c>
      <c r="O835" s="112">
        <v>2</v>
      </c>
      <c r="P835" s="112">
        <v>78</v>
      </c>
      <c r="Q835" s="112">
        <v>2</v>
      </c>
      <c r="R835" s="112">
        <v>8</v>
      </c>
      <c r="S835" s="92" t="s">
        <v>138</v>
      </c>
      <c r="T835" s="92" t="s">
        <v>255</v>
      </c>
      <c r="U835" s="92" t="s">
        <v>282</v>
      </c>
      <c r="V835" s="113" t="s">
        <v>283</v>
      </c>
      <c r="W835" s="113" t="s">
        <v>53</v>
      </c>
      <c r="X835" s="113" t="s">
        <v>6</v>
      </c>
      <c r="Y835" s="114" t="s">
        <v>40</v>
      </c>
      <c r="Z835" s="92">
        <f>INDEX($AS$3:$AV$6,MATCH($W835,$AR$3:$AR$6,FALSE),MATCH($Y835,AS$7:$AV$7,FALSE))</f>
        <v>6</v>
      </c>
      <c r="AA835" s="92" t="s">
        <v>254</v>
      </c>
      <c r="AB835" s="92" t="s">
        <v>255</v>
      </c>
      <c r="AC835" s="92" t="s">
        <v>255</v>
      </c>
      <c r="AD835" s="113" t="s">
        <v>255</v>
      </c>
      <c r="AE835" s="113" t="s">
        <v>284</v>
      </c>
      <c r="AF835" s="113" t="s">
        <v>258</v>
      </c>
      <c r="AG8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835" s="109" t="s">
        <v>259</v>
      </c>
      <c r="AI835" s="113" t="s">
        <v>53</v>
      </c>
      <c r="AJ835" s="113" t="s">
        <v>6</v>
      </c>
      <c r="AK835" s="114" t="s">
        <v>201</v>
      </c>
      <c r="AL835" s="92">
        <f t="shared" si="26"/>
        <v>4</v>
      </c>
      <c r="AM8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5" s="118" t="s">
        <v>773</v>
      </c>
      <c r="AO835" s="115" t="str">
        <f t="shared" si="27"/>
        <v>SI</v>
      </c>
      <c r="AP83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35" s="92" t="e" vm="14">
        <f>_xlfn.XLOOKUP(año24[[#This Row],[VALORACION DEL RIESGO RESULTANTE CON CONTROLES (Riesgo residual) - INTERPRETACIÓN DEL RIESGO]], Nivel[Calsificación], Nivel[Imagen])</f>
        <v>#VALUE!</v>
      </c>
    </row>
    <row r="836" spans="2:43" ht="81.599999999999994" x14ac:dyDescent="0.2">
      <c r="B836" s="92">
        <v>827</v>
      </c>
      <c r="C836" s="92">
        <v>2024</v>
      </c>
      <c r="D836" s="92" t="s">
        <v>244</v>
      </c>
      <c r="E836" s="109" t="s">
        <v>183</v>
      </c>
      <c r="F836" s="109" t="s">
        <v>763</v>
      </c>
      <c r="G836" s="109" t="s">
        <v>699</v>
      </c>
      <c r="H836" s="92" t="s">
        <v>774</v>
      </c>
      <c r="I836" s="92" t="s">
        <v>70</v>
      </c>
      <c r="J836" s="92" t="e" vm="13">
        <f>_xlfn.XLOOKUP(año24[[#This Row],[PELIGRO -Tipo]], Tabla12[Calsificación], Tabla12[Imagen])</f>
        <v>#VALUE!</v>
      </c>
      <c r="K836" s="92" t="s">
        <v>95</v>
      </c>
      <c r="L836" s="92" t="s">
        <v>128</v>
      </c>
      <c r="M836" s="112" t="s">
        <v>249</v>
      </c>
      <c r="N836" s="112" t="s">
        <v>250</v>
      </c>
      <c r="O836" s="112">
        <v>2</v>
      </c>
      <c r="P836" s="112">
        <v>88</v>
      </c>
      <c r="Q836" s="112">
        <v>2</v>
      </c>
      <c r="R836" s="112">
        <v>8</v>
      </c>
      <c r="S836" s="92" t="s">
        <v>138</v>
      </c>
      <c r="T836" s="92" t="s">
        <v>452</v>
      </c>
      <c r="U836" s="92" t="s">
        <v>255</v>
      </c>
      <c r="V836" s="113" t="s">
        <v>775</v>
      </c>
      <c r="W836" s="113" t="s">
        <v>51</v>
      </c>
      <c r="X836" s="113" t="s">
        <v>6</v>
      </c>
      <c r="Y836" s="114" t="s">
        <v>201</v>
      </c>
      <c r="Z836" s="92">
        <f>INDEX($AS$3:$AV$6,MATCH($W836,$AR$3:$AR$6,FALSE),MATCH($Y836,AS$7:$AV$7,FALSE))</f>
        <v>8</v>
      </c>
      <c r="AA836" s="92" t="s">
        <v>254</v>
      </c>
      <c r="AB836" s="92" t="s">
        <v>255</v>
      </c>
      <c r="AC836" s="92" t="s">
        <v>255</v>
      </c>
      <c r="AD836" s="113" t="s">
        <v>255</v>
      </c>
      <c r="AE836" s="113" t="s">
        <v>776</v>
      </c>
      <c r="AF836" s="113" t="s">
        <v>258</v>
      </c>
      <c r="AG8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Señalización
Inspección locativa 
Reporte tarjetas CATControles de EPP; Ver matriz de EPP
</v>
      </c>
      <c r="AH836" s="109" t="s">
        <v>259</v>
      </c>
      <c r="AI836" s="113" t="s">
        <v>53</v>
      </c>
      <c r="AJ836" s="113" t="s">
        <v>6</v>
      </c>
      <c r="AK836" s="114" t="s">
        <v>201</v>
      </c>
      <c r="AL836" s="92">
        <f t="shared" si="26"/>
        <v>4</v>
      </c>
      <c r="AM8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6" s="118"/>
      <c r="AO836" s="115" t="str">
        <f t="shared" si="27"/>
        <v>SI</v>
      </c>
      <c r="AP8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36" s="92" t="e" vm="14">
        <f>_xlfn.XLOOKUP(año24[[#This Row],[VALORACION DEL RIESGO RESULTANTE CON CONTROLES (Riesgo residual) - INTERPRETACIÓN DEL RIESGO]], Nivel[Calsificación], Nivel[Imagen])</f>
        <v>#VALUE!</v>
      </c>
    </row>
    <row r="837" spans="2:43" ht="91.8" x14ac:dyDescent="0.2">
      <c r="B837" s="92">
        <v>828</v>
      </c>
      <c r="C837" s="92">
        <v>2024</v>
      </c>
      <c r="D837" s="92" t="s">
        <v>244</v>
      </c>
      <c r="E837" s="109" t="s">
        <v>183</v>
      </c>
      <c r="F837" s="109" t="s">
        <v>763</v>
      </c>
      <c r="G837" s="109" t="s">
        <v>699</v>
      </c>
      <c r="H837" s="92" t="s">
        <v>285</v>
      </c>
      <c r="I837" s="92" t="s">
        <v>65</v>
      </c>
      <c r="J837" s="92" t="e" vm="20">
        <f>_xlfn.XLOOKUP(año24[[#This Row],[PELIGRO -Tipo]], Tabla12[Calsificación], Tabla12[Imagen])</f>
        <v>#VALUE!</v>
      </c>
      <c r="K837" s="92" t="s">
        <v>74</v>
      </c>
      <c r="L837" s="92" t="s">
        <v>129</v>
      </c>
      <c r="M837" s="112" t="s">
        <v>249</v>
      </c>
      <c r="N837" s="112" t="s">
        <v>250</v>
      </c>
      <c r="O837" s="112">
        <v>2</v>
      </c>
      <c r="P837" s="112">
        <v>78</v>
      </c>
      <c r="Q837" s="112">
        <v>2</v>
      </c>
      <c r="R837" s="112">
        <v>8</v>
      </c>
      <c r="S837" s="92" t="s">
        <v>138</v>
      </c>
      <c r="T837" s="92"/>
      <c r="U837" s="92"/>
      <c r="V837" s="113" t="s">
        <v>286</v>
      </c>
      <c r="W837" s="113" t="s">
        <v>53</v>
      </c>
      <c r="X837" s="113" t="s">
        <v>6</v>
      </c>
      <c r="Y837" s="114" t="s">
        <v>40</v>
      </c>
      <c r="Z837" s="92">
        <f>INDEX($AS$3:$AV$6,MATCH($W837,$AR$3:$AR$6,FALSE),MATCH($Y837,AS$7:$AV$7,FALSE))</f>
        <v>6</v>
      </c>
      <c r="AA837" s="92" t="s">
        <v>254</v>
      </c>
      <c r="AB837" s="92" t="s">
        <v>255</v>
      </c>
      <c r="AC837" s="92" t="s">
        <v>255</v>
      </c>
      <c r="AD837" s="113"/>
      <c r="AE837" s="113" t="s">
        <v>287</v>
      </c>
      <c r="AF837" s="113" t="s">
        <v>258</v>
      </c>
      <c r="AG8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37" s="109" t="s">
        <v>259</v>
      </c>
      <c r="AI837" s="113" t="s">
        <v>53</v>
      </c>
      <c r="AJ837" s="113" t="s">
        <v>6</v>
      </c>
      <c r="AK837" s="114" t="s">
        <v>201</v>
      </c>
      <c r="AL837" s="92">
        <f t="shared" si="26"/>
        <v>4</v>
      </c>
      <c r="AM8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7" s="118"/>
      <c r="AO837" s="115" t="str">
        <f t="shared" si="27"/>
        <v>SI</v>
      </c>
      <c r="AP83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37" s="92" t="e" vm="14">
        <f>_xlfn.XLOOKUP(año24[[#This Row],[VALORACION DEL RIESGO RESULTANTE CON CONTROLES (Riesgo residual) - INTERPRETACIÓN DEL RIESGO]], Nivel[Calsificación], Nivel[Imagen])</f>
        <v>#VALUE!</v>
      </c>
    </row>
    <row r="838" spans="2:43" ht="71.400000000000006" x14ac:dyDescent="0.2">
      <c r="B838" s="92">
        <v>829</v>
      </c>
      <c r="C838" s="92">
        <v>2024</v>
      </c>
      <c r="D838" s="92" t="s">
        <v>244</v>
      </c>
      <c r="E838" s="109" t="s">
        <v>183</v>
      </c>
      <c r="F838" s="109" t="s">
        <v>763</v>
      </c>
      <c r="G838" s="109" t="s">
        <v>699</v>
      </c>
      <c r="H838" s="92" t="s">
        <v>293</v>
      </c>
      <c r="I838" s="92" t="s">
        <v>70</v>
      </c>
      <c r="J838" s="92" t="e" vm="13">
        <f>_xlfn.XLOOKUP(año24[[#This Row],[PELIGRO -Tipo]], Tabla12[Calsificación], Tabla12[Imagen])</f>
        <v>#VALUE!</v>
      </c>
      <c r="K838" s="92" t="s">
        <v>117</v>
      </c>
      <c r="L838" s="92" t="s">
        <v>128</v>
      </c>
      <c r="M838" s="112" t="s">
        <v>249</v>
      </c>
      <c r="N838" s="112" t="s">
        <v>261</v>
      </c>
      <c r="O838" s="112">
        <v>2</v>
      </c>
      <c r="P838" s="112">
        <v>78</v>
      </c>
      <c r="Q838" s="112">
        <v>2</v>
      </c>
      <c r="R838" s="112">
        <v>8</v>
      </c>
      <c r="S838" s="92" t="s">
        <v>138</v>
      </c>
      <c r="T838" s="92"/>
      <c r="U838" s="92" t="s">
        <v>294</v>
      </c>
      <c r="V838" s="113" t="s">
        <v>295</v>
      </c>
      <c r="W838" s="113" t="s">
        <v>51</v>
      </c>
      <c r="X838" s="113" t="s">
        <v>6</v>
      </c>
      <c r="Y838" s="114" t="s">
        <v>201</v>
      </c>
      <c r="Z838" s="92">
        <f>INDEX($AS$3:$AV$6,MATCH($W838,$AR$3:$AR$6,FALSE),MATCH($Y838,AS$7:$AV$7,FALSE))</f>
        <v>8</v>
      </c>
      <c r="AA838" s="92" t="s">
        <v>254</v>
      </c>
      <c r="AB838" s="92" t="s">
        <v>255</v>
      </c>
      <c r="AC838" s="92" t="s">
        <v>255</v>
      </c>
      <c r="AD838" s="113" t="s">
        <v>255</v>
      </c>
      <c r="AE838" s="113" t="s">
        <v>296</v>
      </c>
      <c r="AF838" s="113" t="s">
        <v>255</v>
      </c>
      <c r="AG8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838" s="109" t="s">
        <v>259</v>
      </c>
      <c r="AI838" s="113" t="s">
        <v>53</v>
      </c>
      <c r="AJ838" s="113" t="s">
        <v>6</v>
      </c>
      <c r="AK838" s="114" t="s">
        <v>201</v>
      </c>
      <c r="AL838" s="92">
        <f t="shared" si="26"/>
        <v>4</v>
      </c>
      <c r="AM8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8" s="118"/>
      <c r="AO838" s="115" t="str">
        <f t="shared" si="27"/>
        <v>SI</v>
      </c>
      <c r="AP83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38" s="92" t="e" vm="14">
        <f>_xlfn.XLOOKUP(año24[[#This Row],[VALORACION DEL RIESGO RESULTANTE CON CONTROLES (Riesgo residual) - INTERPRETACIÓN DEL RIESGO]], Nivel[Calsificación], Nivel[Imagen])</f>
        <v>#VALUE!</v>
      </c>
    </row>
    <row r="839" spans="2:43" ht="81.599999999999994" x14ac:dyDescent="0.2">
      <c r="B839" s="92">
        <v>830</v>
      </c>
      <c r="C839" s="92">
        <v>2024</v>
      </c>
      <c r="D839" s="92" t="s">
        <v>244</v>
      </c>
      <c r="E839" s="109" t="s">
        <v>183</v>
      </c>
      <c r="F839" s="109" t="s">
        <v>777</v>
      </c>
      <c r="G839" s="109" t="s">
        <v>699</v>
      </c>
      <c r="H839" s="92" t="s">
        <v>778</v>
      </c>
      <c r="I839" s="92" t="s">
        <v>66</v>
      </c>
      <c r="J839" s="92" t="e" vm="19">
        <f>_xlfn.XLOOKUP(año24[[#This Row],[PELIGRO -Tipo]], Tabla12[Calsificación], Tabla12[Imagen])</f>
        <v>#VALUE!</v>
      </c>
      <c r="K839" s="92" t="s">
        <v>75</v>
      </c>
      <c r="L839" s="92" t="s">
        <v>129</v>
      </c>
      <c r="M839" s="112" t="s">
        <v>249</v>
      </c>
      <c r="N839" s="112" t="s">
        <v>250</v>
      </c>
      <c r="O839" s="112">
        <v>2</v>
      </c>
      <c r="P839" s="112">
        <v>3</v>
      </c>
      <c r="Q839" s="112">
        <v>2</v>
      </c>
      <c r="R839" s="112">
        <v>8</v>
      </c>
      <c r="S839" s="92" t="s">
        <v>138</v>
      </c>
      <c r="T839" s="92" t="s">
        <v>343</v>
      </c>
      <c r="U839" s="92" t="s">
        <v>344</v>
      </c>
      <c r="V839" s="113" t="s">
        <v>345</v>
      </c>
      <c r="W839" s="113" t="s">
        <v>52</v>
      </c>
      <c r="X839" s="113" t="s">
        <v>6</v>
      </c>
      <c r="Y839" s="114" t="s">
        <v>201</v>
      </c>
      <c r="Z839" s="92">
        <f>INDEX($AS$3:$AV$6,MATCH($W839,$AR$3:$AR$6,FALSE),MATCH($Y839,AS$7:$AV$7,FALSE))</f>
        <v>6</v>
      </c>
      <c r="AA839" s="92" t="s">
        <v>254</v>
      </c>
      <c r="AB839" s="92"/>
      <c r="AC839" s="92"/>
      <c r="AD839" s="113" t="s">
        <v>346</v>
      </c>
      <c r="AE839" s="113" t="s">
        <v>347</v>
      </c>
      <c r="AF839" s="113" t="s">
        <v>258</v>
      </c>
      <c r="AG8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839" s="109" t="s">
        <v>259</v>
      </c>
      <c r="AI839" s="113" t="s">
        <v>53</v>
      </c>
      <c r="AJ839" s="113" t="s">
        <v>6</v>
      </c>
      <c r="AK839" s="114" t="s">
        <v>201</v>
      </c>
      <c r="AL839" s="92">
        <f t="shared" si="26"/>
        <v>4</v>
      </c>
      <c r="AM8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39" s="118"/>
      <c r="AO839" s="115" t="str">
        <f t="shared" si="27"/>
        <v>SI</v>
      </c>
      <c r="AP83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39" s="92" t="e" vm="14">
        <f>_xlfn.XLOOKUP(año24[[#This Row],[VALORACION DEL RIESGO RESULTANTE CON CONTROLES (Riesgo residual) - INTERPRETACIÓN DEL RIESGO]], Nivel[Calsificación], Nivel[Imagen])</f>
        <v>#VALUE!</v>
      </c>
    </row>
    <row r="840" spans="2:43" ht="132.6" x14ac:dyDescent="0.2">
      <c r="B840" s="92">
        <v>831</v>
      </c>
      <c r="C840" s="92">
        <v>2024</v>
      </c>
      <c r="D840" s="92" t="s">
        <v>244</v>
      </c>
      <c r="E840" s="109" t="s">
        <v>183</v>
      </c>
      <c r="F840" s="109" t="s">
        <v>777</v>
      </c>
      <c r="G840" s="109" t="s">
        <v>699</v>
      </c>
      <c r="H840" s="92" t="s">
        <v>779</v>
      </c>
      <c r="I840" s="92" t="s">
        <v>66</v>
      </c>
      <c r="J840" s="92" t="e" vm="19">
        <f>_xlfn.XLOOKUP(año24[[#This Row],[PELIGRO -Tipo]], Tabla12[Calsificación], Tabla12[Imagen])</f>
        <v>#VALUE!</v>
      </c>
      <c r="K840" s="92" t="s">
        <v>99</v>
      </c>
      <c r="L840" s="92" t="s">
        <v>128</v>
      </c>
      <c r="M840" s="112" t="s">
        <v>249</v>
      </c>
      <c r="N840" s="112" t="s">
        <v>250</v>
      </c>
      <c r="O840" s="112">
        <v>2</v>
      </c>
      <c r="P840" s="112">
        <v>3</v>
      </c>
      <c r="Q840" s="112">
        <v>2</v>
      </c>
      <c r="R840" s="112">
        <v>8</v>
      </c>
      <c r="S840" s="92" t="s">
        <v>138</v>
      </c>
      <c r="T840" s="92" t="s">
        <v>346</v>
      </c>
      <c r="U840" s="92" t="s">
        <v>410</v>
      </c>
      <c r="V840" s="113" t="s">
        <v>411</v>
      </c>
      <c r="W840" s="113" t="s">
        <v>53</v>
      </c>
      <c r="X840" s="113" t="s">
        <v>6</v>
      </c>
      <c r="Y840" s="114" t="s">
        <v>40</v>
      </c>
      <c r="Z840" s="92">
        <f>INDEX($AS$3:$AV$6,MATCH($W840,$AR$3:$AR$6,FALSE),MATCH($Y840,AS$7:$AV$7,FALSE))</f>
        <v>6</v>
      </c>
      <c r="AA840" s="92" t="s">
        <v>254</v>
      </c>
      <c r="AB840" s="92" t="s">
        <v>255</v>
      </c>
      <c r="AC840" s="92" t="s">
        <v>255</v>
      </c>
      <c r="AD840" s="113" t="s">
        <v>346</v>
      </c>
      <c r="AE840" s="113" t="s">
        <v>412</v>
      </c>
      <c r="AF840" s="113" t="s">
        <v>258</v>
      </c>
      <c r="AG8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840" s="109" t="s">
        <v>259</v>
      </c>
      <c r="AI840" s="113" t="s">
        <v>53</v>
      </c>
      <c r="AJ840" s="113" t="s">
        <v>6</v>
      </c>
      <c r="AK840" s="114" t="s">
        <v>201</v>
      </c>
      <c r="AL840" s="92">
        <f t="shared" si="26"/>
        <v>4</v>
      </c>
      <c r="AM8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0" s="118"/>
      <c r="AO840" s="115" t="str">
        <f t="shared" si="27"/>
        <v>SI</v>
      </c>
      <c r="AP84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40" s="92" t="e" vm="14">
        <f>_xlfn.XLOOKUP(año24[[#This Row],[VALORACION DEL RIESGO RESULTANTE CON CONTROLES (Riesgo residual) - INTERPRETACIÓN DEL RIESGO]], Nivel[Calsificación], Nivel[Imagen])</f>
        <v>#VALUE!</v>
      </c>
    </row>
    <row r="841" spans="2:43" ht="132.6" x14ac:dyDescent="0.2">
      <c r="B841" s="92">
        <v>832</v>
      </c>
      <c r="C841" s="92">
        <v>2024</v>
      </c>
      <c r="D841" s="92" t="s">
        <v>244</v>
      </c>
      <c r="E841" s="109" t="s">
        <v>183</v>
      </c>
      <c r="F841" s="109" t="s">
        <v>777</v>
      </c>
      <c r="G841" s="109" t="s">
        <v>699</v>
      </c>
      <c r="H841" s="92" t="s">
        <v>780</v>
      </c>
      <c r="I841" s="92" t="s">
        <v>66</v>
      </c>
      <c r="J841" s="92" t="e" vm="19">
        <f>_xlfn.XLOOKUP(año24[[#This Row],[PELIGRO -Tipo]], Tabla12[Calsificación], Tabla12[Imagen])</f>
        <v>#VALUE!</v>
      </c>
      <c r="K841" s="92" t="s">
        <v>99</v>
      </c>
      <c r="L841" s="92" t="s">
        <v>128</v>
      </c>
      <c r="M841" s="112" t="s">
        <v>249</v>
      </c>
      <c r="N841" s="112" t="s">
        <v>250</v>
      </c>
      <c r="O841" s="112">
        <v>2</v>
      </c>
      <c r="P841" s="112">
        <v>3</v>
      </c>
      <c r="Q841" s="112">
        <v>2</v>
      </c>
      <c r="R841" s="112">
        <v>8</v>
      </c>
      <c r="S841" s="92" t="s">
        <v>138</v>
      </c>
      <c r="T841" s="92" t="s">
        <v>346</v>
      </c>
      <c r="U841" s="92" t="s">
        <v>410</v>
      </c>
      <c r="V841" s="113" t="s">
        <v>411</v>
      </c>
      <c r="W841" s="113" t="s">
        <v>53</v>
      </c>
      <c r="X841" s="113" t="s">
        <v>6</v>
      </c>
      <c r="Y841" s="114" t="s">
        <v>40</v>
      </c>
      <c r="Z841" s="92">
        <f>INDEX($AS$3:$AV$6,MATCH($W841,$AR$3:$AR$6,FALSE),MATCH($Y841,AS$7:$AV$7,FALSE))</f>
        <v>6</v>
      </c>
      <c r="AA841" s="92" t="s">
        <v>254</v>
      </c>
      <c r="AB841" s="92" t="s">
        <v>255</v>
      </c>
      <c r="AC841" s="92" t="s">
        <v>255</v>
      </c>
      <c r="AD841" s="113" t="s">
        <v>346</v>
      </c>
      <c r="AE841" s="113" t="s">
        <v>412</v>
      </c>
      <c r="AF841" s="113" t="s">
        <v>258</v>
      </c>
      <c r="AG8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841" s="109" t="s">
        <v>259</v>
      </c>
      <c r="AI841" s="113" t="s">
        <v>53</v>
      </c>
      <c r="AJ841" s="113" t="s">
        <v>6</v>
      </c>
      <c r="AK841" s="114" t="s">
        <v>201</v>
      </c>
      <c r="AL841" s="92">
        <f t="shared" si="26"/>
        <v>4</v>
      </c>
      <c r="AM8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1" s="118"/>
      <c r="AO841" s="115" t="str">
        <f t="shared" si="27"/>
        <v>SI</v>
      </c>
      <c r="AP84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41" s="92" t="e" vm="14">
        <f>_xlfn.XLOOKUP(año24[[#This Row],[VALORACION DEL RIESGO RESULTANTE CON CONTROLES (Riesgo residual) - INTERPRETACIÓN DEL RIESGO]], Nivel[Calsificación], Nivel[Imagen])</f>
        <v>#VALUE!</v>
      </c>
    </row>
    <row r="842" spans="2:43" ht="102" x14ac:dyDescent="0.2">
      <c r="B842" s="92">
        <v>833</v>
      </c>
      <c r="C842" s="92">
        <v>2024</v>
      </c>
      <c r="D842" s="92" t="s">
        <v>244</v>
      </c>
      <c r="E842" s="109" t="s">
        <v>183</v>
      </c>
      <c r="F842" s="109" t="s">
        <v>777</v>
      </c>
      <c r="G842" s="109" t="s">
        <v>699</v>
      </c>
      <c r="H842" s="92" t="s">
        <v>781</v>
      </c>
      <c r="I842" s="92" t="s">
        <v>67</v>
      </c>
      <c r="J842" s="92" t="e" vm="18">
        <f>_xlfn.XLOOKUP(año24[[#This Row],[PELIGRO -Tipo]], Tabla12[Calsificación], Tabla12[Imagen])</f>
        <v>#VALUE!</v>
      </c>
      <c r="K842" s="92" t="s">
        <v>100</v>
      </c>
      <c r="L842" s="92" t="s">
        <v>130</v>
      </c>
      <c r="M842" s="112" t="s">
        <v>249</v>
      </c>
      <c r="N842" s="112" t="s">
        <v>250</v>
      </c>
      <c r="O842" s="112">
        <v>2</v>
      </c>
      <c r="P842" s="112">
        <v>3</v>
      </c>
      <c r="Q842" s="112">
        <v>2</v>
      </c>
      <c r="R842" s="112">
        <v>8</v>
      </c>
      <c r="S842" s="92" t="s">
        <v>138</v>
      </c>
      <c r="T842" s="92" t="s">
        <v>273</v>
      </c>
      <c r="U842" s="92" t="s">
        <v>274</v>
      </c>
      <c r="V842" s="113" t="s">
        <v>275</v>
      </c>
      <c r="W842" s="113" t="s">
        <v>53</v>
      </c>
      <c r="X842" s="113" t="s">
        <v>6</v>
      </c>
      <c r="Y842" s="114" t="s">
        <v>40</v>
      </c>
      <c r="Z842" s="92">
        <f>INDEX($AS$3:$AV$6,MATCH($W842,$AR$3:$AR$6,FALSE),MATCH($Y842,AS$7:$AV$7,FALSE))</f>
        <v>6</v>
      </c>
      <c r="AA842" s="92" t="s">
        <v>254</v>
      </c>
      <c r="AB842" s="92" t="s">
        <v>255</v>
      </c>
      <c r="AC842" s="92" t="s">
        <v>255</v>
      </c>
      <c r="AD842" s="113" t="s">
        <v>255</v>
      </c>
      <c r="AE842" s="113" t="s">
        <v>276</v>
      </c>
      <c r="AF842" s="113" t="s">
        <v>258</v>
      </c>
      <c r="AG8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42" s="109" t="s">
        <v>259</v>
      </c>
      <c r="AI842" s="113" t="s">
        <v>53</v>
      </c>
      <c r="AJ842" s="113" t="s">
        <v>6</v>
      </c>
      <c r="AK842" s="114" t="s">
        <v>201</v>
      </c>
      <c r="AL842" s="92">
        <f t="shared" si="26"/>
        <v>4</v>
      </c>
      <c r="AM8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2" s="118"/>
      <c r="AO842" s="115" t="str">
        <f t="shared" si="27"/>
        <v>SI</v>
      </c>
      <c r="AP84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42" s="92" t="e" vm="14">
        <f>_xlfn.XLOOKUP(año24[[#This Row],[VALORACION DEL RIESGO RESULTANTE CON CONTROLES (Riesgo residual) - INTERPRETACIÓN DEL RIESGO]], Nivel[Calsificación], Nivel[Imagen])</f>
        <v>#VALUE!</v>
      </c>
    </row>
    <row r="843" spans="2:43" ht="102" x14ac:dyDescent="0.2">
      <c r="B843" s="92">
        <v>834</v>
      </c>
      <c r="C843" s="92">
        <v>2024</v>
      </c>
      <c r="D843" s="92" t="s">
        <v>244</v>
      </c>
      <c r="E843" s="109" t="s">
        <v>183</v>
      </c>
      <c r="F843" s="109" t="s">
        <v>777</v>
      </c>
      <c r="G843" s="109" t="s">
        <v>699</v>
      </c>
      <c r="H843" s="92" t="s">
        <v>272</v>
      </c>
      <c r="I843" s="92" t="s">
        <v>67</v>
      </c>
      <c r="J843" s="92" t="e" vm="18">
        <f>_xlfn.XLOOKUP(año24[[#This Row],[PELIGRO -Tipo]], Tabla12[Calsificación], Tabla12[Imagen])</f>
        <v>#VALUE!</v>
      </c>
      <c r="K843" s="92" t="s">
        <v>100</v>
      </c>
      <c r="L843" s="92" t="s">
        <v>130</v>
      </c>
      <c r="M843" s="112" t="s">
        <v>249</v>
      </c>
      <c r="N843" s="112" t="s">
        <v>250</v>
      </c>
      <c r="O843" s="112">
        <v>2</v>
      </c>
      <c r="P843" s="112">
        <v>3</v>
      </c>
      <c r="Q843" s="112">
        <v>2</v>
      </c>
      <c r="R843" s="112">
        <v>8</v>
      </c>
      <c r="S843" s="92" t="s">
        <v>138</v>
      </c>
      <c r="T843" s="92" t="s">
        <v>273</v>
      </c>
      <c r="U843" s="92" t="s">
        <v>274</v>
      </c>
      <c r="V843" s="113" t="s">
        <v>275</v>
      </c>
      <c r="W843" s="113" t="s">
        <v>53</v>
      </c>
      <c r="X843" s="113" t="s">
        <v>6</v>
      </c>
      <c r="Y843" s="114" t="s">
        <v>40</v>
      </c>
      <c r="Z843" s="92">
        <f>INDEX($AS$3:$AV$6,MATCH($W843,$AR$3:$AR$6,FALSE),MATCH($Y843,AS$7:$AV$7,FALSE))</f>
        <v>6</v>
      </c>
      <c r="AA843" s="92" t="s">
        <v>254</v>
      </c>
      <c r="AB843" s="92" t="s">
        <v>255</v>
      </c>
      <c r="AC843" s="92" t="s">
        <v>255</v>
      </c>
      <c r="AD843" s="113" t="s">
        <v>255</v>
      </c>
      <c r="AE843" s="113" t="s">
        <v>276</v>
      </c>
      <c r="AF843" s="113" t="s">
        <v>258</v>
      </c>
      <c r="AG8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43" s="109" t="s">
        <v>259</v>
      </c>
      <c r="AI843" s="113" t="s">
        <v>53</v>
      </c>
      <c r="AJ843" s="113" t="s">
        <v>6</v>
      </c>
      <c r="AK843" s="114" t="s">
        <v>201</v>
      </c>
      <c r="AL843" s="92">
        <f t="shared" si="26"/>
        <v>4</v>
      </c>
      <c r="AM8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3" s="118"/>
      <c r="AO843" s="115" t="str">
        <f t="shared" si="27"/>
        <v>SI</v>
      </c>
      <c r="AP84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43" s="92" t="e" vm="14">
        <f>_xlfn.XLOOKUP(año24[[#This Row],[VALORACION DEL RIESGO RESULTANTE CON CONTROLES (Riesgo residual) - INTERPRETACIÓN DEL RIESGO]], Nivel[Calsificación], Nivel[Imagen])</f>
        <v>#VALUE!</v>
      </c>
    </row>
    <row r="844" spans="2:43" ht="244.8" x14ac:dyDescent="0.2">
      <c r="B844" s="92">
        <v>835</v>
      </c>
      <c r="C844" s="92">
        <v>2024</v>
      </c>
      <c r="D844" s="92" t="s">
        <v>244</v>
      </c>
      <c r="E844" s="109" t="s">
        <v>183</v>
      </c>
      <c r="F844" s="109" t="s">
        <v>777</v>
      </c>
      <c r="G844" s="109" t="s">
        <v>699</v>
      </c>
      <c r="H844" s="92" t="s">
        <v>782</v>
      </c>
      <c r="I844" s="92" t="s">
        <v>70</v>
      </c>
      <c r="J844" s="92" t="e" vm="13">
        <f>_xlfn.XLOOKUP(año24[[#This Row],[PELIGRO -Tipo]], Tabla12[Calsificación], Tabla12[Imagen])</f>
        <v>#VALUE!</v>
      </c>
      <c r="K844" s="92" t="s">
        <v>79</v>
      </c>
      <c r="L844" s="92" t="s">
        <v>128</v>
      </c>
      <c r="M844" s="112" t="s">
        <v>249</v>
      </c>
      <c r="N844" s="112" t="s">
        <v>250</v>
      </c>
      <c r="O844" s="112">
        <v>2</v>
      </c>
      <c r="P844" s="112">
        <v>3</v>
      </c>
      <c r="Q844" s="112">
        <v>2</v>
      </c>
      <c r="R844" s="112">
        <v>8</v>
      </c>
      <c r="S844" s="92" t="s">
        <v>138</v>
      </c>
      <c r="T844" s="92" t="s">
        <v>452</v>
      </c>
      <c r="U844" s="92" t="s">
        <v>300</v>
      </c>
      <c r="V844" s="113" t="s">
        <v>301</v>
      </c>
      <c r="W844" s="113" t="s">
        <v>52</v>
      </c>
      <c r="X844" s="113" t="s">
        <v>6</v>
      </c>
      <c r="Y844" s="114" t="s">
        <v>40</v>
      </c>
      <c r="Z844" s="92">
        <f>INDEX($AS$3:$AV$6,MATCH($W844,$AR$3:$AR$6,FALSE),MATCH($Y844,AS$7:$AV$7,FALSE))</f>
        <v>9</v>
      </c>
      <c r="AA844" s="92" t="s">
        <v>254</v>
      </c>
      <c r="AB844" s="92" t="s">
        <v>255</v>
      </c>
      <c r="AC844" s="92" t="s">
        <v>255</v>
      </c>
      <c r="AD844" s="113" t="s">
        <v>302</v>
      </c>
      <c r="AE844" s="113" t="s">
        <v>303</v>
      </c>
      <c r="AF844" s="113" t="s">
        <v>258</v>
      </c>
      <c r="AG8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44" s="109" t="s">
        <v>259</v>
      </c>
      <c r="AI844" s="113" t="s">
        <v>53</v>
      </c>
      <c r="AJ844" s="113" t="s">
        <v>6</v>
      </c>
      <c r="AK844" s="114" t="s">
        <v>201</v>
      </c>
      <c r="AL844" s="92">
        <f t="shared" si="26"/>
        <v>4</v>
      </c>
      <c r="AM8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4" s="118"/>
      <c r="AO844" s="115" t="str">
        <f t="shared" si="27"/>
        <v>SI</v>
      </c>
      <c r="AP84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44" s="92" t="e" vm="14">
        <f>_xlfn.XLOOKUP(año24[[#This Row],[VALORACION DEL RIESGO RESULTANTE CON CONTROLES (Riesgo residual) - INTERPRETACIÓN DEL RIESGO]], Nivel[Calsificación], Nivel[Imagen])</f>
        <v>#VALUE!</v>
      </c>
    </row>
    <row r="845" spans="2:43" ht="244.8" x14ac:dyDescent="0.2">
      <c r="B845" s="92">
        <v>836</v>
      </c>
      <c r="C845" s="92">
        <v>2024</v>
      </c>
      <c r="D845" s="92" t="s">
        <v>244</v>
      </c>
      <c r="E845" s="109" t="s">
        <v>183</v>
      </c>
      <c r="F845" s="109" t="s">
        <v>777</v>
      </c>
      <c r="G845" s="109" t="s">
        <v>699</v>
      </c>
      <c r="H845" s="92" t="s">
        <v>783</v>
      </c>
      <c r="I845" s="92" t="s">
        <v>70</v>
      </c>
      <c r="J845" s="92" t="e" vm="13">
        <f>_xlfn.XLOOKUP(año24[[#This Row],[PELIGRO -Tipo]], Tabla12[Calsificación], Tabla12[Imagen])</f>
        <v>#VALUE!</v>
      </c>
      <c r="K845" s="92" t="s">
        <v>79</v>
      </c>
      <c r="L845" s="92" t="s">
        <v>128</v>
      </c>
      <c r="M845" s="112" t="s">
        <v>249</v>
      </c>
      <c r="N845" s="112" t="s">
        <v>250</v>
      </c>
      <c r="O845" s="112">
        <v>2</v>
      </c>
      <c r="P845" s="112">
        <v>3</v>
      </c>
      <c r="Q845" s="112">
        <v>2</v>
      </c>
      <c r="R845" s="112">
        <v>8</v>
      </c>
      <c r="S845" s="92" t="s">
        <v>138</v>
      </c>
      <c r="T845" s="92" t="s">
        <v>312</v>
      </c>
      <c r="U845" s="92" t="s">
        <v>300</v>
      </c>
      <c r="V845" s="113" t="s">
        <v>301</v>
      </c>
      <c r="W845" s="113" t="s">
        <v>52</v>
      </c>
      <c r="X845" s="113" t="s">
        <v>6</v>
      </c>
      <c r="Y845" s="114" t="s">
        <v>40</v>
      </c>
      <c r="Z845" s="92">
        <f>INDEX($AS$3:$AV$6,MATCH($W845,$AR$3:$AR$6,FALSE),MATCH($Y845,AS$7:$AV$7,FALSE))</f>
        <v>9</v>
      </c>
      <c r="AA845" s="92" t="s">
        <v>254</v>
      </c>
      <c r="AB845" s="92" t="s">
        <v>255</v>
      </c>
      <c r="AC845" s="92" t="s">
        <v>255</v>
      </c>
      <c r="AD845" s="113" t="s">
        <v>302</v>
      </c>
      <c r="AE845" s="113" t="s">
        <v>303</v>
      </c>
      <c r="AF845" s="113" t="s">
        <v>258</v>
      </c>
      <c r="AG8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45" s="109" t="s">
        <v>259</v>
      </c>
      <c r="AI845" s="113" t="s">
        <v>53</v>
      </c>
      <c r="AJ845" s="113" t="s">
        <v>6</v>
      </c>
      <c r="AK845" s="114" t="s">
        <v>201</v>
      </c>
      <c r="AL845" s="92">
        <f t="shared" si="26"/>
        <v>4</v>
      </c>
      <c r="AM8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5" s="118"/>
      <c r="AO845" s="115" t="str">
        <f t="shared" si="27"/>
        <v>SI</v>
      </c>
      <c r="AP84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45" s="92" t="e" vm="14">
        <f>_xlfn.XLOOKUP(año24[[#This Row],[VALORACION DEL RIESGO RESULTANTE CON CONTROLES (Riesgo residual) - INTERPRETACIÓN DEL RIESGO]], Nivel[Calsificación], Nivel[Imagen])</f>
        <v>#VALUE!</v>
      </c>
    </row>
    <row r="846" spans="2:43" ht="91.8" x14ac:dyDescent="0.2">
      <c r="B846" s="92">
        <v>837</v>
      </c>
      <c r="C846" s="92">
        <v>2024</v>
      </c>
      <c r="D846" s="92" t="s">
        <v>244</v>
      </c>
      <c r="E846" s="109" t="s">
        <v>183</v>
      </c>
      <c r="F846" s="109" t="s">
        <v>777</v>
      </c>
      <c r="G846" s="109" t="s">
        <v>699</v>
      </c>
      <c r="H846" s="92" t="s">
        <v>285</v>
      </c>
      <c r="I846" s="92" t="s">
        <v>65</v>
      </c>
      <c r="J846" s="92" t="e" vm="20">
        <f>_xlfn.XLOOKUP(año24[[#This Row],[PELIGRO -Tipo]], Tabla12[Calsificación], Tabla12[Imagen])</f>
        <v>#VALUE!</v>
      </c>
      <c r="K846" s="92" t="s">
        <v>74</v>
      </c>
      <c r="L846" s="92" t="s">
        <v>129</v>
      </c>
      <c r="M846" s="112" t="s">
        <v>249</v>
      </c>
      <c r="N846" s="112" t="s">
        <v>250</v>
      </c>
      <c r="O846" s="112">
        <v>2</v>
      </c>
      <c r="P846" s="112">
        <v>3</v>
      </c>
      <c r="Q846" s="112">
        <v>2</v>
      </c>
      <c r="R846" s="112">
        <v>8</v>
      </c>
      <c r="S846" s="92" t="s">
        <v>138</v>
      </c>
      <c r="T846" s="92"/>
      <c r="U846" s="92"/>
      <c r="V846" s="113" t="s">
        <v>286</v>
      </c>
      <c r="W846" s="113" t="s">
        <v>53</v>
      </c>
      <c r="X846" s="113" t="s">
        <v>6</v>
      </c>
      <c r="Y846" s="114" t="s">
        <v>40</v>
      </c>
      <c r="Z846" s="92">
        <f>INDEX($AS$3:$AV$6,MATCH($W846,$AR$3:$AR$6,FALSE),MATCH($Y846,AS$7:$AV$7,FALSE))</f>
        <v>6</v>
      </c>
      <c r="AA846" s="92" t="s">
        <v>254</v>
      </c>
      <c r="AB846" s="92" t="s">
        <v>255</v>
      </c>
      <c r="AC846" s="92" t="s">
        <v>255</v>
      </c>
      <c r="AD846" s="113"/>
      <c r="AE846" s="113" t="s">
        <v>287</v>
      </c>
      <c r="AF846" s="113" t="s">
        <v>258</v>
      </c>
      <c r="AG8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46" s="109" t="s">
        <v>259</v>
      </c>
      <c r="AI846" s="113" t="s">
        <v>53</v>
      </c>
      <c r="AJ846" s="113" t="s">
        <v>6</v>
      </c>
      <c r="AK846" s="114" t="s">
        <v>201</v>
      </c>
      <c r="AL846" s="92">
        <f t="shared" ref="AL846:AL909" si="28">INDEX($AS$3:$AV$6,MATCH($AI846,$AR$3:$AR$6,FALSE),MATCH($AK846,$AS$7:$AV$7,FALSE))</f>
        <v>4</v>
      </c>
      <c r="AM8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6" s="118"/>
      <c r="AO846" s="115" t="str">
        <f t="shared" ref="AO846:AO909" si="29">IF(AL846&lt;=4,"SI",IF(AL846&gt;=5,"NO"))</f>
        <v>SI</v>
      </c>
      <c r="AP84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46" s="92" t="e" vm="14">
        <f>_xlfn.XLOOKUP(año24[[#This Row],[VALORACION DEL RIESGO RESULTANTE CON CONTROLES (Riesgo residual) - INTERPRETACIÓN DEL RIESGO]], Nivel[Calsificación], Nivel[Imagen])</f>
        <v>#VALUE!</v>
      </c>
    </row>
    <row r="847" spans="2:43" ht="81.599999999999994" x14ac:dyDescent="0.2">
      <c r="B847" s="92">
        <v>838</v>
      </c>
      <c r="C847" s="92">
        <v>2024</v>
      </c>
      <c r="D847" s="92" t="s">
        <v>244</v>
      </c>
      <c r="E847" s="109" t="s">
        <v>183</v>
      </c>
      <c r="F847" s="109" t="s">
        <v>777</v>
      </c>
      <c r="G847" s="109" t="s">
        <v>699</v>
      </c>
      <c r="H847" s="92" t="s">
        <v>266</v>
      </c>
      <c r="I847" s="92" t="s">
        <v>68</v>
      </c>
      <c r="J847" s="92" t="e" vm="17">
        <f>_xlfn.XLOOKUP(año24[[#This Row],[PELIGRO -Tipo]], Tabla12[Calsificación], Tabla12[Imagen])</f>
        <v>#VALUE!</v>
      </c>
      <c r="K847" s="92" t="s">
        <v>101</v>
      </c>
      <c r="L847" s="92" t="s">
        <v>129</v>
      </c>
      <c r="M847" s="112" t="s">
        <v>249</v>
      </c>
      <c r="N847" s="112" t="s">
        <v>250</v>
      </c>
      <c r="O847" s="112">
        <v>2</v>
      </c>
      <c r="P847" s="112">
        <v>3</v>
      </c>
      <c r="Q847" s="112">
        <v>2</v>
      </c>
      <c r="R847" s="112">
        <v>8</v>
      </c>
      <c r="S847" s="92" t="s">
        <v>138</v>
      </c>
      <c r="T847" s="92" t="s">
        <v>267</v>
      </c>
      <c r="U847" s="92" t="s">
        <v>268</v>
      </c>
      <c r="V847" s="113" t="s">
        <v>269</v>
      </c>
      <c r="W847" s="113" t="s">
        <v>53</v>
      </c>
      <c r="X847" s="113" t="s">
        <v>6</v>
      </c>
      <c r="Y847" s="114" t="s">
        <v>201</v>
      </c>
      <c r="Z847" s="92">
        <f>INDEX($AS$3:$AV$6,MATCH($W847,$AR$3:$AR$6,FALSE),MATCH($Y847,AS$7:$AV$7,FALSE))</f>
        <v>4</v>
      </c>
      <c r="AA847" s="92" t="s">
        <v>254</v>
      </c>
      <c r="AB847" s="92" t="s">
        <v>255</v>
      </c>
      <c r="AC847" s="92" t="s">
        <v>255</v>
      </c>
      <c r="AD847" s="113" t="s">
        <v>255</v>
      </c>
      <c r="AE847" s="113" t="s">
        <v>270</v>
      </c>
      <c r="AF847" s="113" t="s">
        <v>255</v>
      </c>
      <c r="AG8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47" s="109" t="s">
        <v>259</v>
      </c>
      <c r="AI847" s="113" t="s">
        <v>54</v>
      </c>
      <c r="AJ847" s="113" t="s">
        <v>6</v>
      </c>
      <c r="AK847" s="114" t="s">
        <v>201</v>
      </c>
      <c r="AL847" s="92">
        <f t="shared" si="28"/>
        <v>2</v>
      </c>
      <c r="AM8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47" s="118"/>
      <c r="AO847" s="115" t="str">
        <f t="shared" si="29"/>
        <v>SI</v>
      </c>
      <c r="AP84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47" s="92" t="e" vm="16">
        <f>_xlfn.XLOOKUP(año24[[#This Row],[VALORACION DEL RIESGO RESULTANTE CON CONTROLES (Riesgo residual) - INTERPRETACIÓN DEL RIESGO]], Nivel[Calsificación], Nivel[Imagen])</f>
        <v>#VALUE!</v>
      </c>
    </row>
    <row r="848" spans="2:43" ht="81.599999999999994" x14ac:dyDescent="0.2">
      <c r="B848" s="92">
        <v>839</v>
      </c>
      <c r="C848" s="92">
        <v>2024</v>
      </c>
      <c r="D848" s="92" t="s">
        <v>244</v>
      </c>
      <c r="E848" s="109" t="s">
        <v>183</v>
      </c>
      <c r="F848" s="109" t="s">
        <v>777</v>
      </c>
      <c r="G848" s="109" t="s">
        <v>699</v>
      </c>
      <c r="H848" s="92" t="s">
        <v>271</v>
      </c>
      <c r="I848" s="92" t="s">
        <v>68</v>
      </c>
      <c r="J848" s="92" t="e" vm="17">
        <f>_xlfn.XLOOKUP(año24[[#This Row],[PELIGRO -Tipo]], Tabla12[Calsificación], Tabla12[Imagen])</f>
        <v>#VALUE!</v>
      </c>
      <c r="K848" s="92" t="s">
        <v>93</v>
      </c>
      <c r="L848" s="92" t="s">
        <v>129</v>
      </c>
      <c r="M848" s="112" t="s">
        <v>249</v>
      </c>
      <c r="N848" s="112" t="s">
        <v>250</v>
      </c>
      <c r="O848" s="112">
        <v>2</v>
      </c>
      <c r="P848" s="112">
        <v>3</v>
      </c>
      <c r="Q848" s="112">
        <v>2</v>
      </c>
      <c r="R848" s="112">
        <v>8</v>
      </c>
      <c r="S848" s="92" t="s">
        <v>138</v>
      </c>
      <c r="T848" s="92" t="s">
        <v>267</v>
      </c>
      <c r="U848" s="92" t="s">
        <v>268</v>
      </c>
      <c r="V848" s="113" t="s">
        <v>269</v>
      </c>
      <c r="W848" s="113" t="s">
        <v>53</v>
      </c>
      <c r="X848" s="113" t="s">
        <v>6</v>
      </c>
      <c r="Y848" s="114" t="s">
        <v>201</v>
      </c>
      <c r="Z848" s="92">
        <f>INDEX($AS$3:$AV$6,MATCH($W848,$AR$3:$AR$6,FALSE),MATCH($Y848,AS$7:$AV$7,FALSE))</f>
        <v>4</v>
      </c>
      <c r="AA848" s="92" t="s">
        <v>254</v>
      </c>
      <c r="AB848" s="92" t="s">
        <v>255</v>
      </c>
      <c r="AC848" s="92" t="s">
        <v>255</v>
      </c>
      <c r="AD848" s="113" t="s">
        <v>255</v>
      </c>
      <c r="AE848" s="113" t="s">
        <v>270</v>
      </c>
      <c r="AF848" s="113" t="s">
        <v>255</v>
      </c>
      <c r="AG8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48" s="109" t="s">
        <v>259</v>
      </c>
      <c r="AI848" s="113" t="s">
        <v>54</v>
      </c>
      <c r="AJ848" s="113" t="s">
        <v>6</v>
      </c>
      <c r="AK848" s="114" t="s">
        <v>201</v>
      </c>
      <c r="AL848" s="92">
        <f t="shared" si="28"/>
        <v>2</v>
      </c>
      <c r="AM8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48" s="118"/>
      <c r="AO848" s="115" t="str">
        <f t="shared" si="29"/>
        <v>SI</v>
      </c>
      <c r="AP84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48" s="92" t="e" vm="16">
        <f>_xlfn.XLOOKUP(año24[[#This Row],[VALORACION DEL RIESGO RESULTANTE CON CONTROLES (Riesgo residual) - INTERPRETACIÓN DEL RIESGO]], Nivel[Calsificación], Nivel[Imagen])</f>
        <v>#VALUE!</v>
      </c>
    </row>
    <row r="849" spans="2:43" ht="102" x14ac:dyDescent="0.2">
      <c r="B849" s="92">
        <v>840</v>
      </c>
      <c r="C849" s="92">
        <v>2024</v>
      </c>
      <c r="D849" s="92" t="s">
        <v>244</v>
      </c>
      <c r="E849" s="109" t="s">
        <v>183</v>
      </c>
      <c r="F849" s="109" t="s">
        <v>777</v>
      </c>
      <c r="G849" s="109" t="s">
        <v>699</v>
      </c>
      <c r="H849" s="92" t="s">
        <v>784</v>
      </c>
      <c r="I849" s="92" t="s">
        <v>67</v>
      </c>
      <c r="J849" s="92" t="e" vm="18">
        <f>_xlfn.XLOOKUP(año24[[#This Row],[PELIGRO -Tipo]], Tabla12[Calsificación], Tabla12[Imagen])</f>
        <v>#VALUE!</v>
      </c>
      <c r="K849" s="92" t="s">
        <v>100</v>
      </c>
      <c r="L849" s="92" t="s">
        <v>130</v>
      </c>
      <c r="M849" s="112" t="s">
        <v>249</v>
      </c>
      <c r="N849" s="112" t="s">
        <v>250</v>
      </c>
      <c r="O849" s="112">
        <v>2</v>
      </c>
      <c r="P849" s="112">
        <v>3</v>
      </c>
      <c r="Q849" s="112">
        <v>2</v>
      </c>
      <c r="R849" s="112">
        <v>8</v>
      </c>
      <c r="S849" s="92" t="s">
        <v>138</v>
      </c>
      <c r="T849" s="92" t="s">
        <v>273</v>
      </c>
      <c r="U849" s="92" t="s">
        <v>274</v>
      </c>
      <c r="V849" s="113" t="s">
        <v>275</v>
      </c>
      <c r="W849" s="113" t="s">
        <v>53</v>
      </c>
      <c r="X849" s="113" t="s">
        <v>6</v>
      </c>
      <c r="Y849" s="114" t="s">
        <v>40</v>
      </c>
      <c r="Z849" s="92">
        <f>INDEX($AS$3:$AV$6,MATCH($W849,$AR$3:$AR$6,FALSE),MATCH($Y849,AS$7:$AV$7,FALSE))</f>
        <v>6</v>
      </c>
      <c r="AA849" s="92" t="s">
        <v>254</v>
      </c>
      <c r="AB849" s="92" t="s">
        <v>255</v>
      </c>
      <c r="AC849" s="92" t="s">
        <v>255</v>
      </c>
      <c r="AD849" s="113" t="s">
        <v>255</v>
      </c>
      <c r="AE849" s="113" t="s">
        <v>276</v>
      </c>
      <c r="AF849" s="113" t="s">
        <v>258</v>
      </c>
      <c r="AG8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49" s="109" t="s">
        <v>259</v>
      </c>
      <c r="AI849" s="113" t="s">
        <v>53</v>
      </c>
      <c r="AJ849" s="113" t="s">
        <v>6</v>
      </c>
      <c r="AK849" s="114" t="s">
        <v>201</v>
      </c>
      <c r="AL849" s="92">
        <f t="shared" si="28"/>
        <v>4</v>
      </c>
      <c r="AM8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49" s="118"/>
      <c r="AO849" s="115" t="str">
        <f t="shared" si="29"/>
        <v>SI</v>
      </c>
      <c r="AP84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49" s="92" t="e" vm="14">
        <f>_xlfn.XLOOKUP(año24[[#This Row],[VALORACION DEL RIESGO RESULTANTE CON CONTROLES (Riesgo residual) - INTERPRETACIÓN DEL RIESGO]], Nivel[Calsificación], Nivel[Imagen])</f>
        <v>#VALUE!</v>
      </c>
    </row>
    <row r="850" spans="2:43" ht="132.6" x14ac:dyDescent="0.2">
      <c r="B850" s="92">
        <v>841</v>
      </c>
      <c r="C850" s="92">
        <v>2024</v>
      </c>
      <c r="D850" s="92" t="s">
        <v>244</v>
      </c>
      <c r="E850" s="109" t="s">
        <v>183</v>
      </c>
      <c r="F850" s="109" t="s">
        <v>777</v>
      </c>
      <c r="G850" s="109" t="s">
        <v>699</v>
      </c>
      <c r="H850" s="92" t="s">
        <v>288</v>
      </c>
      <c r="I850" s="92" t="s">
        <v>70</v>
      </c>
      <c r="J850" s="92" t="e" vm="13">
        <f>_xlfn.XLOOKUP(año24[[#This Row],[PELIGRO -Tipo]], Tabla12[Calsificación], Tabla12[Imagen])</f>
        <v>#VALUE!</v>
      </c>
      <c r="K850" s="92" t="s">
        <v>103</v>
      </c>
      <c r="L850" s="92" t="s">
        <v>128</v>
      </c>
      <c r="M850" s="112" t="s">
        <v>249</v>
      </c>
      <c r="N850" s="112" t="s">
        <v>250</v>
      </c>
      <c r="O850" s="112">
        <v>2</v>
      </c>
      <c r="P850" s="112">
        <v>3</v>
      </c>
      <c r="Q850" s="112">
        <v>2</v>
      </c>
      <c r="R850" s="112">
        <v>8</v>
      </c>
      <c r="S850" s="92" t="s">
        <v>138</v>
      </c>
      <c r="T850" s="92" t="s">
        <v>289</v>
      </c>
      <c r="U850" s="92" t="s">
        <v>290</v>
      </c>
      <c r="V850" s="113" t="s">
        <v>291</v>
      </c>
      <c r="W850" s="113" t="s">
        <v>51</v>
      </c>
      <c r="X850" s="113" t="s">
        <v>6</v>
      </c>
      <c r="Y850" s="114" t="s">
        <v>201</v>
      </c>
      <c r="Z850" s="92">
        <f>INDEX($AS$3:$AV$6,MATCH($W850,$AR$3:$AR$6,FALSE),MATCH($Y850,AS$7:$AV$7,FALSE))</f>
        <v>8</v>
      </c>
      <c r="AA850" s="92" t="s">
        <v>254</v>
      </c>
      <c r="AB850" s="92" t="s">
        <v>255</v>
      </c>
      <c r="AC850" s="92" t="s">
        <v>255</v>
      </c>
      <c r="AD850" s="113" t="s">
        <v>255</v>
      </c>
      <c r="AE850" s="113" t="s">
        <v>292</v>
      </c>
      <c r="AF850" s="113" t="s">
        <v>258</v>
      </c>
      <c r="AG8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50" s="109" t="s">
        <v>259</v>
      </c>
      <c r="AI850" s="113" t="s">
        <v>51</v>
      </c>
      <c r="AJ850" s="113" t="s">
        <v>6</v>
      </c>
      <c r="AK850" s="114" t="s">
        <v>46</v>
      </c>
      <c r="AL850" s="92">
        <f t="shared" si="28"/>
        <v>4</v>
      </c>
      <c r="AM8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50" s="118"/>
      <c r="AO850" s="115" t="str">
        <f t="shared" si="29"/>
        <v>SI</v>
      </c>
      <c r="AP85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50" s="92" t="e" vm="14">
        <f>_xlfn.XLOOKUP(año24[[#This Row],[VALORACION DEL RIESGO RESULTANTE CON CONTROLES (Riesgo residual) - INTERPRETACIÓN DEL RIESGO]], Nivel[Calsificación], Nivel[Imagen])</f>
        <v>#VALUE!</v>
      </c>
    </row>
    <row r="851" spans="2:43" ht="81.599999999999994" x14ac:dyDescent="0.2">
      <c r="B851" s="92">
        <v>842</v>
      </c>
      <c r="C851" s="92">
        <v>2024</v>
      </c>
      <c r="D851" s="92" t="s">
        <v>244</v>
      </c>
      <c r="E851" s="109" t="s">
        <v>183</v>
      </c>
      <c r="F851" s="109" t="s">
        <v>777</v>
      </c>
      <c r="G851" s="109" t="s">
        <v>699</v>
      </c>
      <c r="H851" s="92" t="s">
        <v>277</v>
      </c>
      <c r="I851" s="92" t="s">
        <v>68</v>
      </c>
      <c r="J851" s="92" t="e" vm="17">
        <f>_xlfn.XLOOKUP(año24[[#This Row],[PELIGRO -Tipo]], Tabla12[Calsificación], Tabla12[Imagen])</f>
        <v>#VALUE!</v>
      </c>
      <c r="K851" s="92" t="s">
        <v>85</v>
      </c>
      <c r="L851" s="92" t="s">
        <v>129</v>
      </c>
      <c r="M851" s="112" t="s">
        <v>249</v>
      </c>
      <c r="N851" s="112" t="s">
        <v>250</v>
      </c>
      <c r="O851" s="112">
        <v>2</v>
      </c>
      <c r="P851" s="112">
        <v>3</v>
      </c>
      <c r="Q851" s="112">
        <v>2</v>
      </c>
      <c r="R851" s="112">
        <v>8</v>
      </c>
      <c r="S851" s="92" t="s">
        <v>138</v>
      </c>
      <c r="T851" s="92" t="s">
        <v>267</v>
      </c>
      <c r="U851" s="92" t="s">
        <v>268</v>
      </c>
      <c r="V851" s="113" t="s">
        <v>269</v>
      </c>
      <c r="W851" s="113" t="s">
        <v>53</v>
      </c>
      <c r="X851" s="113" t="s">
        <v>6</v>
      </c>
      <c r="Y851" s="114" t="s">
        <v>201</v>
      </c>
      <c r="Z851" s="92">
        <f>INDEX($AS$3:$AV$6,MATCH($W851,$AR$3:$AR$6,FALSE),MATCH($Y851,AS$7:$AV$7,FALSE))</f>
        <v>4</v>
      </c>
      <c r="AA851" s="92" t="s">
        <v>254</v>
      </c>
      <c r="AB851" s="92" t="s">
        <v>255</v>
      </c>
      <c r="AC851" s="92" t="s">
        <v>255</v>
      </c>
      <c r="AD851" s="113" t="s">
        <v>255</v>
      </c>
      <c r="AE851" s="113" t="s">
        <v>270</v>
      </c>
      <c r="AF851" s="113" t="s">
        <v>255</v>
      </c>
      <c r="AG8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51" s="109" t="s">
        <v>259</v>
      </c>
      <c r="AI851" s="113" t="s">
        <v>54</v>
      </c>
      <c r="AJ851" s="113" t="s">
        <v>6</v>
      </c>
      <c r="AK851" s="114" t="s">
        <v>201</v>
      </c>
      <c r="AL851" s="92">
        <f t="shared" si="28"/>
        <v>2</v>
      </c>
      <c r="AM8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51" s="118"/>
      <c r="AO851" s="115" t="str">
        <f t="shared" si="29"/>
        <v>SI</v>
      </c>
      <c r="AP85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51" s="92" t="e" vm="16">
        <f>_xlfn.XLOOKUP(año24[[#This Row],[VALORACION DEL RIESGO RESULTANTE CON CONTROLES (Riesgo residual) - INTERPRETACIÓN DEL RIESGO]], Nivel[Calsificación], Nivel[Imagen])</f>
        <v>#VALUE!</v>
      </c>
    </row>
    <row r="852" spans="2:43" ht="244.8" x14ac:dyDescent="0.2">
      <c r="B852" s="92">
        <v>843</v>
      </c>
      <c r="C852" s="92">
        <v>2024</v>
      </c>
      <c r="D852" s="92" t="s">
        <v>244</v>
      </c>
      <c r="E852" s="109" t="s">
        <v>183</v>
      </c>
      <c r="F852" s="109" t="s">
        <v>777</v>
      </c>
      <c r="G852" s="109" t="s">
        <v>699</v>
      </c>
      <c r="H852" s="92" t="s">
        <v>785</v>
      </c>
      <c r="I852" s="92" t="s">
        <v>70</v>
      </c>
      <c r="J852" s="92" t="e" vm="13">
        <f>_xlfn.XLOOKUP(año24[[#This Row],[PELIGRO -Tipo]], Tabla12[Calsificación], Tabla12[Imagen])</f>
        <v>#VALUE!</v>
      </c>
      <c r="K852" s="92" t="s">
        <v>79</v>
      </c>
      <c r="L852" s="92" t="s">
        <v>128</v>
      </c>
      <c r="M852" s="112" t="s">
        <v>249</v>
      </c>
      <c r="N852" s="112" t="s">
        <v>250</v>
      </c>
      <c r="O852" s="112">
        <v>2</v>
      </c>
      <c r="P852" s="112">
        <v>3</v>
      </c>
      <c r="Q852" s="112">
        <v>2</v>
      </c>
      <c r="R852" s="112">
        <v>8</v>
      </c>
      <c r="S852" s="92" t="s">
        <v>138</v>
      </c>
      <c r="T852" s="92" t="s">
        <v>350</v>
      </c>
      <c r="U852" s="92" t="s">
        <v>300</v>
      </c>
      <c r="V852" s="113" t="s">
        <v>301</v>
      </c>
      <c r="W852" s="113" t="s">
        <v>52</v>
      </c>
      <c r="X852" s="113" t="s">
        <v>6</v>
      </c>
      <c r="Y852" s="114" t="s">
        <v>40</v>
      </c>
      <c r="Z852" s="92">
        <f>INDEX($AS$3:$AV$6,MATCH($W852,$AR$3:$AR$6,FALSE),MATCH($Y852,AS$7:$AV$7,FALSE))</f>
        <v>9</v>
      </c>
      <c r="AA852" s="92" t="s">
        <v>254</v>
      </c>
      <c r="AB852" s="92" t="s">
        <v>255</v>
      </c>
      <c r="AC852" s="92" t="s">
        <v>255</v>
      </c>
      <c r="AD852" s="113" t="s">
        <v>302</v>
      </c>
      <c r="AE852" s="113" t="s">
        <v>303</v>
      </c>
      <c r="AF852" s="113" t="s">
        <v>258</v>
      </c>
      <c r="AG8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52" s="109" t="s">
        <v>259</v>
      </c>
      <c r="AI852" s="113" t="s">
        <v>53</v>
      </c>
      <c r="AJ852" s="113" t="s">
        <v>6</v>
      </c>
      <c r="AK852" s="114" t="s">
        <v>201</v>
      </c>
      <c r="AL852" s="92">
        <f t="shared" si="28"/>
        <v>4</v>
      </c>
      <c r="AM8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52" s="118"/>
      <c r="AO852" s="115" t="str">
        <f t="shared" si="29"/>
        <v>SI</v>
      </c>
      <c r="AP85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52" s="92" t="e" vm="14">
        <f>_xlfn.XLOOKUP(año24[[#This Row],[VALORACION DEL RIESGO RESULTANTE CON CONTROLES (Riesgo residual) - INTERPRETACIÓN DEL RIESGO]], Nivel[Calsificación], Nivel[Imagen])</f>
        <v>#VALUE!</v>
      </c>
    </row>
    <row r="853" spans="2:43" ht="91.8" x14ac:dyDescent="0.2">
      <c r="B853" s="92">
        <v>844</v>
      </c>
      <c r="C853" s="92">
        <v>2024</v>
      </c>
      <c r="D853" s="92" t="s">
        <v>244</v>
      </c>
      <c r="E853" s="109" t="s">
        <v>183</v>
      </c>
      <c r="F853" s="109" t="s">
        <v>786</v>
      </c>
      <c r="G853" s="109" t="s">
        <v>699</v>
      </c>
      <c r="H853" s="92" t="s">
        <v>787</v>
      </c>
      <c r="I853" s="92" t="s">
        <v>70</v>
      </c>
      <c r="J853" s="92" t="e" vm="13">
        <f>_xlfn.XLOOKUP(año24[[#This Row],[PELIGRO -Tipo]], Tabla12[Calsificación], Tabla12[Imagen])</f>
        <v>#VALUE!</v>
      </c>
      <c r="K853" s="92" t="s">
        <v>95</v>
      </c>
      <c r="L853" s="92" t="s">
        <v>128</v>
      </c>
      <c r="M853" s="112" t="s">
        <v>249</v>
      </c>
      <c r="N853" s="112" t="s">
        <v>250</v>
      </c>
      <c r="O853" s="112">
        <v>2</v>
      </c>
      <c r="P853" s="112">
        <v>1</v>
      </c>
      <c r="Q853" s="112">
        <v>2</v>
      </c>
      <c r="R853" s="112">
        <v>8</v>
      </c>
      <c r="S853" s="92" t="s">
        <v>138</v>
      </c>
      <c r="T853" s="92" t="s">
        <v>312</v>
      </c>
      <c r="U853" s="92" t="s">
        <v>788</v>
      </c>
      <c r="V853" s="113" t="s">
        <v>789</v>
      </c>
      <c r="W853" s="113" t="s">
        <v>53</v>
      </c>
      <c r="X853" s="113" t="s">
        <v>6</v>
      </c>
      <c r="Y853" s="114" t="s">
        <v>40</v>
      </c>
      <c r="Z853" s="92">
        <f>INDEX($AS$3:$AV$6,MATCH($W853,$AR$3:$AR$6,FALSE),MATCH($Y853,AS$7:$AV$7,FALSE))</f>
        <v>6</v>
      </c>
      <c r="AA853" s="92" t="s">
        <v>254</v>
      </c>
      <c r="AB853" s="92" t="s">
        <v>255</v>
      </c>
      <c r="AC853" s="92" t="s">
        <v>255</v>
      </c>
      <c r="AD853" s="113" t="s">
        <v>255</v>
      </c>
      <c r="AE853" s="113" t="s">
        <v>790</v>
      </c>
      <c r="AF853" s="113" t="s">
        <v>258</v>
      </c>
      <c r="AG8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Rotular puertas de los cuartos.
Asegurar orden y aseo en cada cuarto.Controles de EPP; Ver matriz de EPP
</v>
      </c>
      <c r="AH853" s="109" t="s">
        <v>259</v>
      </c>
      <c r="AI853" s="113" t="s">
        <v>53</v>
      </c>
      <c r="AJ853" s="113" t="s">
        <v>6</v>
      </c>
      <c r="AK853" s="114" t="s">
        <v>201</v>
      </c>
      <c r="AL853" s="92">
        <f t="shared" si="28"/>
        <v>4</v>
      </c>
      <c r="AM8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53" s="118"/>
      <c r="AO853" s="115" t="str">
        <f t="shared" si="29"/>
        <v>SI</v>
      </c>
      <c r="AP85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53" s="92" t="e" vm="14">
        <f>_xlfn.XLOOKUP(año24[[#This Row],[VALORACION DEL RIESGO RESULTANTE CON CONTROLES (Riesgo residual) - INTERPRETACIÓN DEL RIESGO]], Nivel[Calsificación], Nivel[Imagen])</f>
        <v>#VALUE!</v>
      </c>
    </row>
    <row r="854" spans="2:43" ht="102" x14ac:dyDescent="0.2">
      <c r="B854" s="92">
        <v>845</v>
      </c>
      <c r="C854" s="92">
        <v>2024</v>
      </c>
      <c r="D854" s="92" t="s">
        <v>244</v>
      </c>
      <c r="E854" s="109" t="s">
        <v>183</v>
      </c>
      <c r="F854" s="109" t="s">
        <v>786</v>
      </c>
      <c r="G854" s="109" t="s">
        <v>699</v>
      </c>
      <c r="H854" s="92" t="s">
        <v>272</v>
      </c>
      <c r="I854" s="92" t="s">
        <v>67</v>
      </c>
      <c r="J854" s="92" t="e" vm="18">
        <f>_xlfn.XLOOKUP(año24[[#This Row],[PELIGRO -Tipo]], Tabla12[Calsificación], Tabla12[Imagen])</f>
        <v>#VALUE!</v>
      </c>
      <c r="K854" s="92" t="s">
        <v>100</v>
      </c>
      <c r="L854" s="92" t="s">
        <v>130</v>
      </c>
      <c r="M854" s="112" t="s">
        <v>249</v>
      </c>
      <c r="N854" s="112" t="s">
        <v>250</v>
      </c>
      <c r="O854" s="112">
        <v>2</v>
      </c>
      <c r="P854" s="112">
        <v>1</v>
      </c>
      <c r="Q854" s="112">
        <v>2</v>
      </c>
      <c r="R854" s="112">
        <v>8</v>
      </c>
      <c r="S854" s="92" t="s">
        <v>138</v>
      </c>
      <c r="T854" s="92" t="s">
        <v>273</v>
      </c>
      <c r="U854" s="92" t="s">
        <v>274</v>
      </c>
      <c r="V854" s="113" t="s">
        <v>275</v>
      </c>
      <c r="W854" s="113" t="s">
        <v>53</v>
      </c>
      <c r="X854" s="113" t="s">
        <v>6</v>
      </c>
      <c r="Y854" s="114" t="s">
        <v>40</v>
      </c>
      <c r="Z854" s="92">
        <f>INDEX($AS$3:$AV$6,MATCH($W854,$AR$3:$AR$6,FALSE),MATCH($Y854,AS$7:$AV$7,FALSE))</f>
        <v>6</v>
      </c>
      <c r="AA854" s="92" t="s">
        <v>254</v>
      </c>
      <c r="AB854" s="92" t="s">
        <v>255</v>
      </c>
      <c r="AC854" s="92" t="s">
        <v>255</v>
      </c>
      <c r="AD854" s="113" t="s">
        <v>255</v>
      </c>
      <c r="AE854" s="113" t="s">
        <v>276</v>
      </c>
      <c r="AF854" s="113" t="s">
        <v>258</v>
      </c>
      <c r="AG8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54" s="109" t="s">
        <v>259</v>
      </c>
      <c r="AI854" s="113" t="s">
        <v>53</v>
      </c>
      <c r="AJ854" s="113" t="s">
        <v>6</v>
      </c>
      <c r="AK854" s="114" t="s">
        <v>201</v>
      </c>
      <c r="AL854" s="92">
        <f t="shared" si="28"/>
        <v>4</v>
      </c>
      <c r="AM8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54" s="118"/>
      <c r="AO854" s="115" t="str">
        <f t="shared" si="29"/>
        <v>SI</v>
      </c>
      <c r="AP85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54" s="92" t="e" vm="14">
        <f>_xlfn.XLOOKUP(año24[[#This Row],[VALORACION DEL RIESGO RESULTANTE CON CONTROLES (Riesgo residual) - INTERPRETACIÓN DEL RIESGO]], Nivel[Calsificación], Nivel[Imagen])</f>
        <v>#VALUE!</v>
      </c>
    </row>
    <row r="855" spans="2:43" ht="91.8" x14ac:dyDescent="0.2">
      <c r="B855" s="92">
        <v>846</v>
      </c>
      <c r="C855" s="92">
        <v>2024</v>
      </c>
      <c r="D855" s="92" t="s">
        <v>244</v>
      </c>
      <c r="E855" s="109" t="s">
        <v>183</v>
      </c>
      <c r="F855" s="109" t="s">
        <v>786</v>
      </c>
      <c r="G855" s="109" t="s">
        <v>699</v>
      </c>
      <c r="H855" s="92" t="s">
        <v>285</v>
      </c>
      <c r="I855" s="92" t="s">
        <v>65</v>
      </c>
      <c r="J855" s="92" t="e" vm="20">
        <f>_xlfn.XLOOKUP(año24[[#This Row],[PELIGRO -Tipo]], Tabla12[Calsificación], Tabla12[Imagen])</f>
        <v>#VALUE!</v>
      </c>
      <c r="K855" s="92" t="s">
        <v>74</v>
      </c>
      <c r="L855" s="92" t="s">
        <v>129</v>
      </c>
      <c r="M855" s="112" t="s">
        <v>249</v>
      </c>
      <c r="N855" s="112" t="s">
        <v>250</v>
      </c>
      <c r="O855" s="112">
        <v>2</v>
      </c>
      <c r="P855" s="112">
        <v>1</v>
      </c>
      <c r="Q855" s="112">
        <v>2</v>
      </c>
      <c r="R855" s="112">
        <v>8</v>
      </c>
      <c r="S855" s="92" t="s">
        <v>138</v>
      </c>
      <c r="T855" s="92"/>
      <c r="U855" s="92"/>
      <c r="V855" s="113" t="s">
        <v>286</v>
      </c>
      <c r="W855" s="113" t="s">
        <v>53</v>
      </c>
      <c r="X855" s="113" t="s">
        <v>6</v>
      </c>
      <c r="Y855" s="114" t="s">
        <v>40</v>
      </c>
      <c r="Z855" s="92">
        <f>INDEX($AS$3:$AV$6,MATCH($W855,$AR$3:$AR$6,FALSE),MATCH($Y855,AS$7:$AV$7,FALSE))</f>
        <v>6</v>
      </c>
      <c r="AA855" s="92" t="s">
        <v>254</v>
      </c>
      <c r="AB855" s="92" t="s">
        <v>255</v>
      </c>
      <c r="AC855" s="92" t="s">
        <v>255</v>
      </c>
      <c r="AD855" s="113"/>
      <c r="AE855" s="113" t="s">
        <v>287</v>
      </c>
      <c r="AF855" s="113" t="s">
        <v>258</v>
      </c>
      <c r="AG8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55" s="109" t="s">
        <v>259</v>
      </c>
      <c r="AI855" s="113" t="s">
        <v>53</v>
      </c>
      <c r="AJ855" s="113" t="s">
        <v>6</v>
      </c>
      <c r="AK855" s="114" t="s">
        <v>201</v>
      </c>
      <c r="AL855" s="92">
        <f t="shared" si="28"/>
        <v>4</v>
      </c>
      <c r="AM8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55" s="118"/>
      <c r="AO855" s="115" t="str">
        <f t="shared" si="29"/>
        <v>SI</v>
      </c>
      <c r="AP85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55" s="92" t="e" vm="14">
        <f>_xlfn.XLOOKUP(año24[[#This Row],[VALORACION DEL RIESGO RESULTANTE CON CONTROLES (Riesgo residual) - INTERPRETACIÓN DEL RIESGO]], Nivel[Calsificación], Nivel[Imagen])</f>
        <v>#VALUE!</v>
      </c>
    </row>
    <row r="856" spans="2:43" ht="81.599999999999994" x14ac:dyDescent="0.2">
      <c r="B856" s="92">
        <v>847</v>
      </c>
      <c r="C856" s="92">
        <v>2024</v>
      </c>
      <c r="D856" s="92" t="s">
        <v>244</v>
      </c>
      <c r="E856" s="109" t="s">
        <v>183</v>
      </c>
      <c r="F856" s="109" t="s">
        <v>786</v>
      </c>
      <c r="G856" s="109" t="s">
        <v>699</v>
      </c>
      <c r="H856" s="92" t="s">
        <v>277</v>
      </c>
      <c r="I856" s="92" t="s">
        <v>68</v>
      </c>
      <c r="J856" s="92" t="e" vm="17">
        <f>_xlfn.XLOOKUP(año24[[#This Row],[PELIGRO -Tipo]], Tabla12[Calsificación], Tabla12[Imagen])</f>
        <v>#VALUE!</v>
      </c>
      <c r="K856" s="92" t="s">
        <v>85</v>
      </c>
      <c r="L856" s="92" t="s">
        <v>129</v>
      </c>
      <c r="M856" s="112" t="s">
        <v>249</v>
      </c>
      <c r="N856" s="112" t="s">
        <v>250</v>
      </c>
      <c r="O856" s="112">
        <v>2</v>
      </c>
      <c r="P856" s="112">
        <v>1</v>
      </c>
      <c r="Q856" s="112">
        <v>2</v>
      </c>
      <c r="R856" s="112">
        <v>8</v>
      </c>
      <c r="S856" s="92" t="s">
        <v>138</v>
      </c>
      <c r="T856" s="92" t="s">
        <v>267</v>
      </c>
      <c r="U856" s="92" t="s">
        <v>268</v>
      </c>
      <c r="V856" s="113" t="s">
        <v>269</v>
      </c>
      <c r="W856" s="113" t="s">
        <v>53</v>
      </c>
      <c r="X856" s="113" t="s">
        <v>6</v>
      </c>
      <c r="Y856" s="114" t="s">
        <v>201</v>
      </c>
      <c r="Z856" s="92">
        <f>INDEX($AS$3:$AV$6,MATCH($W856,$AR$3:$AR$6,FALSE),MATCH($Y856,AS$7:$AV$7,FALSE))</f>
        <v>4</v>
      </c>
      <c r="AA856" s="92" t="s">
        <v>254</v>
      </c>
      <c r="AB856" s="92" t="s">
        <v>255</v>
      </c>
      <c r="AC856" s="92" t="s">
        <v>255</v>
      </c>
      <c r="AD856" s="113" t="s">
        <v>255</v>
      </c>
      <c r="AE856" s="113" t="s">
        <v>270</v>
      </c>
      <c r="AF856" s="113" t="s">
        <v>255</v>
      </c>
      <c r="AG8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56" s="109" t="s">
        <v>259</v>
      </c>
      <c r="AI856" s="113" t="s">
        <v>54</v>
      </c>
      <c r="AJ856" s="113" t="s">
        <v>6</v>
      </c>
      <c r="AK856" s="114" t="s">
        <v>201</v>
      </c>
      <c r="AL856" s="92">
        <f t="shared" si="28"/>
        <v>2</v>
      </c>
      <c r="AM8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56" s="118"/>
      <c r="AO856" s="115" t="str">
        <f t="shared" si="29"/>
        <v>SI</v>
      </c>
      <c r="AP85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56" s="92" t="e" vm="16">
        <f>_xlfn.XLOOKUP(año24[[#This Row],[VALORACION DEL RIESGO RESULTANTE CON CONTROLES (Riesgo residual) - INTERPRETACIÓN DEL RIESGO]], Nivel[Calsificación], Nivel[Imagen])</f>
        <v>#VALUE!</v>
      </c>
    </row>
    <row r="857" spans="2:43" ht="132.6" x14ac:dyDescent="0.2">
      <c r="B857" s="92">
        <v>848</v>
      </c>
      <c r="C857" s="92">
        <v>2024</v>
      </c>
      <c r="D857" s="92" t="s">
        <v>244</v>
      </c>
      <c r="E857" s="109" t="s">
        <v>183</v>
      </c>
      <c r="F857" s="109" t="s">
        <v>786</v>
      </c>
      <c r="G857" s="109" t="s">
        <v>699</v>
      </c>
      <c r="H857" s="92" t="s">
        <v>288</v>
      </c>
      <c r="I857" s="92" t="s">
        <v>70</v>
      </c>
      <c r="J857" s="92" t="e" vm="13">
        <f>_xlfn.XLOOKUP(año24[[#This Row],[PELIGRO -Tipo]], Tabla12[Calsificación], Tabla12[Imagen])</f>
        <v>#VALUE!</v>
      </c>
      <c r="K857" s="92" t="s">
        <v>103</v>
      </c>
      <c r="L857" s="92" t="s">
        <v>128</v>
      </c>
      <c r="M857" s="112" t="s">
        <v>249</v>
      </c>
      <c r="N857" s="112" t="s">
        <v>250</v>
      </c>
      <c r="O857" s="112">
        <v>2</v>
      </c>
      <c r="P857" s="112">
        <v>1</v>
      </c>
      <c r="Q857" s="112">
        <v>2</v>
      </c>
      <c r="R857" s="112">
        <v>8</v>
      </c>
      <c r="S857" s="92" t="s">
        <v>138</v>
      </c>
      <c r="T857" s="92" t="s">
        <v>289</v>
      </c>
      <c r="U857" s="92" t="s">
        <v>290</v>
      </c>
      <c r="V857" s="113" t="s">
        <v>291</v>
      </c>
      <c r="W857" s="113" t="s">
        <v>51</v>
      </c>
      <c r="X857" s="113" t="s">
        <v>6</v>
      </c>
      <c r="Y857" s="114" t="s">
        <v>201</v>
      </c>
      <c r="Z857" s="92">
        <f>INDEX($AS$3:$AV$6,MATCH($W857,$AR$3:$AR$6,FALSE),MATCH($Y857,AS$7:$AV$7,FALSE))</f>
        <v>8</v>
      </c>
      <c r="AA857" s="92" t="s">
        <v>254</v>
      </c>
      <c r="AB857" s="92" t="s">
        <v>255</v>
      </c>
      <c r="AC857" s="92" t="s">
        <v>255</v>
      </c>
      <c r="AD857" s="113" t="s">
        <v>255</v>
      </c>
      <c r="AE857" s="113" t="s">
        <v>292</v>
      </c>
      <c r="AF857" s="113" t="s">
        <v>258</v>
      </c>
      <c r="AG8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57" s="109" t="s">
        <v>259</v>
      </c>
      <c r="AI857" s="113" t="s">
        <v>51</v>
      </c>
      <c r="AJ857" s="113" t="s">
        <v>6</v>
      </c>
      <c r="AK857" s="114" t="s">
        <v>46</v>
      </c>
      <c r="AL857" s="92">
        <f t="shared" si="28"/>
        <v>4</v>
      </c>
      <c r="AM8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57" s="118"/>
      <c r="AO857" s="115" t="str">
        <f t="shared" si="29"/>
        <v>SI</v>
      </c>
      <c r="AP85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57" s="92" t="e" vm="14">
        <f>_xlfn.XLOOKUP(año24[[#This Row],[VALORACION DEL RIESGO RESULTANTE CON CONTROLES (Riesgo residual) - INTERPRETACIÓN DEL RIESGO]], Nivel[Calsificación], Nivel[Imagen])</f>
        <v>#VALUE!</v>
      </c>
    </row>
    <row r="858" spans="2:43" ht="81.599999999999994" x14ac:dyDescent="0.2">
      <c r="B858" s="92">
        <v>849</v>
      </c>
      <c r="C858" s="92">
        <v>2024</v>
      </c>
      <c r="D858" s="92" t="s">
        <v>244</v>
      </c>
      <c r="E858" s="109" t="s">
        <v>183</v>
      </c>
      <c r="F858" s="109" t="s">
        <v>786</v>
      </c>
      <c r="G858" s="109" t="s">
        <v>699</v>
      </c>
      <c r="H858" s="92" t="s">
        <v>266</v>
      </c>
      <c r="I858" s="92" t="s">
        <v>68</v>
      </c>
      <c r="J858" s="92" t="e" vm="17">
        <f>_xlfn.XLOOKUP(año24[[#This Row],[PELIGRO -Tipo]], Tabla12[Calsificación], Tabla12[Imagen])</f>
        <v>#VALUE!</v>
      </c>
      <c r="K858" s="92" t="s">
        <v>101</v>
      </c>
      <c r="L858" s="92" t="s">
        <v>129</v>
      </c>
      <c r="M858" s="112" t="s">
        <v>249</v>
      </c>
      <c r="N858" s="112" t="s">
        <v>250</v>
      </c>
      <c r="O858" s="112">
        <v>2</v>
      </c>
      <c r="P858" s="112">
        <v>1</v>
      </c>
      <c r="Q858" s="112">
        <v>2</v>
      </c>
      <c r="R858" s="112">
        <v>8</v>
      </c>
      <c r="S858" s="92" t="s">
        <v>138</v>
      </c>
      <c r="T858" s="92" t="s">
        <v>267</v>
      </c>
      <c r="U858" s="92" t="s">
        <v>268</v>
      </c>
      <c r="V858" s="113" t="s">
        <v>269</v>
      </c>
      <c r="W858" s="113" t="s">
        <v>53</v>
      </c>
      <c r="X858" s="113" t="s">
        <v>6</v>
      </c>
      <c r="Y858" s="114" t="s">
        <v>201</v>
      </c>
      <c r="Z858" s="92">
        <f>INDEX($AS$3:$AV$6,MATCH($W858,$AR$3:$AR$6,FALSE),MATCH($Y858,AS$7:$AV$7,FALSE))</f>
        <v>4</v>
      </c>
      <c r="AA858" s="92" t="s">
        <v>254</v>
      </c>
      <c r="AB858" s="92" t="s">
        <v>255</v>
      </c>
      <c r="AC858" s="92" t="s">
        <v>255</v>
      </c>
      <c r="AD858" s="113" t="s">
        <v>255</v>
      </c>
      <c r="AE858" s="113" t="s">
        <v>270</v>
      </c>
      <c r="AF858" s="113" t="s">
        <v>255</v>
      </c>
      <c r="AG8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58" s="109" t="s">
        <v>259</v>
      </c>
      <c r="AI858" s="113" t="s">
        <v>54</v>
      </c>
      <c r="AJ858" s="113" t="s">
        <v>6</v>
      </c>
      <c r="AK858" s="114" t="s">
        <v>201</v>
      </c>
      <c r="AL858" s="92">
        <f t="shared" si="28"/>
        <v>2</v>
      </c>
      <c r="AM8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58" s="118"/>
      <c r="AO858" s="115" t="str">
        <f t="shared" si="29"/>
        <v>SI</v>
      </c>
      <c r="AP85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58" s="92" t="e" vm="16">
        <f>_xlfn.XLOOKUP(año24[[#This Row],[VALORACION DEL RIESGO RESULTANTE CON CONTROLES (Riesgo residual) - INTERPRETACIÓN DEL RIESGO]], Nivel[Calsificación], Nivel[Imagen])</f>
        <v>#VALUE!</v>
      </c>
    </row>
    <row r="859" spans="2:43" ht="81.599999999999994" x14ac:dyDescent="0.2">
      <c r="B859" s="92">
        <v>850</v>
      </c>
      <c r="C859" s="92">
        <v>2024</v>
      </c>
      <c r="D859" s="92" t="s">
        <v>244</v>
      </c>
      <c r="E859" s="109" t="s">
        <v>183</v>
      </c>
      <c r="F859" s="109" t="s">
        <v>786</v>
      </c>
      <c r="G859" s="109" t="s">
        <v>699</v>
      </c>
      <c r="H859" s="92" t="s">
        <v>271</v>
      </c>
      <c r="I859" s="92" t="s">
        <v>68</v>
      </c>
      <c r="J859" s="92" t="e" vm="17">
        <f>_xlfn.XLOOKUP(año24[[#This Row],[PELIGRO -Tipo]], Tabla12[Calsificación], Tabla12[Imagen])</f>
        <v>#VALUE!</v>
      </c>
      <c r="K859" s="92" t="s">
        <v>93</v>
      </c>
      <c r="L859" s="92" t="s">
        <v>129</v>
      </c>
      <c r="M859" s="112" t="s">
        <v>249</v>
      </c>
      <c r="N859" s="112" t="s">
        <v>250</v>
      </c>
      <c r="O859" s="112">
        <v>2</v>
      </c>
      <c r="P859" s="112">
        <v>1</v>
      </c>
      <c r="Q859" s="112">
        <v>2</v>
      </c>
      <c r="R859" s="112">
        <v>8</v>
      </c>
      <c r="S859" s="92" t="s">
        <v>138</v>
      </c>
      <c r="T859" s="92" t="s">
        <v>267</v>
      </c>
      <c r="U859" s="92" t="s">
        <v>268</v>
      </c>
      <c r="V859" s="113" t="s">
        <v>269</v>
      </c>
      <c r="W859" s="113" t="s">
        <v>53</v>
      </c>
      <c r="X859" s="113" t="s">
        <v>6</v>
      </c>
      <c r="Y859" s="114" t="s">
        <v>201</v>
      </c>
      <c r="Z859" s="92">
        <f>INDEX($AS$3:$AV$6,MATCH($W859,$AR$3:$AR$6,FALSE),MATCH($Y859,AS$7:$AV$7,FALSE))</f>
        <v>4</v>
      </c>
      <c r="AA859" s="92" t="s">
        <v>254</v>
      </c>
      <c r="AB859" s="92" t="s">
        <v>255</v>
      </c>
      <c r="AC859" s="92" t="s">
        <v>255</v>
      </c>
      <c r="AD859" s="113" t="s">
        <v>255</v>
      </c>
      <c r="AE859" s="113" t="s">
        <v>270</v>
      </c>
      <c r="AF859" s="113" t="s">
        <v>255</v>
      </c>
      <c r="AG8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59" s="109" t="s">
        <v>259</v>
      </c>
      <c r="AI859" s="113" t="s">
        <v>54</v>
      </c>
      <c r="AJ859" s="113" t="s">
        <v>6</v>
      </c>
      <c r="AK859" s="114" t="s">
        <v>201</v>
      </c>
      <c r="AL859" s="92">
        <f t="shared" si="28"/>
        <v>2</v>
      </c>
      <c r="AM8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59" s="118"/>
      <c r="AO859" s="115" t="str">
        <f t="shared" si="29"/>
        <v>SI</v>
      </c>
      <c r="AP85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59" s="92" t="e" vm="16">
        <f>_xlfn.XLOOKUP(año24[[#This Row],[VALORACION DEL RIESGO RESULTANTE CON CONTROLES (Riesgo residual) - INTERPRETACIÓN DEL RIESGO]], Nivel[Calsificación], Nivel[Imagen])</f>
        <v>#VALUE!</v>
      </c>
    </row>
    <row r="860" spans="2:43" ht="132.6" x14ac:dyDescent="0.2">
      <c r="B860" s="92">
        <v>851</v>
      </c>
      <c r="C860" s="92">
        <v>2024</v>
      </c>
      <c r="D860" s="92" t="s">
        <v>244</v>
      </c>
      <c r="E860" s="109" t="s">
        <v>183</v>
      </c>
      <c r="F860" s="109" t="s">
        <v>786</v>
      </c>
      <c r="G860" s="109" t="s">
        <v>699</v>
      </c>
      <c r="H860" s="92" t="s">
        <v>779</v>
      </c>
      <c r="I860" s="92" t="s">
        <v>66</v>
      </c>
      <c r="J860" s="92" t="e" vm="19">
        <f>_xlfn.XLOOKUP(año24[[#This Row],[PELIGRO -Tipo]], Tabla12[Calsificación], Tabla12[Imagen])</f>
        <v>#VALUE!</v>
      </c>
      <c r="K860" s="92" t="s">
        <v>99</v>
      </c>
      <c r="L860" s="92" t="s">
        <v>128</v>
      </c>
      <c r="M860" s="112" t="s">
        <v>249</v>
      </c>
      <c r="N860" s="112" t="s">
        <v>250</v>
      </c>
      <c r="O860" s="112">
        <v>2</v>
      </c>
      <c r="P860" s="112">
        <v>1</v>
      </c>
      <c r="Q860" s="112">
        <v>2</v>
      </c>
      <c r="R860" s="112">
        <v>8</v>
      </c>
      <c r="S860" s="92" t="s">
        <v>138</v>
      </c>
      <c r="T860" s="92" t="s">
        <v>346</v>
      </c>
      <c r="U860" s="92" t="s">
        <v>410</v>
      </c>
      <c r="V860" s="113" t="s">
        <v>411</v>
      </c>
      <c r="W860" s="113" t="s">
        <v>53</v>
      </c>
      <c r="X860" s="113" t="s">
        <v>6</v>
      </c>
      <c r="Y860" s="114" t="s">
        <v>40</v>
      </c>
      <c r="Z860" s="92">
        <f>INDEX($AS$3:$AV$6,MATCH($W860,$AR$3:$AR$6,FALSE),MATCH($Y860,AS$7:$AV$7,FALSE))</f>
        <v>6</v>
      </c>
      <c r="AA860" s="92" t="s">
        <v>254</v>
      </c>
      <c r="AB860" s="92" t="s">
        <v>255</v>
      </c>
      <c r="AC860" s="92" t="s">
        <v>255</v>
      </c>
      <c r="AD860" s="113" t="s">
        <v>346</v>
      </c>
      <c r="AE860" s="113" t="s">
        <v>412</v>
      </c>
      <c r="AF860" s="113" t="s">
        <v>258</v>
      </c>
      <c r="AG8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860" s="109" t="s">
        <v>259</v>
      </c>
      <c r="AI860" s="113" t="s">
        <v>53</v>
      </c>
      <c r="AJ860" s="113" t="s">
        <v>6</v>
      </c>
      <c r="AK860" s="114" t="s">
        <v>201</v>
      </c>
      <c r="AL860" s="92">
        <f t="shared" si="28"/>
        <v>4</v>
      </c>
      <c r="AM8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0" s="118"/>
      <c r="AO860" s="115" t="str">
        <f t="shared" si="29"/>
        <v>SI</v>
      </c>
      <c r="AP86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60" s="92" t="e" vm="14">
        <f>_xlfn.XLOOKUP(año24[[#This Row],[VALORACION DEL RIESGO RESULTANTE CON CONTROLES (Riesgo residual) - INTERPRETACIÓN DEL RIESGO]], Nivel[Calsificación], Nivel[Imagen])</f>
        <v>#VALUE!</v>
      </c>
    </row>
    <row r="861" spans="2:43" ht="132.6" x14ac:dyDescent="0.2">
      <c r="B861" s="92">
        <v>852</v>
      </c>
      <c r="C861" s="92">
        <v>2024</v>
      </c>
      <c r="D861" s="92" t="s">
        <v>244</v>
      </c>
      <c r="E861" s="109" t="s">
        <v>183</v>
      </c>
      <c r="F861" s="109" t="s">
        <v>791</v>
      </c>
      <c r="G861" s="109" t="s">
        <v>699</v>
      </c>
      <c r="H861" s="92" t="s">
        <v>278</v>
      </c>
      <c r="I861" s="92" t="s">
        <v>66</v>
      </c>
      <c r="J861" s="92" t="e" vm="19">
        <f>_xlfn.XLOOKUP(año24[[#This Row],[PELIGRO -Tipo]], Tabla12[Calsificación], Tabla12[Imagen])</f>
        <v>#VALUE!</v>
      </c>
      <c r="K861" s="92" t="s">
        <v>121</v>
      </c>
      <c r="L861" s="92" t="s">
        <v>129</v>
      </c>
      <c r="M861" s="112" t="s">
        <v>249</v>
      </c>
      <c r="N861" s="112" t="s">
        <v>250</v>
      </c>
      <c r="O861" s="112">
        <v>2</v>
      </c>
      <c r="P861" s="112">
        <v>10</v>
      </c>
      <c r="Q861" s="112">
        <v>2</v>
      </c>
      <c r="R861" s="112">
        <v>8</v>
      </c>
      <c r="S861" s="92" t="s">
        <v>138</v>
      </c>
      <c r="T861" s="92" t="s">
        <v>255</v>
      </c>
      <c r="U861" s="92" t="s">
        <v>255</v>
      </c>
      <c r="V861" s="113" t="s">
        <v>279</v>
      </c>
      <c r="W861" s="113" t="s">
        <v>53</v>
      </c>
      <c r="X861" s="113" t="s">
        <v>6</v>
      </c>
      <c r="Y861" s="114" t="s">
        <v>40</v>
      </c>
      <c r="Z861" s="92">
        <f>INDEX($AS$3:$AV$6,MATCH($W861,$AR$3:$AR$6,FALSE),MATCH($Y861,AS$7:$AV$7,FALSE))</f>
        <v>6</v>
      </c>
      <c r="AA861" s="92" t="s">
        <v>254</v>
      </c>
      <c r="AB861" s="92" t="s">
        <v>255</v>
      </c>
      <c r="AC861" s="92" t="s">
        <v>255</v>
      </c>
      <c r="AD861" s="113" t="s">
        <v>255</v>
      </c>
      <c r="AE861" s="113" t="s">
        <v>280</v>
      </c>
      <c r="AF861" s="113" t="s">
        <v>258</v>
      </c>
      <c r="AG8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Hidratación. 
Uso de bloqueador solar
Examen Ocupacional con énfasis dermatológico 
Evitar la exposición directa a la luz solar dos horas antes y dos horas después del medio día. 
Capacitación en lesiones de piel Controles de EPP; Ver matriz de EPP
</v>
      </c>
      <c r="AH861" s="109" t="s">
        <v>259</v>
      </c>
      <c r="AI861" s="113" t="s">
        <v>53</v>
      </c>
      <c r="AJ861" s="113" t="s">
        <v>6</v>
      </c>
      <c r="AK861" s="114" t="s">
        <v>201</v>
      </c>
      <c r="AL861" s="92">
        <f t="shared" si="28"/>
        <v>4</v>
      </c>
      <c r="AM8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1" s="118"/>
      <c r="AO861" s="115" t="str">
        <f t="shared" si="29"/>
        <v>SI</v>
      </c>
      <c r="AP86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61" s="92" t="e" vm="14">
        <f>_xlfn.XLOOKUP(año24[[#This Row],[VALORACION DEL RIESGO RESULTANTE CON CONTROLES (Riesgo residual) - INTERPRETACIÓN DEL RIESGO]], Nivel[Calsificación], Nivel[Imagen])</f>
        <v>#VALUE!</v>
      </c>
    </row>
    <row r="862" spans="2:43" ht="132.6" x14ac:dyDescent="0.2">
      <c r="B862" s="92">
        <v>853</v>
      </c>
      <c r="C862" s="92">
        <v>2024</v>
      </c>
      <c r="D862" s="92" t="s">
        <v>244</v>
      </c>
      <c r="E862" s="109" t="s">
        <v>183</v>
      </c>
      <c r="F862" s="109" t="s">
        <v>791</v>
      </c>
      <c r="G862" s="109" t="s">
        <v>699</v>
      </c>
      <c r="H862" s="92" t="s">
        <v>792</v>
      </c>
      <c r="I862" s="92" t="s">
        <v>66</v>
      </c>
      <c r="J862" s="92" t="e" vm="19">
        <f>_xlfn.XLOOKUP(año24[[#This Row],[PELIGRO -Tipo]], Tabla12[Calsificación], Tabla12[Imagen])</f>
        <v>#VALUE!</v>
      </c>
      <c r="K862" s="92" t="s">
        <v>99</v>
      </c>
      <c r="L862" s="92" t="s">
        <v>128</v>
      </c>
      <c r="M862" s="112" t="s">
        <v>249</v>
      </c>
      <c r="N862" s="112" t="s">
        <v>250</v>
      </c>
      <c r="O862" s="112">
        <v>2</v>
      </c>
      <c r="P862" s="112">
        <v>10</v>
      </c>
      <c r="Q862" s="112">
        <v>2</v>
      </c>
      <c r="R862" s="112">
        <v>8</v>
      </c>
      <c r="S862" s="92" t="s">
        <v>138</v>
      </c>
      <c r="T862" s="92" t="s">
        <v>346</v>
      </c>
      <c r="U862" s="92" t="s">
        <v>410</v>
      </c>
      <c r="V862" s="113" t="s">
        <v>411</v>
      </c>
      <c r="W862" s="113" t="s">
        <v>53</v>
      </c>
      <c r="X862" s="113" t="s">
        <v>6</v>
      </c>
      <c r="Y862" s="114" t="s">
        <v>40</v>
      </c>
      <c r="Z862" s="92">
        <f>INDEX($AS$3:$AV$6,MATCH($W862,$AR$3:$AR$6,FALSE),MATCH($Y862,AS$7:$AV$7,FALSE))</f>
        <v>6</v>
      </c>
      <c r="AA862" s="92" t="s">
        <v>254</v>
      </c>
      <c r="AB862" s="92" t="s">
        <v>255</v>
      </c>
      <c r="AC862" s="92" t="s">
        <v>255</v>
      </c>
      <c r="AD862" s="113" t="s">
        <v>346</v>
      </c>
      <c r="AE862" s="113" t="s">
        <v>412</v>
      </c>
      <c r="AF862" s="113" t="s">
        <v>258</v>
      </c>
      <c r="AG8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862" s="109" t="s">
        <v>259</v>
      </c>
      <c r="AI862" s="113" t="s">
        <v>51</v>
      </c>
      <c r="AJ862" s="113" t="s">
        <v>6</v>
      </c>
      <c r="AK862" s="114" t="s">
        <v>46</v>
      </c>
      <c r="AL862" s="92">
        <f t="shared" si="28"/>
        <v>4</v>
      </c>
      <c r="AM8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2" s="118"/>
      <c r="AO862" s="115" t="str">
        <f t="shared" si="29"/>
        <v>SI</v>
      </c>
      <c r="AP86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62" s="92" t="e" vm="14">
        <f>_xlfn.XLOOKUP(año24[[#This Row],[VALORACION DEL RIESGO RESULTANTE CON CONTROLES (Riesgo residual) - INTERPRETACIÓN DEL RIESGO]], Nivel[Calsificación], Nivel[Imagen])</f>
        <v>#VALUE!</v>
      </c>
    </row>
    <row r="863" spans="2:43" ht="102" x14ac:dyDescent="0.2">
      <c r="B863" s="92">
        <v>854</v>
      </c>
      <c r="C863" s="92">
        <v>2024</v>
      </c>
      <c r="D863" s="92" t="s">
        <v>244</v>
      </c>
      <c r="E863" s="109" t="s">
        <v>183</v>
      </c>
      <c r="F863" s="109" t="s">
        <v>791</v>
      </c>
      <c r="G863" s="109" t="s">
        <v>699</v>
      </c>
      <c r="H863" s="92" t="s">
        <v>793</v>
      </c>
      <c r="I863" s="92" t="s">
        <v>69</v>
      </c>
      <c r="J863" s="92" t="e" vm="21">
        <f>_xlfn.XLOOKUP(año24[[#This Row],[PELIGRO -Tipo]], Tabla12[Calsificación], Tabla12[Imagen])</f>
        <v>#VALUE!</v>
      </c>
      <c r="K863" s="92" t="s">
        <v>78</v>
      </c>
      <c r="L863" s="92" t="s">
        <v>129</v>
      </c>
      <c r="M863" s="112" t="s">
        <v>249</v>
      </c>
      <c r="N863" s="112" t="s">
        <v>250</v>
      </c>
      <c r="O863" s="112">
        <v>2</v>
      </c>
      <c r="P863" s="112">
        <v>10</v>
      </c>
      <c r="Q863" s="112">
        <v>2</v>
      </c>
      <c r="R863" s="112">
        <v>8</v>
      </c>
      <c r="S863" s="92" t="s">
        <v>138</v>
      </c>
      <c r="T863" s="92"/>
      <c r="U863" s="92" t="s">
        <v>318</v>
      </c>
      <c r="V863" s="113" t="s">
        <v>319</v>
      </c>
      <c r="W863" s="113" t="s">
        <v>51</v>
      </c>
      <c r="X863" s="113" t="s">
        <v>6</v>
      </c>
      <c r="Y863" s="114" t="s">
        <v>201</v>
      </c>
      <c r="Z863" s="92">
        <f>INDEX($AS$3:$AV$6,MATCH($W863,$AR$3:$AR$6,FALSE),MATCH($Y863,AS$7:$AV$7,FALSE))</f>
        <v>8</v>
      </c>
      <c r="AA863" s="92" t="s">
        <v>254</v>
      </c>
      <c r="AB863" s="92" t="s">
        <v>255</v>
      </c>
      <c r="AC863" s="92" t="s">
        <v>255</v>
      </c>
      <c r="AD863" s="113" t="s">
        <v>255</v>
      </c>
      <c r="AE863" s="113" t="s">
        <v>320</v>
      </c>
      <c r="AF863" s="113" t="s">
        <v>258</v>
      </c>
      <c r="AG8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863" s="109" t="s">
        <v>259</v>
      </c>
      <c r="AI863" s="113" t="s">
        <v>51</v>
      </c>
      <c r="AJ863" s="113" t="s">
        <v>6</v>
      </c>
      <c r="AK863" s="114" t="s">
        <v>46</v>
      </c>
      <c r="AL863" s="92">
        <f t="shared" si="28"/>
        <v>4</v>
      </c>
      <c r="AM8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3" s="118"/>
      <c r="AO863" s="115" t="str">
        <f t="shared" si="29"/>
        <v>SI</v>
      </c>
      <c r="AP86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63" s="92" t="e" vm="14">
        <f>_xlfn.XLOOKUP(año24[[#This Row],[VALORACION DEL RIESGO RESULTANTE CON CONTROLES (Riesgo residual) - INTERPRETACIÓN DEL RIESGO]], Nivel[Calsificación], Nivel[Imagen])</f>
        <v>#VALUE!</v>
      </c>
    </row>
    <row r="864" spans="2:43" ht="244.8" x14ac:dyDescent="0.2">
      <c r="B864" s="92">
        <v>855</v>
      </c>
      <c r="C864" s="92">
        <v>2024</v>
      </c>
      <c r="D864" s="92" t="s">
        <v>244</v>
      </c>
      <c r="E864" s="109" t="s">
        <v>183</v>
      </c>
      <c r="F864" s="109" t="s">
        <v>791</v>
      </c>
      <c r="G864" s="109" t="s">
        <v>699</v>
      </c>
      <c r="H864" s="92" t="s">
        <v>794</v>
      </c>
      <c r="I864" s="92" t="s">
        <v>70</v>
      </c>
      <c r="J864" s="92" t="e" vm="13">
        <f>_xlfn.XLOOKUP(año24[[#This Row],[PELIGRO -Tipo]], Tabla12[Calsificación], Tabla12[Imagen])</f>
        <v>#VALUE!</v>
      </c>
      <c r="K864" s="92" t="s">
        <v>79</v>
      </c>
      <c r="L864" s="92" t="s">
        <v>128</v>
      </c>
      <c r="M864" s="112" t="s">
        <v>249</v>
      </c>
      <c r="N864" s="112" t="s">
        <v>250</v>
      </c>
      <c r="O864" s="112">
        <v>2</v>
      </c>
      <c r="P864" s="112">
        <v>10</v>
      </c>
      <c r="Q864" s="112">
        <v>2</v>
      </c>
      <c r="R864" s="112">
        <v>8</v>
      </c>
      <c r="S864" s="92" t="s">
        <v>138</v>
      </c>
      <c r="T864" s="92" t="s">
        <v>350</v>
      </c>
      <c r="U864" s="92" t="s">
        <v>300</v>
      </c>
      <c r="V864" s="113" t="s">
        <v>301</v>
      </c>
      <c r="W864" s="113" t="s">
        <v>52</v>
      </c>
      <c r="X864" s="113" t="s">
        <v>6</v>
      </c>
      <c r="Y864" s="114" t="s">
        <v>40</v>
      </c>
      <c r="Z864" s="92">
        <f>INDEX($AS$3:$AV$6,MATCH($W864,$AR$3:$AR$6,FALSE),MATCH($Y864,AS$7:$AV$7,FALSE))</f>
        <v>9</v>
      </c>
      <c r="AA864" s="92" t="s">
        <v>254</v>
      </c>
      <c r="AB864" s="92" t="s">
        <v>255</v>
      </c>
      <c r="AC864" s="92" t="s">
        <v>255</v>
      </c>
      <c r="AD864" s="113" t="s">
        <v>302</v>
      </c>
      <c r="AE864" s="113" t="s">
        <v>303</v>
      </c>
      <c r="AF864" s="113" t="s">
        <v>258</v>
      </c>
      <c r="AG8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64" s="109" t="s">
        <v>259</v>
      </c>
      <c r="AI864" s="113" t="s">
        <v>53</v>
      </c>
      <c r="AJ864" s="113" t="s">
        <v>6</v>
      </c>
      <c r="AK864" s="114" t="s">
        <v>201</v>
      </c>
      <c r="AL864" s="92">
        <f t="shared" si="28"/>
        <v>4</v>
      </c>
      <c r="AM8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4" s="118"/>
      <c r="AO864" s="115" t="str">
        <f t="shared" si="29"/>
        <v>SI</v>
      </c>
      <c r="AP86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64" s="92" t="e" vm="14">
        <f>_xlfn.XLOOKUP(año24[[#This Row],[VALORACION DEL RIESGO RESULTANTE CON CONTROLES (Riesgo residual) - INTERPRETACIÓN DEL RIESGO]], Nivel[Calsificación], Nivel[Imagen])</f>
        <v>#VALUE!</v>
      </c>
    </row>
    <row r="865" spans="2:43" ht="244.8" x14ac:dyDescent="0.2">
      <c r="B865" s="92">
        <v>856</v>
      </c>
      <c r="C865" s="92">
        <v>2024</v>
      </c>
      <c r="D865" s="92" t="s">
        <v>244</v>
      </c>
      <c r="E865" s="109" t="s">
        <v>183</v>
      </c>
      <c r="F865" s="109" t="s">
        <v>791</v>
      </c>
      <c r="G865" s="109" t="s">
        <v>699</v>
      </c>
      <c r="H865" s="92" t="s">
        <v>795</v>
      </c>
      <c r="I865" s="92" t="s">
        <v>70</v>
      </c>
      <c r="J865" s="92" t="e" vm="13">
        <f>_xlfn.XLOOKUP(año24[[#This Row],[PELIGRO -Tipo]], Tabla12[Calsificación], Tabla12[Imagen])</f>
        <v>#VALUE!</v>
      </c>
      <c r="K865" s="92" t="s">
        <v>79</v>
      </c>
      <c r="L865" s="92" t="s">
        <v>128</v>
      </c>
      <c r="M865" s="112" t="s">
        <v>249</v>
      </c>
      <c r="N865" s="112" t="s">
        <v>250</v>
      </c>
      <c r="O865" s="112">
        <v>2</v>
      </c>
      <c r="P865" s="112">
        <v>10</v>
      </c>
      <c r="Q865" s="112">
        <v>2</v>
      </c>
      <c r="R865" s="112">
        <v>8</v>
      </c>
      <c r="S865" s="92" t="s">
        <v>138</v>
      </c>
      <c r="T865" s="92" t="s">
        <v>350</v>
      </c>
      <c r="U865" s="92" t="s">
        <v>300</v>
      </c>
      <c r="V865" s="113" t="s">
        <v>301</v>
      </c>
      <c r="W865" s="113" t="s">
        <v>52</v>
      </c>
      <c r="X865" s="113" t="s">
        <v>6</v>
      </c>
      <c r="Y865" s="114" t="s">
        <v>40</v>
      </c>
      <c r="Z865" s="92">
        <f>INDEX($AS$3:$AV$6,MATCH($W865,$AR$3:$AR$6,FALSE),MATCH($Y865,AS$7:$AV$7,FALSE))</f>
        <v>9</v>
      </c>
      <c r="AA865" s="92" t="s">
        <v>254</v>
      </c>
      <c r="AB865" s="92" t="s">
        <v>255</v>
      </c>
      <c r="AC865" s="92" t="s">
        <v>255</v>
      </c>
      <c r="AD865" s="113" t="s">
        <v>302</v>
      </c>
      <c r="AE865" s="113" t="s">
        <v>303</v>
      </c>
      <c r="AF865" s="113" t="s">
        <v>258</v>
      </c>
      <c r="AG8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65" s="109" t="s">
        <v>259</v>
      </c>
      <c r="AI865" s="113" t="s">
        <v>53</v>
      </c>
      <c r="AJ865" s="113" t="s">
        <v>6</v>
      </c>
      <c r="AK865" s="114" t="s">
        <v>201</v>
      </c>
      <c r="AL865" s="92">
        <f t="shared" si="28"/>
        <v>4</v>
      </c>
      <c r="AM8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5" s="118"/>
      <c r="AO865" s="115" t="str">
        <f t="shared" si="29"/>
        <v>SI</v>
      </c>
      <c r="AP86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65" s="92" t="e" vm="14">
        <f>_xlfn.XLOOKUP(año24[[#This Row],[VALORACION DEL RIESGO RESULTANTE CON CONTROLES (Riesgo residual) - INTERPRETACIÓN DEL RIESGO]], Nivel[Calsificación], Nivel[Imagen])</f>
        <v>#VALUE!</v>
      </c>
    </row>
    <row r="866" spans="2:43" ht="204" x14ac:dyDescent="0.2">
      <c r="B866" s="92">
        <v>857</v>
      </c>
      <c r="C866" s="92">
        <v>2024</v>
      </c>
      <c r="D866" s="92" t="s">
        <v>244</v>
      </c>
      <c r="E866" s="109" t="s">
        <v>183</v>
      </c>
      <c r="F866" s="109" t="s">
        <v>791</v>
      </c>
      <c r="G866" s="109" t="s">
        <v>699</v>
      </c>
      <c r="H866" s="92" t="s">
        <v>796</v>
      </c>
      <c r="I866" s="92" t="s">
        <v>70</v>
      </c>
      <c r="J866" s="92" t="e" vm="13">
        <f>_xlfn.XLOOKUP(año24[[#This Row],[PELIGRO -Tipo]], Tabla12[Calsificación], Tabla12[Imagen])</f>
        <v>#VALUE!</v>
      </c>
      <c r="K866" s="92" t="s">
        <v>87</v>
      </c>
      <c r="L866" s="92" t="s">
        <v>128</v>
      </c>
      <c r="M866" s="112" t="s">
        <v>249</v>
      </c>
      <c r="N866" s="112" t="s">
        <v>250</v>
      </c>
      <c r="O866" s="112">
        <v>2</v>
      </c>
      <c r="P866" s="112">
        <v>10</v>
      </c>
      <c r="Q866" s="112">
        <v>2</v>
      </c>
      <c r="R866" s="112">
        <v>8</v>
      </c>
      <c r="S866" s="92" t="s">
        <v>138</v>
      </c>
      <c r="T866" s="92" t="s">
        <v>305</v>
      </c>
      <c r="U866" s="92" t="s">
        <v>306</v>
      </c>
      <c r="V866" s="113" t="s">
        <v>307</v>
      </c>
      <c r="W866" s="113" t="s">
        <v>52</v>
      </c>
      <c r="X866" s="113" t="s">
        <v>6</v>
      </c>
      <c r="Y866" s="114" t="s">
        <v>40</v>
      </c>
      <c r="Z866" s="92">
        <f>INDEX($AS$3:$AV$6,MATCH($W866,$AR$3:$AR$6,FALSE),MATCH($Y866,AS$7:$AV$7,FALSE))</f>
        <v>9</v>
      </c>
      <c r="AA866" s="92" t="s">
        <v>254</v>
      </c>
      <c r="AB866" s="92" t="s">
        <v>255</v>
      </c>
      <c r="AC866" s="92" t="s">
        <v>255</v>
      </c>
      <c r="AD866" s="113" t="s">
        <v>308</v>
      </c>
      <c r="AE866" s="113" t="s">
        <v>309</v>
      </c>
      <c r="AF866" s="113" t="s">
        <v>258</v>
      </c>
      <c r="AG8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866" s="109" t="s">
        <v>259</v>
      </c>
      <c r="AI866" s="113" t="s">
        <v>53</v>
      </c>
      <c r="AJ866" s="113" t="s">
        <v>6</v>
      </c>
      <c r="AK866" s="114" t="s">
        <v>201</v>
      </c>
      <c r="AL866" s="92">
        <f t="shared" si="28"/>
        <v>4</v>
      </c>
      <c r="AM8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6" s="118"/>
      <c r="AO866" s="115" t="str">
        <f t="shared" si="29"/>
        <v>SI</v>
      </c>
      <c r="AP8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66" s="92" t="e" vm="14">
        <f>_xlfn.XLOOKUP(año24[[#This Row],[VALORACION DEL RIESGO RESULTANTE CON CONTROLES (Riesgo residual) - INTERPRETACIÓN DEL RIESGO]], Nivel[Calsificación], Nivel[Imagen])</f>
        <v>#VALUE!</v>
      </c>
    </row>
    <row r="867" spans="2:43" ht="81.599999999999994" x14ac:dyDescent="0.2">
      <c r="B867" s="92">
        <v>858</v>
      </c>
      <c r="C867" s="92">
        <v>2024</v>
      </c>
      <c r="D867" s="92" t="s">
        <v>244</v>
      </c>
      <c r="E867" s="109" t="s">
        <v>183</v>
      </c>
      <c r="F867" s="109" t="s">
        <v>791</v>
      </c>
      <c r="G867" s="109" t="s">
        <v>699</v>
      </c>
      <c r="H867" s="92" t="s">
        <v>277</v>
      </c>
      <c r="I867" s="92" t="s">
        <v>68</v>
      </c>
      <c r="J867" s="92" t="e" vm="17">
        <f>_xlfn.XLOOKUP(año24[[#This Row],[PELIGRO -Tipo]], Tabla12[Calsificación], Tabla12[Imagen])</f>
        <v>#VALUE!</v>
      </c>
      <c r="K867" s="92" t="s">
        <v>85</v>
      </c>
      <c r="L867" s="92" t="s">
        <v>129</v>
      </c>
      <c r="M867" s="112" t="s">
        <v>249</v>
      </c>
      <c r="N867" s="112" t="s">
        <v>250</v>
      </c>
      <c r="O867" s="112">
        <v>2</v>
      </c>
      <c r="P867" s="112">
        <v>10</v>
      </c>
      <c r="Q867" s="112">
        <v>2</v>
      </c>
      <c r="R867" s="112">
        <v>8</v>
      </c>
      <c r="S867" s="92" t="s">
        <v>138</v>
      </c>
      <c r="T867" s="92" t="s">
        <v>267</v>
      </c>
      <c r="U867" s="92" t="s">
        <v>268</v>
      </c>
      <c r="V867" s="113" t="s">
        <v>269</v>
      </c>
      <c r="W867" s="113" t="s">
        <v>53</v>
      </c>
      <c r="X867" s="113" t="s">
        <v>6</v>
      </c>
      <c r="Y867" s="114" t="s">
        <v>201</v>
      </c>
      <c r="Z867" s="92">
        <f>INDEX($AS$3:$AV$6,MATCH($W867,$AR$3:$AR$6,FALSE),MATCH($Y867,AS$7:$AV$7,FALSE))</f>
        <v>4</v>
      </c>
      <c r="AA867" s="92" t="s">
        <v>254</v>
      </c>
      <c r="AB867" s="92" t="s">
        <v>255</v>
      </c>
      <c r="AC867" s="92" t="s">
        <v>255</v>
      </c>
      <c r="AD867" s="113" t="s">
        <v>255</v>
      </c>
      <c r="AE867" s="113" t="s">
        <v>270</v>
      </c>
      <c r="AF867" s="113" t="s">
        <v>255</v>
      </c>
      <c r="AG8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67" s="109" t="s">
        <v>259</v>
      </c>
      <c r="AI867" s="113" t="s">
        <v>54</v>
      </c>
      <c r="AJ867" s="113" t="s">
        <v>6</v>
      </c>
      <c r="AK867" s="114" t="s">
        <v>201</v>
      </c>
      <c r="AL867" s="92">
        <f t="shared" si="28"/>
        <v>2</v>
      </c>
      <c r="AM8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67" s="118"/>
      <c r="AO867" s="115" t="str">
        <f t="shared" si="29"/>
        <v>SI</v>
      </c>
      <c r="AP86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67" s="92" t="e" vm="16">
        <f>_xlfn.XLOOKUP(año24[[#This Row],[VALORACION DEL RIESGO RESULTANTE CON CONTROLES (Riesgo residual) - INTERPRETACIÓN DEL RIESGO]], Nivel[Calsificación], Nivel[Imagen])</f>
        <v>#VALUE!</v>
      </c>
    </row>
    <row r="868" spans="2:43" ht="91.8" x14ac:dyDescent="0.2">
      <c r="B868" s="92">
        <v>859</v>
      </c>
      <c r="C868" s="92">
        <v>2024</v>
      </c>
      <c r="D868" s="92" t="s">
        <v>244</v>
      </c>
      <c r="E868" s="109" t="s">
        <v>183</v>
      </c>
      <c r="F868" s="109" t="s">
        <v>791</v>
      </c>
      <c r="G868" s="109" t="s">
        <v>699</v>
      </c>
      <c r="H868" s="92" t="s">
        <v>285</v>
      </c>
      <c r="I868" s="92" t="s">
        <v>65</v>
      </c>
      <c r="J868" s="92" t="e" vm="20">
        <f>_xlfn.XLOOKUP(año24[[#This Row],[PELIGRO -Tipo]], Tabla12[Calsificación], Tabla12[Imagen])</f>
        <v>#VALUE!</v>
      </c>
      <c r="K868" s="92" t="s">
        <v>74</v>
      </c>
      <c r="L868" s="92" t="s">
        <v>129</v>
      </c>
      <c r="M868" s="112" t="s">
        <v>249</v>
      </c>
      <c r="N868" s="112" t="s">
        <v>250</v>
      </c>
      <c r="O868" s="112">
        <v>2</v>
      </c>
      <c r="P868" s="112">
        <v>10</v>
      </c>
      <c r="Q868" s="112">
        <v>2</v>
      </c>
      <c r="R868" s="112">
        <v>12</v>
      </c>
      <c r="S868" s="92" t="s">
        <v>138</v>
      </c>
      <c r="T868" s="92"/>
      <c r="U868" s="92"/>
      <c r="V868" s="113" t="s">
        <v>286</v>
      </c>
      <c r="W868" s="113" t="s">
        <v>53</v>
      </c>
      <c r="X868" s="113" t="s">
        <v>6</v>
      </c>
      <c r="Y868" s="114" t="s">
        <v>40</v>
      </c>
      <c r="Z868" s="92">
        <f>INDEX($AS$3:$AV$6,MATCH($W868,$AR$3:$AR$6,FALSE),MATCH($Y868,AS$7:$AV$7,FALSE))</f>
        <v>6</v>
      </c>
      <c r="AA868" s="92" t="s">
        <v>254</v>
      </c>
      <c r="AB868" s="92" t="s">
        <v>255</v>
      </c>
      <c r="AC868" s="92" t="s">
        <v>255</v>
      </c>
      <c r="AD868" s="113"/>
      <c r="AE868" s="113" t="s">
        <v>287</v>
      </c>
      <c r="AF868" s="113" t="s">
        <v>258</v>
      </c>
      <c r="AG8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68" s="109" t="s">
        <v>259</v>
      </c>
      <c r="AI868" s="113" t="s">
        <v>53</v>
      </c>
      <c r="AJ868" s="113" t="s">
        <v>6</v>
      </c>
      <c r="AK868" s="114" t="s">
        <v>201</v>
      </c>
      <c r="AL868" s="92">
        <f t="shared" si="28"/>
        <v>4</v>
      </c>
      <c r="AM8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68" s="118"/>
      <c r="AO868" s="115" t="str">
        <f t="shared" si="29"/>
        <v>SI</v>
      </c>
      <c r="AP86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68" s="92" t="e" vm="14">
        <f>_xlfn.XLOOKUP(año24[[#This Row],[VALORACION DEL RIESGO RESULTANTE CON CONTROLES (Riesgo residual) - INTERPRETACIÓN DEL RIESGO]], Nivel[Calsificación], Nivel[Imagen])</f>
        <v>#VALUE!</v>
      </c>
    </row>
    <row r="869" spans="2:43" ht="81.599999999999994" x14ac:dyDescent="0.2">
      <c r="B869" s="92">
        <v>860</v>
      </c>
      <c r="C869" s="92">
        <v>2024</v>
      </c>
      <c r="D869" s="92" t="s">
        <v>244</v>
      </c>
      <c r="E869" s="109" t="s">
        <v>183</v>
      </c>
      <c r="F869" s="109" t="s">
        <v>791</v>
      </c>
      <c r="G869" s="109" t="s">
        <v>699</v>
      </c>
      <c r="H869" s="92" t="s">
        <v>797</v>
      </c>
      <c r="I869" s="92" t="s">
        <v>68</v>
      </c>
      <c r="J869" s="92" t="e" vm="17">
        <f>_xlfn.XLOOKUP(año24[[#This Row],[PELIGRO -Tipo]], Tabla12[Calsificación], Tabla12[Imagen])</f>
        <v>#VALUE!</v>
      </c>
      <c r="K869" s="92" t="s">
        <v>93</v>
      </c>
      <c r="L869" s="92" t="s">
        <v>129</v>
      </c>
      <c r="M869" s="112" t="s">
        <v>249</v>
      </c>
      <c r="N869" s="112" t="s">
        <v>250</v>
      </c>
      <c r="O869" s="112">
        <v>2</v>
      </c>
      <c r="P869" s="112">
        <v>10</v>
      </c>
      <c r="Q869" s="112">
        <v>2</v>
      </c>
      <c r="R869" s="112">
        <v>8</v>
      </c>
      <c r="S869" s="92" t="s">
        <v>138</v>
      </c>
      <c r="T869" s="92" t="s">
        <v>267</v>
      </c>
      <c r="U869" s="92" t="s">
        <v>268</v>
      </c>
      <c r="V869" s="113" t="s">
        <v>269</v>
      </c>
      <c r="W869" s="113" t="s">
        <v>53</v>
      </c>
      <c r="X869" s="113" t="s">
        <v>6</v>
      </c>
      <c r="Y869" s="114" t="s">
        <v>201</v>
      </c>
      <c r="Z869" s="92">
        <f>INDEX($AS$3:$AV$6,MATCH($W869,$AR$3:$AR$6,FALSE),MATCH($Y869,AS$7:$AV$7,FALSE))</f>
        <v>4</v>
      </c>
      <c r="AA869" s="92" t="s">
        <v>254</v>
      </c>
      <c r="AB869" s="92" t="s">
        <v>255</v>
      </c>
      <c r="AC869" s="92" t="s">
        <v>255</v>
      </c>
      <c r="AD869" s="113" t="s">
        <v>255</v>
      </c>
      <c r="AE869" s="113" t="s">
        <v>270</v>
      </c>
      <c r="AF869" s="113" t="s">
        <v>255</v>
      </c>
      <c r="AG8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69" s="109" t="s">
        <v>259</v>
      </c>
      <c r="AI869" s="113" t="s">
        <v>54</v>
      </c>
      <c r="AJ869" s="113" t="s">
        <v>6</v>
      </c>
      <c r="AK869" s="114" t="s">
        <v>201</v>
      </c>
      <c r="AL869" s="92">
        <f t="shared" si="28"/>
        <v>2</v>
      </c>
      <c r="AM8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69" s="118"/>
      <c r="AO869" s="115" t="str">
        <f t="shared" si="29"/>
        <v>SI</v>
      </c>
      <c r="AP86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69" s="92" t="e" vm="16">
        <f>_xlfn.XLOOKUP(año24[[#This Row],[VALORACION DEL RIESGO RESULTANTE CON CONTROLES (Riesgo residual) - INTERPRETACIÓN DEL RIESGO]], Nivel[Calsificación], Nivel[Imagen])</f>
        <v>#VALUE!</v>
      </c>
    </row>
    <row r="870" spans="2:43" ht="81.599999999999994" x14ac:dyDescent="0.2">
      <c r="B870" s="92">
        <v>861</v>
      </c>
      <c r="C870" s="92">
        <v>2024</v>
      </c>
      <c r="D870" s="92" t="s">
        <v>244</v>
      </c>
      <c r="E870" s="109" t="s">
        <v>183</v>
      </c>
      <c r="F870" s="109" t="s">
        <v>791</v>
      </c>
      <c r="G870" s="109" t="s">
        <v>699</v>
      </c>
      <c r="H870" s="92" t="s">
        <v>266</v>
      </c>
      <c r="I870" s="92" t="s">
        <v>68</v>
      </c>
      <c r="J870" s="92" t="e" vm="17">
        <f>_xlfn.XLOOKUP(año24[[#This Row],[PELIGRO -Tipo]], Tabla12[Calsificación], Tabla12[Imagen])</f>
        <v>#VALUE!</v>
      </c>
      <c r="K870" s="92" t="s">
        <v>101</v>
      </c>
      <c r="L870" s="92" t="s">
        <v>129</v>
      </c>
      <c r="M870" s="112" t="s">
        <v>249</v>
      </c>
      <c r="N870" s="112" t="s">
        <v>250</v>
      </c>
      <c r="O870" s="112">
        <v>2</v>
      </c>
      <c r="P870" s="112">
        <v>10</v>
      </c>
      <c r="Q870" s="112">
        <v>2</v>
      </c>
      <c r="R870" s="112">
        <v>8</v>
      </c>
      <c r="S870" s="92" t="s">
        <v>138</v>
      </c>
      <c r="T870" s="92" t="s">
        <v>267</v>
      </c>
      <c r="U870" s="92" t="s">
        <v>268</v>
      </c>
      <c r="V870" s="113" t="s">
        <v>269</v>
      </c>
      <c r="W870" s="113" t="s">
        <v>53</v>
      </c>
      <c r="X870" s="113" t="s">
        <v>6</v>
      </c>
      <c r="Y870" s="114" t="s">
        <v>201</v>
      </c>
      <c r="Z870" s="92">
        <f>INDEX($AS$3:$AV$6,MATCH($W870,$AR$3:$AR$6,FALSE),MATCH($Y870,AS$7:$AV$7,FALSE))</f>
        <v>4</v>
      </c>
      <c r="AA870" s="92" t="s">
        <v>254</v>
      </c>
      <c r="AB870" s="92" t="s">
        <v>255</v>
      </c>
      <c r="AC870" s="92" t="s">
        <v>255</v>
      </c>
      <c r="AD870" s="113" t="s">
        <v>255</v>
      </c>
      <c r="AE870" s="113" t="s">
        <v>270</v>
      </c>
      <c r="AF870" s="113" t="s">
        <v>255</v>
      </c>
      <c r="AG8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70" s="109" t="s">
        <v>259</v>
      </c>
      <c r="AI870" s="113" t="s">
        <v>54</v>
      </c>
      <c r="AJ870" s="113" t="s">
        <v>6</v>
      </c>
      <c r="AK870" s="114" t="s">
        <v>201</v>
      </c>
      <c r="AL870" s="92">
        <f t="shared" si="28"/>
        <v>2</v>
      </c>
      <c r="AM8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70" s="118"/>
      <c r="AO870" s="115" t="str">
        <f t="shared" si="29"/>
        <v>SI</v>
      </c>
      <c r="AP87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70" s="92" t="e" vm="16">
        <f>_xlfn.XLOOKUP(año24[[#This Row],[VALORACION DEL RIESGO RESULTANTE CON CONTROLES (Riesgo residual) - INTERPRETACIÓN DEL RIESGO]], Nivel[Calsificación], Nivel[Imagen])</f>
        <v>#VALUE!</v>
      </c>
    </row>
    <row r="871" spans="2:43" ht="81.599999999999994" x14ac:dyDescent="0.2">
      <c r="B871" s="92">
        <v>862</v>
      </c>
      <c r="C871" s="92">
        <v>2024</v>
      </c>
      <c r="D871" s="92" t="s">
        <v>244</v>
      </c>
      <c r="E871" s="109" t="s">
        <v>183</v>
      </c>
      <c r="F871" s="109" t="s">
        <v>791</v>
      </c>
      <c r="G871" s="109" t="s">
        <v>699</v>
      </c>
      <c r="H871" s="92" t="s">
        <v>271</v>
      </c>
      <c r="I871" s="92" t="s">
        <v>68</v>
      </c>
      <c r="J871" s="92" t="e" vm="17">
        <f>_xlfn.XLOOKUP(año24[[#This Row],[PELIGRO -Tipo]], Tabla12[Calsificación], Tabla12[Imagen])</f>
        <v>#VALUE!</v>
      </c>
      <c r="K871" s="92" t="s">
        <v>93</v>
      </c>
      <c r="L871" s="92" t="s">
        <v>129</v>
      </c>
      <c r="M871" s="112" t="s">
        <v>249</v>
      </c>
      <c r="N871" s="112" t="s">
        <v>250</v>
      </c>
      <c r="O871" s="112">
        <v>2</v>
      </c>
      <c r="P871" s="112">
        <v>10</v>
      </c>
      <c r="Q871" s="112">
        <v>2</v>
      </c>
      <c r="R871" s="112">
        <v>8</v>
      </c>
      <c r="S871" s="92" t="s">
        <v>138</v>
      </c>
      <c r="T871" s="92" t="s">
        <v>267</v>
      </c>
      <c r="U871" s="92" t="s">
        <v>268</v>
      </c>
      <c r="V871" s="113" t="s">
        <v>269</v>
      </c>
      <c r="W871" s="113" t="s">
        <v>53</v>
      </c>
      <c r="X871" s="113" t="s">
        <v>6</v>
      </c>
      <c r="Y871" s="114" t="s">
        <v>201</v>
      </c>
      <c r="Z871" s="92">
        <f>INDEX($AS$3:$AV$6,MATCH($W871,$AR$3:$AR$6,FALSE),MATCH($Y871,AS$7:$AV$7,FALSE))</f>
        <v>4</v>
      </c>
      <c r="AA871" s="92" t="s">
        <v>254</v>
      </c>
      <c r="AB871" s="92" t="s">
        <v>255</v>
      </c>
      <c r="AC871" s="92" t="s">
        <v>255</v>
      </c>
      <c r="AD871" s="113" t="s">
        <v>255</v>
      </c>
      <c r="AE871" s="113" t="s">
        <v>270</v>
      </c>
      <c r="AF871" s="113" t="s">
        <v>255</v>
      </c>
      <c r="AG8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71" s="109" t="s">
        <v>259</v>
      </c>
      <c r="AI871" s="113" t="s">
        <v>54</v>
      </c>
      <c r="AJ871" s="113" t="s">
        <v>6</v>
      </c>
      <c r="AK871" s="114" t="s">
        <v>201</v>
      </c>
      <c r="AL871" s="92">
        <f t="shared" si="28"/>
        <v>2</v>
      </c>
      <c r="AM8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71" s="118"/>
      <c r="AO871" s="115" t="str">
        <f t="shared" si="29"/>
        <v>SI</v>
      </c>
      <c r="AP87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71" s="92" t="e" vm="16">
        <f>_xlfn.XLOOKUP(año24[[#This Row],[VALORACION DEL RIESGO RESULTANTE CON CONTROLES (Riesgo residual) - INTERPRETACIÓN DEL RIESGO]], Nivel[Calsificación], Nivel[Imagen])</f>
        <v>#VALUE!</v>
      </c>
    </row>
    <row r="872" spans="2:43" ht="102" x14ac:dyDescent="0.2">
      <c r="B872" s="92">
        <v>863</v>
      </c>
      <c r="C872" s="92">
        <v>2024</v>
      </c>
      <c r="D872" s="92" t="s">
        <v>244</v>
      </c>
      <c r="E872" s="109" t="s">
        <v>183</v>
      </c>
      <c r="F872" s="109" t="s">
        <v>791</v>
      </c>
      <c r="G872" s="109" t="s">
        <v>699</v>
      </c>
      <c r="H872" s="92" t="s">
        <v>272</v>
      </c>
      <c r="I872" s="92" t="s">
        <v>67</v>
      </c>
      <c r="J872" s="92" t="e" vm="18">
        <f>_xlfn.XLOOKUP(año24[[#This Row],[PELIGRO -Tipo]], Tabla12[Calsificación], Tabla12[Imagen])</f>
        <v>#VALUE!</v>
      </c>
      <c r="K872" s="92" t="s">
        <v>100</v>
      </c>
      <c r="L872" s="92" t="s">
        <v>130</v>
      </c>
      <c r="M872" s="112" t="s">
        <v>249</v>
      </c>
      <c r="N872" s="112" t="s">
        <v>250</v>
      </c>
      <c r="O872" s="112">
        <v>2</v>
      </c>
      <c r="P872" s="112">
        <v>10</v>
      </c>
      <c r="Q872" s="112">
        <v>2</v>
      </c>
      <c r="R872" s="112">
        <v>0.5</v>
      </c>
      <c r="S872" s="92" t="s">
        <v>138</v>
      </c>
      <c r="T872" s="92" t="s">
        <v>273</v>
      </c>
      <c r="U872" s="92" t="s">
        <v>274</v>
      </c>
      <c r="V872" s="113" t="s">
        <v>275</v>
      </c>
      <c r="W872" s="113" t="s">
        <v>53</v>
      </c>
      <c r="X872" s="113" t="s">
        <v>6</v>
      </c>
      <c r="Y872" s="114" t="s">
        <v>40</v>
      </c>
      <c r="Z872" s="92">
        <f>INDEX($AS$3:$AV$6,MATCH($W872,$AR$3:$AR$6,FALSE),MATCH($Y872,AS$7:$AV$7,FALSE))</f>
        <v>6</v>
      </c>
      <c r="AA872" s="92" t="s">
        <v>254</v>
      </c>
      <c r="AB872" s="92" t="s">
        <v>255</v>
      </c>
      <c r="AC872" s="92" t="s">
        <v>255</v>
      </c>
      <c r="AD872" s="113" t="s">
        <v>255</v>
      </c>
      <c r="AE872" s="113" t="s">
        <v>276</v>
      </c>
      <c r="AF872" s="113" t="s">
        <v>258</v>
      </c>
      <c r="AG8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72" s="109" t="s">
        <v>259</v>
      </c>
      <c r="AI872" s="113" t="s">
        <v>53</v>
      </c>
      <c r="AJ872" s="113" t="s">
        <v>6</v>
      </c>
      <c r="AK872" s="114" t="s">
        <v>201</v>
      </c>
      <c r="AL872" s="92">
        <f t="shared" si="28"/>
        <v>4</v>
      </c>
      <c r="AM8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72" s="118"/>
      <c r="AO872" s="115" t="str">
        <f t="shared" si="29"/>
        <v>SI</v>
      </c>
      <c r="AP87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72" s="92" t="e" vm="14">
        <f>_xlfn.XLOOKUP(año24[[#This Row],[VALORACION DEL RIESGO RESULTANTE CON CONTROLES (Riesgo residual) - INTERPRETACIÓN DEL RIESGO]], Nivel[Calsificación], Nivel[Imagen])</f>
        <v>#VALUE!</v>
      </c>
    </row>
    <row r="873" spans="2:43" ht="244.8" x14ac:dyDescent="0.2">
      <c r="B873" s="92">
        <v>864</v>
      </c>
      <c r="C873" s="92">
        <v>2024</v>
      </c>
      <c r="D873" s="92" t="s">
        <v>244</v>
      </c>
      <c r="E873" s="109" t="s">
        <v>183</v>
      </c>
      <c r="F873" s="109" t="s">
        <v>791</v>
      </c>
      <c r="G873" s="109" t="s">
        <v>699</v>
      </c>
      <c r="H873" s="92" t="s">
        <v>798</v>
      </c>
      <c r="I873" s="92" t="s">
        <v>70</v>
      </c>
      <c r="J873" s="92" t="e" vm="13">
        <f>_xlfn.XLOOKUP(año24[[#This Row],[PELIGRO -Tipo]], Tabla12[Calsificación], Tabla12[Imagen])</f>
        <v>#VALUE!</v>
      </c>
      <c r="K873" s="92" t="s">
        <v>79</v>
      </c>
      <c r="L873" s="92" t="s">
        <v>128</v>
      </c>
      <c r="M873" s="112" t="s">
        <v>249</v>
      </c>
      <c r="N873" s="112" t="s">
        <v>250</v>
      </c>
      <c r="O873" s="112">
        <v>2</v>
      </c>
      <c r="P873" s="112">
        <v>10</v>
      </c>
      <c r="Q873" s="112">
        <v>2</v>
      </c>
      <c r="R873" s="112">
        <v>8</v>
      </c>
      <c r="S873" s="92" t="s">
        <v>138</v>
      </c>
      <c r="T873" s="92" t="s">
        <v>366</v>
      </c>
      <c r="U873" s="92" t="s">
        <v>300</v>
      </c>
      <c r="V873" s="113" t="s">
        <v>301</v>
      </c>
      <c r="W873" s="113" t="s">
        <v>52</v>
      </c>
      <c r="X873" s="113" t="s">
        <v>6</v>
      </c>
      <c r="Y873" s="114" t="s">
        <v>40</v>
      </c>
      <c r="Z873" s="92">
        <f>INDEX($AS$3:$AV$6,MATCH($W873,$AR$3:$AR$6,FALSE),MATCH($Y873,AS$7:$AV$7,FALSE))</f>
        <v>9</v>
      </c>
      <c r="AA873" s="92" t="s">
        <v>254</v>
      </c>
      <c r="AB873" s="92" t="s">
        <v>255</v>
      </c>
      <c r="AC873" s="92" t="s">
        <v>255</v>
      </c>
      <c r="AD873" s="113" t="s">
        <v>302</v>
      </c>
      <c r="AE873" s="113" t="s">
        <v>303</v>
      </c>
      <c r="AF873" s="113" t="s">
        <v>258</v>
      </c>
      <c r="AG8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73" s="109" t="s">
        <v>259</v>
      </c>
      <c r="AI873" s="113" t="s">
        <v>53</v>
      </c>
      <c r="AJ873" s="113" t="s">
        <v>6</v>
      </c>
      <c r="AK873" s="114" t="s">
        <v>201</v>
      </c>
      <c r="AL873" s="92">
        <f t="shared" si="28"/>
        <v>4</v>
      </c>
      <c r="AM8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73" s="118"/>
      <c r="AO873" s="115" t="str">
        <f t="shared" si="29"/>
        <v>SI</v>
      </c>
      <c r="AP87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73" s="92" t="e" vm="14">
        <f>_xlfn.XLOOKUP(año24[[#This Row],[VALORACION DEL RIESGO RESULTANTE CON CONTROLES (Riesgo residual) - INTERPRETACIÓN DEL RIESGO]], Nivel[Calsificación], Nivel[Imagen])</f>
        <v>#VALUE!</v>
      </c>
    </row>
    <row r="874" spans="2:43" ht="81.599999999999994" x14ac:dyDescent="0.2">
      <c r="B874" s="92">
        <v>865</v>
      </c>
      <c r="C874" s="92">
        <v>2024</v>
      </c>
      <c r="D874" s="92" t="s">
        <v>244</v>
      </c>
      <c r="E874" s="109" t="s">
        <v>183</v>
      </c>
      <c r="F874" s="109" t="s">
        <v>791</v>
      </c>
      <c r="G874" s="109" t="s">
        <v>699</v>
      </c>
      <c r="H874" s="92" t="s">
        <v>799</v>
      </c>
      <c r="I874" s="92" t="s">
        <v>66</v>
      </c>
      <c r="J874" s="92" t="e" vm="19">
        <f>_xlfn.XLOOKUP(año24[[#This Row],[PELIGRO -Tipo]], Tabla12[Calsificación], Tabla12[Imagen])</f>
        <v>#VALUE!</v>
      </c>
      <c r="K874" s="92" t="s">
        <v>75</v>
      </c>
      <c r="L874" s="92" t="s">
        <v>129</v>
      </c>
      <c r="M874" s="112" t="s">
        <v>249</v>
      </c>
      <c r="N874" s="112" t="s">
        <v>250</v>
      </c>
      <c r="O874" s="112">
        <v>2</v>
      </c>
      <c r="P874" s="112">
        <v>10</v>
      </c>
      <c r="Q874" s="112">
        <v>2</v>
      </c>
      <c r="R874" s="112">
        <v>8</v>
      </c>
      <c r="S874" s="92" t="s">
        <v>138</v>
      </c>
      <c r="T874" s="92" t="s">
        <v>343</v>
      </c>
      <c r="U874" s="92" t="s">
        <v>344</v>
      </c>
      <c r="V874" s="113" t="s">
        <v>345</v>
      </c>
      <c r="W874" s="113" t="s">
        <v>52</v>
      </c>
      <c r="X874" s="113" t="s">
        <v>6</v>
      </c>
      <c r="Y874" s="114" t="s">
        <v>201</v>
      </c>
      <c r="Z874" s="92">
        <f>INDEX($AS$3:$AV$6,MATCH($W874,$AR$3:$AR$6,FALSE),MATCH($Y874,AS$7:$AV$7,FALSE))</f>
        <v>6</v>
      </c>
      <c r="AA874" s="92" t="s">
        <v>254</v>
      </c>
      <c r="AB874" s="92"/>
      <c r="AC874" s="92"/>
      <c r="AD874" s="113" t="s">
        <v>346</v>
      </c>
      <c r="AE874" s="113" t="s">
        <v>347</v>
      </c>
      <c r="AF874" s="113" t="s">
        <v>258</v>
      </c>
      <c r="AG8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874" s="109" t="s">
        <v>259</v>
      </c>
      <c r="AI874" s="113" t="s">
        <v>53</v>
      </c>
      <c r="AJ874" s="113" t="s">
        <v>6</v>
      </c>
      <c r="AK874" s="114" t="s">
        <v>201</v>
      </c>
      <c r="AL874" s="92">
        <f t="shared" si="28"/>
        <v>4</v>
      </c>
      <c r="AM8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74" s="118"/>
      <c r="AO874" s="115" t="str">
        <f t="shared" si="29"/>
        <v>SI</v>
      </c>
      <c r="AP87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74" s="92" t="e" vm="14">
        <f>_xlfn.XLOOKUP(año24[[#This Row],[VALORACION DEL RIESGO RESULTANTE CON CONTROLES (Riesgo residual) - INTERPRETACIÓN DEL RIESGO]], Nivel[Calsificación], Nivel[Imagen])</f>
        <v>#VALUE!</v>
      </c>
    </row>
    <row r="875" spans="2:43" ht="244.8" x14ac:dyDescent="0.2">
      <c r="B875" s="92">
        <v>866</v>
      </c>
      <c r="C875" s="92">
        <v>2024</v>
      </c>
      <c r="D875" s="92" t="s">
        <v>244</v>
      </c>
      <c r="E875" s="109" t="s">
        <v>183</v>
      </c>
      <c r="F875" s="109" t="s">
        <v>800</v>
      </c>
      <c r="G875" s="109" t="s">
        <v>699</v>
      </c>
      <c r="H875" s="92" t="s">
        <v>801</v>
      </c>
      <c r="I875" s="92" t="s">
        <v>70</v>
      </c>
      <c r="J875" s="92" t="e" vm="13">
        <f>_xlfn.XLOOKUP(año24[[#This Row],[PELIGRO -Tipo]], Tabla12[Calsificación], Tabla12[Imagen])</f>
        <v>#VALUE!</v>
      </c>
      <c r="K875" s="92" t="s">
        <v>79</v>
      </c>
      <c r="L875" s="92" t="s">
        <v>128</v>
      </c>
      <c r="M875" s="112" t="s">
        <v>429</v>
      </c>
      <c r="N875" s="112" t="s">
        <v>261</v>
      </c>
      <c r="O875" s="112">
        <v>2</v>
      </c>
      <c r="P875" s="112">
        <v>78</v>
      </c>
      <c r="Q875" s="112">
        <v>2</v>
      </c>
      <c r="R875" s="112">
        <v>3</v>
      </c>
      <c r="S875" s="92" t="s">
        <v>138</v>
      </c>
      <c r="T875" s="92" t="s">
        <v>350</v>
      </c>
      <c r="U875" s="92" t="s">
        <v>300</v>
      </c>
      <c r="V875" s="113" t="s">
        <v>301</v>
      </c>
      <c r="W875" s="113" t="s">
        <v>52</v>
      </c>
      <c r="X875" s="113" t="s">
        <v>6</v>
      </c>
      <c r="Y875" s="114" t="s">
        <v>40</v>
      </c>
      <c r="Z875" s="92">
        <f>INDEX($AS$3:$AV$6,MATCH($W875,$AR$3:$AR$6,FALSE),MATCH($Y875,AS$7:$AV$7,FALSE))</f>
        <v>9</v>
      </c>
      <c r="AA875" s="92" t="s">
        <v>254</v>
      </c>
      <c r="AB875" s="92" t="s">
        <v>255</v>
      </c>
      <c r="AC875" s="92" t="s">
        <v>255</v>
      </c>
      <c r="AD875" s="113" t="s">
        <v>302</v>
      </c>
      <c r="AE875" s="113" t="s">
        <v>303</v>
      </c>
      <c r="AF875" s="113" t="s">
        <v>258</v>
      </c>
      <c r="AG8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75" s="109" t="s">
        <v>259</v>
      </c>
      <c r="AI875" s="113" t="s">
        <v>53</v>
      </c>
      <c r="AJ875" s="113" t="s">
        <v>6</v>
      </c>
      <c r="AK875" s="114" t="s">
        <v>201</v>
      </c>
      <c r="AL875" s="92">
        <f t="shared" si="28"/>
        <v>4</v>
      </c>
      <c r="AM8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75" s="118"/>
      <c r="AO875" s="115" t="str">
        <f t="shared" si="29"/>
        <v>SI</v>
      </c>
      <c r="AP8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75" s="92" t="e" vm="14">
        <f>_xlfn.XLOOKUP(año24[[#This Row],[VALORACION DEL RIESGO RESULTANTE CON CONTROLES (Riesgo residual) - INTERPRETACIÓN DEL RIESGO]], Nivel[Calsificación], Nivel[Imagen])</f>
        <v>#VALUE!</v>
      </c>
    </row>
    <row r="876" spans="2:43" ht="244.8" x14ac:dyDescent="0.2">
      <c r="B876" s="92">
        <v>867</v>
      </c>
      <c r="C876" s="92">
        <v>2024</v>
      </c>
      <c r="D876" s="92" t="s">
        <v>244</v>
      </c>
      <c r="E876" s="109" t="s">
        <v>183</v>
      </c>
      <c r="F876" s="109" t="s">
        <v>800</v>
      </c>
      <c r="G876" s="109" t="s">
        <v>699</v>
      </c>
      <c r="H876" s="92" t="s">
        <v>802</v>
      </c>
      <c r="I876" s="92" t="s">
        <v>70</v>
      </c>
      <c r="J876" s="92" t="e" vm="13">
        <f>_xlfn.XLOOKUP(año24[[#This Row],[PELIGRO -Tipo]], Tabla12[Calsificación], Tabla12[Imagen])</f>
        <v>#VALUE!</v>
      </c>
      <c r="K876" s="92" t="s">
        <v>79</v>
      </c>
      <c r="L876" s="92" t="s">
        <v>128</v>
      </c>
      <c r="M876" s="112" t="s">
        <v>429</v>
      </c>
      <c r="N876" s="112" t="s">
        <v>250</v>
      </c>
      <c r="O876" s="112">
        <v>2</v>
      </c>
      <c r="P876" s="112">
        <v>78</v>
      </c>
      <c r="Q876" s="112">
        <v>2</v>
      </c>
      <c r="R876" s="112">
        <v>3</v>
      </c>
      <c r="S876" s="92" t="s">
        <v>138</v>
      </c>
      <c r="T876" s="92" t="s">
        <v>350</v>
      </c>
      <c r="U876" s="92" t="s">
        <v>300</v>
      </c>
      <c r="V876" s="113" t="s">
        <v>301</v>
      </c>
      <c r="W876" s="113" t="s">
        <v>52</v>
      </c>
      <c r="X876" s="113" t="s">
        <v>6</v>
      </c>
      <c r="Y876" s="114" t="s">
        <v>40</v>
      </c>
      <c r="Z876" s="92">
        <f>INDEX($AS$3:$AV$6,MATCH($W876,$AR$3:$AR$6,FALSE),MATCH($Y876,AS$7:$AV$7,FALSE))</f>
        <v>9</v>
      </c>
      <c r="AA876" s="92" t="s">
        <v>254</v>
      </c>
      <c r="AB876" s="92" t="s">
        <v>255</v>
      </c>
      <c r="AC876" s="92" t="s">
        <v>255</v>
      </c>
      <c r="AD876" s="113" t="s">
        <v>302</v>
      </c>
      <c r="AE876" s="113" t="s">
        <v>303</v>
      </c>
      <c r="AF876" s="113" t="s">
        <v>258</v>
      </c>
      <c r="AG8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876" s="109" t="s">
        <v>259</v>
      </c>
      <c r="AI876" s="113" t="s">
        <v>53</v>
      </c>
      <c r="AJ876" s="113" t="s">
        <v>6</v>
      </c>
      <c r="AK876" s="114" t="s">
        <v>201</v>
      </c>
      <c r="AL876" s="92">
        <f t="shared" si="28"/>
        <v>4</v>
      </c>
      <c r="AM8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76" s="118"/>
      <c r="AO876" s="115" t="str">
        <f t="shared" si="29"/>
        <v>SI</v>
      </c>
      <c r="AP8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76" s="92" t="e" vm="14">
        <f>_xlfn.XLOOKUP(año24[[#This Row],[VALORACION DEL RIESGO RESULTANTE CON CONTROLES (Riesgo residual) - INTERPRETACIÓN DEL RIESGO]], Nivel[Calsificación], Nivel[Imagen])</f>
        <v>#VALUE!</v>
      </c>
    </row>
    <row r="877" spans="2:43" ht="204" x14ac:dyDescent="0.2">
      <c r="B877" s="92">
        <v>868</v>
      </c>
      <c r="C877" s="92">
        <v>2024</v>
      </c>
      <c r="D877" s="92" t="s">
        <v>244</v>
      </c>
      <c r="E877" s="109" t="s">
        <v>183</v>
      </c>
      <c r="F877" s="109" t="s">
        <v>800</v>
      </c>
      <c r="G877" s="109" t="s">
        <v>699</v>
      </c>
      <c r="H877" s="92" t="s">
        <v>803</v>
      </c>
      <c r="I877" s="92" t="s">
        <v>70</v>
      </c>
      <c r="J877" s="92" t="e" vm="13">
        <f>_xlfn.XLOOKUP(año24[[#This Row],[PELIGRO -Tipo]], Tabla12[Calsificación], Tabla12[Imagen])</f>
        <v>#VALUE!</v>
      </c>
      <c r="K877" s="92" t="s">
        <v>87</v>
      </c>
      <c r="L877" s="92" t="s">
        <v>128</v>
      </c>
      <c r="M877" s="112" t="s">
        <v>429</v>
      </c>
      <c r="N877" s="112" t="s">
        <v>261</v>
      </c>
      <c r="O877" s="112">
        <v>2</v>
      </c>
      <c r="P877" s="112">
        <v>78</v>
      </c>
      <c r="Q877" s="112">
        <v>2</v>
      </c>
      <c r="R877" s="112">
        <v>3</v>
      </c>
      <c r="S877" s="92" t="s">
        <v>138</v>
      </c>
      <c r="T877" s="92" t="s">
        <v>305</v>
      </c>
      <c r="U877" s="92" t="s">
        <v>306</v>
      </c>
      <c r="V877" s="113" t="s">
        <v>307</v>
      </c>
      <c r="W877" s="113" t="s">
        <v>52</v>
      </c>
      <c r="X877" s="113" t="s">
        <v>6</v>
      </c>
      <c r="Y877" s="114" t="s">
        <v>40</v>
      </c>
      <c r="Z877" s="92">
        <f>INDEX($AS$3:$AV$6,MATCH($W877,$AR$3:$AR$6,FALSE),MATCH($Y877,AS$7:$AV$7,FALSE))</f>
        <v>9</v>
      </c>
      <c r="AA877" s="92" t="s">
        <v>254</v>
      </c>
      <c r="AB877" s="92" t="s">
        <v>255</v>
      </c>
      <c r="AC877" s="92" t="s">
        <v>255</v>
      </c>
      <c r="AD877" s="113" t="s">
        <v>308</v>
      </c>
      <c r="AE877" s="113" t="s">
        <v>309</v>
      </c>
      <c r="AF877" s="113" t="s">
        <v>258</v>
      </c>
      <c r="AG8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877" s="109" t="s">
        <v>259</v>
      </c>
      <c r="AI877" s="113" t="s">
        <v>53</v>
      </c>
      <c r="AJ877" s="113" t="s">
        <v>6</v>
      </c>
      <c r="AK877" s="114" t="s">
        <v>201</v>
      </c>
      <c r="AL877" s="92">
        <f t="shared" si="28"/>
        <v>4</v>
      </c>
      <c r="AM8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77" s="118"/>
      <c r="AO877" s="115" t="str">
        <f t="shared" si="29"/>
        <v>SI</v>
      </c>
      <c r="AP8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77" s="92" t="e" vm="14">
        <f>_xlfn.XLOOKUP(año24[[#This Row],[VALORACION DEL RIESGO RESULTANTE CON CONTROLES (Riesgo residual) - INTERPRETACIÓN DEL RIESGO]], Nivel[Calsificación], Nivel[Imagen])</f>
        <v>#VALUE!</v>
      </c>
    </row>
    <row r="878" spans="2:43" ht="132.6" x14ac:dyDescent="0.2">
      <c r="B878" s="92">
        <v>869</v>
      </c>
      <c r="C878" s="92">
        <v>2024</v>
      </c>
      <c r="D878" s="92" t="s">
        <v>244</v>
      </c>
      <c r="E878" s="109" t="s">
        <v>183</v>
      </c>
      <c r="F878" s="109" t="s">
        <v>800</v>
      </c>
      <c r="G878" s="109" t="s">
        <v>699</v>
      </c>
      <c r="H878" s="92" t="s">
        <v>288</v>
      </c>
      <c r="I878" s="92" t="s">
        <v>70</v>
      </c>
      <c r="J878" s="92" t="e" vm="13">
        <f>_xlfn.XLOOKUP(año24[[#This Row],[PELIGRO -Tipo]], Tabla12[Calsificación], Tabla12[Imagen])</f>
        <v>#VALUE!</v>
      </c>
      <c r="K878" s="92" t="s">
        <v>103</v>
      </c>
      <c r="L878" s="92" t="s">
        <v>128</v>
      </c>
      <c r="M878" s="112" t="s">
        <v>429</v>
      </c>
      <c r="N878" s="112" t="s">
        <v>250</v>
      </c>
      <c r="O878" s="112">
        <v>2</v>
      </c>
      <c r="P878" s="112">
        <v>78</v>
      </c>
      <c r="Q878" s="112">
        <v>2</v>
      </c>
      <c r="R878" s="112">
        <v>3</v>
      </c>
      <c r="S878" s="92" t="s">
        <v>138</v>
      </c>
      <c r="T878" s="92" t="s">
        <v>289</v>
      </c>
      <c r="U878" s="92" t="s">
        <v>290</v>
      </c>
      <c r="V878" s="113" t="s">
        <v>291</v>
      </c>
      <c r="W878" s="113" t="s">
        <v>51</v>
      </c>
      <c r="X878" s="113" t="s">
        <v>6</v>
      </c>
      <c r="Y878" s="114" t="s">
        <v>201</v>
      </c>
      <c r="Z878" s="92">
        <f>INDEX($AS$3:$AV$6,MATCH($W878,$AR$3:$AR$6,FALSE),MATCH($Y878,AS$7:$AV$7,FALSE))</f>
        <v>8</v>
      </c>
      <c r="AA878" s="92" t="s">
        <v>254</v>
      </c>
      <c r="AB878" s="92" t="s">
        <v>255</v>
      </c>
      <c r="AC878" s="92" t="s">
        <v>255</v>
      </c>
      <c r="AD878" s="113" t="s">
        <v>255</v>
      </c>
      <c r="AE878" s="113" t="s">
        <v>292</v>
      </c>
      <c r="AF878" s="113" t="s">
        <v>258</v>
      </c>
      <c r="AG87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78" s="109" t="s">
        <v>259</v>
      </c>
      <c r="AI878" s="113" t="s">
        <v>51</v>
      </c>
      <c r="AJ878" s="113" t="s">
        <v>6</v>
      </c>
      <c r="AK878" s="114" t="s">
        <v>46</v>
      </c>
      <c r="AL878" s="92">
        <f t="shared" si="28"/>
        <v>4</v>
      </c>
      <c r="AM87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78" s="118"/>
      <c r="AO878" s="115" t="str">
        <f t="shared" si="29"/>
        <v>SI</v>
      </c>
      <c r="AP87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78" s="92" t="e" vm="14">
        <f>_xlfn.XLOOKUP(año24[[#This Row],[VALORACION DEL RIESGO RESULTANTE CON CONTROLES (Riesgo residual) - INTERPRETACIÓN DEL RIESGO]], Nivel[Calsificación], Nivel[Imagen])</f>
        <v>#VALUE!</v>
      </c>
    </row>
    <row r="879" spans="2:43" ht="81.599999999999994" x14ac:dyDescent="0.2">
      <c r="B879" s="92">
        <v>870</v>
      </c>
      <c r="C879" s="92">
        <v>2024</v>
      </c>
      <c r="D879" s="92" t="s">
        <v>244</v>
      </c>
      <c r="E879" s="109" t="s">
        <v>183</v>
      </c>
      <c r="F879" s="109" t="s">
        <v>800</v>
      </c>
      <c r="G879" s="109" t="s">
        <v>699</v>
      </c>
      <c r="H879" s="92" t="s">
        <v>277</v>
      </c>
      <c r="I879" s="92" t="s">
        <v>68</v>
      </c>
      <c r="J879" s="92" t="e" vm="17">
        <f>_xlfn.XLOOKUP(año24[[#This Row],[PELIGRO -Tipo]], Tabla12[Calsificación], Tabla12[Imagen])</f>
        <v>#VALUE!</v>
      </c>
      <c r="K879" s="92" t="s">
        <v>85</v>
      </c>
      <c r="L879" s="92" t="s">
        <v>129</v>
      </c>
      <c r="M879" s="112" t="s">
        <v>429</v>
      </c>
      <c r="N879" s="112" t="s">
        <v>250</v>
      </c>
      <c r="O879" s="112">
        <v>2</v>
      </c>
      <c r="P879" s="112">
        <v>78</v>
      </c>
      <c r="Q879" s="112">
        <v>2</v>
      </c>
      <c r="R879" s="112">
        <v>3</v>
      </c>
      <c r="S879" s="92" t="s">
        <v>138</v>
      </c>
      <c r="T879" s="92" t="s">
        <v>267</v>
      </c>
      <c r="U879" s="92" t="s">
        <v>268</v>
      </c>
      <c r="V879" s="113" t="s">
        <v>269</v>
      </c>
      <c r="W879" s="113" t="s">
        <v>53</v>
      </c>
      <c r="X879" s="113" t="s">
        <v>6</v>
      </c>
      <c r="Y879" s="114" t="s">
        <v>201</v>
      </c>
      <c r="Z879" s="92">
        <f>INDEX($AS$3:$AV$6,MATCH($W879,$AR$3:$AR$6,FALSE),MATCH($Y879,AS$7:$AV$7,FALSE))</f>
        <v>4</v>
      </c>
      <c r="AA879" s="92" t="s">
        <v>254</v>
      </c>
      <c r="AB879" s="92" t="s">
        <v>255</v>
      </c>
      <c r="AC879" s="92" t="s">
        <v>255</v>
      </c>
      <c r="AD879" s="113" t="s">
        <v>255</v>
      </c>
      <c r="AE879" s="113" t="s">
        <v>270</v>
      </c>
      <c r="AF879" s="113" t="s">
        <v>255</v>
      </c>
      <c r="AG87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79" s="109" t="s">
        <v>259</v>
      </c>
      <c r="AI879" s="113" t="s">
        <v>54</v>
      </c>
      <c r="AJ879" s="113" t="s">
        <v>6</v>
      </c>
      <c r="AK879" s="114" t="s">
        <v>201</v>
      </c>
      <c r="AL879" s="92">
        <f t="shared" si="28"/>
        <v>2</v>
      </c>
      <c r="AM87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79" s="118"/>
      <c r="AO879" s="115" t="str">
        <f t="shared" si="29"/>
        <v>SI</v>
      </c>
      <c r="AP87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79" s="92" t="e" vm="16">
        <f>_xlfn.XLOOKUP(año24[[#This Row],[VALORACION DEL RIESGO RESULTANTE CON CONTROLES (Riesgo residual) - INTERPRETACIÓN DEL RIESGO]], Nivel[Calsificación], Nivel[Imagen])</f>
        <v>#VALUE!</v>
      </c>
    </row>
    <row r="880" spans="2:43" ht="81.599999999999994" x14ac:dyDescent="0.2">
      <c r="B880" s="92">
        <v>871</v>
      </c>
      <c r="C880" s="92">
        <v>2024</v>
      </c>
      <c r="D880" s="92" t="s">
        <v>244</v>
      </c>
      <c r="E880" s="109" t="s">
        <v>183</v>
      </c>
      <c r="F880" s="109" t="s">
        <v>800</v>
      </c>
      <c r="G880" s="109" t="s">
        <v>699</v>
      </c>
      <c r="H880" s="92" t="s">
        <v>804</v>
      </c>
      <c r="I880" s="92" t="s">
        <v>66</v>
      </c>
      <c r="J880" s="92" t="e" vm="19">
        <f>_xlfn.XLOOKUP(año24[[#This Row],[PELIGRO -Tipo]], Tabla12[Calsificación], Tabla12[Imagen])</f>
        <v>#VALUE!</v>
      </c>
      <c r="K880" s="92" t="s">
        <v>75</v>
      </c>
      <c r="L880" s="92" t="s">
        <v>129</v>
      </c>
      <c r="M880" s="112" t="s">
        <v>429</v>
      </c>
      <c r="N880" s="112" t="s">
        <v>261</v>
      </c>
      <c r="O880" s="112">
        <v>2</v>
      </c>
      <c r="P880" s="112">
        <v>78</v>
      </c>
      <c r="Q880" s="112">
        <v>2</v>
      </c>
      <c r="R880" s="112">
        <v>3</v>
      </c>
      <c r="S880" s="92" t="s">
        <v>138</v>
      </c>
      <c r="T880" s="92" t="s">
        <v>343</v>
      </c>
      <c r="U880" s="92" t="s">
        <v>344</v>
      </c>
      <c r="V880" s="113" t="s">
        <v>345</v>
      </c>
      <c r="W880" s="113" t="s">
        <v>52</v>
      </c>
      <c r="X880" s="113" t="s">
        <v>6</v>
      </c>
      <c r="Y880" s="114" t="s">
        <v>201</v>
      </c>
      <c r="Z880" s="92">
        <f>INDEX($AS$3:$AV$6,MATCH($W880,$AR$3:$AR$6,FALSE),MATCH($Y880,AS$7:$AV$7,FALSE))</f>
        <v>6</v>
      </c>
      <c r="AA880" s="92" t="s">
        <v>254</v>
      </c>
      <c r="AB880" s="92"/>
      <c r="AC880" s="92"/>
      <c r="AD880" s="113" t="s">
        <v>346</v>
      </c>
      <c r="AE880" s="113" t="s">
        <v>347</v>
      </c>
      <c r="AF880" s="113" t="s">
        <v>258</v>
      </c>
      <c r="AG88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880" s="109" t="s">
        <v>259</v>
      </c>
      <c r="AI880" s="113" t="s">
        <v>53</v>
      </c>
      <c r="AJ880" s="113" t="s">
        <v>6</v>
      </c>
      <c r="AK880" s="114" t="s">
        <v>201</v>
      </c>
      <c r="AL880" s="92">
        <f t="shared" si="28"/>
        <v>4</v>
      </c>
      <c r="AM88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80" s="118"/>
      <c r="AO880" s="115" t="str">
        <f t="shared" si="29"/>
        <v>SI</v>
      </c>
      <c r="AP88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80" s="92" t="e" vm="14">
        <f>_xlfn.XLOOKUP(año24[[#This Row],[VALORACION DEL RIESGO RESULTANTE CON CONTROLES (Riesgo residual) - INTERPRETACIÓN DEL RIESGO]], Nivel[Calsificación], Nivel[Imagen])</f>
        <v>#VALUE!</v>
      </c>
    </row>
    <row r="881" spans="2:43" ht="132.6" x14ac:dyDescent="0.2">
      <c r="B881" s="92">
        <v>872</v>
      </c>
      <c r="C881" s="92">
        <v>2024</v>
      </c>
      <c r="D881" s="92" t="s">
        <v>244</v>
      </c>
      <c r="E881" s="109" t="s">
        <v>183</v>
      </c>
      <c r="F881" s="109" t="s">
        <v>800</v>
      </c>
      <c r="G881" s="109" t="s">
        <v>699</v>
      </c>
      <c r="H881" s="92" t="s">
        <v>769</v>
      </c>
      <c r="I881" s="92" t="s">
        <v>66</v>
      </c>
      <c r="J881" s="92" t="e" vm="19">
        <f>_xlfn.XLOOKUP(año24[[#This Row],[PELIGRO -Tipo]], Tabla12[Calsificación], Tabla12[Imagen])</f>
        <v>#VALUE!</v>
      </c>
      <c r="K881" s="92" t="s">
        <v>99</v>
      </c>
      <c r="L881" s="92" t="s">
        <v>128</v>
      </c>
      <c r="M881" s="112" t="s">
        <v>429</v>
      </c>
      <c r="N881" s="112" t="s">
        <v>261</v>
      </c>
      <c r="O881" s="112">
        <v>2</v>
      </c>
      <c r="P881" s="112">
        <v>78</v>
      </c>
      <c r="Q881" s="112">
        <v>2</v>
      </c>
      <c r="R881" s="112">
        <v>3</v>
      </c>
      <c r="S881" s="92" t="s">
        <v>138</v>
      </c>
      <c r="T881" s="92" t="s">
        <v>346</v>
      </c>
      <c r="U881" s="92" t="s">
        <v>410</v>
      </c>
      <c r="V881" s="113" t="s">
        <v>411</v>
      </c>
      <c r="W881" s="113" t="s">
        <v>53</v>
      </c>
      <c r="X881" s="113" t="s">
        <v>6</v>
      </c>
      <c r="Y881" s="114" t="s">
        <v>40</v>
      </c>
      <c r="Z881" s="92">
        <f>INDEX($AS$3:$AV$6,MATCH($W881,$AR$3:$AR$6,FALSE),MATCH($Y881,AS$7:$AV$7,FALSE))</f>
        <v>6</v>
      </c>
      <c r="AA881" s="92" t="s">
        <v>254</v>
      </c>
      <c r="AB881" s="92" t="s">
        <v>255</v>
      </c>
      <c r="AC881" s="92" t="s">
        <v>255</v>
      </c>
      <c r="AD881" s="113" t="s">
        <v>346</v>
      </c>
      <c r="AE881" s="113" t="s">
        <v>412</v>
      </c>
      <c r="AF881" s="113" t="s">
        <v>258</v>
      </c>
      <c r="AG88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Ver matriz de EPP
</v>
      </c>
      <c r="AH881" s="109" t="s">
        <v>259</v>
      </c>
      <c r="AI881" s="113" t="s">
        <v>53</v>
      </c>
      <c r="AJ881" s="113" t="s">
        <v>6</v>
      </c>
      <c r="AK881" s="114" t="s">
        <v>201</v>
      </c>
      <c r="AL881" s="92">
        <f t="shared" si="28"/>
        <v>4</v>
      </c>
      <c r="AM88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81" s="118"/>
      <c r="AO881" s="115" t="str">
        <f t="shared" si="29"/>
        <v>SI</v>
      </c>
      <c r="AP88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81" s="92" t="e" vm="14">
        <f>_xlfn.XLOOKUP(año24[[#This Row],[VALORACION DEL RIESGO RESULTANTE CON CONTROLES (Riesgo residual) - INTERPRETACIÓN DEL RIESGO]], Nivel[Calsificación], Nivel[Imagen])</f>
        <v>#VALUE!</v>
      </c>
    </row>
    <row r="882" spans="2:43" ht="102" x14ac:dyDescent="0.2">
      <c r="B882" s="92">
        <v>873</v>
      </c>
      <c r="C882" s="92">
        <v>2024</v>
      </c>
      <c r="D882" s="92" t="s">
        <v>244</v>
      </c>
      <c r="E882" s="109" t="s">
        <v>183</v>
      </c>
      <c r="F882" s="109" t="s">
        <v>800</v>
      </c>
      <c r="G882" s="109" t="s">
        <v>699</v>
      </c>
      <c r="H882" s="92" t="s">
        <v>805</v>
      </c>
      <c r="I882" s="92" t="s">
        <v>69</v>
      </c>
      <c r="J882" s="92" t="e" vm="21">
        <f>_xlfn.XLOOKUP(año24[[#This Row],[PELIGRO -Tipo]], Tabla12[Calsificación], Tabla12[Imagen])</f>
        <v>#VALUE!</v>
      </c>
      <c r="K882" s="92" t="s">
        <v>78</v>
      </c>
      <c r="L882" s="92" t="s">
        <v>129</v>
      </c>
      <c r="M882" s="112" t="s">
        <v>429</v>
      </c>
      <c r="N882" s="112" t="s">
        <v>250</v>
      </c>
      <c r="O882" s="112">
        <v>2</v>
      </c>
      <c r="P882" s="112">
        <v>78</v>
      </c>
      <c r="Q882" s="112">
        <v>2</v>
      </c>
      <c r="R882" s="112">
        <v>3</v>
      </c>
      <c r="S882" s="92" t="s">
        <v>138</v>
      </c>
      <c r="T882" s="92"/>
      <c r="U882" s="92" t="s">
        <v>318</v>
      </c>
      <c r="V882" s="113" t="s">
        <v>319</v>
      </c>
      <c r="W882" s="113" t="s">
        <v>51</v>
      </c>
      <c r="X882" s="113" t="s">
        <v>6</v>
      </c>
      <c r="Y882" s="114" t="s">
        <v>201</v>
      </c>
      <c r="Z882" s="92">
        <f>INDEX($AS$3:$AV$6,MATCH($W882,$AR$3:$AR$6,FALSE),MATCH($Y882,AS$7:$AV$7,FALSE))</f>
        <v>8</v>
      </c>
      <c r="AA882" s="92" t="s">
        <v>254</v>
      </c>
      <c r="AB882" s="92" t="s">
        <v>255</v>
      </c>
      <c r="AC882" s="92" t="s">
        <v>255</v>
      </c>
      <c r="AD882" s="113" t="s">
        <v>255</v>
      </c>
      <c r="AE882" s="113" t="s">
        <v>320</v>
      </c>
      <c r="AF882" s="113" t="s">
        <v>258</v>
      </c>
      <c r="AG88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882" s="109" t="s">
        <v>259</v>
      </c>
      <c r="AI882" s="113" t="s">
        <v>51</v>
      </c>
      <c r="AJ882" s="113" t="s">
        <v>6</v>
      </c>
      <c r="AK882" s="114" t="s">
        <v>46</v>
      </c>
      <c r="AL882" s="92">
        <f t="shared" si="28"/>
        <v>4</v>
      </c>
      <c r="AM88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82" s="118"/>
      <c r="AO882" s="115" t="str">
        <f t="shared" si="29"/>
        <v>SI</v>
      </c>
      <c r="AP88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82" s="92" t="e" vm="14">
        <f>_xlfn.XLOOKUP(año24[[#This Row],[VALORACION DEL RIESGO RESULTANTE CON CONTROLES (Riesgo residual) - INTERPRETACIÓN DEL RIESGO]], Nivel[Calsificación], Nivel[Imagen])</f>
        <v>#VALUE!</v>
      </c>
    </row>
    <row r="883" spans="2:43" ht="122.4" x14ac:dyDescent="0.2">
      <c r="B883" s="92">
        <v>874</v>
      </c>
      <c r="C883" s="92">
        <v>2024</v>
      </c>
      <c r="D883" s="92" t="s">
        <v>244</v>
      </c>
      <c r="E883" s="109" t="s">
        <v>183</v>
      </c>
      <c r="F883" s="109" t="s">
        <v>800</v>
      </c>
      <c r="G883" s="109" t="s">
        <v>699</v>
      </c>
      <c r="H883" s="92" t="s">
        <v>806</v>
      </c>
      <c r="I883" s="92" t="s">
        <v>66</v>
      </c>
      <c r="J883" s="92" t="e" vm="19">
        <f>_xlfn.XLOOKUP(año24[[#This Row],[PELIGRO -Tipo]], Tabla12[Calsificación], Tabla12[Imagen])</f>
        <v>#VALUE!</v>
      </c>
      <c r="K883" s="92" t="s">
        <v>99</v>
      </c>
      <c r="L883" s="92" t="s">
        <v>129</v>
      </c>
      <c r="M883" s="112" t="s">
        <v>429</v>
      </c>
      <c r="N883" s="112" t="s">
        <v>250</v>
      </c>
      <c r="O883" s="112">
        <v>2</v>
      </c>
      <c r="P883" s="112">
        <v>78</v>
      </c>
      <c r="Q883" s="112">
        <v>2</v>
      </c>
      <c r="R883" s="112">
        <v>3</v>
      </c>
      <c r="S883" s="92" t="s">
        <v>138</v>
      </c>
      <c r="T883" s="92" t="s">
        <v>346</v>
      </c>
      <c r="U883" s="92" t="s">
        <v>410</v>
      </c>
      <c r="V883" s="113" t="s">
        <v>411</v>
      </c>
      <c r="W883" s="113" t="s">
        <v>53</v>
      </c>
      <c r="X883" s="113" t="s">
        <v>6</v>
      </c>
      <c r="Y883" s="114" t="s">
        <v>40</v>
      </c>
      <c r="Z883" s="92">
        <f>INDEX($AS$3:$AV$6,MATCH($W883,$AR$3:$AR$6,FALSE),MATCH($Y883,AS$7:$AV$7,FALSE))</f>
        <v>6</v>
      </c>
      <c r="AA883" s="92" t="s">
        <v>254</v>
      </c>
      <c r="AB883" s="92" t="s">
        <v>255</v>
      </c>
      <c r="AC883" s="92" t="s">
        <v>255</v>
      </c>
      <c r="AD883" s="113" t="s">
        <v>346</v>
      </c>
      <c r="AE883" s="113" t="s">
        <v>412</v>
      </c>
      <c r="AF883" s="113" t="s">
        <v>255</v>
      </c>
      <c r="AG88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Ninguna</v>
      </c>
      <c r="AH883" s="109" t="s">
        <v>259</v>
      </c>
      <c r="AI883" s="113" t="s">
        <v>54</v>
      </c>
      <c r="AJ883" s="113" t="s">
        <v>6</v>
      </c>
      <c r="AK883" s="114" t="s">
        <v>46</v>
      </c>
      <c r="AL883" s="92">
        <f t="shared" si="28"/>
        <v>1</v>
      </c>
      <c r="AM88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83" s="118"/>
      <c r="AO883" s="115" t="str">
        <f t="shared" si="29"/>
        <v>SI</v>
      </c>
      <c r="AP88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83" s="92" t="e" vm="16">
        <f>_xlfn.XLOOKUP(año24[[#This Row],[VALORACION DEL RIESGO RESULTANTE CON CONTROLES (Riesgo residual) - INTERPRETACIÓN DEL RIESGO]], Nivel[Calsificación], Nivel[Imagen])</f>
        <v>#VALUE!</v>
      </c>
    </row>
    <row r="884" spans="2:43" ht="132.6" x14ac:dyDescent="0.2">
      <c r="B884" s="92">
        <v>875</v>
      </c>
      <c r="C884" s="92">
        <v>2024</v>
      </c>
      <c r="D884" s="92" t="s">
        <v>244</v>
      </c>
      <c r="E884" s="109" t="s">
        <v>183</v>
      </c>
      <c r="F884" s="109" t="s">
        <v>800</v>
      </c>
      <c r="G884" s="109" t="s">
        <v>699</v>
      </c>
      <c r="H884" s="92" t="s">
        <v>807</v>
      </c>
      <c r="I884" s="92" t="s">
        <v>70</v>
      </c>
      <c r="J884" s="92" t="e" vm="13">
        <f>_xlfn.XLOOKUP(año24[[#This Row],[PELIGRO -Tipo]], Tabla12[Calsificación], Tabla12[Imagen])</f>
        <v>#VALUE!</v>
      </c>
      <c r="K884" s="92" t="s">
        <v>103</v>
      </c>
      <c r="L884" s="92" t="s">
        <v>128</v>
      </c>
      <c r="M884" s="112" t="s">
        <v>429</v>
      </c>
      <c r="N884" s="112" t="s">
        <v>261</v>
      </c>
      <c r="O884" s="112">
        <v>2</v>
      </c>
      <c r="P884" s="112">
        <v>78</v>
      </c>
      <c r="Q884" s="112">
        <v>2</v>
      </c>
      <c r="R884" s="112">
        <v>3</v>
      </c>
      <c r="S884" s="92" t="s">
        <v>138</v>
      </c>
      <c r="T884" s="92" t="s">
        <v>289</v>
      </c>
      <c r="U884" s="92" t="s">
        <v>290</v>
      </c>
      <c r="V884" s="113" t="s">
        <v>291</v>
      </c>
      <c r="W884" s="113" t="s">
        <v>51</v>
      </c>
      <c r="X884" s="113" t="s">
        <v>6</v>
      </c>
      <c r="Y884" s="114" t="s">
        <v>201</v>
      </c>
      <c r="Z884" s="92">
        <f>INDEX($AS$3:$AV$6,MATCH($W884,$AR$3:$AR$6,FALSE),MATCH($Y884,AS$7:$AV$7,FALSE))</f>
        <v>8</v>
      </c>
      <c r="AA884" s="92" t="s">
        <v>254</v>
      </c>
      <c r="AB884" s="92" t="s">
        <v>255</v>
      </c>
      <c r="AC884" s="92" t="s">
        <v>255</v>
      </c>
      <c r="AD884" s="113" t="s">
        <v>255</v>
      </c>
      <c r="AE884" s="113" t="s">
        <v>292</v>
      </c>
      <c r="AF884" s="113" t="s">
        <v>258</v>
      </c>
      <c r="AG88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884" s="109" t="s">
        <v>259</v>
      </c>
      <c r="AI884" s="113" t="s">
        <v>51</v>
      </c>
      <c r="AJ884" s="113" t="s">
        <v>6</v>
      </c>
      <c r="AK884" s="114" t="s">
        <v>46</v>
      </c>
      <c r="AL884" s="92">
        <f t="shared" si="28"/>
        <v>4</v>
      </c>
      <c r="AM88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84" s="118"/>
      <c r="AO884" s="115" t="str">
        <f t="shared" si="29"/>
        <v>SI</v>
      </c>
      <c r="AP88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84" s="92" t="e" vm="14">
        <f>_xlfn.XLOOKUP(año24[[#This Row],[VALORACION DEL RIESGO RESULTANTE CON CONTROLES (Riesgo residual) - INTERPRETACIÓN DEL RIESGO]], Nivel[Calsificación], Nivel[Imagen])</f>
        <v>#VALUE!</v>
      </c>
    </row>
    <row r="885" spans="2:43" ht="81.599999999999994" x14ac:dyDescent="0.2">
      <c r="B885" s="92">
        <v>876</v>
      </c>
      <c r="C885" s="92">
        <v>2024</v>
      </c>
      <c r="D885" s="92" t="s">
        <v>244</v>
      </c>
      <c r="E885" s="109" t="s">
        <v>183</v>
      </c>
      <c r="F885" s="109" t="s">
        <v>800</v>
      </c>
      <c r="G885" s="109" t="s">
        <v>699</v>
      </c>
      <c r="H885" s="92" t="s">
        <v>266</v>
      </c>
      <c r="I885" s="92" t="s">
        <v>68</v>
      </c>
      <c r="J885" s="92" t="e" vm="17">
        <f>_xlfn.XLOOKUP(año24[[#This Row],[PELIGRO -Tipo]], Tabla12[Calsificación], Tabla12[Imagen])</f>
        <v>#VALUE!</v>
      </c>
      <c r="K885" s="92" t="s">
        <v>101</v>
      </c>
      <c r="L885" s="92" t="s">
        <v>129</v>
      </c>
      <c r="M885" s="112" t="s">
        <v>429</v>
      </c>
      <c r="N885" s="112" t="s">
        <v>250</v>
      </c>
      <c r="O885" s="112">
        <v>2</v>
      </c>
      <c r="P885" s="112">
        <v>78</v>
      </c>
      <c r="Q885" s="112">
        <v>2</v>
      </c>
      <c r="R885" s="112">
        <v>3</v>
      </c>
      <c r="S885" s="92" t="s">
        <v>138</v>
      </c>
      <c r="T885" s="92" t="s">
        <v>267</v>
      </c>
      <c r="U885" s="92" t="s">
        <v>268</v>
      </c>
      <c r="V885" s="113" t="s">
        <v>269</v>
      </c>
      <c r="W885" s="113" t="s">
        <v>53</v>
      </c>
      <c r="X885" s="113" t="s">
        <v>6</v>
      </c>
      <c r="Y885" s="114" t="s">
        <v>201</v>
      </c>
      <c r="Z885" s="92">
        <f>INDEX($AS$3:$AV$6,MATCH($W885,$AR$3:$AR$6,FALSE),MATCH($Y885,AS$7:$AV$7,FALSE))</f>
        <v>4</v>
      </c>
      <c r="AA885" s="92" t="s">
        <v>254</v>
      </c>
      <c r="AB885" s="92" t="s">
        <v>255</v>
      </c>
      <c r="AC885" s="92" t="s">
        <v>255</v>
      </c>
      <c r="AD885" s="113" t="s">
        <v>255</v>
      </c>
      <c r="AE885" s="113" t="s">
        <v>270</v>
      </c>
      <c r="AF885" s="113" t="s">
        <v>255</v>
      </c>
      <c r="AG88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85" s="109" t="s">
        <v>259</v>
      </c>
      <c r="AI885" s="113" t="s">
        <v>54</v>
      </c>
      <c r="AJ885" s="113" t="s">
        <v>6</v>
      </c>
      <c r="AK885" s="114" t="s">
        <v>201</v>
      </c>
      <c r="AL885" s="92">
        <f t="shared" si="28"/>
        <v>2</v>
      </c>
      <c r="AM88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85" s="118"/>
      <c r="AO885" s="115" t="str">
        <f t="shared" si="29"/>
        <v>SI</v>
      </c>
      <c r="AP88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85" s="92" t="e" vm="16">
        <f>_xlfn.XLOOKUP(año24[[#This Row],[VALORACION DEL RIESGO RESULTANTE CON CONTROLES (Riesgo residual) - INTERPRETACIÓN DEL RIESGO]], Nivel[Calsificación], Nivel[Imagen])</f>
        <v>#VALUE!</v>
      </c>
    </row>
    <row r="886" spans="2:43" ht="81.599999999999994" x14ac:dyDescent="0.2">
      <c r="B886" s="92">
        <v>877</v>
      </c>
      <c r="C886" s="92">
        <v>2024</v>
      </c>
      <c r="D886" s="92" t="s">
        <v>244</v>
      </c>
      <c r="E886" s="109" t="s">
        <v>183</v>
      </c>
      <c r="F886" s="109" t="s">
        <v>800</v>
      </c>
      <c r="G886" s="109" t="s">
        <v>699</v>
      </c>
      <c r="H886" s="92" t="s">
        <v>271</v>
      </c>
      <c r="I886" s="92" t="s">
        <v>68</v>
      </c>
      <c r="J886" s="92" t="e" vm="17">
        <f>_xlfn.XLOOKUP(año24[[#This Row],[PELIGRO -Tipo]], Tabla12[Calsificación], Tabla12[Imagen])</f>
        <v>#VALUE!</v>
      </c>
      <c r="K886" s="92" t="s">
        <v>93</v>
      </c>
      <c r="L886" s="92" t="s">
        <v>129</v>
      </c>
      <c r="M886" s="112" t="s">
        <v>429</v>
      </c>
      <c r="N886" s="112" t="s">
        <v>250</v>
      </c>
      <c r="O886" s="112">
        <v>2</v>
      </c>
      <c r="P886" s="112">
        <v>78</v>
      </c>
      <c r="Q886" s="112">
        <v>2</v>
      </c>
      <c r="R886" s="112">
        <v>3</v>
      </c>
      <c r="S886" s="92" t="s">
        <v>138</v>
      </c>
      <c r="T886" s="92" t="s">
        <v>267</v>
      </c>
      <c r="U886" s="92" t="s">
        <v>268</v>
      </c>
      <c r="V886" s="113" t="s">
        <v>269</v>
      </c>
      <c r="W886" s="113" t="s">
        <v>53</v>
      </c>
      <c r="X886" s="113" t="s">
        <v>6</v>
      </c>
      <c r="Y886" s="114" t="s">
        <v>201</v>
      </c>
      <c r="Z886" s="92">
        <f>INDEX($AS$3:$AV$6,MATCH($W886,$AR$3:$AR$6,FALSE),MATCH($Y886,AS$7:$AV$7,FALSE))</f>
        <v>4</v>
      </c>
      <c r="AA886" s="92" t="s">
        <v>254</v>
      </c>
      <c r="AB886" s="92" t="s">
        <v>255</v>
      </c>
      <c r="AC886" s="92" t="s">
        <v>255</v>
      </c>
      <c r="AD886" s="113" t="s">
        <v>255</v>
      </c>
      <c r="AE886" s="113" t="s">
        <v>270</v>
      </c>
      <c r="AF886" s="113" t="s">
        <v>255</v>
      </c>
      <c r="AG88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86" s="109" t="s">
        <v>259</v>
      </c>
      <c r="AI886" s="113" t="s">
        <v>54</v>
      </c>
      <c r="AJ886" s="113" t="s">
        <v>6</v>
      </c>
      <c r="AK886" s="114" t="s">
        <v>201</v>
      </c>
      <c r="AL886" s="92">
        <f t="shared" si="28"/>
        <v>2</v>
      </c>
      <c r="AM88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86" s="118"/>
      <c r="AO886" s="115" t="str">
        <f t="shared" si="29"/>
        <v>SI</v>
      </c>
      <c r="AP88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86" s="92" t="e" vm="16">
        <f>_xlfn.XLOOKUP(año24[[#This Row],[VALORACION DEL RIESGO RESULTANTE CON CONTROLES (Riesgo residual) - INTERPRETACIÓN DEL RIESGO]], Nivel[Calsificación], Nivel[Imagen])</f>
        <v>#VALUE!</v>
      </c>
    </row>
    <row r="887" spans="2:43" ht="102" x14ac:dyDescent="0.2">
      <c r="B887" s="92">
        <v>878</v>
      </c>
      <c r="C887" s="92">
        <v>2024</v>
      </c>
      <c r="D887" s="92" t="s">
        <v>244</v>
      </c>
      <c r="E887" s="109" t="s">
        <v>183</v>
      </c>
      <c r="F887" s="109" t="s">
        <v>800</v>
      </c>
      <c r="G887" s="109" t="s">
        <v>699</v>
      </c>
      <c r="H887" s="92" t="s">
        <v>272</v>
      </c>
      <c r="I887" s="92" t="s">
        <v>67</v>
      </c>
      <c r="J887" s="92" t="e" vm="18">
        <f>_xlfn.XLOOKUP(año24[[#This Row],[PELIGRO -Tipo]], Tabla12[Calsificación], Tabla12[Imagen])</f>
        <v>#VALUE!</v>
      </c>
      <c r="K887" s="92" t="s">
        <v>100</v>
      </c>
      <c r="L887" s="92" t="s">
        <v>130</v>
      </c>
      <c r="M887" s="112" t="s">
        <v>429</v>
      </c>
      <c r="N887" s="112" t="s">
        <v>250</v>
      </c>
      <c r="O887" s="112">
        <v>2</v>
      </c>
      <c r="P887" s="112">
        <v>78</v>
      </c>
      <c r="Q887" s="112">
        <v>2</v>
      </c>
      <c r="R887" s="112">
        <v>3</v>
      </c>
      <c r="S887" s="92" t="s">
        <v>138</v>
      </c>
      <c r="T887" s="92" t="s">
        <v>273</v>
      </c>
      <c r="U887" s="92" t="s">
        <v>274</v>
      </c>
      <c r="V887" s="113" t="s">
        <v>275</v>
      </c>
      <c r="W887" s="113" t="s">
        <v>53</v>
      </c>
      <c r="X887" s="113" t="s">
        <v>6</v>
      </c>
      <c r="Y887" s="114" t="s">
        <v>40</v>
      </c>
      <c r="Z887" s="92">
        <f>INDEX($AS$3:$AV$6,MATCH($W887,$AR$3:$AR$6,FALSE),MATCH($Y887,AS$7:$AV$7,FALSE))</f>
        <v>6</v>
      </c>
      <c r="AA887" s="92" t="s">
        <v>254</v>
      </c>
      <c r="AB887" s="92" t="s">
        <v>255</v>
      </c>
      <c r="AC887" s="92" t="s">
        <v>255</v>
      </c>
      <c r="AD887" s="113" t="s">
        <v>255</v>
      </c>
      <c r="AE887" s="113" t="s">
        <v>276</v>
      </c>
      <c r="AF887" s="113" t="s">
        <v>258</v>
      </c>
      <c r="AG88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87" s="109" t="s">
        <v>259</v>
      </c>
      <c r="AI887" s="113" t="s">
        <v>53</v>
      </c>
      <c r="AJ887" s="113" t="s">
        <v>6</v>
      </c>
      <c r="AK887" s="114" t="s">
        <v>201</v>
      </c>
      <c r="AL887" s="92">
        <f t="shared" si="28"/>
        <v>4</v>
      </c>
      <c r="AM88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87" s="118"/>
      <c r="AO887" s="115" t="str">
        <f t="shared" si="29"/>
        <v>SI</v>
      </c>
      <c r="AP88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87" s="92" t="e" vm="14">
        <f>_xlfn.XLOOKUP(año24[[#This Row],[VALORACION DEL RIESGO RESULTANTE CON CONTROLES (Riesgo residual) - INTERPRETACIÓN DEL RIESGO]], Nivel[Calsificación], Nivel[Imagen])</f>
        <v>#VALUE!</v>
      </c>
    </row>
    <row r="888" spans="2:43" ht="204" x14ac:dyDescent="0.2">
      <c r="B888" s="92">
        <v>879</v>
      </c>
      <c r="C888" s="92">
        <v>2024</v>
      </c>
      <c r="D888" s="92" t="s">
        <v>244</v>
      </c>
      <c r="E888" s="109" t="s">
        <v>183</v>
      </c>
      <c r="F888" s="109" t="s">
        <v>800</v>
      </c>
      <c r="G888" s="109" t="s">
        <v>699</v>
      </c>
      <c r="H888" s="92" t="s">
        <v>808</v>
      </c>
      <c r="I888" s="92" t="s">
        <v>65</v>
      </c>
      <c r="J888" s="92" t="e" vm="20">
        <f>_xlfn.XLOOKUP(año24[[#This Row],[PELIGRO -Tipo]], Tabla12[Calsificación], Tabla12[Imagen])</f>
        <v>#VALUE!</v>
      </c>
      <c r="K888" s="92" t="s">
        <v>82</v>
      </c>
      <c r="L888" s="92" t="s">
        <v>129</v>
      </c>
      <c r="M888" s="112" t="s">
        <v>429</v>
      </c>
      <c r="N888" s="112" t="s">
        <v>250</v>
      </c>
      <c r="O888" s="112">
        <v>2</v>
      </c>
      <c r="P888" s="112">
        <v>78</v>
      </c>
      <c r="Q888" s="112">
        <v>2</v>
      </c>
      <c r="R888" s="112">
        <v>3</v>
      </c>
      <c r="S888" s="92" t="s">
        <v>138</v>
      </c>
      <c r="T888" s="92" t="s">
        <v>255</v>
      </c>
      <c r="U888" s="92" t="s">
        <v>255</v>
      </c>
      <c r="V888" s="113" t="s">
        <v>638</v>
      </c>
      <c r="W888" s="113" t="s">
        <v>53</v>
      </c>
      <c r="X888" s="113" t="s">
        <v>6</v>
      </c>
      <c r="Y888" s="114" t="s">
        <v>40</v>
      </c>
      <c r="Z888" s="92">
        <f>INDEX($AS$3:$AV$6,MATCH($W888,$AR$3:$AR$6,FALSE),MATCH($Y888,AS$7:$AV$7,FALSE))</f>
        <v>6</v>
      </c>
      <c r="AA888" s="92" t="s">
        <v>254</v>
      </c>
      <c r="AB888" s="92" t="s">
        <v>255</v>
      </c>
      <c r="AC888" s="92" t="s">
        <v>255</v>
      </c>
      <c r="AD888" s="113" t="s">
        <v>255</v>
      </c>
      <c r="AE888" s="113" t="s">
        <v>639</v>
      </c>
      <c r="AF888" s="113" t="s">
        <v>258</v>
      </c>
      <c r="AG88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ComportamientoControles de EPP; Ver matriz de EPP
</v>
      </c>
      <c r="AH888" s="109" t="s">
        <v>259</v>
      </c>
      <c r="AI888" s="113" t="s">
        <v>54</v>
      </c>
      <c r="AJ888" s="113" t="s">
        <v>6</v>
      </c>
      <c r="AK888" s="114" t="s">
        <v>201</v>
      </c>
      <c r="AL888" s="92">
        <f t="shared" si="28"/>
        <v>2</v>
      </c>
      <c r="AM88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88" s="118"/>
      <c r="AO888" s="115" t="str">
        <f t="shared" si="29"/>
        <v>SI</v>
      </c>
      <c r="AP88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88" s="92" t="e" vm="16">
        <f>_xlfn.XLOOKUP(año24[[#This Row],[VALORACION DEL RIESGO RESULTANTE CON CONTROLES (Riesgo residual) - INTERPRETACIÓN DEL RIESGO]], Nivel[Calsificación], Nivel[Imagen])</f>
        <v>#VALUE!</v>
      </c>
    </row>
    <row r="889" spans="2:43" ht="91.8" x14ac:dyDescent="0.2">
      <c r="B889" s="92">
        <v>880</v>
      </c>
      <c r="C889" s="92">
        <v>2024</v>
      </c>
      <c r="D889" s="92" t="s">
        <v>244</v>
      </c>
      <c r="E889" s="109" t="s">
        <v>183</v>
      </c>
      <c r="F889" s="109" t="s">
        <v>800</v>
      </c>
      <c r="G889" s="109" t="s">
        <v>699</v>
      </c>
      <c r="H889" s="92" t="s">
        <v>285</v>
      </c>
      <c r="I889" s="92" t="s">
        <v>65</v>
      </c>
      <c r="J889" s="92" t="e" vm="20">
        <f>_xlfn.XLOOKUP(año24[[#This Row],[PELIGRO -Tipo]], Tabla12[Calsificación], Tabla12[Imagen])</f>
        <v>#VALUE!</v>
      </c>
      <c r="K889" s="92" t="s">
        <v>74</v>
      </c>
      <c r="L889" s="92" t="s">
        <v>129</v>
      </c>
      <c r="M889" s="112" t="s">
        <v>429</v>
      </c>
      <c r="N889" s="112" t="s">
        <v>250</v>
      </c>
      <c r="O889" s="112">
        <v>2</v>
      </c>
      <c r="P889" s="112">
        <v>78</v>
      </c>
      <c r="Q889" s="112">
        <v>2</v>
      </c>
      <c r="R889" s="112">
        <v>3</v>
      </c>
      <c r="S889" s="92" t="s">
        <v>138</v>
      </c>
      <c r="T889" s="92"/>
      <c r="U889" s="92"/>
      <c r="V889" s="113" t="s">
        <v>286</v>
      </c>
      <c r="W889" s="113" t="s">
        <v>53</v>
      </c>
      <c r="X889" s="113" t="s">
        <v>6</v>
      </c>
      <c r="Y889" s="114" t="s">
        <v>40</v>
      </c>
      <c r="Z889" s="92">
        <f>INDEX($AS$3:$AV$6,MATCH($W889,$AR$3:$AR$6,FALSE),MATCH($Y889,AS$7:$AV$7,FALSE))</f>
        <v>6</v>
      </c>
      <c r="AA889" s="92" t="s">
        <v>254</v>
      </c>
      <c r="AB889" s="92" t="s">
        <v>255</v>
      </c>
      <c r="AC889" s="92" t="s">
        <v>255</v>
      </c>
      <c r="AD889" s="113"/>
      <c r="AE889" s="113" t="s">
        <v>287</v>
      </c>
      <c r="AF889" s="113" t="s">
        <v>258</v>
      </c>
      <c r="AG88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89" s="109" t="s">
        <v>259</v>
      </c>
      <c r="AI889" s="113" t="s">
        <v>53</v>
      </c>
      <c r="AJ889" s="113" t="s">
        <v>6</v>
      </c>
      <c r="AK889" s="114" t="s">
        <v>201</v>
      </c>
      <c r="AL889" s="92">
        <f t="shared" si="28"/>
        <v>4</v>
      </c>
      <c r="AM88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89" s="118"/>
      <c r="AO889" s="115" t="str">
        <f t="shared" si="29"/>
        <v>SI</v>
      </c>
      <c r="AP88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89" s="92" t="e" vm="14">
        <f>_xlfn.XLOOKUP(año24[[#This Row],[VALORACION DEL RIESGO RESULTANTE CON CONTROLES (Riesgo residual) - INTERPRETACIÓN DEL RIESGO]], Nivel[Calsificación], Nivel[Imagen])</f>
        <v>#VALUE!</v>
      </c>
    </row>
    <row r="890" spans="2:43" ht="234.6" x14ac:dyDescent="0.2">
      <c r="B890" s="92">
        <v>881</v>
      </c>
      <c r="C890" s="92">
        <v>2024</v>
      </c>
      <c r="D890" s="92" t="s">
        <v>244</v>
      </c>
      <c r="E890" s="109" t="s">
        <v>183</v>
      </c>
      <c r="F890" s="109" t="s">
        <v>800</v>
      </c>
      <c r="G890" s="109" t="s">
        <v>699</v>
      </c>
      <c r="H890" s="92" t="s">
        <v>281</v>
      </c>
      <c r="I890" s="92" t="s">
        <v>65</v>
      </c>
      <c r="J890" s="92" t="e" vm="20">
        <f>_xlfn.XLOOKUP(año24[[#This Row],[PELIGRO -Tipo]], Tabla12[Calsificación], Tabla12[Imagen])</f>
        <v>#VALUE!</v>
      </c>
      <c r="K890" s="92" t="s">
        <v>113</v>
      </c>
      <c r="L890" s="92" t="s">
        <v>128</v>
      </c>
      <c r="M890" s="112" t="s">
        <v>429</v>
      </c>
      <c r="N890" s="112" t="s">
        <v>250</v>
      </c>
      <c r="O890" s="112">
        <v>2</v>
      </c>
      <c r="P890" s="112">
        <v>78</v>
      </c>
      <c r="Q890" s="112">
        <v>2</v>
      </c>
      <c r="R890" s="112">
        <v>3</v>
      </c>
      <c r="S890" s="92" t="s">
        <v>138</v>
      </c>
      <c r="T890" s="92" t="s">
        <v>255</v>
      </c>
      <c r="U890" s="92" t="s">
        <v>282</v>
      </c>
      <c r="V890" s="113" t="s">
        <v>283</v>
      </c>
      <c r="W890" s="113" t="s">
        <v>53</v>
      </c>
      <c r="X890" s="113" t="s">
        <v>6</v>
      </c>
      <c r="Y890" s="114" t="s">
        <v>40</v>
      </c>
      <c r="Z890" s="92">
        <f>INDEX($AS$3:$AV$6,MATCH($W890,$AR$3:$AR$6,FALSE),MATCH($Y890,AS$7:$AV$7,FALSE))</f>
        <v>6</v>
      </c>
      <c r="AA890" s="92" t="s">
        <v>254</v>
      </c>
      <c r="AB890" s="92" t="s">
        <v>255</v>
      </c>
      <c r="AC890" s="92" t="s">
        <v>255</v>
      </c>
      <c r="AD890" s="113" t="s">
        <v>255</v>
      </c>
      <c r="AE890" s="113" t="s">
        <v>284</v>
      </c>
      <c r="AF890" s="113" t="s">
        <v>258</v>
      </c>
      <c r="AG89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890" s="109" t="s">
        <v>259</v>
      </c>
      <c r="AI890" s="113" t="s">
        <v>53</v>
      </c>
      <c r="AJ890" s="113" t="s">
        <v>6</v>
      </c>
      <c r="AK890" s="114" t="s">
        <v>201</v>
      </c>
      <c r="AL890" s="92">
        <f t="shared" si="28"/>
        <v>4</v>
      </c>
      <c r="AM89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0" s="118"/>
      <c r="AO890" s="115" t="str">
        <f t="shared" si="29"/>
        <v>SI</v>
      </c>
      <c r="AP89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90" s="92" t="e" vm="14">
        <f>_xlfn.XLOOKUP(año24[[#This Row],[VALORACION DEL RIESGO RESULTANTE CON CONTROLES (Riesgo residual) - INTERPRETACIÓN DEL RIESGO]], Nivel[Calsificación], Nivel[Imagen])</f>
        <v>#VALUE!</v>
      </c>
    </row>
    <row r="891" spans="2:43" ht="102" x14ac:dyDescent="0.2">
      <c r="B891" s="92">
        <v>882</v>
      </c>
      <c r="C891" s="92">
        <v>2024</v>
      </c>
      <c r="D891" s="92" t="s">
        <v>244</v>
      </c>
      <c r="E891" s="109" t="s">
        <v>183</v>
      </c>
      <c r="F891" s="109" t="s">
        <v>809</v>
      </c>
      <c r="G891" s="109" t="s">
        <v>699</v>
      </c>
      <c r="H891" s="92" t="s">
        <v>810</v>
      </c>
      <c r="I891" s="92" t="s">
        <v>69</v>
      </c>
      <c r="J891" s="92" t="e" vm="21">
        <f>_xlfn.XLOOKUP(año24[[#This Row],[PELIGRO -Tipo]], Tabla12[Calsificación], Tabla12[Imagen])</f>
        <v>#VALUE!</v>
      </c>
      <c r="K891" s="92" t="s">
        <v>78</v>
      </c>
      <c r="L891" s="92" t="s">
        <v>129</v>
      </c>
      <c r="M891" s="112" t="s">
        <v>249</v>
      </c>
      <c r="N891" s="112" t="s">
        <v>250</v>
      </c>
      <c r="O891" s="112">
        <v>2</v>
      </c>
      <c r="P891" s="112">
        <v>0</v>
      </c>
      <c r="Q891" s="112">
        <v>2</v>
      </c>
      <c r="R891" s="112">
        <v>8</v>
      </c>
      <c r="S891" s="92" t="s">
        <v>138</v>
      </c>
      <c r="T891" s="92"/>
      <c r="U891" s="92" t="s">
        <v>318</v>
      </c>
      <c r="V891" s="113" t="s">
        <v>319</v>
      </c>
      <c r="W891" s="113" t="s">
        <v>51</v>
      </c>
      <c r="X891" s="113" t="s">
        <v>6</v>
      </c>
      <c r="Y891" s="114" t="s">
        <v>201</v>
      </c>
      <c r="Z891" s="92">
        <f>INDEX($AS$3:$AV$6,MATCH($W891,$AR$3:$AR$6,FALSE),MATCH($Y891,AS$7:$AV$7,FALSE))</f>
        <v>8</v>
      </c>
      <c r="AA891" s="92" t="s">
        <v>254</v>
      </c>
      <c r="AB891" s="92" t="s">
        <v>255</v>
      </c>
      <c r="AC891" s="92" t="s">
        <v>255</v>
      </c>
      <c r="AD891" s="113" t="s">
        <v>255</v>
      </c>
      <c r="AE891" s="113" t="s">
        <v>320</v>
      </c>
      <c r="AF891" s="113" t="s">
        <v>258</v>
      </c>
      <c r="AG89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891" s="109" t="s">
        <v>259</v>
      </c>
      <c r="AI891" s="113" t="s">
        <v>53</v>
      </c>
      <c r="AJ891" s="113" t="s">
        <v>6</v>
      </c>
      <c r="AK891" s="114" t="s">
        <v>201</v>
      </c>
      <c r="AL891" s="92">
        <f t="shared" si="28"/>
        <v>4</v>
      </c>
      <c r="AM89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1" s="118"/>
      <c r="AO891" s="115" t="str">
        <f t="shared" si="29"/>
        <v>SI</v>
      </c>
      <c r="AP89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91" s="92" t="e" vm="14">
        <f>_xlfn.XLOOKUP(año24[[#This Row],[VALORACION DEL RIESGO RESULTANTE CON CONTROLES (Riesgo residual) - INTERPRETACIÓN DEL RIESGO]], Nivel[Calsificación], Nivel[Imagen])</f>
        <v>#VALUE!</v>
      </c>
    </row>
    <row r="892" spans="2:43" ht="122.4" x14ac:dyDescent="0.2">
      <c r="B892" s="92">
        <v>883</v>
      </c>
      <c r="C892" s="92">
        <v>2024</v>
      </c>
      <c r="D892" s="92" t="s">
        <v>244</v>
      </c>
      <c r="E892" s="109" t="s">
        <v>183</v>
      </c>
      <c r="F892" s="109" t="s">
        <v>809</v>
      </c>
      <c r="G892" s="109" t="s">
        <v>699</v>
      </c>
      <c r="H892" s="92" t="s">
        <v>811</v>
      </c>
      <c r="I892" s="92" t="s">
        <v>66</v>
      </c>
      <c r="J892" s="92" t="e" vm="19">
        <f>_xlfn.XLOOKUP(año24[[#This Row],[PELIGRO -Tipo]], Tabla12[Calsificación], Tabla12[Imagen])</f>
        <v>#VALUE!</v>
      </c>
      <c r="K892" s="92" t="s">
        <v>99</v>
      </c>
      <c r="L892" s="92" t="s">
        <v>129</v>
      </c>
      <c r="M892" s="112" t="s">
        <v>249</v>
      </c>
      <c r="N892" s="112" t="s">
        <v>250</v>
      </c>
      <c r="O892" s="112">
        <v>2</v>
      </c>
      <c r="P892" s="112">
        <v>0</v>
      </c>
      <c r="Q892" s="112">
        <v>2</v>
      </c>
      <c r="R892" s="112">
        <v>8</v>
      </c>
      <c r="S892" s="92" t="s">
        <v>138</v>
      </c>
      <c r="T892" s="92" t="s">
        <v>346</v>
      </c>
      <c r="U892" s="92" t="s">
        <v>410</v>
      </c>
      <c r="V892" s="113" t="s">
        <v>411</v>
      </c>
      <c r="W892" s="113" t="s">
        <v>53</v>
      </c>
      <c r="X892" s="113" t="s">
        <v>6</v>
      </c>
      <c r="Y892" s="114" t="s">
        <v>40</v>
      </c>
      <c r="Z892" s="92">
        <f>INDEX($AS$3:$AV$6,MATCH($W892,$AR$3:$AR$6,FALSE),MATCH($Y892,AS$7:$AV$7,FALSE))</f>
        <v>6</v>
      </c>
      <c r="AA892" s="92" t="s">
        <v>254</v>
      </c>
      <c r="AB892" s="92" t="s">
        <v>255</v>
      </c>
      <c r="AC892" s="92" t="s">
        <v>255</v>
      </c>
      <c r="AD892" s="113" t="s">
        <v>346</v>
      </c>
      <c r="AE892" s="113" t="s">
        <v>412</v>
      </c>
      <c r="AF892" s="113" t="s">
        <v>255</v>
      </c>
      <c r="AG89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Ninguna</v>
      </c>
      <c r="AH892" s="109" t="s">
        <v>259</v>
      </c>
      <c r="AI892" s="113" t="s">
        <v>53</v>
      </c>
      <c r="AJ892" s="113" t="s">
        <v>6</v>
      </c>
      <c r="AK892" s="114" t="s">
        <v>46</v>
      </c>
      <c r="AL892" s="92">
        <f t="shared" si="28"/>
        <v>2</v>
      </c>
      <c r="AM89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92" s="118"/>
      <c r="AO892" s="115" t="str">
        <f t="shared" si="29"/>
        <v>SI</v>
      </c>
      <c r="AP89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92" s="92" t="e" vm="16">
        <f>_xlfn.XLOOKUP(año24[[#This Row],[VALORACION DEL RIESGO RESULTANTE CON CONTROLES (Riesgo residual) - INTERPRETACIÓN DEL RIESGO]], Nivel[Calsificación], Nivel[Imagen])</f>
        <v>#VALUE!</v>
      </c>
    </row>
    <row r="893" spans="2:43" ht="81.599999999999994" x14ac:dyDescent="0.2">
      <c r="B893" s="92">
        <v>884</v>
      </c>
      <c r="C893" s="92">
        <v>2024</v>
      </c>
      <c r="D893" s="92" t="s">
        <v>244</v>
      </c>
      <c r="E893" s="109" t="s">
        <v>183</v>
      </c>
      <c r="F893" s="109" t="s">
        <v>809</v>
      </c>
      <c r="G893" s="109" t="s">
        <v>699</v>
      </c>
      <c r="H893" s="92" t="s">
        <v>812</v>
      </c>
      <c r="I893" s="92" t="s">
        <v>66</v>
      </c>
      <c r="J893" s="92" t="e" vm="19">
        <f>_xlfn.XLOOKUP(año24[[#This Row],[PELIGRO -Tipo]], Tabla12[Calsificación], Tabla12[Imagen])</f>
        <v>#VALUE!</v>
      </c>
      <c r="K893" s="92" t="s">
        <v>75</v>
      </c>
      <c r="L893" s="92" t="s">
        <v>129</v>
      </c>
      <c r="M893" s="112" t="s">
        <v>249</v>
      </c>
      <c r="N893" s="112" t="s">
        <v>250</v>
      </c>
      <c r="O893" s="112">
        <v>2</v>
      </c>
      <c r="P893" s="112">
        <v>0</v>
      </c>
      <c r="Q893" s="112">
        <v>2</v>
      </c>
      <c r="R893" s="112">
        <v>8</v>
      </c>
      <c r="S893" s="92" t="s">
        <v>138</v>
      </c>
      <c r="T893" s="92" t="s">
        <v>343</v>
      </c>
      <c r="U893" s="92" t="s">
        <v>344</v>
      </c>
      <c r="V893" s="113" t="s">
        <v>345</v>
      </c>
      <c r="W893" s="113" t="s">
        <v>52</v>
      </c>
      <c r="X893" s="113" t="s">
        <v>6</v>
      </c>
      <c r="Y893" s="114" t="s">
        <v>201</v>
      </c>
      <c r="Z893" s="92">
        <f>INDEX($AS$3:$AV$6,MATCH($W893,$AR$3:$AR$6,FALSE),MATCH($Y893,AS$7:$AV$7,FALSE))</f>
        <v>6</v>
      </c>
      <c r="AA893" s="92" t="s">
        <v>254</v>
      </c>
      <c r="AB893" s="92"/>
      <c r="AC893" s="92"/>
      <c r="AD893" s="113" t="s">
        <v>346</v>
      </c>
      <c r="AE893" s="113" t="s">
        <v>347</v>
      </c>
      <c r="AF893" s="113" t="s">
        <v>258</v>
      </c>
      <c r="AG89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893" s="109" t="s">
        <v>259</v>
      </c>
      <c r="AI893" s="113" t="s">
        <v>53</v>
      </c>
      <c r="AJ893" s="113" t="s">
        <v>6</v>
      </c>
      <c r="AK893" s="114" t="s">
        <v>201</v>
      </c>
      <c r="AL893" s="92">
        <f t="shared" si="28"/>
        <v>4</v>
      </c>
      <c r="AM89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3" s="118"/>
      <c r="AO893" s="115" t="str">
        <f t="shared" si="29"/>
        <v>SI</v>
      </c>
      <c r="AP89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93" s="92" t="e" vm="14">
        <f>_xlfn.XLOOKUP(año24[[#This Row],[VALORACION DEL RIESGO RESULTANTE CON CONTROLES (Riesgo residual) - INTERPRETACIÓN DEL RIESGO]], Nivel[Calsificación], Nivel[Imagen])</f>
        <v>#VALUE!</v>
      </c>
    </row>
    <row r="894" spans="2:43" ht="122.4" x14ac:dyDescent="0.2">
      <c r="B894" s="92">
        <v>885</v>
      </c>
      <c r="C894" s="92">
        <v>2024</v>
      </c>
      <c r="D894" s="92" t="s">
        <v>244</v>
      </c>
      <c r="E894" s="109" t="s">
        <v>183</v>
      </c>
      <c r="F894" s="109" t="s">
        <v>809</v>
      </c>
      <c r="G894" s="109" t="s">
        <v>699</v>
      </c>
      <c r="H894" s="92" t="s">
        <v>813</v>
      </c>
      <c r="I894" s="92" t="s">
        <v>66</v>
      </c>
      <c r="J894" s="92" t="e" vm="19">
        <f>_xlfn.XLOOKUP(año24[[#This Row],[PELIGRO -Tipo]], Tabla12[Calsificación], Tabla12[Imagen])</f>
        <v>#VALUE!</v>
      </c>
      <c r="K894" s="92" t="s">
        <v>99</v>
      </c>
      <c r="L894" s="92" t="s">
        <v>130</v>
      </c>
      <c r="M894" s="112" t="s">
        <v>249</v>
      </c>
      <c r="N894" s="112" t="s">
        <v>250</v>
      </c>
      <c r="O894" s="112">
        <v>2</v>
      </c>
      <c r="P894" s="112">
        <v>0</v>
      </c>
      <c r="Q894" s="112">
        <v>2</v>
      </c>
      <c r="R894" s="112">
        <v>8</v>
      </c>
      <c r="S894" s="92" t="s">
        <v>138</v>
      </c>
      <c r="T894" s="92" t="s">
        <v>346</v>
      </c>
      <c r="U894" s="92" t="s">
        <v>410</v>
      </c>
      <c r="V894" s="113" t="s">
        <v>411</v>
      </c>
      <c r="W894" s="113" t="s">
        <v>53</v>
      </c>
      <c r="X894" s="113" t="s">
        <v>6</v>
      </c>
      <c r="Y894" s="114" t="s">
        <v>40</v>
      </c>
      <c r="Z894" s="92">
        <f>INDEX($AS$3:$AV$6,MATCH($W894,$AR$3:$AR$6,FALSE),MATCH($Y894,AS$7:$AV$7,FALSE))</f>
        <v>6</v>
      </c>
      <c r="AA894" s="92" t="s">
        <v>254</v>
      </c>
      <c r="AB894" s="92" t="s">
        <v>255</v>
      </c>
      <c r="AC894" s="92" t="s">
        <v>255</v>
      </c>
      <c r="AD894" s="113" t="s">
        <v>346</v>
      </c>
      <c r="AE894" s="113" t="s">
        <v>412</v>
      </c>
      <c r="AF894" s="113" t="s">
        <v>255</v>
      </c>
      <c r="AG89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Ninguna</v>
      </c>
      <c r="AH894" s="109" t="s">
        <v>259</v>
      </c>
      <c r="AI894" s="113" t="s">
        <v>53</v>
      </c>
      <c r="AJ894" s="113" t="s">
        <v>6</v>
      </c>
      <c r="AK894" s="114" t="s">
        <v>201</v>
      </c>
      <c r="AL894" s="92">
        <f t="shared" si="28"/>
        <v>4</v>
      </c>
      <c r="AM89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4" s="118"/>
      <c r="AO894" s="115" t="str">
        <f t="shared" si="29"/>
        <v>SI</v>
      </c>
      <c r="AP89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94" s="92" t="e" vm="14">
        <f>_xlfn.XLOOKUP(año24[[#This Row],[VALORACION DEL RIESGO RESULTANTE CON CONTROLES (Riesgo residual) - INTERPRETACIÓN DEL RIESGO]], Nivel[Calsificación], Nivel[Imagen])</f>
        <v>#VALUE!</v>
      </c>
    </row>
    <row r="895" spans="2:43" ht="234.6" x14ac:dyDescent="0.2">
      <c r="B895" s="92">
        <v>886</v>
      </c>
      <c r="C895" s="92">
        <v>2024</v>
      </c>
      <c r="D895" s="92" t="s">
        <v>244</v>
      </c>
      <c r="E895" s="109" t="s">
        <v>183</v>
      </c>
      <c r="F895" s="109" t="s">
        <v>809</v>
      </c>
      <c r="G895" s="109" t="s">
        <v>699</v>
      </c>
      <c r="H895" s="92" t="s">
        <v>281</v>
      </c>
      <c r="I895" s="92" t="s">
        <v>65</v>
      </c>
      <c r="J895" s="92" t="e" vm="20">
        <f>_xlfn.XLOOKUP(año24[[#This Row],[PELIGRO -Tipo]], Tabla12[Calsificación], Tabla12[Imagen])</f>
        <v>#VALUE!</v>
      </c>
      <c r="K895" s="92" t="s">
        <v>113</v>
      </c>
      <c r="L895" s="92" t="s">
        <v>128</v>
      </c>
      <c r="M895" s="112" t="s">
        <v>249</v>
      </c>
      <c r="N895" s="112" t="s">
        <v>250</v>
      </c>
      <c r="O895" s="112">
        <v>2</v>
      </c>
      <c r="P895" s="112">
        <v>0</v>
      </c>
      <c r="Q895" s="112">
        <v>2</v>
      </c>
      <c r="R895" s="112">
        <v>8</v>
      </c>
      <c r="S895" s="92" t="s">
        <v>138</v>
      </c>
      <c r="T895" s="92" t="s">
        <v>255</v>
      </c>
      <c r="U895" s="92" t="s">
        <v>282</v>
      </c>
      <c r="V895" s="113" t="s">
        <v>814</v>
      </c>
      <c r="W895" s="113" t="s">
        <v>52</v>
      </c>
      <c r="X895" s="113" t="s">
        <v>6</v>
      </c>
      <c r="Y895" s="114" t="s">
        <v>40</v>
      </c>
      <c r="Z895" s="92">
        <f>INDEX($AS$3:$AV$6,MATCH($W895,$AR$3:$AR$6,FALSE),MATCH($Y895,AS$7:$AV$7,FALSE))</f>
        <v>9</v>
      </c>
      <c r="AA895" s="92" t="s">
        <v>254</v>
      </c>
      <c r="AB895" s="92" t="s">
        <v>255</v>
      </c>
      <c r="AC895" s="92" t="s">
        <v>255</v>
      </c>
      <c r="AD895" s="113" t="s">
        <v>255</v>
      </c>
      <c r="AE895" s="113" t="s">
        <v>284</v>
      </c>
      <c r="AF895" s="113" t="s">
        <v>258</v>
      </c>
      <c r="AG89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895" s="109" t="s">
        <v>259</v>
      </c>
      <c r="AI895" s="113" t="s">
        <v>53</v>
      </c>
      <c r="AJ895" s="113" t="s">
        <v>6</v>
      </c>
      <c r="AK895" s="114" t="s">
        <v>201</v>
      </c>
      <c r="AL895" s="92">
        <f t="shared" si="28"/>
        <v>4</v>
      </c>
      <c r="AM89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5" s="118"/>
      <c r="AO895" s="115" t="str">
        <f t="shared" si="29"/>
        <v>SI</v>
      </c>
      <c r="AP89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895" s="92" t="e" vm="14">
        <f>_xlfn.XLOOKUP(año24[[#This Row],[VALORACION DEL RIESGO RESULTANTE CON CONTROLES (Riesgo residual) - INTERPRETACIÓN DEL RIESGO]], Nivel[Calsificación], Nivel[Imagen])</f>
        <v>#VALUE!</v>
      </c>
    </row>
    <row r="896" spans="2:43" ht="91.8" x14ac:dyDescent="0.2">
      <c r="B896" s="92">
        <v>887</v>
      </c>
      <c r="C896" s="92">
        <v>2024</v>
      </c>
      <c r="D896" s="92" t="s">
        <v>244</v>
      </c>
      <c r="E896" s="109" t="s">
        <v>183</v>
      </c>
      <c r="F896" s="109" t="s">
        <v>809</v>
      </c>
      <c r="G896" s="109" t="s">
        <v>699</v>
      </c>
      <c r="H896" s="92" t="s">
        <v>285</v>
      </c>
      <c r="I896" s="92" t="s">
        <v>65</v>
      </c>
      <c r="J896" s="92" t="e" vm="20">
        <f>_xlfn.XLOOKUP(año24[[#This Row],[PELIGRO -Tipo]], Tabla12[Calsificación], Tabla12[Imagen])</f>
        <v>#VALUE!</v>
      </c>
      <c r="K896" s="92" t="s">
        <v>74</v>
      </c>
      <c r="L896" s="92" t="s">
        <v>129</v>
      </c>
      <c r="M896" s="112" t="s">
        <v>249</v>
      </c>
      <c r="N896" s="112" t="s">
        <v>250</v>
      </c>
      <c r="O896" s="112">
        <v>2</v>
      </c>
      <c r="P896" s="112">
        <v>0</v>
      </c>
      <c r="Q896" s="112">
        <v>2</v>
      </c>
      <c r="R896" s="112">
        <v>8</v>
      </c>
      <c r="S896" s="92" t="s">
        <v>138</v>
      </c>
      <c r="T896" s="92"/>
      <c r="U896" s="92"/>
      <c r="V896" s="113" t="s">
        <v>286</v>
      </c>
      <c r="W896" s="113" t="s">
        <v>53</v>
      </c>
      <c r="X896" s="113" t="s">
        <v>6</v>
      </c>
      <c r="Y896" s="114" t="s">
        <v>40</v>
      </c>
      <c r="Z896" s="92">
        <f>INDEX($AS$3:$AV$6,MATCH($W896,$AR$3:$AR$6,FALSE),MATCH($Y896,AS$7:$AV$7,FALSE))</f>
        <v>6</v>
      </c>
      <c r="AA896" s="92" t="s">
        <v>254</v>
      </c>
      <c r="AB896" s="92" t="s">
        <v>255</v>
      </c>
      <c r="AC896" s="92" t="s">
        <v>255</v>
      </c>
      <c r="AD896" s="113"/>
      <c r="AE896" s="113" t="s">
        <v>287</v>
      </c>
      <c r="AF896" s="113" t="s">
        <v>258</v>
      </c>
      <c r="AG89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896" s="109" t="s">
        <v>259</v>
      </c>
      <c r="AI896" s="113" t="s">
        <v>53</v>
      </c>
      <c r="AJ896" s="113" t="s">
        <v>6</v>
      </c>
      <c r="AK896" s="114" t="s">
        <v>201</v>
      </c>
      <c r="AL896" s="92">
        <f t="shared" si="28"/>
        <v>4</v>
      </c>
      <c r="AM89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6" s="118"/>
      <c r="AO896" s="115" t="str">
        <f t="shared" si="29"/>
        <v>SI</v>
      </c>
      <c r="AP89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896" s="92" t="e" vm="14">
        <f>_xlfn.XLOOKUP(año24[[#This Row],[VALORACION DEL RIESGO RESULTANTE CON CONTROLES (Riesgo residual) - INTERPRETACIÓN DEL RIESGO]], Nivel[Calsificación], Nivel[Imagen])</f>
        <v>#VALUE!</v>
      </c>
    </row>
    <row r="897" spans="2:43" ht="102" x14ac:dyDescent="0.2">
      <c r="B897" s="92">
        <v>888</v>
      </c>
      <c r="C897" s="92">
        <v>2024</v>
      </c>
      <c r="D897" s="92" t="s">
        <v>244</v>
      </c>
      <c r="E897" s="109" t="s">
        <v>183</v>
      </c>
      <c r="F897" s="109" t="s">
        <v>809</v>
      </c>
      <c r="G897" s="109" t="s">
        <v>699</v>
      </c>
      <c r="H897" s="92" t="s">
        <v>815</v>
      </c>
      <c r="I897" s="92" t="s">
        <v>67</v>
      </c>
      <c r="J897" s="92" t="e" vm="18">
        <f>_xlfn.XLOOKUP(año24[[#This Row],[PELIGRO -Tipo]], Tabla12[Calsificación], Tabla12[Imagen])</f>
        <v>#VALUE!</v>
      </c>
      <c r="K897" s="92" t="s">
        <v>122</v>
      </c>
      <c r="L897" s="92" t="s">
        <v>130</v>
      </c>
      <c r="M897" s="112" t="s">
        <v>249</v>
      </c>
      <c r="N897" s="112" t="s">
        <v>250</v>
      </c>
      <c r="O897" s="112">
        <v>2</v>
      </c>
      <c r="P897" s="112">
        <v>0</v>
      </c>
      <c r="Q897" s="112">
        <v>2</v>
      </c>
      <c r="R897" s="112">
        <v>8</v>
      </c>
      <c r="S897" s="92" t="s">
        <v>138</v>
      </c>
      <c r="T897" s="92" t="s">
        <v>273</v>
      </c>
      <c r="U897" s="92" t="s">
        <v>274</v>
      </c>
      <c r="V897" s="113" t="s">
        <v>275</v>
      </c>
      <c r="W897" s="113" t="s">
        <v>53</v>
      </c>
      <c r="X897" s="113" t="s">
        <v>6</v>
      </c>
      <c r="Y897" s="114" t="s">
        <v>40</v>
      </c>
      <c r="Z897" s="92">
        <f>INDEX($AS$3:$AV$6,MATCH($W897,$AR$3:$AR$6,FALSE),MATCH($Y897,AS$7:$AV$7,FALSE))</f>
        <v>6</v>
      </c>
      <c r="AA897" s="92" t="s">
        <v>254</v>
      </c>
      <c r="AB897" s="92" t="s">
        <v>255</v>
      </c>
      <c r="AC897" s="92" t="s">
        <v>255</v>
      </c>
      <c r="AD897" s="113" t="s">
        <v>255</v>
      </c>
      <c r="AE897" s="113" t="s">
        <v>276</v>
      </c>
      <c r="AF897" s="113" t="s">
        <v>258</v>
      </c>
      <c r="AG89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97" s="109" t="s">
        <v>259</v>
      </c>
      <c r="AI897" s="113" t="s">
        <v>53</v>
      </c>
      <c r="AJ897" s="113" t="s">
        <v>6</v>
      </c>
      <c r="AK897" s="114" t="s">
        <v>201</v>
      </c>
      <c r="AL897" s="92">
        <f t="shared" si="28"/>
        <v>4</v>
      </c>
      <c r="AM89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7" s="118"/>
      <c r="AO897" s="115" t="str">
        <f t="shared" si="29"/>
        <v>SI</v>
      </c>
      <c r="AP89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97" s="92" t="e" vm="14">
        <f>_xlfn.XLOOKUP(año24[[#This Row],[VALORACION DEL RIESGO RESULTANTE CON CONTROLES (Riesgo residual) - INTERPRETACIÓN DEL RIESGO]], Nivel[Calsificación], Nivel[Imagen])</f>
        <v>#VALUE!</v>
      </c>
    </row>
    <row r="898" spans="2:43" ht="102" x14ac:dyDescent="0.2">
      <c r="B898" s="92">
        <v>889</v>
      </c>
      <c r="C898" s="92">
        <v>2024</v>
      </c>
      <c r="D898" s="92" t="s">
        <v>244</v>
      </c>
      <c r="E898" s="109" t="s">
        <v>183</v>
      </c>
      <c r="F898" s="109" t="s">
        <v>809</v>
      </c>
      <c r="G898" s="109" t="s">
        <v>699</v>
      </c>
      <c r="H898" s="92" t="s">
        <v>272</v>
      </c>
      <c r="I898" s="92" t="s">
        <v>67</v>
      </c>
      <c r="J898" s="92" t="e" vm="18">
        <f>_xlfn.XLOOKUP(año24[[#This Row],[PELIGRO -Tipo]], Tabla12[Calsificación], Tabla12[Imagen])</f>
        <v>#VALUE!</v>
      </c>
      <c r="K898" s="92" t="s">
        <v>100</v>
      </c>
      <c r="L898" s="92" t="s">
        <v>130</v>
      </c>
      <c r="M898" s="112" t="s">
        <v>249</v>
      </c>
      <c r="N898" s="112" t="s">
        <v>250</v>
      </c>
      <c r="O898" s="112">
        <v>2</v>
      </c>
      <c r="P898" s="112">
        <v>0</v>
      </c>
      <c r="Q898" s="112">
        <v>2</v>
      </c>
      <c r="R898" s="112">
        <v>8</v>
      </c>
      <c r="S898" s="92" t="s">
        <v>138</v>
      </c>
      <c r="T898" s="92" t="s">
        <v>273</v>
      </c>
      <c r="U898" s="92" t="s">
        <v>274</v>
      </c>
      <c r="V898" s="113" t="s">
        <v>275</v>
      </c>
      <c r="W898" s="113" t="s">
        <v>53</v>
      </c>
      <c r="X898" s="113" t="s">
        <v>6</v>
      </c>
      <c r="Y898" s="114" t="s">
        <v>40</v>
      </c>
      <c r="Z898" s="92">
        <f>INDEX($AS$3:$AV$6,MATCH($W898,$AR$3:$AR$6,FALSE),MATCH($Y898,AS$7:$AV$7,FALSE))</f>
        <v>6</v>
      </c>
      <c r="AA898" s="92" t="s">
        <v>254</v>
      </c>
      <c r="AB898" s="92" t="s">
        <v>255</v>
      </c>
      <c r="AC898" s="92" t="s">
        <v>255</v>
      </c>
      <c r="AD898" s="113" t="s">
        <v>255</v>
      </c>
      <c r="AE898" s="113" t="s">
        <v>276</v>
      </c>
      <c r="AF898" s="113" t="s">
        <v>258</v>
      </c>
      <c r="AG89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898" s="109" t="s">
        <v>259</v>
      </c>
      <c r="AI898" s="113" t="s">
        <v>53</v>
      </c>
      <c r="AJ898" s="113" t="s">
        <v>6</v>
      </c>
      <c r="AK898" s="114" t="s">
        <v>201</v>
      </c>
      <c r="AL898" s="92">
        <f t="shared" si="28"/>
        <v>4</v>
      </c>
      <c r="AM89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898" s="118"/>
      <c r="AO898" s="115" t="str">
        <f t="shared" si="29"/>
        <v>SI</v>
      </c>
      <c r="AP89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898" s="92" t="e" vm="14">
        <f>_xlfn.XLOOKUP(año24[[#This Row],[VALORACION DEL RIESGO RESULTANTE CON CONTROLES (Riesgo residual) - INTERPRETACIÓN DEL RIESGO]], Nivel[Calsificación], Nivel[Imagen])</f>
        <v>#VALUE!</v>
      </c>
    </row>
    <row r="899" spans="2:43" ht="81.599999999999994" x14ac:dyDescent="0.2">
      <c r="B899" s="92">
        <v>890</v>
      </c>
      <c r="C899" s="92">
        <v>2024</v>
      </c>
      <c r="D899" s="92" t="s">
        <v>244</v>
      </c>
      <c r="E899" s="109" t="s">
        <v>183</v>
      </c>
      <c r="F899" s="109" t="s">
        <v>809</v>
      </c>
      <c r="G899" s="109" t="s">
        <v>699</v>
      </c>
      <c r="H899" s="92" t="s">
        <v>277</v>
      </c>
      <c r="I899" s="92" t="s">
        <v>68</v>
      </c>
      <c r="J899" s="92" t="e" vm="17">
        <f>_xlfn.XLOOKUP(año24[[#This Row],[PELIGRO -Tipo]], Tabla12[Calsificación], Tabla12[Imagen])</f>
        <v>#VALUE!</v>
      </c>
      <c r="K899" s="92" t="s">
        <v>85</v>
      </c>
      <c r="L899" s="92" t="s">
        <v>129</v>
      </c>
      <c r="M899" s="112" t="s">
        <v>249</v>
      </c>
      <c r="N899" s="112" t="s">
        <v>250</v>
      </c>
      <c r="O899" s="112">
        <v>2</v>
      </c>
      <c r="P899" s="112">
        <v>0</v>
      </c>
      <c r="Q899" s="112">
        <v>2</v>
      </c>
      <c r="R899" s="112">
        <v>8</v>
      </c>
      <c r="S899" s="92" t="s">
        <v>138</v>
      </c>
      <c r="T899" s="92" t="s">
        <v>267</v>
      </c>
      <c r="U899" s="92" t="s">
        <v>268</v>
      </c>
      <c r="V899" s="113" t="s">
        <v>269</v>
      </c>
      <c r="W899" s="113" t="s">
        <v>53</v>
      </c>
      <c r="X899" s="113" t="s">
        <v>6</v>
      </c>
      <c r="Y899" s="114" t="s">
        <v>201</v>
      </c>
      <c r="Z899" s="92">
        <f>INDEX($AS$3:$AV$6,MATCH($W899,$AR$3:$AR$6,FALSE),MATCH($Y899,AS$7:$AV$7,FALSE))</f>
        <v>4</v>
      </c>
      <c r="AA899" s="92" t="s">
        <v>254</v>
      </c>
      <c r="AB899" s="92" t="s">
        <v>255</v>
      </c>
      <c r="AC899" s="92" t="s">
        <v>255</v>
      </c>
      <c r="AD899" s="113" t="s">
        <v>255</v>
      </c>
      <c r="AE899" s="113" t="s">
        <v>270</v>
      </c>
      <c r="AF899" s="113" t="s">
        <v>255</v>
      </c>
      <c r="AG89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899" s="109" t="s">
        <v>259</v>
      </c>
      <c r="AI899" s="113" t="s">
        <v>54</v>
      </c>
      <c r="AJ899" s="113" t="s">
        <v>6</v>
      </c>
      <c r="AK899" s="114" t="s">
        <v>201</v>
      </c>
      <c r="AL899" s="92">
        <f t="shared" si="28"/>
        <v>2</v>
      </c>
      <c r="AM89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899" s="118"/>
      <c r="AO899" s="115" t="str">
        <f t="shared" si="29"/>
        <v>SI</v>
      </c>
      <c r="AP89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899" s="92" t="e" vm="16">
        <f>_xlfn.XLOOKUP(año24[[#This Row],[VALORACION DEL RIESGO RESULTANTE CON CONTROLES (Riesgo residual) - INTERPRETACIÓN DEL RIESGO]], Nivel[Calsificación], Nivel[Imagen])</f>
        <v>#VALUE!</v>
      </c>
    </row>
    <row r="900" spans="2:43" ht="132.6" x14ac:dyDescent="0.2">
      <c r="B900" s="92">
        <v>891</v>
      </c>
      <c r="C900" s="92">
        <v>2024</v>
      </c>
      <c r="D900" s="92" t="s">
        <v>244</v>
      </c>
      <c r="E900" s="109" t="s">
        <v>183</v>
      </c>
      <c r="F900" s="109" t="s">
        <v>809</v>
      </c>
      <c r="G900" s="109" t="s">
        <v>699</v>
      </c>
      <c r="H900" s="92" t="s">
        <v>288</v>
      </c>
      <c r="I900" s="92" t="s">
        <v>70</v>
      </c>
      <c r="J900" s="92" t="e" vm="13">
        <f>_xlfn.XLOOKUP(año24[[#This Row],[PELIGRO -Tipo]], Tabla12[Calsificación], Tabla12[Imagen])</f>
        <v>#VALUE!</v>
      </c>
      <c r="K900" s="92" t="s">
        <v>103</v>
      </c>
      <c r="L900" s="92" t="s">
        <v>128</v>
      </c>
      <c r="M900" s="112" t="s">
        <v>249</v>
      </c>
      <c r="N900" s="112" t="s">
        <v>250</v>
      </c>
      <c r="O900" s="112">
        <v>2</v>
      </c>
      <c r="P900" s="112">
        <v>0</v>
      </c>
      <c r="Q900" s="112">
        <v>2</v>
      </c>
      <c r="R900" s="112">
        <v>8</v>
      </c>
      <c r="S900" s="92" t="s">
        <v>138</v>
      </c>
      <c r="T900" s="92" t="s">
        <v>289</v>
      </c>
      <c r="U900" s="92" t="s">
        <v>290</v>
      </c>
      <c r="V900" s="113" t="s">
        <v>291</v>
      </c>
      <c r="W900" s="113" t="s">
        <v>51</v>
      </c>
      <c r="X900" s="113" t="s">
        <v>6</v>
      </c>
      <c r="Y900" s="114" t="s">
        <v>201</v>
      </c>
      <c r="Z900" s="92">
        <f>INDEX($AS$3:$AV$6,MATCH($W900,$AR$3:$AR$6,FALSE),MATCH($Y900,AS$7:$AV$7,FALSE))</f>
        <v>8</v>
      </c>
      <c r="AA900" s="92" t="s">
        <v>254</v>
      </c>
      <c r="AB900" s="92" t="s">
        <v>255</v>
      </c>
      <c r="AC900" s="92" t="s">
        <v>255</v>
      </c>
      <c r="AD900" s="113" t="s">
        <v>255</v>
      </c>
      <c r="AE900" s="113" t="s">
        <v>292</v>
      </c>
      <c r="AF900" s="113" t="s">
        <v>258</v>
      </c>
      <c r="AG90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900" s="109" t="s">
        <v>259</v>
      </c>
      <c r="AI900" s="113" t="s">
        <v>51</v>
      </c>
      <c r="AJ900" s="113" t="s">
        <v>6</v>
      </c>
      <c r="AK900" s="114" t="s">
        <v>46</v>
      </c>
      <c r="AL900" s="92">
        <f t="shared" si="28"/>
        <v>4</v>
      </c>
      <c r="AM90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00" s="118"/>
      <c r="AO900" s="115" t="str">
        <f t="shared" si="29"/>
        <v>SI</v>
      </c>
      <c r="AP90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00" s="92" t="e" vm="14">
        <f>_xlfn.XLOOKUP(año24[[#This Row],[VALORACION DEL RIESGO RESULTANTE CON CONTROLES (Riesgo residual) - INTERPRETACIÓN DEL RIESGO]], Nivel[Calsificación], Nivel[Imagen])</f>
        <v>#VALUE!</v>
      </c>
    </row>
    <row r="901" spans="2:43" ht="81.599999999999994" x14ac:dyDescent="0.2">
      <c r="B901" s="92">
        <v>892</v>
      </c>
      <c r="C901" s="92">
        <v>2024</v>
      </c>
      <c r="D901" s="92" t="s">
        <v>244</v>
      </c>
      <c r="E901" s="109" t="s">
        <v>183</v>
      </c>
      <c r="F901" s="109" t="s">
        <v>809</v>
      </c>
      <c r="G901" s="109" t="s">
        <v>699</v>
      </c>
      <c r="H901" s="92" t="s">
        <v>266</v>
      </c>
      <c r="I901" s="92" t="s">
        <v>68</v>
      </c>
      <c r="J901" s="92" t="e" vm="17">
        <f>_xlfn.XLOOKUP(año24[[#This Row],[PELIGRO -Tipo]], Tabla12[Calsificación], Tabla12[Imagen])</f>
        <v>#VALUE!</v>
      </c>
      <c r="K901" s="92" t="s">
        <v>101</v>
      </c>
      <c r="L901" s="92" t="s">
        <v>129</v>
      </c>
      <c r="M901" s="112" t="s">
        <v>249</v>
      </c>
      <c r="N901" s="112" t="s">
        <v>250</v>
      </c>
      <c r="O901" s="112">
        <v>2</v>
      </c>
      <c r="P901" s="112">
        <v>0</v>
      </c>
      <c r="Q901" s="112">
        <v>2</v>
      </c>
      <c r="R901" s="112">
        <v>8</v>
      </c>
      <c r="S901" s="92" t="s">
        <v>138</v>
      </c>
      <c r="T901" s="92" t="s">
        <v>267</v>
      </c>
      <c r="U901" s="92" t="s">
        <v>268</v>
      </c>
      <c r="V901" s="113" t="s">
        <v>269</v>
      </c>
      <c r="W901" s="113" t="s">
        <v>53</v>
      </c>
      <c r="X901" s="113" t="s">
        <v>6</v>
      </c>
      <c r="Y901" s="114" t="s">
        <v>201</v>
      </c>
      <c r="Z901" s="92">
        <f>INDEX($AS$3:$AV$6,MATCH($W901,$AR$3:$AR$6,FALSE),MATCH($Y901,AS$7:$AV$7,FALSE))</f>
        <v>4</v>
      </c>
      <c r="AA901" s="92" t="s">
        <v>254</v>
      </c>
      <c r="AB901" s="92" t="s">
        <v>255</v>
      </c>
      <c r="AC901" s="92" t="s">
        <v>255</v>
      </c>
      <c r="AD901" s="113" t="s">
        <v>255</v>
      </c>
      <c r="AE901" s="113" t="s">
        <v>270</v>
      </c>
      <c r="AF901" s="113" t="s">
        <v>255</v>
      </c>
      <c r="AG90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01" s="109" t="s">
        <v>259</v>
      </c>
      <c r="AI901" s="113" t="s">
        <v>54</v>
      </c>
      <c r="AJ901" s="113" t="s">
        <v>6</v>
      </c>
      <c r="AK901" s="114" t="s">
        <v>201</v>
      </c>
      <c r="AL901" s="92">
        <f t="shared" si="28"/>
        <v>2</v>
      </c>
      <c r="AM90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01" s="118"/>
      <c r="AO901" s="115" t="str">
        <f t="shared" si="29"/>
        <v>SI</v>
      </c>
      <c r="AP90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01" s="92" t="e" vm="16">
        <f>_xlfn.XLOOKUP(año24[[#This Row],[VALORACION DEL RIESGO RESULTANTE CON CONTROLES (Riesgo residual) - INTERPRETACIÓN DEL RIESGO]], Nivel[Calsificación], Nivel[Imagen])</f>
        <v>#VALUE!</v>
      </c>
    </row>
    <row r="902" spans="2:43" ht="81.599999999999994" x14ac:dyDescent="0.2">
      <c r="B902" s="92">
        <v>893</v>
      </c>
      <c r="C902" s="92">
        <v>2024</v>
      </c>
      <c r="D902" s="92" t="s">
        <v>244</v>
      </c>
      <c r="E902" s="109" t="s">
        <v>183</v>
      </c>
      <c r="F902" s="109" t="s">
        <v>809</v>
      </c>
      <c r="G902" s="109" t="s">
        <v>699</v>
      </c>
      <c r="H902" s="92" t="s">
        <v>271</v>
      </c>
      <c r="I902" s="92" t="s">
        <v>68</v>
      </c>
      <c r="J902" s="92" t="e" vm="17">
        <f>_xlfn.XLOOKUP(año24[[#This Row],[PELIGRO -Tipo]], Tabla12[Calsificación], Tabla12[Imagen])</f>
        <v>#VALUE!</v>
      </c>
      <c r="K902" s="92" t="s">
        <v>93</v>
      </c>
      <c r="L902" s="92" t="s">
        <v>129</v>
      </c>
      <c r="M902" s="112" t="s">
        <v>249</v>
      </c>
      <c r="N902" s="112" t="s">
        <v>250</v>
      </c>
      <c r="O902" s="112">
        <v>2</v>
      </c>
      <c r="P902" s="112">
        <v>0</v>
      </c>
      <c r="Q902" s="112">
        <v>2</v>
      </c>
      <c r="R902" s="112">
        <v>8</v>
      </c>
      <c r="S902" s="92" t="s">
        <v>138</v>
      </c>
      <c r="T902" s="92" t="s">
        <v>267</v>
      </c>
      <c r="U902" s="92" t="s">
        <v>268</v>
      </c>
      <c r="V902" s="113" t="s">
        <v>269</v>
      </c>
      <c r="W902" s="113" t="s">
        <v>53</v>
      </c>
      <c r="X902" s="113" t="s">
        <v>6</v>
      </c>
      <c r="Y902" s="114" t="s">
        <v>201</v>
      </c>
      <c r="Z902" s="92">
        <f>INDEX($AS$3:$AV$6,MATCH($W902,$AR$3:$AR$6,FALSE),MATCH($Y902,AS$7:$AV$7,FALSE))</f>
        <v>4</v>
      </c>
      <c r="AA902" s="92" t="s">
        <v>254</v>
      </c>
      <c r="AB902" s="92" t="s">
        <v>255</v>
      </c>
      <c r="AC902" s="92" t="s">
        <v>255</v>
      </c>
      <c r="AD902" s="113" t="s">
        <v>255</v>
      </c>
      <c r="AE902" s="113" t="s">
        <v>270</v>
      </c>
      <c r="AF902" s="113" t="s">
        <v>255</v>
      </c>
      <c r="AG90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02" s="109" t="s">
        <v>259</v>
      </c>
      <c r="AI902" s="113" t="s">
        <v>54</v>
      </c>
      <c r="AJ902" s="113" t="s">
        <v>6</v>
      </c>
      <c r="AK902" s="114" t="s">
        <v>201</v>
      </c>
      <c r="AL902" s="92">
        <f t="shared" si="28"/>
        <v>2</v>
      </c>
      <c r="AM90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02" s="118"/>
      <c r="AO902" s="115" t="str">
        <f t="shared" si="29"/>
        <v>SI</v>
      </c>
      <c r="AP90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02" s="92" t="e" vm="16">
        <f>_xlfn.XLOOKUP(año24[[#This Row],[VALORACION DEL RIESGO RESULTANTE CON CONTROLES (Riesgo residual) - INTERPRETACIÓN DEL RIESGO]], Nivel[Calsificación], Nivel[Imagen])</f>
        <v>#VALUE!</v>
      </c>
    </row>
    <row r="903" spans="2:43" ht="132.6" x14ac:dyDescent="0.2">
      <c r="B903" s="92">
        <v>894</v>
      </c>
      <c r="C903" s="92">
        <v>2024</v>
      </c>
      <c r="D903" s="92" t="s">
        <v>244</v>
      </c>
      <c r="E903" s="109" t="s">
        <v>183</v>
      </c>
      <c r="F903" s="109" t="s">
        <v>809</v>
      </c>
      <c r="G903" s="109" t="s">
        <v>699</v>
      </c>
      <c r="H903" s="92" t="s">
        <v>816</v>
      </c>
      <c r="I903" s="92" t="s">
        <v>70</v>
      </c>
      <c r="J903" s="92" t="e" vm="13">
        <f>_xlfn.XLOOKUP(año24[[#This Row],[PELIGRO -Tipo]], Tabla12[Calsificación], Tabla12[Imagen])</f>
        <v>#VALUE!</v>
      </c>
      <c r="K903" s="92" t="s">
        <v>79</v>
      </c>
      <c r="L903" s="92" t="s">
        <v>130</v>
      </c>
      <c r="M903" s="112" t="s">
        <v>249</v>
      </c>
      <c r="N903" s="112" t="s">
        <v>250</v>
      </c>
      <c r="O903" s="112">
        <v>2</v>
      </c>
      <c r="P903" s="112">
        <v>0</v>
      </c>
      <c r="Q903" s="112">
        <v>2</v>
      </c>
      <c r="R903" s="112">
        <v>8</v>
      </c>
      <c r="S903" s="92" t="s">
        <v>138</v>
      </c>
      <c r="T903" s="92" t="s">
        <v>350</v>
      </c>
      <c r="U903" s="92" t="s">
        <v>300</v>
      </c>
      <c r="V903" s="113" t="s">
        <v>817</v>
      </c>
      <c r="W903" s="113" t="s">
        <v>52</v>
      </c>
      <c r="X903" s="113" t="s">
        <v>6</v>
      </c>
      <c r="Y903" s="114" t="s">
        <v>201</v>
      </c>
      <c r="Z903" s="92">
        <f>INDEX($AS$3:$AV$6,MATCH($W903,$AR$3:$AR$6,FALSE),MATCH($Y903,AS$7:$AV$7,FALSE))</f>
        <v>6</v>
      </c>
      <c r="AA903" s="92" t="s">
        <v>254</v>
      </c>
      <c r="AB903" s="92" t="s">
        <v>255</v>
      </c>
      <c r="AC903" s="92" t="s">
        <v>255</v>
      </c>
      <c r="AD903" s="113" t="s">
        <v>255</v>
      </c>
      <c r="AE903" s="113" t="s">
        <v>818</v>
      </c>
      <c r="AF903" s="113" t="s">
        <v>258</v>
      </c>
      <c r="AG90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Mantener controles existentes:
* Programa de Gestión Seguridad Basada en el Comportamiento
* Programa de Gestión Cuidado de Manos 
* Programa de inspecciones y mantenimiento de equipos 
* Manual de Bioseguridad
Controles de EPP; Ver matriz de EPP
</v>
      </c>
      <c r="AH903" s="109" t="s">
        <v>259</v>
      </c>
      <c r="AI903" s="113" t="s">
        <v>53</v>
      </c>
      <c r="AJ903" s="113" t="s">
        <v>6</v>
      </c>
      <c r="AK903" s="114" t="s">
        <v>201</v>
      </c>
      <c r="AL903" s="92">
        <f t="shared" si="28"/>
        <v>4</v>
      </c>
      <c r="AM90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03" s="118"/>
      <c r="AO903" s="115" t="str">
        <f t="shared" si="29"/>
        <v>SI</v>
      </c>
      <c r="AP90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03" s="92" t="e" vm="14">
        <f>_xlfn.XLOOKUP(año24[[#This Row],[VALORACION DEL RIESGO RESULTANTE CON CONTROLES (Riesgo residual) - INTERPRETACIÓN DEL RIESGO]], Nivel[Calsificación], Nivel[Imagen])</f>
        <v>#VALUE!</v>
      </c>
    </row>
    <row r="904" spans="2:43" ht="122.4" x14ac:dyDescent="0.2">
      <c r="B904" s="92">
        <v>895</v>
      </c>
      <c r="C904" s="92">
        <v>2024</v>
      </c>
      <c r="D904" s="92" t="s">
        <v>244</v>
      </c>
      <c r="E904" s="109" t="s">
        <v>183</v>
      </c>
      <c r="F904" s="109" t="s">
        <v>819</v>
      </c>
      <c r="G904" s="109" t="s">
        <v>699</v>
      </c>
      <c r="H904" s="92" t="s">
        <v>792</v>
      </c>
      <c r="I904" s="92" t="s">
        <v>66</v>
      </c>
      <c r="J904" s="92" t="e" vm="19">
        <f>_xlfn.XLOOKUP(año24[[#This Row],[PELIGRO -Tipo]], Tabla12[Calsificación], Tabla12[Imagen])</f>
        <v>#VALUE!</v>
      </c>
      <c r="K904" s="92" t="s">
        <v>99</v>
      </c>
      <c r="L904" s="92" t="s">
        <v>129</v>
      </c>
      <c r="M904" s="112" t="s">
        <v>429</v>
      </c>
      <c r="N904" s="112" t="s">
        <v>250</v>
      </c>
      <c r="O904" s="112">
        <v>2</v>
      </c>
      <c r="P904" s="112">
        <v>18</v>
      </c>
      <c r="Q904" s="112">
        <v>2</v>
      </c>
      <c r="R904" s="112">
        <v>1</v>
      </c>
      <c r="S904" s="92" t="s">
        <v>138</v>
      </c>
      <c r="T904" s="92" t="s">
        <v>346</v>
      </c>
      <c r="U904" s="92" t="s">
        <v>410</v>
      </c>
      <c r="V904" s="113" t="s">
        <v>411</v>
      </c>
      <c r="W904" s="113" t="s">
        <v>53</v>
      </c>
      <c r="X904" s="113" t="s">
        <v>6</v>
      </c>
      <c r="Y904" s="114" t="s">
        <v>40</v>
      </c>
      <c r="Z904" s="92">
        <f>INDEX($AS$3:$AV$6,MATCH($W904,$AR$3:$AR$6,FALSE),MATCH($Y904,AS$7:$AV$7,FALSE))</f>
        <v>6</v>
      </c>
      <c r="AA904" s="92" t="s">
        <v>254</v>
      </c>
      <c r="AB904" s="92" t="s">
        <v>255</v>
      </c>
      <c r="AC904" s="92" t="s">
        <v>255</v>
      </c>
      <c r="AD904" s="113" t="s">
        <v>346</v>
      </c>
      <c r="AE904" s="113" t="s">
        <v>412</v>
      </c>
      <c r="AF904" s="113" t="s">
        <v>255</v>
      </c>
      <c r="AG90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Programa de mantenimiento de equipos  Controles administrativos; Mantener controles existentes:
Hidratación. 
Uso de bloqueador solar
Charlas de seguridad, Inducción HSEQ, 
Evitar la exposición directa a la luz solar
Charla en carga térmica Golpe de calor 
Pausas antes y después de salir de los ambientes fríos ó calientes (abrir puerta)Controles de EPP; Ninguna</v>
      </c>
      <c r="AH904" s="109" t="s">
        <v>259</v>
      </c>
      <c r="AI904" s="113" t="s">
        <v>54</v>
      </c>
      <c r="AJ904" s="113" t="s">
        <v>6</v>
      </c>
      <c r="AK904" s="114" t="s">
        <v>46</v>
      </c>
      <c r="AL904" s="92">
        <f t="shared" si="28"/>
        <v>1</v>
      </c>
      <c r="AM90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04" s="118"/>
      <c r="AO904" s="115" t="str">
        <f t="shared" si="29"/>
        <v>SI</v>
      </c>
      <c r="AP90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04" s="92" t="e" vm="16">
        <f>_xlfn.XLOOKUP(año24[[#This Row],[VALORACION DEL RIESGO RESULTANTE CON CONTROLES (Riesgo residual) - INTERPRETACIÓN DEL RIESGO]], Nivel[Calsificación], Nivel[Imagen])</f>
        <v>#VALUE!</v>
      </c>
    </row>
    <row r="905" spans="2:43" ht="102" x14ac:dyDescent="0.2">
      <c r="B905" s="92">
        <v>896</v>
      </c>
      <c r="C905" s="92">
        <v>2024</v>
      </c>
      <c r="D905" s="92" t="s">
        <v>244</v>
      </c>
      <c r="E905" s="109" t="s">
        <v>183</v>
      </c>
      <c r="F905" s="109" t="s">
        <v>819</v>
      </c>
      <c r="G905" s="109" t="s">
        <v>699</v>
      </c>
      <c r="H905" s="92" t="s">
        <v>820</v>
      </c>
      <c r="I905" s="92" t="s">
        <v>69</v>
      </c>
      <c r="J905" s="92" t="e" vm="21">
        <f>_xlfn.XLOOKUP(año24[[#This Row],[PELIGRO -Tipo]], Tabla12[Calsificación], Tabla12[Imagen])</f>
        <v>#VALUE!</v>
      </c>
      <c r="K905" s="92" t="s">
        <v>78</v>
      </c>
      <c r="L905" s="92" t="s">
        <v>129</v>
      </c>
      <c r="M905" s="112" t="s">
        <v>429</v>
      </c>
      <c r="N905" s="112" t="s">
        <v>250</v>
      </c>
      <c r="O905" s="112">
        <v>2</v>
      </c>
      <c r="P905" s="112">
        <v>18</v>
      </c>
      <c r="Q905" s="112">
        <v>2</v>
      </c>
      <c r="R905" s="112">
        <v>1</v>
      </c>
      <c r="S905" s="92" t="s">
        <v>138</v>
      </c>
      <c r="T905" s="92"/>
      <c r="U905" s="92" t="s">
        <v>318</v>
      </c>
      <c r="V905" s="113" t="s">
        <v>319</v>
      </c>
      <c r="W905" s="113" t="s">
        <v>51</v>
      </c>
      <c r="X905" s="113" t="s">
        <v>6</v>
      </c>
      <c r="Y905" s="114" t="s">
        <v>201</v>
      </c>
      <c r="Z905" s="92">
        <f>INDEX($AS$3:$AV$6,MATCH($W905,$AR$3:$AR$6,FALSE),MATCH($Y905,AS$7:$AV$7,FALSE))</f>
        <v>8</v>
      </c>
      <c r="AA905" s="92" t="s">
        <v>254</v>
      </c>
      <c r="AB905" s="92" t="s">
        <v>255</v>
      </c>
      <c r="AC905" s="92" t="s">
        <v>255</v>
      </c>
      <c r="AD905" s="113" t="s">
        <v>255</v>
      </c>
      <c r="AE905" s="113" t="s">
        <v>320</v>
      </c>
      <c r="AF905" s="113" t="s">
        <v>258</v>
      </c>
      <c r="AG90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905" s="109" t="s">
        <v>259</v>
      </c>
      <c r="AI905" s="113" t="s">
        <v>51</v>
      </c>
      <c r="AJ905" s="113" t="s">
        <v>6</v>
      </c>
      <c r="AK905" s="114" t="s">
        <v>46</v>
      </c>
      <c r="AL905" s="92">
        <f t="shared" si="28"/>
        <v>4</v>
      </c>
      <c r="AM90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05" s="118"/>
      <c r="AO905" s="115" t="str">
        <f t="shared" si="29"/>
        <v>SI</v>
      </c>
      <c r="AP90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05" s="92" t="e" vm="14">
        <f>_xlfn.XLOOKUP(año24[[#This Row],[VALORACION DEL RIESGO RESULTANTE CON CONTROLES (Riesgo residual) - INTERPRETACIÓN DEL RIESGO]], Nivel[Calsificación], Nivel[Imagen])</f>
        <v>#VALUE!</v>
      </c>
    </row>
    <row r="906" spans="2:43" ht="102" x14ac:dyDescent="0.2">
      <c r="B906" s="92">
        <v>897</v>
      </c>
      <c r="C906" s="92">
        <v>2024</v>
      </c>
      <c r="D906" s="92" t="s">
        <v>244</v>
      </c>
      <c r="E906" s="109" t="s">
        <v>183</v>
      </c>
      <c r="F906" s="109" t="s">
        <v>819</v>
      </c>
      <c r="G906" s="109" t="s">
        <v>699</v>
      </c>
      <c r="H906" s="92" t="s">
        <v>821</v>
      </c>
      <c r="I906" s="92" t="s">
        <v>69</v>
      </c>
      <c r="J906" s="92" t="e" vm="21">
        <f>_xlfn.XLOOKUP(año24[[#This Row],[PELIGRO -Tipo]], Tabla12[Calsificación], Tabla12[Imagen])</f>
        <v>#VALUE!</v>
      </c>
      <c r="K906" s="92" t="s">
        <v>102</v>
      </c>
      <c r="L906" s="92" t="s">
        <v>129</v>
      </c>
      <c r="M906" s="112" t="s">
        <v>429</v>
      </c>
      <c r="N906" s="112" t="s">
        <v>250</v>
      </c>
      <c r="O906" s="112">
        <v>2</v>
      </c>
      <c r="P906" s="112">
        <v>18</v>
      </c>
      <c r="Q906" s="112">
        <v>2</v>
      </c>
      <c r="R906" s="112">
        <v>1</v>
      </c>
      <c r="S906" s="92" t="s">
        <v>138</v>
      </c>
      <c r="T906" s="92"/>
      <c r="U906" s="92" t="s">
        <v>318</v>
      </c>
      <c r="V906" s="113" t="s">
        <v>319</v>
      </c>
      <c r="W906" s="113" t="s">
        <v>51</v>
      </c>
      <c r="X906" s="113" t="s">
        <v>6</v>
      </c>
      <c r="Y906" s="114" t="s">
        <v>201</v>
      </c>
      <c r="Z906" s="92">
        <f>INDEX($AS$3:$AV$6,MATCH($W906,$AR$3:$AR$6,FALSE),MATCH($Y906,AS$7:$AV$7,FALSE))</f>
        <v>8</v>
      </c>
      <c r="AA906" s="92" t="s">
        <v>254</v>
      </c>
      <c r="AB906" s="92" t="s">
        <v>255</v>
      </c>
      <c r="AC906" s="92" t="s">
        <v>255</v>
      </c>
      <c r="AD906" s="113" t="s">
        <v>255</v>
      </c>
      <c r="AE906" s="113" t="s">
        <v>320</v>
      </c>
      <c r="AF906" s="113" t="s">
        <v>258</v>
      </c>
      <c r="AG90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906" s="109" t="s">
        <v>259</v>
      </c>
      <c r="AI906" s="113" t="s">
        <v>51</v>
      </c>
      <c r="AJ906" s="113" t="s">
        <v>6</v>
      </c>
      <c r="AK906" s="114" t="s">
        <v>46</v>
      </c>
      <c r="AL906" s="92">
        <f t="shared" si="28"/>
        <v>4</v>
      </c>
      <c r="AM90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06" s="118"/>
      <c r="AO906" s="115" t="str">
        <f t="shared" si="29"/>
        <v>SI</v>
      </c>
      <c r="AP90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06" s="92" t="e" vm="14">
        <f>_xlfn.XLOOKUP(año24[[#This Row],[VALORACION DEL RIESGO RESULTANTE CON CONTROLES (Riesgo residual) - INTERPRETACIÓN DEL RIESGO]], Nivel[Calsificación], Nivel[Imagen])</f>
        <v>#VALUE!</v>
      </c>
    </row>
    <row r="907" spans="2:43" ht="102" x14ac:dyDescent="0.2">
      <c r="B907" s="92">
        <v>898</v>
      </c>
      <c r="C907" s="92">
        <v>2024</v>
      </c>
      <c r="D907" s="92" t="s">
        <v>244</v>
      </c>
      <c r="E907" s="109" t="s">
        <v>183</v>
      </c>
      <c r="F907" s="109" t="s">
        <v>819</v>
      </c>
      <c r="G907" s="109" t="s">
        <v>699</v>
      </c>
      <c r="H907" s="92" t="s">
        <v>272</v>
      </c>
      <c r="I907" s="92" t="s">
        <v>67</v>
      </c>
      <c r="J907" s="92" t="e" vm="18">
        <f>_xlfn.XLOOKUP(año24[[#This Row],[PELIGRO -Tipo]], Tabla12[Calsificación], Tabla12[Imagen])</f>
        <v>#VALUE!</v>
      </c>
      <c r="K907" s="92" t="s">
        <v>100</v>
      </c>
      <c r="L907" s="92" t="s">
        <v>130</v>
      </c>
      <c r="M907" s="112" t="s">
        <v>429</v>
      </c>
      <c r="N907" s="112" t="s">
        <v>250</v>
      </c>
      <c r="O907" s="112">
        <v>2</v>
      </c>
      <c r="P907" s="112">
        <v>18</v>
      </c>
      <c r="Q907" s="112">
        <v>2</v>
      </c>
      <c r="R907" s="112">
        <v>1</v>
      </c>
      <c r="S907" s="92" t="s">
        <v>138</v>
      </c>
      <c r="T907" s="92" t="s">
        <v>273</v>
      </c>
      <c r="U907" s="92" t="s">
        <v>274</v>
      </c>
      <c r="V907" s="113" t="s">
        <v>275</v>
      </c>
      <c r="W907" s="113" t="s">
        <v>53</v>
      </c>
      <c r="X907" s="113" t="s">
        <v>6</v>
      </c>
      <c r="Y907" s="114" t="s">
        <v>40</v>
      </c>
      <c r="Z907" s="92">
        <f>INDEX($AS$3:$AV$6,MATCH($W907,$AR$3:$AR$6,FALSE),MATCH($Y907,AS$7:$AV$7,FALSE))</f>
        <v>6</v>
      </c>
      <c r="AA907" s="92" t="s">
        <v>254</v>
      </c>
      <c r="AB907" s="92" t="s">
        <v>255</v>
      </c>
      <c r="AC907" s="92" t="s">
        <v>255</v>
      </c>
      <c r="AD907" s="113" t="s">
        <v>255</v>
      </c>
      <c r="AE907" s="113" t="s">
        <v>276</v>
      </c>
      <c r="AF907" s="113" t="s">
        <v>258</v>
      </c>
      <c r="AG90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07" s="109" t="s">
        <v>259</v>
      </c>
      <c r="AI907" s="113" t="s">
        <v>53</v>
      </c>
      <c r="AJ907" s="113" t="s">
        <v>6</v>
      </c>
      <c r="AK907" s="114" t="s">
        <v>201</v>
      </c>
      <c r="AL907" s="92">
        <f t="shared" si="28"/>
        <v>4</v>
      </c>
      <c r="AM90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07" s="118"/>
      <c r="AO907" s="115" t="str">
        <f t="shared" si="29"/>
        <v>SI</v>
      </c>
      <c r="AP90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07" s="92" t="e" vm="14">
        <f>_xlfn.XLOOKUP(año24[[#This Row],[VALORACION DEL RIESGO RESULTANTE CON CONTROLES (Riesgo residual) - INTERPRETACIÓN DEL RIESGO]], Nivel[Calsificación], Nivel[Imagen])</f>
        <v>#VALUE!</v>
      </c>
    </row>
    <row r="908" spans="2:43" ht="91.8" x14ac:dyDescent="0.2">
      <c r="B908" s="92">
        <v>899</v>
      </c>
      <c r="C908" s="92">
        <v>2024</v>
      </c>
      <c r="D908" s="92" t="s">
        <v>244</v>
      </c>
      <c r="E908" s="109" t="s">
        <v>183</v>
      </c>
      <c r="F908" s="109" t="s">
        <v>819</v>
      </c>
      <c r="G908" s="109" t="s">
        <v>699</v>
      </c>
      <c r="H908" s="92" t="s">
        <v>285</v>
      </c>
      <c r="I908" s="92" t="s">
        <v>65</v>
      </c>
      <c r="J908" s="92" t="e" vm="20">
        <f>_xlfn.XLOOKUP(año24[[#This Row],[PELIGRO -Tipo]], Tabla12[Calsificación], Tabla12[Imagen])</f>
        <v>#VALUE!</v>
      </c>
      <c r="K908" s="92" t="s">
        <v>74</v>
      </c>
      <c r="L908" s="92" t="s">
        <v>129</v>
      </c>
      <c r="M908" s="112" t="s">
        <v>429</v>
      </c>
      <c r="N908" s="112" t="s">
        <v>250</v>
      </c>
      <c r="O908" s="112">
        <v>2</v>
      </c>
      <c r="P908" s="112">
        <v>18</v>
      </c>
      <c r="Q908" s="112">
        <v>2</v>
      </c>
      <c r="R908" s="112">
        <v>1</v>
      </c>
      <c r="S908" s="92" t="s">
        <v>138</v>
      </c>
      <c r="T908" s="92"/>
      <c r="U908" s="92"/>
      <c r="V908" s="113" t="s">
        <v>286</v>
      </c>
      <c r="W908" s="113" t="s">
        <v>53</v>
      </c>
      <c r="X908" s="113" t="s">
        <v>6</v>
      </c>
      <c r="Y908" s="114" t="s">
        <v>40</v>
      </c>
      <c r="Z908" s="92">
        <f>INDEX($AS$3:$AV$6,MATCH($W908,$AR$3:$AR$6,FALSE),MATCH($Y908,AS$7:$AV$7,FALSE))</f>
        <v>6</v>
      </c>
      <c r="AA908" s="92" t="s">
        <v>254</v>
      </c>
      <c r="AB908" s="92" t="s">
        <v>255</v>
      </c>
      <c r="AC908" s="92" t="s">
        <v>255</v>
      </c>
      <c r="AD908" s="113"/>
      <c r="AE908" s="113" t="s">
        <v>287</v>
      </c>
      <c r="AF908" s="113" t="s">
        <v>258</v>
      </c>
      <c r="AG90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08" s="109" t="s">
        <v>259</v>
      </c>
      <c r="AI908" s="113" t="s">
        <v>53</v>
      </c>
      <c r="AJ908" s="113" t="s">
        <v>6</v>
      </c>
      <c r="AK908" s="114" t="s">
        <v>201</v>
      </c>
      <c r="AL908" s="92">
        <f t="shared" si="28"/>
        <v>4</v>
      </c>
      <c r="AM90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08" s="118"/>
      <c r="AO908" s="115" t="str">
        <f t="shared" si="29"/>
        <v>SI</v>
      </c>
      <c r="AP90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08" s="92" t="e" vm="14">
        <f>_xlfn.XLOOKUP(año24[[#This Row],[VALORACION DEL RIESGO RESULTANTE CON CONTROLES (Riesgo residual) - INTERPRETACIÓN DEL RIESGO]], Nivel[Calsificación], Nivel[Imagen])</f>
        <v>#VALUE!</v>
      </c>
    </row>
    <row r="909" spans="2:43" ht="91.8" x14ac:dyDescent="0.2">
      <c r="B909" s="92">
        <v>900</v>
      </c>
      <c r="C909" s="92">
        <v>2024</v>
      </c>
      <c r="D909" s="92" t="s">
        <v>244</v>
      </c>
      <c r="E909" s="109" t="s">
        <v>183</v>
      </c>
      <c r="F909" s="109" t="s">
        <v>819</v>
      </c>
      <c r="G909" s="109" t="s">
        <v>699</v>
      </c>
      <c r="H909" s="92" t="s">
        <v>285</v>
      </c>
      <c r="I909" s="92" t="s">
        <v>65</v>
      </c>
      <c r="J909" s="92" t="e" vm="20">
        <f>_xlfn.XLOOKUP(año24[[#This Row],[PELIGRO -Tipo]], Tabla12[Calsificación], Tabla12[Imagen])</f>
        <v>#VALUE!</v>
      </c>
      <c r="K909" s="92" t="s">
        <v>74</v>
      </c>
      <c r="L909" s="92" t="s">
        <v>129</v>
      </c>
      <c r="M909" s="112" t="s">
        <v>429</v>
      </c>
      <c r="N909" s="112" t="s">
        <v>250</v>
      </c>
      <c r="O909" s="112">
        <v>2</v>
      </c>
      <c r="P909" s="112">
        <v>18</v>
      </c>
      <c r="Q909" s="112">
        <v>2</v>
      </c>
      <c r="R909" s="112">
        <v>1</v>
      </c>
      <c r="S909" s="92" t="s">
        <v>138</v>
      </c>
      <c r="T909" s="92"/>
      <c r="U909" s="92"/>
      <c r="V909" s="113" t="s">
        <v>286</v>
      </c>
      <c r="W909" s="113" t="s">
        <v>53</v>
      </c>
      <c r="X909" s="113" t="s">
        <v>6</v>
      </c>
      <c r="Y909" s="114" t="s">
        <v>40</v>
      </c>
      <c r="Z909" s="92">
        <f>INDEX($AS$3:$AV$6,MATCH($W909,$AR$3:$AR$6,FALSE),MATCH($Y909,AS$7:$AV$7,FALSE))</f>
        <v>6</v>
      </c>
      <c r="AA909" s="92" t="s">
        <v>254</v>
      </c>
      <c r="AB909" s="92" t="s">
        <v>255</v>
      </c>
      <c r="AC909" s="92" t="s">
        <v>255</v>
      </c>
      <c r="AD909" s="113"/>
      <c r="AE909" s="113" t="s">
        <v>287</v>
      </c>
      <c r="AF909" s="113" t="s">
        <v>258</v>
      </c>
      <c r="AG90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09" s="109" t="s">
        <v>259</v>
      </c>
      <c r="AI909" s="113" t="s">
        <v>53</v>
      </c>
      <c r="AJ909" s="113" t="s">
        <v>6</v>
      </c>
      <c r="AK909" s="114" t="s">
        <v>201</v>
      </c>
      <c r="AL909" s="92">
        <f t="shared" si="28"/>
        <v>4</v>
      </c>
      <c r="AM90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09" s="118"/>
      <c r="AO909" s="115" t="str">
        <f t="shared" si="29"/>
        <v>SI</v>
      </c>
      <c r="AP90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09" s="92" t="e" vm="14">
        <f>_xlfn.XLOOKUP(año24[[#This Row],[VALORACION DEL RIESGO RESULTANTE CON CONTROLES (Riesgo residual) - INTERPRETACIÓN DEL RIESGO]], Nivel[Calsificación], Nivel[Imagen])</f>
        <v>#VALUE!</v>
      </c>
    </row>
    <row r="910" spans="2:43" ht="244.8" x14ac:dyDescent="0.2">
      <c r="B910" s="92">
        <v>901</v>
      </c>
      <c r="C910" s="92">
        <v>2024</v>
      </c>
      <c r="D910" s="92" t="s">
        <v>244</v>
      </c>
      <c r="E910" s="109" t="s">
        <v>183</v>
      </c>
      <c r="F910" s="109" t="s">
        <v>819</v>
      </c>
      <c r="G910" s="109" t="s">
        <v>699</v>
      </c>
      <c r="H910" s="92" t="s">
        <v>822</v>
      </c>
      <c r="I910" s="92" t="s">
        <v>70</v>
      </c>
      <c r="J910" s="92" t="e" vm="13">
        <f>_xlfn.XLOOKUP(año24[[#This Row],[PELIGRO -Tipo]], Tabla12[Calsificación], Tabla12[Imagen])</f>
        <v>#VALUE!</v>
      </c>
      <c r="K910" s="92" t="s">
        <v>79</v>
      </c>
      <c r="L910" s="92" t="s">
        <v>128</v>
      </c>
      <c r="M910" s="112" t="s">
        <v>429</v>
      </c>
      <c r="N910" s="112" t="s">
        <v>250</v>
      </c>
      <c r="O910" s="112">
        <v>2</v>
      </c>
      <c r="P910" s="112">
        <v>18</v>
      </c>
      <c r="Q910" s="112">
        <v>2</v>
      </c>
      <c r="R910" s="112">
        <v>1</v>
      </c>
      <c r="S910" s="92" t="s">
        <v>138</v>
      </c>
      <c r="T910" s="92"/>
      <c r="U910" s="92" t="s">
        <v>823</v>
      </c>
      <c r="V910" s="113" t="s">
        <v>301</v>
      </c>
      <c r="W910" s="113" t="s">
        <v>52</v>
      </c>
      <c r="X910" s="113" t="s">
        <v>6</v>
      </c>
      <c r="Y910" s="114" t="s">
        <v>40</v>
      </c>
      <c r="Z910" s="92">
        <f>INDEX($AS$3:$AV$6,MATCH($W910,$AR$3:$AR$6,FALSE),MATCH($Y910,AS$7:$AV$7,FALSE))</f>
        <v>9</v>
      </c>
      <c r="AA910" s="92" t="s">
        <v>254</v>
      </c>
      <c r="AB910" s="92" t="s">
        <v>255</v>
      </c>
      <c r="AC910" s="92" t="s">
        <v>255</v>
      </c>
      <c r="AD910" s="113" t="s">
        <v>302</v>
      </c>
      <c r="AE910" s="113" t="s">
        <v>303</v>
      </c>
      <c r="AF910" s="113" t="s">
        <v>258</v>
      </c>
      <c r="AG91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10" s="109" t="s">
        <v>259</v>
      </c>
      <c r="AI910" s="113" t="s">
        <v>53</v>
      </c>
      <c r="AJ910" s="113" t="s">
        <v>6</v>
      </c>
      <c r="AK910" s="114" t="s">
        <v>201</v>
      </c>
      <c r="AL910" s="92">
        <f t="shared" ref="AL910:AL977" si="30">INDEX($AS$3:$AV$6,MATCH($AI910,$AR$3:$AR$6,FALSE),MATCH($AK910,$AS$7:$AV$7,FALSE))</f>
        <v>4</v>
      </c>
      <c r="AM91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10" s="118"/>
      <c r="AO910" s="115" t="str">
        <f t="shared" ref="AO910:AO977" si="31">IF(AL910&lt;=4,"SI",IF(AL910&gt;=5,"NO"))</f>
        <v>SI</v>
      </c>
      <c r="AP91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10" s="92" t="e" vm="14">
        <f>_xlfn.XLOOKUP(año24[[#This Row],[VALORACION DEL RIESGO RESULTANTE CON CONTROLES (Riesgo residual) - INTERPRETACIÓN DEL RIESGO]], Nivel[Calsificación], Nivel[Imagen])</f>
        <v>#VALUE!</v>
      </c>
    </row>
    <row r="911" spans="2:43" ht="244.8" x14ac:dyDescent="0.2">
      <c r="B911" s="92">
        <v>902</v>
      </c>
      <c r="C911" s="92">
        <v>2024</v>
      </c>
      <c r="D911" s="92" t="s">
        <v>244</v>
      </c>
      <c r="E911" s="109" t="s">
        <v>183</v>
      </c>
      <c r="F911" s="109" t="s">
        <v>819</v>
      </c>
      <c r="G911" s="109" t="s">
        <v>699</v>
      </c>
      <c r="H911" s="92" t="s">
        <v>822</v>
      </c>
      <c r="I911" s="92" t="s">
        <v>70</v>
      </c>
      <c r="J911" s="92" t="e" vm="13">
        <f>_xlfn.XLOOKUP(año24[[#This Row],[PELIGRO -Tipo]], Tabla12[Calsificación], Tabla12[Imagen])</f>
        <v>#VALUE!</v>
      </c>
      <c r="K911" s="92" t="s">
        <v>79</v>
      </c>
      <c r="L911" s="92" t="s">
        <v>128</v>
      </c>
      <c r="M911" s="112" t="s">
        <v>429</v>
      </c>
      <c r="N911" s="112" t="s">
        <v>250</v>
      </c>
      <c r="O911" s="112">
        <v>2</v>
      </c>
      <c r="P911" s="112">
        <v>18</v>
      </c>
      <c r="Q911" s="112">
        <v>2</v>
      </c>
      <c r="R911" s="112">
        <v>1</v>
      </c>
      <c r="S911" s="92" t="s">
        <v>138</v>
      </c>
      <c r="T911" s="92" t="s">
        <v>350</v>
      </c>
      <c r="U911" s="92" t="s">
        <v>300</v>
      </c>
      <c r="V911" s="113" t="s">
        <v>301</v>
      </c>
      <c r="W911" s="113" t="s">
        <v>52</v>
      </c>
      <c r="X911" s="113" t="s">
        <v>6</v>
      </c>
      <c r="Y911" s="114" t="s">
        <v>40</v>
      </c>
      <c r="Z911" s="92">
        <f>INDEX($AS$3:$AV$6,MATCH($W911,$AR$3:$AR$6,FALSE),MATCH($Y911,AS$7:$AV$7,FALSE))</f>
        <v>9</v>
      </c>
      <c r="AA911" s="92" t="s">
        <v>254</v>
      </c>
      <c r="AB911" s="92" t="s">
        <v>255</v>
      </c>
      <c r="AC911" s="92" t="s">
        <v>255</v>
      </c>
      <c r="AD911" s="113" t="s">
        <v>302</v>
      </c>
      <c r="AE911" s="113" t="s">
        <v>303</v>
      </c>
      <c r="AF911" s="113" t="s">
        <v>258</v>
      </c>
      <c r="AG91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11" s="109" t="s">
        <v>259</v>
      </c>
      <c r="AI911" s="113" t="s">
        <v>53</v>
      </c>
      <c r="AJ911" s="113" t="s">
        <v>6</v>
      </c>
      <c r="AK911" s="114" t="s">
        <v>201</v>
      </c>
      <c r="AL911" s="92">
        <f t="shared" si="30"/>
        <v>4</v>
      </c>
      <c r="AM91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11" s="118"/>
      <c r="AO911" s="115" t="str">
        <f t="shared" si="31"/>
        <v>SI</v>
      </c>
      <c r="AP91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11" s="92" t="e" vm="14">
        <f>_xlfn.XLOOKUP(año24[[#This Row],[VALORACION DEL RIESGO RESULTANTE CON CONTROLES (Riesgo residual) - INTERPRETACIÓN DEL RIESGO]], Nivel[Calsificación], Nivel[Imagen])</f>
        <v>#VALUE!</v>
      </c>
    </row>
    <row r="912" spans="2:43" ht="244.8" x14ac:dyDescent="0.2">
      <c r="B912" s="92">
        <v>903</v>
      </c>
      <c r="C912" s="92">
        <v>2024</v>
      </c>
      <c r="D912" s="92" t="s">
        <v>244</v>
      </c>
      <c r="E912" s="109" t="s">
        <v>183</v>
      </c>
      <c r="F912" s="109" t="s">
        <v>819</v>
      </c>
      <c r="G912" s="109" t="s">
        <v>699</v>
      </c>
      <c r="H912" s="92" t="s">
        <v>824</v>
      </c>
      <c r="I912" s="92" t="s">
        <v>70</v>
      </c>
      <c r="J912" s="92" t="e" vm="13">
        <f>_xlfn.XLOOKUP(año24[[#This Row],[PELIGRO -Tipo]], Tabla12[Calsificación], Tabla12[Imagen])</f>
        <v>#VALUE!</v>
      </c>
      <c r="K912" s="92" t="s">
        <v>79</v>
      </c>
      <c r="L912" s="92" t="s">
        <v>128</v>
      </c>
      <c r="M912" s="112" t="s">
        <v>429</v>
      </c>
      <c r="N912" s="112" t="s">
        <v>250</v>
      </c>
      <c r="O912" s="112">
        <v>2</v>
      </c>
      <c r="P912" s="112">
        <v>18</v>
      </c>
      <c r="Q912" s="112">
        <v>2</v>
      </c>
      <c r="R912" s="112">
        <v>1</v>
      </c>
      <c r="S912" s="92" t="s">
        <v>138</v>
      </c>
      <c r="T912" s="92" t="s">
        <v>825</v>
      </c>
      <c r="U912" s="92" t="s">
        <v>300</v>
      </c>
      <c r="V912" s="113" t="s">
        <v>301</v>
      </c>
      <c r="W912" s="113" t="s">
        <v>52</v>
      </c>
      <c r="X912" s="113" t="s">
        <v>6</v>
      </c>
      <c r="Y912" s="114" t="s">
        <v>40</v>
      </c>
      <c r="Z912" s="92">
        <f>INDEX($AS$3:$AV$6,MATCH($W912,$AR$3:$AR$6,FALSE),MATCH($Y912,AS$7:$AV$7,FALSE))</f>
        <v>9</v>
      </c>
      <c r="AA912" s="92" t="s">
        <v>254</v>
      </c>
      <c r="AB912" s="92" t="s">
        <v>255</v>
      </c>
      <c r="AC912" s="92" t="s">
        <v>255</v>
      </c>
      <c r="AD912" s="113" t="s">
        <v>302</v>
      </c>
      <c r="AE912" s="113" t="s">
        <v>303</v>
      </c>
      <c r="AF912" s="113" t="s">
        <v>258</v>
      </c>
      <c r="AG91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12" s="109" t="s">
        <v>259</v>
      </c>
      <c r="AI912" s="113" t="s">
        <v>53</v>
      </c>
      <c r="AJ912" s="113" t="s">
        <v>6</v>
      </c>
      <c r="AK912" s="114" t="s">
        <v>201</v>
      </c>
      <c r="AL912" s="92">
        <f t="shared" si="30"/>
        <v>4</v>
      </c>
      <c r="AM91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12" s="118"/>
      <c r="AO912" s="115" t="str">
        <f t="shared" si="31"/>
        <v>SI</v>
      </c>
      <c r="AP91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12" s="92" t="e" vm="14">
        <f>_xlfn.XLOOKUP(año24[[#This Row],[VALORACION DEL RIESGO RESULTANTE CON CONTROLES (Riesgo residual) - INTERPRETACIÓN DEL RIESGO]], Nivel[Calsificación], Nivel[Imagen])</f>
        <v>#VALUE!</v>
      </c>
    </row>
    <row r="913" spans="2:43" ht="244.8" x14ac:dyDescent="0.2">
      <c r="B913" s="92">
        <v>904</v>
      </c>
      <c r="C913" s="92">
        <v>2024</v>
      </c>
      <c r="D913" s="92" t="s">
        <v>244</v>
      </c>
      <c r="E913" s="109" t="s">
        <v>183</v>
      </c>
      <c r="F913" s="109" t="s">
        <v>819</v>
      </c>
      <c r="G913" s="109" t="s">
        <v>699</v>
      </c>
      <c r="H913" s="92" t="s">
        <v>826</v>
      </c>
      <c r="I913" s="92" t="s">
        <v>70</v>
      </c>
      <c r="J913" s="92" t="e" vm="13">
        <f>_xlfn.XLOOKUP(año24[[#This Row],[PELIGRO -Tipo]], Tabla12[Calsificación], Tabla12[Imagen])</f>
        <v>#VALUE!</v>
      </c>
      <c r="K913" s="92" t="s">
        <v>79</v>
      </c>
      <c r="L913" s="92" t="s">
        <v>128</v>
      </c>
      <c r="M913" s="112" t="s">
        <v>429</v>
      </c>
      <c r="N913" s="112" t="s">
        <v>250</v>
      </c>
      <c r="O913" s="112">
        <v>2</v>
      </c>
      <c r="P913" s="112">
        <v>18</v>
      </c>
      <c r="Q913" s="112">
        <v>2</v>
      </c>
      <c r="R913" s="112">
        <v>1</v>
      </c>
      <c r="S913" s="92" t="s">
        <v>138</v>
      </c>
      <c r="T913" s="92" t="s">
        <v>827</v>
      </c>
      <c r="U913" s="92" t="s">
        <v>300</v>
      </c>
      <c r="V913" s="113" t="s">
        <v>301</v>
      </c>
      <c r="W913" s="113" t="s">
        <v>52</v>
      </c>
      <c r="X913" s="113" t="s">
        <v>6</v>
      </c>
      <c r="Y913" s="114" t="s">
        <v>40</v>
      </c>
      <c r="Z913" s="92">
        <f>INDEX($AS$3:$AV$6,MATCH($W913,$AR$3:$AR$6,FALSE),MATCH($Y913,AS$7:$AV$7,FALSE))</f>
        <v>9</v>
      </c>
      <c r="AA913" s="92" t="s">
        <v>254</v>
      </c>
      <c r="AB913" s="92" t="s">
        <v>255</v>
      </c>
      <c r="AC913" s="92" t="s">
        <v>255</v>
      </c>
      <c r="AD913" s="113" t="s">
        <v>302</v>
      </c>
      <c r="AE913" s="113" t="s">
        <v>303</v>
      </c>
      <c r="AF913" s="113" t="s">
        <v>258</v>
      </c>
      <c r="AG91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13" s="109" t="s">
        <v>259</v>
      </c>
      <c r="AI913" s="113" t="s">
        <v>53</v>
      </c>
      <c r="AJ913" s="113" t="s">
        <v>6</v>
      </c>
      <c r="AK913" s="114" t="s">
        <v>201</v>
      </c>
      <c r="AL913" s="92">
        <f t="shared" si="30"/>
        <v>4</v>
      </c>
      <c r="AM91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13" s="118"/>
      <c r="AO913" s="115" t="str">
        <f t="shared" si="31"/>
        <v>SI</v>
      </c>
      <c r="AP91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13" s="92" t="e" vm="14">
        <f>_xlfn.XLOOKUP(año24[[#This Row],[VALORACION DEL RIESGO RESULTANTE CON CONTROLES (Riesgo residual) - INTERPRETACIÓN DEL RIESGO]], Nivel[Calsificación], Nivel[Imagen])</f>
        <v>#VALUE!</v>
      </c>
    </row>
    <row r="914" spans="2:43" ht="112.2" x14ac:dyDescent="0.2">
      <c r="B914" s="92">
        <v>905</v>
      </c>
      <c r="C914" s="92">
        <v>2024</v>
      </c>
      <c r="D914" s="92" t="s">
        <v>244</v>
      </c>
      <c r="E914" s="109" t="s">
        <v>183</v>
      </c>
      <c r="F914" s="109" t="s">
        <v>819</v>
      </c>
      <c r="G914" s="109" t="s">
        <v>699</v>
      </c>
      <c r="H914" s="92" t="s">
        <v>248</v>
      </c>
      <c r="I914" s="92" t="s">
        <v>70</v>
      </c>
      <c r="J914" s="92" t="e" vm="13">
        <f>_xlfn.XLOOKUP(año24[[#This Row],[PELIGRO -Tipo]], Tabla12[Calsificación], Tabla12[Imagen])</f>
        <v>#VALUE!</v>
      </c>
      <c r="K914" s="92" t="s">
        <v>110</v>
      </c>
      <c r="L914" s="92" t="s">
        <v>128</v>
      </c>
      <c r="M914" s="112" t="s">
        <v>429</v>
      </c>
      <c r="N914" s="112" t="s">
        <v>250</v>
      </c>
      <c r="O914" s="112">
        <v>2</v>
      </c>
      <c r="P914" s="112">
        <v>18</v>
      </c>
      <c r="Q914" s="112">
        <v>2</v>
      </c>
      <c r="R914" s="112">
        <v>1</v>
      </c>
      <c r="S914" s="92" t="s">
        <v>138</v>
      </c>
      <c r="T914" s="92" t="s">
        <v>251</v>
      </c>
      <c r="U914" s="92" t="s">
        <v>252</v>
      </c>
      <c r="V914" s="113" t="s">
        <v>253</v>
      </c>
      <c r="W914" s="113" t="s">
        <v>52</v>
      </c>
      <c r="X914" s="113" t="s">
        <v>6</v>
      </c>
      <c r="Y914" s="114" t="s">
        <v>40</v>
      </c>
      <c r="Z914" s="92">
        <f>INDEX($AS$3:$AV$6,MATCH($W914,$AR$3:$AR$6,FALSE),MATCH($Y914,AS$7:$AV$7,FALSE))</f>
        <v>9</v>
      </c>
      <c r="AA914" s="92" t="s">
        <v>254</v>
      </c>
      <c r="AB914" s="92" t="s">
        <v>255</v>
      </c>
      <c r="AC914" s="92" t="s">
        <v>255</v>
      </c>
      <c r="AD914" s="113" t="s">
        <v>256</v>
      </c>
      <c r="AE914" s="113" t="s">
        <v>257</v>
      </c>
      <c r="AF914" s="113" t="s">
        <v>258</v>
      </c>
      <c r="AG91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914" s="109" t="s">
        <v>259</v>
      </c>
      <c r="AI914" s="113" t="s">
        <v>53</v>
      </c>
      <c r="AJ914" s="113" t="s">
        <v>6</v>
      </c>
      <c r="AK914" s="114" t="s">
        <v>201</v>
      </c>
      <c r="AL914" s="92">
        <f t="shared" si="30"/>
        <v>4</v>
      </c>
      <c r="AM91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14" s="118"/>
      <c r="AO914" s="115" t="str">
        <f t="shared" si="31"/>
        <v>SI</v>
      </c>
      <c r="AP91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14" s="92" t="e" vm="14">
        <f>_xlfn.XLOOKUP(año24[[#This Row],[VALORACION DEL RIESGO RESULTANTE CON CONTROLES (Riesgo residual) - INTERPRETACIÓN DEL RIESGO]], Nivel[Calsificación], Nivel[Imagen])</f>
        <v>#VALUE!</v>
      </c>
    </row>
    <row r="915" spans="2:43" ht="81.599999999999994" x14ac:dyDescent="0.2">
      <c r="B915" s="92">
        <v>906</v>
      </c>
      <c r="C915" s="92">
        <v>2024</v>
      </c>
      <c r="D915" s="92" t="s">
        <v>244</v>
      </c>
      <c r="E915" s="109" t="s">
        <v>183</v>
      </c>
      <c r="F915" s="109" t="s">
        <v>819</v>
      </c>
      <c r="G915" s="109" t="s">
        <v>699</v>
      </c>
      <c r="H915" s="92" t="s">
        <v>408</v>
      </c>
      <c r="I915" s="92" t="s">
        <v>68</v>
      </c>
      <c r="J915" s="92" t="e" vm="17">
        <f>_xlfn.XLOOKUP(año24[[#This Row],[PELIGRO -Tipo]], Tabla12[Calsificación], Tabla12[Imagen])</f>
        <v>#VALUE!</v>
      </c>
      <c r="K915" s="92" t="s">
        <v>77</v>
      </c>
      <c r="L915" s="92" t="s">
        <v>129</v>
      </c>
      <c r="M915" s="112" t="s">
        <v>429</v>
      </c>
      <c r="N915" s="112" t="s">
        <v>250</v>
      </c>
      <c r="O915" s="112">
        <v>2</v>
      </c>
      <c r="P915" s="112">
        <v>18</v>
      </c>
      <c r="Q915" s="112">
        <v>2</v>
      </c>
      <c r="R915" s="112">
        <v>1</v>
      </c>
      <c r="S915" s="92" t="s">
        <v>138</v>
      </c>
      <c r="T915" s="92" t="s">
        <v>267</v>
      </c>
      <c r="U915" s="92" t="s">
        <v>268</v>
      </c>
      <c r="V915" s="113" t="s">
        <v>269</v>
      </c>
      <c r="W915" s="113" t="s">
        <v>53</v>
      </c>
      <c r="X915" s="113" t="s">
        <v>6</v>
      </c>
      <c r="Y915" s="114" t="s">
        <v>201</v>
      </c>
      <c r="Z915" s="92">
        <f>INDEX($AS$3:$AV$6,MATCH($W915,$AR$3:$AR$6,FALSE),MATCH($Y915,AS$7:$AV$7,FALSE))</f>
        <v>4</v>
      </c>
      <c r="AA915" s="92" t="s">
        <v>254</v>
      </c>
      <c r="AB915" s="92" t="s">
        <v>255</v>
      </c>
      <c r="AC915" s="92" t="s">
        <v>255</v>
      </c>
      <c r="AD915" s="113" t="s">
        <v>255</v>
      </c>
      <c r="AE915" s="113" t="s">
        <v>270</v>
      </c>
      <c r="AF915" s="113" t="s">
        <v>255</v>
      </c>
      <c r="AG91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15" s="109" t="s">
        <v>259</v>
      </c>
      <c r="AI915" s="113" t="s">
        <v>54</v>
      </c>
      <c r="AJ915" s="113" t="s">
        <v>6</v>
      </c>
      <c r="AK915" s="114" t="s">
        <v>201</v>
      </c>
      <c r="AL915" s="92">
        <f t="shared" si="30"/>
        <v>2</v>
      </c>
      <c r="AM91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15" s="118"/>
      <c r="AO915" s="115" t="str">
        <f t="shared" si="31"/>
        <v>SI</v>
      </c>
      <c r="AP91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15" s="92" t="e" vm="16">
        <f>_xlfn.XLOOKUP(año24[[#This Row],[VALORACION DEL RIESGO RESULTANTE CON CONTROLES (Riesgo residual) - INTERPRETACIÓN DEL RIESGO]], Nivel[Calsificación], Nivel[Imagen])</f>
        <v>#VALUE!</v>
      </c>
    </row>
    <row r="916" spans="2:43" ht="81.599999999999994" x14ac:dyDescent="0.2">
      <c r="B916" s="92">
        <v>907</v>
      </c>
      <c r="C916" s="92">
        <v>2024</v>
      </c>
      <c r="D916" s="92" t="s">
        <v>244</v>
      </c>
      <c r="E916" s="109" t="s">
        <v>183</v>
      </c>
      <c r="F916" s="109" t="s">
        <v>819</v>
      </c>
      <c r="G916" s="109" t="s">
        <v>699</v>
      </c>
      <c r="H916" s="92" t="s">
        <v>828</v>
      </c>
      <c r="I916" s="92" t="s">
        <v>68</v>
      </c>
      <c r="J916" s="92" t="e" vm="17">
        <f>_xlfn.XLOOKUP(año24[[#This Row],[PELIGRO -Tipo]], Tabla12[Calsificación], Tabla12[Imagen])</f>
        <v>#VALUE!</v>
      </c>
      <c r="K916" s="92" t="s">
        <v>101</v>
      </c>
      <c r="L916" s="92" t="s">
        <v>129</v>
      </c>
      <c r="M916" s="112" t="s">
        <v>429</v>
      </c>
      <c r="N916" s="112" t="s">
        <v>250</v>
      </c>
      <c r="O916" s="112">
        <v>2</v>
      </c>
      <c r="P916" s="112">
        <v>18</v>
      </c>
      <c r="Q916" s="112">
        <v>2</v>
      </c>
      <c r="R916" s="112">
        <v>1</v>
      </c>
      <c r="S916" s="92" t="s">
        <v>138</v>
      </c>
      <c r="T916" s="92" t="s">
        <v>267</v>
      </c>
      <c r="U916" s="92" t="s">
        <v>268</v>
      </c>
      <c r="V916" s="113" t="s">
        <v>269</v>
      </c>
      <c r="W916" s="113" t="s">
        <v>53</v>
      </c>
      <c r="X916" s="113" t="s">
        <v>6</v>
      </c>
      <c r="Y916" s="114" t="s">
        <v>201</v>
      </c>
      <c r="Z916" s="92">
        <f>INDEX($AS$3:$AV$6,MATCH($W916,$AR$3:$AR$6,FALSE),MATCH($Y916,AS$7:$AV$7,FALSE))</f>
        <v>4</v>
      </c>
      <c r="AA916" s="92" t="s">
        <v>254</v>
      </c>
      <c r="AB916" s="92" t="s">
        <v>255</v>
      </c>
      <c r="AC916" s="92" t="s">
        <v>255</v>
      </c>
      <c r="AD916" s="113" t="s">
        <v>255</v>
      </c>
      <c r="AE916" s="113" t="s">
        <v>270</v>
      </c>
      <c r="AF916" s="113" t="s">
        <v>255</v>
      </c>
      <c r="AG91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16" s="109" t="s">
        <v>259</v>
      </c>
      <c r="AI916" s="113" t="s">
        <v>54</v>
      </c>
      <c r="AJ916" s="113" t="s">
        <v>6</v>
      </c>
      <c r="AK916" s="114" t="s">
        <v>201</v>
      </c>
      <c r="AL916" s="92">
        <f t="shared" si="30"/>
        <v>2</v>
      </c>
      <c r="AM91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16" s="118"/>
      <c r="AO916" s="115" t="str">
        <f t="shared" si="31"/>
        <v>SI</v>
      </c>
      <c r="AP916"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16" s="92" t="e" vm="16">
        <f>_xlfn.XLOOKUP(año24[[#This Row],[VALORACION DEL RIESGO RESULTANTE CON CONTROLES (Riesgo residual) - INTERPRETACIÓN DEL RIESGO]], Nivel[Calsificación], Nivel[Imagen])</f>
        <v>#VALUE!</v>
      </c>
    </row>
    <row r="917" spans="2:43" ht="81.599999999999994" x14ac:dyDescent="0.2">
      <c r="B917" s="92">
        <v>908</v>
      </c>
      <c r="C917" s="92">
        <v>2024</v>
      </c>
      <c r="D917" s="92" t="s">
        <v>244</v>
      </c>
      <c r="E917" s="109" t="s">
        <v>183</v>
      </c>
      <c r="F917" s="109" t="s">
        <v>819</v>
      </c>
      <c r="G917" s="109" t="s">
        <v>699</v>
      </c>
      <c r="H917" s="92" t="s">
        <v>266</v>
      </c>
      <c r="I917" s="92" t="s">
        <v>68</v>
      </c>
      <c r="J917" s="92" t="e" vm="17">
        <f>_xlfn.XLOOKUP(año24[[#This Row],[PELIGRO -Tipo]], Tabla12[Calsificación], Tabla12[Imagen])</f>
        <v>#VALUE!</v>
      </c>
      <c r="K917" s="92" t="s">
        <v>101</v>
      </c>
      <c r="L917" s="92" t="s">
        <v>129</v>
      </c>
      <c r="M917" s="112" t="s">
        <v>429</v>
      </c>
      <c r="N917" s="112" t="s">
        <v>250</v>
      </c>
      <c r="O917" s="112">
        <v>2</v>
      </c>
      <c r="P917" s="112">
        <v>18</v>
      </c>
      <c r="Q917" s="112">
        <v>2</v>
      </c>
      <c r="R917" s="112">
        <v>1</v>
      </c>
      <c r="S917" s="92" t="s">
        <v>138</v>
      </c>
      <c r="T917" s="92" t="s">
        <v>267</v>
      </c>
      <c r="U917" s="92" t="s">
        <v>268</v>
      </c>
      <c r="V917" s="113" t="s">
        <v>269</v>
      </c>
      <c r="W917" s="113" t="s">
        <v>53</v>
      </c>
      <c r="X917" s="113" t="s">
        <v>6</v>
      </c>
      <c r="Y917" s="114" t="s">
        <v>201</v>
      </c>
      <c r="Z917" s="92">
        <f>INDEX($AS$3:$AV$6,MATCH($W917,$AR$3:$AR$6,FALSE),MATCH($Y917,AS$7:$AV$7,FALSE))</f>
        <v>4</v>
      </c>
      <c r="AA917" s="92" t="s">
        <v>254</v>
      </c>
      <c r="AB917" s="92" t="s">
        <v>255</v>
      </c>
      <c r="AC917" s="92" t="s">
        <v>255</v>
      </c>
      <c r="AD917" s="113" t="s">
        <v>255</v>
      </c>
      <c r="AE917" s="113" t="s">
        <v>270</v>
      </c>
      <c r="AF917" s="113" t="s">
        <v>255</v>
      </c>
      <c r="AG91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17" s="109" t="s">
        <v>259</v>
      </c>
      <c r="AI917" s="113" t="s">
        <v>54</v>
      </c>
      <c r="AJ917" s="113" t="s">
        <v>6</v>
      </c>
      <c r="AK917" s="114" t="s">
        <v>201</v>
      </c>
      <c r="AL917" s="92">
        <f t="shared" si="30"/>
        <v>2</v>
      </c>
      <c r="AM91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17" s="118"/>
      <c r="AO917" s="115" t="str">
        <f t="shared" si="31"/>
        <v>SI</v>
      </c>
      <c r="AP91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17" s="92" t="e" vm="16">
        <f>_xlfn.XLOOKUP(año24[[#This Row],[VALORACION DEL RIESGO RESULTANTE CON CONTROLES (Riesgo residual) - INTERPRETACIÓN DEL RIESGO]], Nivel[Calsificación], Nivel[Imagen])</f>
        <v>#VALUE!</v>
      </c>
    </row>
    <row r="918" spans="2:43" ht="81.599999999999994" x14ac:dyDescent="0.2">
      <c r="B918" s="92">
        <v>909</v>
      </c>
      <c r="C918" s="92">
        <v>2024</v>
      </c>
      <c r="D918" s="92" t="s">
        <v>244</v>
      </c>
      <c r="E918" s="109" t="s">
        <v>183</v>
      </c>
      <c r="F918" s="109" t="s">
        <v>819</v>
      </c>
      <c r="G918" s="109" t="s">
        <v>699</v>
      </c>
      <c r="H918" s="92" t="s">
        <v>271</v>
      </c>
      <c r="I918" s="92" t="s">
        <v>68</v>
      </c>
      <c r="J918" s="92" t="e" vm="17">
        <f>_xlfn.XLOOKUP(año24[[#This Row],[PELIGRO -Tipo]], Tabla12[Calsificación], Tabla12[Imagen])</f>
        <v>#VALUE!</v>
      </c>
      <c r="K918" s="92" t="s">
        <v>93</v>
      </c>
      <c r="L918" s="92" t="s">
        <v>129</v>
      </c>
      <c r="M918" s="112" t="s">
        <v>429</v>
      </c>
      <c r="N918" s="112" t="s">
        <v>250</v>
      </c>
      <c r="O918" s="112">
        <v>2</v>
      </c>
      <c r="P918" s="112">
        <v>18</v>
      </c>
      <c r="Q918" s="112">
        <v>2</v>
      </c>
      <c r="R918" s="112">
        <v>1</v>
      </c>
      <c r="S918" s="92" t="s">
        <v>138</v>
      </c>
      <c r="T918" s="92" t="s">
        <v>267</v>
      </c>
      <c r="U918" s="92" t="s">
        <v>268</v>
      </c>
      <c r="V918" s="113" t="s">
        <v>269</v>
      </c>
      <c r="W918" s="113" t="s">
        <v>53</v>
      </c>
      <c r="X918" s="113" t="s">
        <v>6</v>
      </c>
      <c r="Y918" s="114" t="s">
        <v>201</v>
      </c>
      <c r="Z918" s="92">
        <f>INDEX($AS$3:$AV$6,MATCH($W918,$AR$3:$AR$6,FALSE),MATCH($Y918,AS$7:$AV$7,FALSE))</f>
        <v>4</v>
      </c>
      <c r="AA918" s="92" t="s">
        <v>254</v>
      </c>
      <c r="AB918" s="92" t="s">
        <v>255</v>
      </c>
      <c r="AC918" s="92" t="s">
        <v>255</v>
      </c>
      <c r="AD918" s="113" t="s">
        <v>255</v>
      </c>
      <c r="AE918" s="113" t="s">
        <v>270</v>
      </c>
      <c r="AF918" s="113" t="s">
        <v>255</v>
      </c>
      <c r="AG91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18" s="109" t="s">
        <v>259</v>
      </c>
      <c r="AI918" s="113" t="s">
        <v>54</v>
      </c>
      <c r="AJ918" s="113" t="s">
        <v>6</v>
      </c>
      <c r="AK918" s="114" t="s">
        <v>201</v>
      </c>
      <c r="AL918" s="92">
        <f t="shared" si="30"/>
        <v>2</v>
      </c>
      <c r="AM91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18" s="118"/>
      <c r="AO918" s="115" t="str">
        <f t="shared" si="31"/>
        <v>SI</v>
      </c>
      <c r="AP918"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18" s="92" t="e" vm="16">
        <f>_xlfn.XLOOKUP(año24[[#This Row],[VALORACION DEL RIESGO RESULTANTE CON CONTROLES (Riesgo residual) - INTERPRETACIÓN DEL RIESGO]], Nivel[Calsificación], Nivel[Imagen])</f>
        <v>#VALUE!</v>
      </c>
    </row>
    <row r="919" spans="2:43" ht="81.599999999999994" x14ac:dyDescent="0.2">
      <c r="B919" s="92">
        <v>910</v>
      </c>
      <c r="C919" s="92">
        <v>2024</v>
      </c>
      <c r="D919" s="92" t="s">
        <v>244</v>
      </c>
      <c r="E919" s="109" t="s">
        <v>183</v>
      </c>
      <c r="F919" s="109" t="s">
        <v>819</v>
      </c>
      <c r="G919" s="109" t="s">
        <v>699</v>
      </c>
      <c r="H919" s="92" t="s">
        <v>277</v>
      </c>
      <c r="I919" s="92" t="s">
        <v>68</v>
      </c>
      <c r="J919" s="92" t="e" vm="17">
        <f>_xlfn.XLOOKUP(año24[[#This Row],[PELIGRO -Tipo]], Tabla12[Calsificación], Tabla12[Imagen])</f>
        <v>#VALUE!</v>
      </c>
      <c r="K919" s="92" t="s">
        <v>85</v>
      </c>
      <c r="L919" s="92" t="s">
        <v>129</v>
      </c>
      <c r="M919" s="112" t="s">
        <v>429</v>
      </c>
      <c r="N919" s="112" t="s">
        <v>250</v>
      </c>
      <c r="O919" s="112">
        <v>2</v>
      </c>
      <c r="P919" s="112">
        <v>18</v>
      </c>
      <c r="Q919" s="112">
        <v>2</v>
      </c>
      <c r="R919" s="112">
        <v>1</v>
      </c>
      <c r="S919" s="92" t="s">
        <v>138</v>
      </c>
      <c r="T919" s="92" t="s">
        <v>267</v>
      </c>
      <c r="U919" s="92" t="s">
        <v>268</v>
      </c>
      <c r="V919" s="113" t="s">
        <v>269</v>
      </c>
      <c r="W919" s="113" t="s">
        <v>53</v>
      </c>
      <c r="X919" s="113" t="s">
        <v>6</v>
      </c>
      <c r="Y919" s="114" t="s">
        <v>201</v>
      </c>
      <c r="Z919" s="92">
        <f>INDEX($AS$3:$AV$6,MATCH($W919,$AR$3:$AR$6,FALSE),MATCH($Y919,AS$7:$AV$7,FALSE))</f>
        <v>4</v>
      </c>
      <c r="AA919" s="92" t="s">
        <v>254</v>
      </c>
      <c r="AB919" s="92" t="s">
        <v>255</v>
      </c>
      <c r="AC919" s="92" t="s">
        <v>255</v>
      </c>
      <c r="AD919" s="113" t="s">
        <v>255</v>
      </c>
      <c r="AE919" s="113" t="s">
        <v>270</v>
      </c>
      <c r="AF919" s="113" t="s">
        <v>255</v>
      </c>
      <c r="AG91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19" s="109" t="s">
        <v>259</v>
      </c>
      <c r="AI919" s="113" t="s">
        <v>54</v>
      </c>
      <c r="AJ919" s="113" t="s">
        <v>6</v>
      </c>
      <c r="AK919" s="114" t="s">
        <v>201</v>
      </c>
      <c r="AL919" s="92">
        <f t="shared" si="30"/>
        <v>2</v>
      </c>
      <c r="AM91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19" s="118"/>
      <c r="AO919" s="115" t="str">
        <f t="shared" si="31"/>
        <v>SI</v>
      </c>
      <c r="AP91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19" s="92" t="e" vm="16">
        <f>_xlfn.XLOOKUP(año24[[#This Row],[VALORACION DEL RIESGO RESULTANTE CON CONTROLES (Riesgo residual) - INTERPRETACIÓN DEL RIESGO]], Nivel[Calsificación], Nivel[Imagen])</f>
        <v>#VALUE!</v>
      </c>
    </row>
    <row r="920" spans="2:43" ht="244.8" x14ac:dyDescent="0.2">
      <c r="B920" s="92">
        <v>911</v>
      </c>
      <c r="C920" s="92">
        <v>2024</v>
      </c>
      <c r="D920" s="92" t="s">
        <v>244</v>
      </c>
      <c r="E920" s="109" t="s">
        <v>183</v>
      </c>
      <c r="F920" s="109" t="s">
        <v>819</v>
      </c>
      <c r="G920" s="109" t="s">
        <v>699</v>
      </c>
      <c r="H920" s="92" t="s">
        <v>802</v>
      </c>
      <c r="I920" s="92" t="s">
        <v>70</v>
      </c>
      <c r="J920" s="92" t="e" vm="13">
        <f>_xlfn.XLOOKUP(año24[[#This Row],[PELIGRO -Tipo]], Tabla12[Calsificación], Tabla12[Imagen])</f>
        <v>#VALUE!</v>
      </c>
      <c r="K920" s="92" t="s">
        <v>79</v>
      </c>
      <c r="L920" s="92" t="s">
        <v>128</v>
      </c>
      <c r="M920" s="112" t="s">
        <v>429</v>
      </c>
      <c r="N920" s="112" t="s">
        <v>250</v>
      </c>
      <c r="O920" s="112">
        <v>2</v>
      </c>
      <c r="P920" s="112">
        <v>18</v>
      </c>
      <c r="Q920" s="112">
        <v>2</v>
      </c>
      <c r="R920" s="112">
        <v>1</v>
      </c>
      <c r="S920" s="92" t="s">
        <v>138</v>
      </c>
      <c r="T920" s="92" t="s">
        <v>350</v>
      </c>
      <c r="U920" s="92" t="s">
        <v>300</v>
      </c>
      <c r="V920" s="113" t="s">
        <v>301</v>
      </c>
      <c r="W920" s="113" t="s">
        <v>52</v>
      </c>
      <c r="X920" s="113" t="s">
        <v>6</v>
      </c>
      <c r="Y920" s="114" t="s">
        <v>40</v>
      </c>
      <c r="Z920" s="92">
        <f>INDEX($AS$3:$AV$6,MATCH($W920,$AR$3:$AR$6,FALSE),MATCH($Y920,AS$7:$AV$7,FALSE))</f>
        <v>9</v>
      </c>
      <c r="AA920" s="92" t="s">
        <v>254</v>
      </c>
      <c r="AB920" s="92" t="s">
        <v>255</v>
      </c>
      <c r="AC920" s="92" t="s">
        <v>255</v>
      </c>
      <c r="AD920" s="113" t="s">
        <v>302</v>
      </c>
      <c r="AE920" s="113" t="s">
        <v>303</v>
      </c>
      <c r="AF920" s="113" t="s">
        <v>258</v>
      </c>
      <c r="AG92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20" s="109" t="s">
        <v>259</v>
      </c>
      <c r="AI920" s="113" t="s">
        <v>53</v>
      </c>
      <c r="AJ920" s="113" t="s">
        <v>6</v>
      </c>
      <c r="AK920" s="114" t="s">
        <v>201</v>
      </c>
      <c r="AL920" s="92">
        <f t="shared" si="30"/>
        <v>4</v>
      </c>
      <c r="AM92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0" s="118"/>
      <c r="AO920" s="115" t="str">
        <f t="shared" si="31"/>
        <v>SI</v>
      </c>
      <c r="AP92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20" s="92" t="e" vm="14">
        <f>_xlfn.XLOOKUP(año24[[#This Row],[VALORACION DEL RIESGO RESULTANTE CON CONTROLES (Riesgo residual) - INTERPRETACIÓN DEL RIESGO]], Nivel[Calsificación], Nivel[Imagen])</f>
        <v>#VALUE!</v>
      </c>
    </row>
    <row r="921" spans="2:43" ht="204" x14ac:dyDescent="0.2">
      <c r="B921" s="92">
        <v>912</v>
      </c>
      <c r="C921" s="92">
        <v>2024</v>
      </c>
      <c r="D921" s="92" t="s">
        <v>244</v>
      </c>
      <c r="E921" s="109" t="s">
        <v>183</v>
      </c>
      <c r="F921" s="109" t="s">
        <v>819</v>
      </c>
      <c r="G921" s="109" t="s">
        <v>699</v>
      </c>
      <c r="H921" s="92" t="s">
        <v>829</v>
      </c>
      <c r="I921" s="92" t="s">
        <v>70</v>
      </c>
      <c r="J921" s="92" t="e" vm="13">
        <f>_xlfn.XLOOKUP(año24[[#This Row],[PELIGRO -Tipo]], Tabla12[Calsificación], Tabla12[Imagen])</f>
        <v>#VALUE!</v>
      </c>
      <c r="K921" s="92" t="s">
        <v>87</v>
      </c>
      <c r="L921" s="92" t="s">
        <v>128</v>
      </c>
      <c r="M921" s="112" t="s">
        <v>429</v>
      </c>
      <c r="N921" s="112" t="s">
        <v>250</v>
      </c>
      <c r="O921" s="112">
        <v>2</v>
      </c>
      <c r="P921" s="112">
        <v>18</v>
      </c>
      <c r="Q921" s="112">
        <v>2</v>
      </c>
      <c r="R921" s="112">
        <v>1</v>
      </c>
      <c r="S921" s="92" t="s">
        <v>138</v>
      </c>
      <c r="T921" s="92" t="s">
        <v>305</v>
      </c>
      <c r="U921" s="92" t="s">
        <v>306</v>
      </c>
      <c r="V921" s="113" t="s">
        <v>307</v>
      </c>
      <c r="W921" s="113" t="s">
        <v>52</v>
      </c>
      <c r="X921" s="113" t="s">
        <v>6</v>
      </c>
      <c r="Y921" s="114" t="s">
        <v>40</v>
      </c>
      <c r="Z921" s="92">
        <f>INDEX($AS$3:$AV$6,MATCH($W921,$AR$3:$AR$6,FALSE),MATCH($Y921,AS$7:$AV$7,FALSE))</f>
        <v>9</v>
      </c>
      <c r="AA921" s="92" t="s">
        <v>254</v>
      </c>
      <c r="AB921" s="92" t="s">
        <v>255</v>
      </c>
      <c r="AC921" s="92" t="s">
        <v>255</v>
      </c>
      <c r="AD921" s="113" t="s">
        <v>308</v>
      </c>
      <c r="AE921" s="113" t="s">
        <v>309</v>
      </c>
      <c r="AF921" s="113" t="s">
        <v>258</v>
      </c>
      <c r="AG92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Mantener Controles Existentes:
Sistema de aterrizaje pararrayos 
Puesta a tierra de equipos Controles administrativos; Implementar programa de gestión de riesgo eléctrico
Mantener controles existentes:
*Inspección Vial (Identificación de cuerdas de alta, media, baja) 
*Uso de pertigueros en puntos identificados 
*Señalización riesgo eléctrico
* Programa de Gestión Seguridad Basada en el Comportamiento
* Procedimiento sistemas permiso de trabajo
* Procedimiento Aislamiento de Fuentes de Energia 
* Anexo HSEQ para contratistas
* Plan de emergenciasControles de EPP; Ver matriz de EPP
</v>
      </c>
      <c r="AH921" s="109" t="s">
        <v>259</v>
      </c>
      <c r="AI921" s="113" t="s">
        <v>53</v>
      </c>
      <c r="AJ921" s="113" t="s">
        <v>6</v>
      </c>
      <c r="AK921" s="114" t="s">
        <v>201</v>
      </c>
      <c r="AL921" s="92">
        <f t="shared" si="30"/>
        <v>4</v>
      </c>
      <c r="AM92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1" s="118"/>
      <c r="AO921" s="115" t="str">
        <f t="shared" si="31"/>
        <v>SI</v>
      </c>
      <c r="AP92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21" s="92" t="e" vm="14">
        <f>_xlfn.XLOOKUP(año24[[#This Row],[VALORACION DEL RIESGO RESULTANTE CON CONTROLES (Riesgo residual) - INTERPRETACIÓN DEL RIESGO]], Nivel[Calsificación], Nivel[Imagen])</f>
        <v>#VALUE!</v>
      </c>
    </row>
    <row r="922" spans="2:43" ht="81.599999999999994" x14ac:dyDescent="0.2">
      <c r="B922" s="92">
        <v>913</v>
      </c>
      <c r="C922" s="92">
        <v>2024</v>
      </c>
      <c r="D922" s="92" t="s">
        <v>244</v>
      </c>
      <c r="E922" s="109" t="s">
        <v>183</v>
      </c>
      <c r="F922" s="109" t="s">
        <v>819</v>
      </c>
      <c r="G922" s="109" t="s">
        <v>699</v>
      </c>
      <c r="H922" s="92" t="s">
        <v>830</v>
      </c>
      <c r="I922" s="92" t="s">
        <v>66</v>
      </c>
      <c r="J922" s="92" t="e" vm="19">
        <f>_xlfn.XLOOKUP(año24[[#This Row],[PELIGRO -Tipo]], Tabla12[Calsificación], Tabla12[Imagen])</f>
        <v>#VALUE!</v>
      </c>
      <c r="K922" s="92" t="s">
        <v>75</v>
      </c>
      <c r="L922" s="92" t="s">
        <v>129</v>
      </c>
      <c r="M922" s="112" t="s">
        <v>429</v>
      </c>
      <c r="N922" s="112" t="s">
        <v>261</v>
      </c>
      <c r="O922" s="112">
        <v>2</v>
      </c>
      <c r="P922" s="112">
        <v>18</v>
      </c>
      <c r="Q922" s="112">
        <v>2</v>
      </c>
      <c r="R922" s="112">
        <v>1</v>
      </c>
      <c r="S922" s="92" t="s">
        <v>138</v>
      </c>
      <c r="T922" s="92" t="s">
        <v>343</v>
      </c>
      <c r="U922" s="92" t="s">
        <v>344</v>
      </c>
      <c r="V922" s="113" t="s">
        <v>345</v>
      </c>
      <c r="W922" s="113" t="s">
        <v>52</v>
      </c>
      <c r="X922" s="113" t="s">
        <v>6</v>
      </c>
      <c r="Y922" s="114" t="s">
        <v>201</v>
      </c>
      <c r="Z922" s="92">
        <f>INDEX($AS$3:$AV$6,MATCH($W922,$AR$3:$AR$6,FALSE),MATCH($Y922,AS$7:$AV$7,FALSE))</f>
        <v>6</v>
      </c>
      <c r="AA922" s="92" t="s">
        <v>254</v>
      </c>
      <c r="AB922" s="92"/>
      <c r="AC922" s="92"/>
      <c r="AD922" s="113" t="s">
        <v>346</v>
      </c>
      <c r="AE922" s="113" t="s">
        <v>347</v>
      </c>
      <c r="AF922" s="113" t="s">
        <v>258</v>
      </c>
      <c r="AG92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922" s="109" t="s">
        <v>259</v>
      </c>
      <c r="AI922" s="113" t="s">
        <v>53</v>
      </c>
      <c r="AJ922" s="113" t="s">
        <v>6</v>
      </c>
      <c r="AK922" s="114" t="s">
        <v>201</v>
      </c>
      <c r="AL922" s="92">
        <f t="shared" si="30"/>
        <v>4</v>
      </c>
      <c r="AM92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2" s="118"/>
      <c r="AO922" s="115" t="str">
        <f t="shared" si="31"/>
        <v>SI</v>
      </c>
      <c r="AP92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22" s="92" t="e" vm="14">
        <f>_xlfn.XLOOKUP(año24[[#This Row],[VALORACION DEL RIESGO RESULTANTE CON CONTROLES (Riesgo residual) - INTERPRETACIÓN DEL RIESGO]], Nivel[Calsificación], Nivel[Imagen])</f>
        <v>#VALUE!</v>
      </c>
    </row>
    <row r="923" spans="2:43" ht="132.6" x14ac:dyDescent="0.2">
      <c r="B923" s="92">
        <v>914</v>
      </c>
      <c r="C923" s="92">
        <v>2024</v>
      </c>
      <c r="D923" s="92" t="s">
        <v>244</v>
      </c>
      <c r="E923" s="109" t="s">
        <v>183</v>
      </c>
      <c r="F923" s="109" t="s">
        <v>819</v>
      </c>
      <c r="G923" s="109" t="s">
        <v>699</v>
      </c>
      <c r="H923" s="92" t="s">
        <v>389</v>
      </c>
      <c r="I923" s="92" t="s">
        <v>66</v>
      </c>
      <c r="J923" s="92" t="e" vm="19">
        <f>_xlfn.XLOOKUP(año24[[#This Row],[PELIGRO -Tipo]], Tabla12[Calsificación], Tabla12[Imagen])</f>
        <v>#VALUE!</v>
      </c>
      <c r="K923" s="92" t="s">
        <v>83</v>
      </c>
      <c r="L923" s="92" t="s">
        <v>130</v>
      </c>
      <c r="M923" s="112" t="s">
        <v>429</v>
      </c>
      <c r="N923" s="112" t="s">
        <v>250</v>
      </c>
      <c r="O923" s="112">
        <v>2</v>
      </c>
      <c r="P923" s="112">
        <v>18</v>
      </c>
      <c r="Q923" s="112">
        <v>2</v>
      </c>
      <c r="R923" s="112">
        <v>1</v>
      </c>
      <c r="S923" s="92" t="s">
        <v>138</v>
      </c>
      <c r="T923" s="92" t="s">
        <v>390</v>
      </c>
      <c r="U923" s="92" t="s">
        <v>391</v>
      </c>
      <c r="V923" s="113" t="s">
        <v>392</v>
      </c>
      <c r="W923" s="113" t="s">
        <v>53</v>
      </c>
      <c r="X923" s="113" t="s">
        <v>6</v>
      </c>
      <c r="Y923" s="114" t="s">
        <v>201</v>
      </c>
      <c r="Z923" s="92">
        <f>INDEX($AS$3:$AV$6,MATCH($W923,$AR$3:$AR$6,FALSE),MATCH($Y923,AS$7:$AV$7,FALSE))</f>
        <v>4</v>
      </c>
      <c r="AA923" s="92" t="s">
        <v>254</v>
      </c>
      <c r="AB923" s="92" t="s">
        <v>255</v>
      </c>
      <c r="AC923" s="92" t="s">
        <v>255</v>
      </c>
      <c r="AD923" s="113" t="s">
        <v>393</v>
      </c>
      <c r="AE923" s="113" t="s">
        <v>394</v>
      </c>
      <c r="AF923" s="113" t="s">
        <v>258</v>
      </c>
      <c r="AG92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923" s="109" t="s">
        <v>259</v>
      </c>
      <c r="AI923" s="113" t="s">
        <v>53</v>
      </c>
      <c r="AJ923" s="113" t="s">
        <v>6</v>
      </c>
      <c r="AK923" s="114" t="s">
        <v>46</v>
      </c>
      <c r="AL923" s="92">
        <f t="shared" si="30"/>
        <v>2</v>
      </c>
      <c r="AM92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23" s="118"/>
      <c r="AO923" s="115" t="str">
        <f t="shared" si="31"/>
        <v>SI</v>
      </c>
      <c r="AP92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923" s="92" t="e" vm="16">
        <f>_xlfn.XLOOKUP(año24[[#This Row],[VALORACION DEL RIESGO RESULTANTE CON CONTROLES (Riesgo residual) - INTERPRETACIÓN DEL RIESGO]], Nivel[Calsificación], Nivel[Imagen])</f>
        <v>#VALUE!</v>
      </c>
    </row>
    <row r="924" spans="2:43" ht="244.8" x14ac:dyDescent="0.2">
      <c r="B924" s="92">
        <v>915</v>
      </c>
      <c r="C924" s="92">
        <v>2024</v>
      </c>
      <c r="D924" s="92" t="s">
        <v>244</v>
      </c>
      <c r="E924" s="109" t="s">
        <v>183</v>
      </c>
      <c r="F924" s="109" t="s">
        <v>819</v>
      </c>
      <c r="G924" s="109" t="s">
        <v>699</v>
      </c>
      <c r="H924" s="92" t="s">
        <v>831</v>
      </c>
      <c r="I924" s="92" t="s">
        <v>70</v>
      </c>
      <c r="J924" s="92" t="e" vm="13">
        <f>_xlfn.XLOOKUP(año24[[#This Row],[PELIGRO -Tipo]], Tabla12[Calsificación], Tabla12[Imagen])</f>
        <v>#VALUE!</v>
      </c>
      <c r="K924" s="92" t="s">
        <v>79</v>
      </c>
      <c r="L924" s="92" t="s">
        <v>128</v>
      </c>
      <c r="M924" s="112" t="s">
        <v>429</v>
      </c>
      <c r="N924" s="112" t="s">
        <v>250</v>
      </c>
      <c r="O924" s="112">
        <v>2</v>
      </c>
      <c r="P924" s="112">
        <v>18</v>
      </c>
      <c r="Q924" s="112">
        <v>2</v>
      </c>
      <c r="R924" s="112">
        <v>1</v>
      </c>
      <c r="S924" s="92" t="s">
        <v>138</v>
      </c>
      <c r="T924" s="92" t="s">
        <v>350</v>
      </c>
      <c r="U924" s="92" t="s">
        <v>300</v>
      </c>
      <c r="V924" s="113" t="s">
        <v>301</v>
      </c>
      <c r="W924" s="113" t="s">
        <v>52</v>
      </c>
      <c r="X924" s="113" t="s">
        <v>6</v>
      </c>
      <c r="Y924" s="114" t="s">
        <v>40</v>
      </c>
      <c r="Z924" s="92">
        <f>INDEX($AS$3:$AV$6,MATCH($W924,$AR$3:$AR$6,FALSE),MATCH($Y924,AS$7:$AV$7,FALSE))</f>
        <v>9</v>
      </c>
      <c r="AA924" s="92" t="s">
        <v>254</v>
      </c>
      <c r="AB924" s="92" t="s">
        <v>255</v>
      </c>
      <c r="AC924" s="92" t="s">
        <v>255</v>
      </c>
      <c r="AD924" s="113" t="s">
        <v>302</v>
      </c>
      <c r="AE924" s="113" t="s">
        <v>303</v>
      </c>
      <c r="AF924" s="113" t="s">
        <v>258</v>
      </c>
      <c r="AG92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24" s="109" t="s">
        <v>259</v>
      </c>
      <c r="AI924" s="113" t="s">
        <v>53</v>
      </c>
      <c r="AJ924" s="113" t="s">
        <v>6</v>
      </c>
      <c r="AK924" s="114" t="s">
        <v>201</v>
      </c>
      <c r="AL924" s="92">
        <f t="shared" si="30"/>
        <v>4</v>
      </c>
      <c r="AM92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4" s="118"/>
      <c r="AO924" s="115" t="str">
        <f t="shared" si="31"/>
        <v>SI</v>
      </c>
      <c r="AP92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24" s="92" t="e" vm="14">
        <f>_xlfn.XLOOKUP(año24[[#This Row],[VALORACION DEL RIESGO RESULTANTE CON CONTROLES (Riesgo residual) - INTERPRETACIÓN DEL RIESGO]], Nivel[Calsificación], Nivel[Imagen])</f>
        <v>#VALUE!</v>
      </c>
    </row>
    <row r="925" spans="2:43" ht="102" x14ac:dyDescent="0.2">
      <c r="B925" s="92">
        <v>916</v>
      </c>
      <c r="C925" s="92">
        <v>2024</v>
      </c>
      <c r="D925" s="92" t="s">
        <v>244</v>
      </c>
      <c r="E925" s="109" t="s">
        <v>183</v>
      </c>
      <c r="F925" s="109" t="s">
        <v>819</v>
      </c>
      <c r="G925" s="109" t="s">
        <v>699</v>
      </c>
      <c r="H925" s="92" t="s">
        <v>832</v>
      </c>
      <c r="I925" s="92" t="s">
        <v>69</v>
      </c>
      <c r="J925" s="92" t="e" vm="21">
        <f>_xlfn.XLOOKUP(año24[[#This Row],[PELIGRO -Tipo]], Tabla12[Calsificación], Tabla12[Imagen])</f>
        <v>#VALUE!</v>
      </c>
      <c r="K925" s="92" t="s">
        <v>78</v>
      </c>
      <c r="L925" s="92" t="s">
        <v>129</v>
      </c>
      <c r="M925" s="112" t="s">
        <v>429</v>
      </c>
      <c r="N925" s="112" t="s">
        <v>250</v>
      </c>
      <c r="O925" s="112">
        <v>2</v>
      </c>
      <c r="P925" s="112">
        <v>18</v>
      </c>
      <c r="Q925" s="112">
        <v>2</v>
      </c>
      <c r="R925" s="112">
        <v>1</v>
      </c>
      <c r="S925" s="92" t="s">
        <v>138</v>
      </c>
      <c r="T925" s="92"/>
      <c r="U925" s="92" t="s">
        <v>318</v>
      </c>
      <c r="V925" s="113" t="s">
        <v>319</v>
      </c>
      <c r="W925" s="113" t="s">
        <v>51</v>
      </c>
      <c r="X925" s="113" t="s">
        <v>6</v>
      </c>
      <c r="Y925" s="114" t="s">
        <v>201</v>
      </c>
      <c r="Z925" s="92">
        <f>INDEX($AS$3:$AV$6,MATCH($W925,$AR$3:$AR$6,FALSE),MATCH($Y925,AS$7:$AV$7,FALSE))</f>
        <v>8</v>
      </c>
      <c r="AA925" s="92" t="s">
        <v>254</v>
      </c>
      <c r="AB925" s="92" t="s">
        <v>255</v>
      </c>
      <c r="AC925" s="92" t="s">
        <v>255</v>
      </c>
      <c r="AD925" s="113" t="s">
        <v>255</v>
      </c>
      <c r="AE925" s="113" t="s">
        <v>320</v>
      </c>
      <c r="AF925" s="113" t="s">
        <v>258</v>
      </c>
      <c r="AG92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925" s="109" t="s">
        <v>259</v>
      </c>
      <c r="AI925" s="113" t="s">
        <v>51</v>
      </c>
      <c r="AJ925" s="113" t="s">
        <v>6</v>
      </c>
      <c r="AK925" s="114" t="s">
        <v>46</v>
      </c>
      <c r="AL925" s="92">
        <f t="shared" si="30"/>
        <v>4</v>
      </c>
      <c r="AM92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5" s="118"/>
      <c r="AO925" s="115" t="str">
        <f t="shared" si="31"/>
        <v>SI</v>
      </c>
      <c r="AP92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25" s="92" t="e" vm="14">
        <f>_xlfn.XLOOKUP(año24[[#This Row],[VALORACION DEL RIESGO RESULTANTE CON CONTROLES (Riesgo residual) - INTERPRETACIÓN DEL RIESGO]], Nivel[Calsificación], Nivel[Imagen])</f>
        <v>#VALUE!</v>
      </c>
    </row>
    <row r="926" spans="2:43" ht="102" x14ac:dyDescent="0.2">
      <c r="B926" s="92">
        <v>917</v>
      </c>
      <c r="C926" s="92">
        <v>2024</v>
      </c>
      <c r="D926" s="92" t="s">
        <v>244</v>
      </c>
      <c r="E926" s="109" t="s">
        <v>183</v>
      </c>
      <c r="F926" s="109" t="s">
        <v>819</v>
      </c>
      <c r="G926" s="109" t="s">
        <v>699</v>
      </c>
      <c r="H926" s="92" t="s">
        <v>272</v>
      </c>
      <c r="I926" s="92" t="s">
        <v>67</v>
      </c>
      <c r="J926" s="92" t="e" vm="18">
        <f>_xlfn.XLOOKUP(año24[[#This Row],[PELIGRO -Tipo]], Tabla12[Calsificación], Tabla12[Imagen])</f>
        <v>#VALUE!</v>
      </c>
      <c r="K926" s="92" t="s">
        <v>100</v>
      </c>
      <c r="L926" s="92" t="s">
        <v>130</v>
      </c>
      <c r="M926" s="112" t="s">
        <v>429</v>
      </c>
      <c r="N926" s="112" t="s">
        <v>250</v>
      </c>
      <c r="O926" s="112">
        <v>2</v>
      </c>
      <c r="P926" s="112">
        <v>18</v>
      </c>
      <c r="Q926" s="112">
        <v>2</v>
      </c>
      <c r="R926" s="112">
        <v>1</v>
      </c>
      <c r="S926" s="92" t="s">
        <v>138</v>
      </c>
      <c r="T926" s="92" t="s">
        <v>273</v>
      </c>
      <c r="U926" s="92" t="s">
        <v>274</v>
      </c>
      <c r="V926" s="113" t="s">
        <v>275</v>
      </c>
      <c r="W926" s="113" t="s">
        <v>53</v>
      </c>
      <c r="X926" s="113" t="s">
        <v>6</v>
      </c>
      <c r="Y926" s="114" t="s">
        <v>40</v>
      </c>
      <c r="Z926" s="92">
        <f>INDEX($AS$3:$AV$6,MATCH($W926,$AR$3:$AR$6,FALSE),MATCH($Y926,AS$7:$AV$7,FALSE))</f>
        <v>6</v>
      </c>
      <c r="AA926" s="92" t="s">
        <v>254</v>
      </c>
      <c r="AB926" s="92" t="s">
        <v>255</v>
      </c>
      <c r="AC926" s="92" t="s">
        <v>255</v>
      </c>
      <c r="AD926" s="113" t="s">
        <v>255</v>
      </c>
      <c r="AE926" s="113" t="s">
        <v>276</v>
      </c>
      <c r="AF926" s="113" t="s">
        <v>258</v>
      </c>
      <c r="AG92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26" s="109" t="s">
        <v>259</v>
      </c>
      <c r="AI926" s="113" t="s">
        <v>53</v>
      </c>
      <c r="AJ926" s="113" t="s">
        <v>6</v>
      </c>
      <c r="AK926" s="114" t="s">
        <v>201</v>
      </c>
      <c r="AL926" s="92">
        <f t="shared" si="30"/>
        <v>4</v>
      </c>
      <c r="AM92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6" s="118"/>
      <c r="AO926" s="115" t="str">
        <f t="shared" si="31"/>
        <v>SI</v>
      </c>
      <c r="AP92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26" s="92" t="e" vm="14">
        <f>_xlfn.XLOOKUP(año24[[#This Row],[VALORACION DEL RIESGO RESULTANTE CON CONTROLES (Riesgo residual) - INTERPRETACIÓN DEL RIESGO]], Nivel[Calsificación], Nivel[Imagen])</f>
        <v>#VALUE!</v>
      </c>
    </row>
    <row r="927" spans="2:43" ht="234.6" x14ac:dyDescent="0.2">
      <c r="B927" s="92">
        <v>918</v>
      </c>
      <c r="C927" s="92">
        <v>2024</v>
      </c>
      <c r="D927" s="92" t="s">
        <v>244</v>
      </c>
      <c r="E927" s="109" t="s">
        <v>183</v>
      </c>
      <c r="F927" s="109" t="s">
        <v>819</v>
      </c>
      <c r="G927" s="109" t="s">
        <v>699</v>
      </c>
      <c r="H927" s="92" t="s">
        <v>281</v>
      </c>
      <c r="I927" s="92" t="s">
        <v>65</v>
      </c>
      <c r="J927" s="92" t="e" vm="20">
        <f>_xlfn.XLOOKUP(año24[[#This Row],[PELIGRO -Tipo]], Tabla12[Calsificación], Tabla12[Imagen])</f>
        <v>#VALUE!</v>
      </c>
      <c r="K927" s="92" t="s">
        <v>113</v>
      </c>
      <c r="L927" s="92" t="s">
        <v>128</v>
      </c>
      <c r="M927" s="112" t="s">
        <v>429</v>
      </c>
      <c r="N927" s="112" t="s">
        <v>250</v>
      </c>
      <c r="O927" s="112">
        <v>2</v>
      </c>
      <c r="P927" s="112">
        <v>18</v>
      </c>
      <c r="Q927" s="112">
        <v>2</v>
      </c>
      <c r="R927" s="112">
        <v>1</v>
      </c>
      <c r="S927" s="92" t="s">
        <v>138</v>
      </c>
      <c r="T927" s="92" t="s">
        <v>255</v>
      </c>
      <c r="U927" s="92" t="s">
        <v>282</v>
      </c>
      <c r="V927" s="113" t="s">
        <v>283</v>
      </c>
      <c r="W927" s="113" t="s">
        <v>53</v>
      </c>
      <c r="X927" s="113" t="s">
        <v>6</v>
      </c>
      <c r="Y927" s="114" t="s">
        <v>40</v>
      </c>
      <c r="Z927" s="92">
        <f>INDEX($AS$3:$AV$6,MATCH($W927,$AR$3:$AR$6,FALSE),MATCH($Y927,AS$7:$AV$7,FALSE))</f>
        <v>6</v>
      </c>
      <c r="AA927" s="92" t="s">
        <v>254</v>
      </c>
      <c r="AB927" s="92" t="s">
        <v>255</v>
      </c>
      <c r="AC927" s="92" t="s">
        <v>255</v>
      </c>
      <c r="AD927" s="113" t="s">
        <v>255</v>
      </c>
      <c r="AE927" s="113" t="s">
        <v>284</v>
      </c>
      <c r="AF927" s="113" t="s">
        <v>258</v>
      </c>
      <c r="AG92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927" s="109" t="s">
        <v>259</v>
      </c>
      <c r="AI927" s="113" t="s">
        <v>53</v>
      </c>
      <c r="AJ927" s="113" t="s">
        <v>6</v>
      </c>
      <c r="AK927" s="114" t="s">
        <v>201</v>
      </c>
      <c r="AL927" s="92">
        <f t="shared" si="30"/>
        <v>4</v>
      </c>
      <c r="AM92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7" s="118"/>
      <c r="AO927" s="115" t="str">
        <f t="shared" si="31"/>
        <v>SI</v>
      </c>
      <c r="AP92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27" s="92" t="e" vm="14">
        <f>_xlfn.XLOOKUP(año24[[#This Row],[VALORACION DEL RIESGO RESULTANTE CON CONTROLES (Riesgo residual) - INTERPRETACIÓN DEL RIESGO]], Nivel[Calsificación], Nivel[Imagen])</f>
        <v>#VALUE!</v>
      </c>
    </row>
    <row r="928" spans="2:43" ht="91.8" x14ac:dyDescent="0.2">
      <c r="B928" s="92">
        <v>919</v>
      </c>
      <c r="C928" s="92">
        <v>2024</v>
      </c>
      <c r="D928" s="92" t="s">
        <v>244</v>
      </c>
      <c r="E928" s="109" t="s">
        <v>183</v>
      </c>
      <c r="F928" s="109" t="s">
        <v>819</v>
      </c>
      <c r="G928" s="109" t="s">
        <v>699</v>
      </c>
      <c r="H928" s="92" t="s">
        <v>285</v>
      </c>
      <c r="I928" s="92" t="s">
        <v>65</v>
      </c>
      <c r="J928" s="92" t="e" vm="20">
        <f>_xlfn.XLOOKUP(año24[[#This Row],[PELIGRO -Tipo]], Tabla12[Calsificación], Tabla12[Imagen])</f>
        <v>#VALUE!</v>
      </c>
      <c r="K928" s="92" t="s">
        <v>74</v>
      </c>
      <c r="L928" s="92" t="s">
        <v>129</v>
      </c>
      <c r="M928" s="112" t="s">
        <v>429</v>
      </c>
      <c r="N928" s="112" t="s">
        <v>250</v>
      </c>
      <c r="O928" s="112">
        <v>2</v>
      </c>
      <c r="P928" s="112">
        <v>18</v>
      </c>
      <c r="Q928" s="112">
        <v>2</v>
      </c>
      <c r="R928" s="112">
        <v>1</v>
      </c>
      <c r="S928" s="92" t="s">
        <v>138</v>
      </c>
      <c r="T928" s="92"/>
      <c r="U928" s="92"/>
      <c r="V928" s="113" t="s">
        <v>286</v>
      </c>
      <c r="W928" s="113" t="s">
        <v>53</v>
      </c>
      <c r="X928" s="113" t="s">
        <v>6</v>
      </c>
      <c r="Y928" s="114" t="s">
        <v>40</v>
      </c>
      <c r="Z928" s="92">
        <f>INDEX($AS$3:$AV$6,MATCH($W928,$AR$3:$AR$6,FALSE),MATCH($Y928,AS$7:$AV$7,FALSE))</f>
        <v>6</v>
      </c>
      <c r="AA928" s="92" t="s">
        <v>254</v>
      </c>
      <c r="AB928" s="92" t="s">
        <v>255</v>
      </c>
      <c r="AC928" s="92" t="s">
        <v>255</v>
      </c>
      <c r="AD928" s="113"/>
      <c r="AE928" s="113" t="s">
        <v>287</v>
      </c>
      <c r="AF928" s="113" t="s">
        <v>258</v>
      </c>
      <c r="AG92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28" s="109" t="s">
        <v>259</v>
      </c>
      <c r="AI928" s="113" t="s">
        <v>53</v>
      </c>
      <c r="AJ928" s="113" t="s">
        <v>6</v>
      </c>
      <c r="AK928" s="114" t="s">
        <v>201</v>
      </c>
      <c r="AL928" s="92">
        <f t="shared" si="30"/>
        <v>4</v>
      </c>
      <c r="AM92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8" s="118"/>
      <c r="AO928" s="115" t="str">
        <f t="shared" si="31"/>
        <v>SI</v>
      </c>
      <c r="AP92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28" s="92" t="e" vm="14">
        <f>_xlfn.XLOOKUP(año24[[#This Row],[VALORACION DEL RIESGO RESULTANTE CON CONTROLES (Riesgo residual) - INTERPRETACIÓN DEL RIESGO]], Nivel[Calsificación], Nivel[Imagen])</f>
        <v>#VALUE!</v>
      </c>
    </row>
    <row r="929" spans="2:43" ht="91.8" x14ac:dyDescent="0.2">
      <c r="B929" s="92">
        <v>920</v>
      </c>
      <c r="C929" s="92">
        <v>2024</v>
      </c>
      <c r="D929" s="92" t="s">
        <v>244</v>
      </c>
      <c r="E929" s="109" t="s">
        <v>183</v>
      </c>
      <c r="F929" s="109" t="s">
        <v>819</v>
      </c>
      <c r="G929" s="109" t="s">
        <v>699</v>
      </c>
      <c r="H929" s="92" t="s">
        <v>285</v>
      </c>
      <c r="I929" s="92" t="s">
        <v>65</v>
      </c>
      <c r="J929" s="92" t="e" vm="20">
        <f>_xlfn.XLOOKUP(año24[[#This Row],[PELIGRO -Tipo]], Tabla12[Calsificación], Tabla12[Imagen])</f>
        <v>#VALUE!</v>
      </c>
      <c r="K929" s="92" t="s">
        <v>74</v>
      </c>
      <c r="L929" s="92" t="s">
        <v>129</v>
      </c>
      <c r="M929" s="112" t="s">
        <v>429</v>
      </c>
      <c r="N929" s="112" t="s">
        <v>250</v>
      </c>
      <c r="O929" s="112">
        <v>2</v>
      </c>
      <c r="P929" s="112">
        <v>18</v>
      </c>
      <c r="Q929" s="112">
        <v>2</v>
      </c>
      <c r="R929" s="112">
        <v>1</v>
      </c>
      <c r="S929" s="92" t="s">
        <v>138</v>
      </c>
      <c r="T929" s="92"/>
      <c r="U929" s="92"/>
      <c r="V929" s="113" t="s">
        <v>286</v>
      </c>
      <c r="W929" s="113" t="s">
        <v>53</v>
      </c>
      <c r="X929" s="113" t="s">
        <v>6</v>
      </c>
      <c r="Y929" s="114" t="s">
        <v>40</v>
      </c>
      <c r="Z929" s="92">
        <f>INDEX($AS$3:$AV$6,MATCH($W929,$AR$3:$AR$6,FALSE),MATCH($Y929,AS$7:$AV$7,FALSE))</f>
        <v>6</v>
      </c>
      <c r="AA929" s="92" t="s">
        <v>254</v>
      </c>
      <c r="AB929" s="92" t="s">
        <v>255</v>
      </c>
      <c r="AC929" s="92" t="s">
        <v>255</v>
      </c>
      <c r="AD929" s="113"/>
      <c r="AE929" s="113" t="s">
        <v>287</v>
      </c>
      <c r="AF929" s="113" t="s">
        <v>258</v>
      </c>
      <c r="AG92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29" s="109" t="s">
        <v>259</v>
      </c>
      <c r="AI929" s="113" t="s">
        <v>53</v>
      </c>
      <c r="AJ929" s="113" t="s">
        <v>6</v>
      </c>
      <c r="AK929" s="114" t="s">
        <v>201</v>
      </c>
      <c r="AL929" s="92">
        <f t="shared" si="30"/>
        <v>4</v>
      </c>
      <c r="AM92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29" s="118"/>
      <c r="AO929" s="115" t="str">
        <f t="shared" si="31"/>
        <v>SI</v>
      </c>
      <c r="AP92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29" s="92" t="e" vm="14">
        <f>_xlfn.XLOOKUP(año24[[#This Row],[VALORACION DEL RIESGO RESULTANTE CON CONTROLES (Riesgo residual) - INTERPRETACIÓN DEL RIESGO]], Nivel[Calsificación], Nivel[Imagen])</f>
        <v>#VALUE!</v>
      </c>
    </row>
    <row r="930" spans="2:43" ht="91.8" x14ac:dyDescent="0.2">
      <c r="B930" s="92">
        <v>921</v>
      </c>
      <c r="C930" s="92">
        <v>2024</v>
      </c>
      <c r="D930" s="92" t="s">
        <v>244</v>
      </c>
      <c r="E930" s="109" t="s">
        <v>183</v>
      </c>
      <c r="F930" s="109" t="s">
        <v>819</v>
      </c>
      <c r="G930" s="109" t="s">
        <v>699</v>
      </c>
      <c r="H930" s="92" t="s">
        <v>285</v>
      </c>
      <c r="I930" s="92" t="s">
        <v>65</v>
      </c>
      <c r="J930" s="92" t="e" vm="20">
        <f>_xlfn.XLOOKUP(año24[[#This Row],[PELIGRO -Tipo]], Tabla12[Calsificación], Tabla12[Imagen])</f>
        <v>#VALUE!</v>
      </c>
      <c r="K930" s="92" t="s">
        <v>74</v>
      </c>
      <c r="L930" s="92" t="s">
        <v>129</v>
      </c>
      <c r="M930" s="112" t="s">
        <v>429</v>
      </c>
      <c r="N930" s="112" t="s">
        <v>250</v>
      </c>
      <c r="O930" s="112">
        <v>2</v>
      </c>
      <c r="P930" s="112">
        <v>18</v>
      </c>
      <c r="Q930" s="112">
        <v>2</v>
      </c>
      <c r="R930" s="112">
        <v>1</v>
      </c>
      <c r="S930" s="92" t="s">
        <v>138</v>
      </c>
      <c r="T930" s="92"/>
      <c r="U930" s="92"/>
      <c r="V930" s="113" t="s">
        <v>286</v>
      </c>
      <c r="W930" s="113" t="s">
        <v>53</v>
      </c>
      <c r="X930" s="113" t="s">
        <v>6</v>
      </c>
      <c r="Y930" s="114" t="s">
        <v>40</v>
      </c>
      <c r="Z930" s="92">
        <f>INDEX($AS$3:$AV$6,MATCH($W930,$AR$3:$AR$6,FALSE),MATCH($Y930,AS$7:$AV$7,FALSE))</f>
        <v>6</v>
      </c>
      <c r="AA930" s="92" t="s">
        <v>254</v>
      </c>
      <c r="AB930" s="92" t="s">
        <v>255</v>
      </c>
      <c r="AC930" s="92" t="s">
        <v>255</v>
      </c>
      <c r="AD930" s="113"/>
      <c r="AE930" s="113" t="s">
        <v>287</v>
      </c>
      <c r="AF930" s="113" t="s">
        <v>258</v>
      </c>
      <c r="AG93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30" s="109" t="s">
        <v>259</v>
      </c>
      <c r="AI930" s="113" t="s">
        <v>53</v>
      </c>
      <c r="AJ930" s="113" t="s">
        <v>6</v>
      </c>
      <c r="AK930" s="114" t="s">
        <v>201</v>
      </c>
      <c r="AL930" s="92">
        <f t="shared" si="30"/>
        <v>4</v>
      </c>
      <c r="AM93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0" s="118"/>
      <c r="AO930" s="115" t="str">
        <f t="shared" si="31"/>
        <v>SI</v>
      </c>
      <c r="AP93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30" s="92" t="e" vm="14">
        <f>_xlfn.XLOOKUP(año24[[#This Row],[VALORACION DEL RIESGO RESULTANTE CON CONTROLES (Riesgo residual) - INTERPRETACIÓN DEL RIESGO]], Nivel[Calsificación], Nivel[Imagen])</f>
        <v>#VALUE!</v>
      </c>
    </row>
    <row r="931" spans="2:43" ht="204" x14ac:dyDescent="0.2">
      <c r="B931" s="92">
        <v>922</v>
      </c>
      <c r="C931" s="92">
        <v>2024</v>
      </c>
      <c r="D931" s="92" t="s">
        <v>244</v>
      </c>
      <c r="E931" s="109" t="s">
        <v>183</v>
      </c>
      <c r="F931" s="109" t="s">
        <v>819</v>
      </c>
      <c r="G931" s="109" t="s">
        <v>699</v>
      </c>
      <c r="H931" s="92" t="s">
        <v>669</v>
      </c>
      <c r="I931" s="92" t="s">
        <v>65</v>
      </c>
      <c r="J931" s="92" t="e" vm="20">
        <f>_xlfn.XLOOKUP(año24[[#This Row],[PELIGRO -Tipo]], Tabla12[Calsificación], Tabla12[Imagen])</f>
        <v>#VALUE!</v>
      </c>
      <c r="K931" s="92" t="s">
        <v>82</v>
      </c>
      <c r="L931" s="92" t="s">
        <v>129</v>
      </c>
      <c r="M931" s="112" t="s">
        <v>429</v>
      </c>
      <c r="N931" s="112" t="s">
        <v>250</v>
      </c>
      <c r="O931" s="112">
        <v>2</v>
      </c>
      <c r="P931" s="112">
        <v>18</v>
      </c>
      <c r="Q931" s="112">
        <v>2</v>
      </c>
      <c r="R931" s="112">
        <v>1</v>
      </c>
      <c r="S931" s="92" t="s">
        <v>138</v>
      </c>
      <c r="T931" s="92" t="s">
        <v>255</v>
      </c>
      <c r="U931" s="92" t="s">
        <v>255</v>
      </c>
      <c r="V931" s="113" t="s">
        <v>638</v>
      </c>
      <c r="W931" s="113" t="s">
        <v>53</v>
      </c>
      <c r="X931" s="113" t="s">
        <v>6</v>
      </c>
      <c r="Y931" s="114" t="s">
        <v>40</v>
      </c>
      <c r="Z931" s="92">
        <f>INDEX($AS$3:$AV$6,MATCH($W931,$AR$3:$AR$6,FALSE),MATCH($Y931,AS$7:$AV$7,FALSE))</f>
        <v>6</v>
      </c>
      <c r="AA931" s="92" t="s">
        <v>254</v>
      </c>
      <c r="AB931" s="92" t="s">
        <v>255</v>
      </c>
      <c r="AC931" s="92" t="s">
        <v>255</v>
      </c>
      <c r="AD931" s="113" t="s">
        <v>255</v>
      </c>
      <c r="AE931" s="113" t="s">
        <v>639</v>
      </c>
      <c r="AF931" s="113" t="s">
        <v>258</v>
      </c>
      <c r="AG93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ComportamientoControles de EPP; Ver matriz de EPP
</v>
      </c>
      <c r="AH931" s="109" t="s">
        <v>259</v>
      </c>
      <c r="AI931" s="113" t="s">
        <v>54</v>
      </c>
      <c r="AJ931" s="113" t="s">
        <v>6</v>
      </c>
      <c r="AK931" s="114" t="s">
        <v>201</v>
      </c>
      <c r="AL931" s="92">
        <f t="shared" si="30"/>
        <v>2</v>
      </c>
      <c r="AM93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31" s="118"/>
      <c r="AO931" s="115" t="str">
        <f t="shared" si="31"/>
        <v>SI</v>
      </c>
      <c r="AP93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31" s="92" t="e" vm="16">
        <f>_xlfn.XLOOKUP(año24[[#This Row],[VALORACION DEL RIESGO RESULTANTE CON CONTROLES (Riesgo residual) - INTERPRETACIÓN DEL RIESGO]], Nivel[Calsificación], Nivel[Imagen])</f>
        <v>#VALUE!</v>
      </c>
    </row>
    <row r="932" spans="2:43" ht="81.599999999999994" x14ac:dyDescent="0.2">
      <c r="B932" s="92">
        <v>923</v>
      </c>
      <c r="C932" s="92">
        <v>2024</v>
      </c>
      <c r="D932" s="92" t="s">
        <v>244</v>
      </c>
      <c r="E932" s="109" t="s">
        <v>183</v>
      </c>
      <c r="F932" s="109" t="s">
        <v>833</v>
      </c>
      <c r="G932" s="109" t="s">
        <v>834</v>
      </c>
      <c r="H932" s="92" t="s">
        <v>574</v>
      </c>
      <c r="I932" s="92" t="s">
        <v>66</v>
      </c>
      <c r="J932" s="92" t="e" vm="19">
        <f>_xlfn.XLOOKUP(año24[[#This Row],[PELIGRO -Tipo]], Tabla12[Calsificación], Tabla12[Imagen])</f>
        <v>#VALUE!</v>
      </c>
      <c r="K932" s="92" t="s">
        <v>75</v>
      </c>
      <c r="L932" s="92" t="s">
        <v>129</v>
      </c>
      <c r="M932" s="112" t="s">
        <v>429</v>
      </c>
      <c r="N932" s="112" t="s">
        <v>261</v>
      </c>
      <c r="O932" s="112">
        <v>2</v>
      </c>
      <c r="P932" s="112">
        <v>84</v>
      </c>
      <c r="Q932" s="112">
        <v>2</v>
      </c>
      <c r="R932" s="112">
        <v>8</v>
      </c>
      <c r="S932" s="92" t="s">
        <v>138</v>
      </c>
      <c r="T932" s="92" t="s">
        <v>343</v>
      </c>
      <c r="U932" s="92" t="s">
        <v>344</v>
      </c>
      <c r="V932" s="113" t="s">
        <v>345</v>
      </c>
      <c r="W932" s="113" t="s">
        <v>52</v>
      </c>
      <c r="X932" s="113" t="s">
        <v>6</v>
      </c>
      <c r="Y932" s="114" t="s">
        <v>201</v>
      </c>
      <c r="Z932" s="92">
        <f>INDEX($AS$3:$AV$6,MATCH($W932,$AR$3:$AR$6,FALSE),MATCH($Y932,AS$7:$AV$7,FALSE))</f>
        <v>6</v>
      </c>
      <c r="AA932" s="92" t="s">
        <v>254</v>
      </c>
      <c r="AB932" s="92"/>
      <c r="AC932" s="92"/>
      <c r="AD932" s="113" t="s">
        <v>346</v>
      </c>
      <c r="AE932" s="113" t="s">
        <v>347</v>
      </c>
      <c r="AF932" s="113" t="s">
        <v>258</v>
      </c>
      <c r="AG93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932" s="109" t="s">
        <v>259</v>
      </c>
      <c r="AI932" s="113" t="s">
        <v>53</v>
      </c>
      <c r="AJ932" s="113" t="s">
        <v>6</v>
      </c>
      <c r="AK932" s="114" t="s">
        <v>201</v>
      </c>
      <c r="AL932" s="92">
        <f t="shared" si="30"/>
        <v>4</v>
      </c>
      <c r="AM93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2" s="118"/>
      <c r="AO932" s="115" t="str">
        <f t="shared" si="31"/>
        <v>SI</v>
      </c>
      <c r="AP93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32" s="92" t="e" vm="14">
        <f>_xlfn.XLOOKUP(año24[[#This Row],[VALORACION DEL RIESGO RESULTANTE CON CONTROLES (Riesgo residual) - INTERPRETACIÓN DEL RIESGO]], Nivel[Calsificación], Nivel[Imagen])</f>
        <v>#VALUE!</v>
      </c>
    </row>
    <row r="933" spans="2:43" ht="102" x14ac:dyDescent="0.2">
      <c r="B933" s="92">
        <v>924</v>
      </c>
      <c r="C933" s="92">
        <v>2024</v>
      </c>
      <c r="D933" s="92" t="s">
        <v>244</v>
      </c>
      <c r="E933" s="109" t="s">
        <v>183</v>
      </c>
      <c r="F933" s="109" t="s">
        <v>833</v>
      </c>
      <c r="G933" s="109" t="s">
        <v>834</v>
      </c>
      <c r="H933" s="92" t="s">
        <v>575</v>
      </c>
      <c r="I933" s="92" t="s">
        <v>67</v>
      </c>
      <c r="J933" s="92" t="e" vm="18">
        <f>_xlfn.XLOOKUP(año24[[#This Row],[PELIGRO -Tipo]], Tabla12[Calsificación], Tabla12[Imagen])</f>
        <v>#VALUE!</v>
      </c>
      <c r="K933" s="92" t="s">
        <v>108</v>
      </c>
      <c r="L933" s="92" t="s">
        <v>130</v>
      </c>
      <c r="M933" s="112" t="s">
        <v>429</v>
      </c>
      <c r="N933" s="112" t="s">
        <v>261</v>
      </c>
      <c r="O933" s="112">
        <v>2</v>
      </c>
      <c r="P933" s="112">
        <v>84</v>
      </c>
      <c r="Q933" s="112">
        <v>2</v>
      </c>
      <c r="R933" s="112">
        <v>8</v>
      </c>
      <c r="S933" s="92" t="s">
        <v>138</v>
      </c>
      <c r="T933" s="92" t="s">
        <v>273</v>
      </c>
      <c r="U933" s="92" t="s">
        <v>274</v>
      </c>
      <c r="V933" s="113" t="s">
        <v>275</v>
      </c>
      <c r="W933" s="113" t="s">
        <v>53</v>
      </c>
      <c r="X933" s="113" t="s">
        <v>6</v>
      </c>
      <c r="Y933" s="114" t="s">
        <v>40</v>
      </c>
      <c r="Z933" s="92">
        <f>INDEX($AS$3:$AV$6,MATCH($W933,$AR$3:$AR$6,FALSE),MATCH($Y933,AS$7:$AV$7,FALSE))</f>
        <v>6</v>
      </c>
      <c r="AA933" s="92" t="s">
        <v>254</v>
      </c>
      <c r="AB933" s="92" t="s">
        <v>255</v>
      </c>
      <c r="AC933" s="92" t="s">
        <v>255</v>
      </c>
      <c r="AD933" s="113" t="s">
        <v>255</v>
      </c>
      <c r="AE933" s="113" t="s">
        <v>276</v>
      </c>
      <c r="AF933" s="113" t="s">
        <v>258</v>
      </c>
      <c r="AG93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33" s="109" t="s">
        <v>259</v>
      </c>
      <c r="AI933" s="113" t="s">
        <v>53</v>
      </c>
      <c r="AJ933" s="113" t="s">
        <v>6</v>
      </c>
      <c r="AK933" s="114" t="s">
        <v>201</v>
      </c>
      <c r="AL933" s="92">
        <f t="shared" si="30"/>
        <v>4</v>
      </c>
      <c r="AM93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3" s="118"/>
      <c r="AO933" s="115" t="str">
        <f t="shared" si="31"/>
        <v>SI</v>
      </c>
      <c r="AP93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33" s="92" t="e" vm="14">
        <f>_xlfn.XLOOKUP(año24[[#This Row],[VALORACION DEL RIESGO RESULTANTE CON CONTROLES (Riesgo residual) - INTERPRETACIÓN DEL RIESGO]], Nivel[Calsificación], Nivel[Imagen])</f>
        <v>#VALUE!</v>
      </c>
    </row>
    <row r="934" spans="2:43" ht="102" x14ac:dyDescent="0.2">
      <c r="B934" s="92">
        <v>925</v>
      </c>
      <c r="C934" s="92">
        <v>2024</v>
      </c>
      <c r="D934" s="92" t="s">
        <v>244</v>
      </c>
      <c r="E934" s="109" t="s">
        <v>183</v>
      </c>
      <c r="F934" s="109" t="s">
        <v>833</v>
      </c>
      <c r="G934" s="109" t="s">
        <v>834</v>
      </c>
      <c r="H934" s="92" t="s">
        <v>272</v>
      </c>
      <c r="I934" s="92" t="s">
        <v>67</v>
      </c>
      <c r="J934" s="92" t="e" vm="18">
        <f>_xlfn.XLOOKUP(año24[[#This Row],[PELIGRO -Tipo]], Tabla12[Calsificación], Tabla12[Imagen])</f>
        <v>#VALUE!</v>
      </c>
      <c r="K934" s="92" t="s">
        <v>100</v>
      </c>
      <c r="L934" s="92" t="s">
        <v>130</v>
      </c>
      <c r="M934" s="112" t="s">
        <v>429</v>
      </c>
      <c r="N934" s="112" t="s">
        <v>250</v>
      </c>
      <c r="O934" s="112">
        <v>2</v>
      </c>
      <c r="P934" s="112">
        <v>84</v>
      </c>
      <c r="Q934" s="112">
        <v>2</v>
      </c>
      <c r="R934" s="112">
        <v>8</v>
      </c>
      <c r="S934" s="92" t="s">
        <v>138</v>
      </c>
      <c r="T934" s="92" t="s">
        <v>273</v>
      </c>
      <c r="U934" s="92" t="s">
        <v>274</v>
      </c>
      <c r="V934" s="113" t="s">
        <v>275</v>
      </c>
      <c r="W934" s="113" t="s">
        <v>53</v>
      </c>
      <c r="X934" s="113" t="s">
        <v>6</v>
      </c>
      <c r="Y934" s="114" t="s">
        <v>40</v>
      </c>
      <c r="Z934" s="92">
        <f>INDEX($AS$3:$AV$6,MATCH($W934,$AR$3:$AR$6,FALSE),MATCH($Y934,AS$7:$AV$7,FALSE))</f>
        <v>6</v>
      </c>
      <c r="AA934" s="92" t="s">
        <v>254</v>
      </c>
      <c r="AB934" s="92" t="s">
        <v>255</v>
      </c>
      <c r="AC934" s="92" t="s">
        <v>255</v>
      </c>
      <c r="AD934" s="113" t="s">
        <v>255</v>
      </c>
      <c r="AE934" s="113" t="s">
        <v>276</v>
      </c>
      <c r="AF934" s="113" t="s">
        <v>258</v>
      </c>
      <c r="AG93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34" s="109" t="s">
        <v>259</v>
      </c>
      <c r="AI934" s="113" t="s">
        <v>53</v>
      </c>
      <c r="AJ934" s="113" t="s">
        <v>6</v>
      </c>
      <c r="AK934" s="114" t="s">
        <v>201</v>
      </c>
      <c r="AL934" s="92">
        <f t="shared" si="30"/>
        <v>4</v>
      </c>
      <c r="AM93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4" s="118"/>
      <c r="AO934" s="115" t="str">
        <f t="shared" si="31"/>
        <v>SI</v>
      </c>
      <c r="AP93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34" s="92" t="e" vm="14">
        <f>_xlfn.XLOOKUP(año24[[#This Row],[VALORACION DEL RIESGO RESULTANTE CON CONTROLES (Riesgo residual) - INTERPRETACIÓN DEL RIESGO]], Nivel[Calsificación], Nivel[Imagen])</f>
        <v>#VALUE!</v>
      </c>
    </row>
    <row r="935" spans="2:43" ht="132.6" x14ac:dyDescent="0.2">
      <c r="B935" s="92">
        <v>926</v>
      </c>
      <c r="C935" s="92">
        <v>2024</v>
      </c>
      <c r="D935" s="92" t="s">
        <v>244</v>
      </c>
      <c r="E935" s="109" t="s">
        <v>183</v>
      </c>
      <c r="F935" s="109" t="s">
        <v>833</v>
      </c>
      <c r="G935" s="109" t="s">
        <v>834</v>
      </c>
      <c r="H935" s="92" t="s">
        <v>288</v>
      </c>
      <c r="I935" s="92" t="s">
        <v>70</v>
      </c>
      <c r="J935" s="92" t="e" vm="13">
        <f>_xlfn.XLOOKUP(año24[[#This Row],[PELIGRO -Tipo]], Tabla12[Calsificación], Tabla12[Imagen])</f>
        <v>#VALUE!</v>
      </c>
      <c r="K935" s="92" t="s">
        <v>103</v>
      </c>
      <c r="L935" s="92" t="s">
        <v>128</v>
      </c>
      <c r="M935" s="112" t="s">
        <v>429</v>
      </c>
      <c r="N935" s="112" t="s">
        <v>250</v>
      </c>
      <c r="O935" s="112">
        <v>2</v>
      </c>
      <c r="P935" s="112">
        <v>84</v>
      </c>
      <c r="Q935" s="112">
        <v>2</v>
      </c>
      <c r="R935" s="112">
        <v>8</v>
      </c>
      <c r="S935" s="92" t="s">
        <v>138</v>
      </c>
      <c r="T935" s="92" t="s">
        <v>289</v>
      </c>
      <c r="U935" s="92" t="s">
        <v>290</v>
      </c>
      <c r="V935" s="113" t="s">
        <v>291</v>
      </c>
      <c r="W935" s="113" t="s">
        <v>51</v>
      </c>
      <c r="X935" s="113" t="s">
        <v>6</v>
      </c>
      <c r="Y935" s="114" t="s">
        <v>201</v>
      </c>
      <c r="Z935" s="92">
        <f>INDEX($AS$3:$AV$6,MATCH($W935,$AR$3:$AR$6,FALSE),MATCH($Y935,AS$7:$AV$7,FALSE))</f>
        <v>8</v>
      </c>
      <c r="AA935" s="92" t="s">
        <v>254</v>
      </c>
      <c r="AB935" s="92" t="s">
        <v>255</v>
      </c>
      <c r="AC935" s="92" t="s">
        <v>255</v>
      </c>
      <c r="AD935" s="113" t="s">
        <v>255</v>
      </c>
      <c r="AE935" s="113" t="s">
        <v>292</v>
      </c>
      <c r="AF935" s="113" t="s">
        <v>258</v>
      </c>
      <c r="AG93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935" s="109" t="s">
        <v>259</v>
      </c>
      <c r="AI935" s="113" t="s">
        <v>51</v>
      </c>
      <c r="AJ935" s="113" t="s">
        <v>6</v>
      </c>
      <c r="AK935" s="114" t="s">
        <v>46</v>
      </c>
      <c r="AL935" s="92">
        <f t="shared" si="30"/>
        <v>4</v>
      </c>
      <c r="AM93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5" s="118"/>
      <c r="AO935" s="115" t="str">
        <f t="shared" si="31"/>
        <v>SI</v>
      </c>
      <c r="AP93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35" s="92" t="e" vm="14">
        <f>_xlfn.XLOOKUP(año24[[#This Row],[VALORACION DEL RIESGO RESULTANTE CON CONTROLES (Riesgo residual) - INTERPRETACIÓN DEL RIESGO]], Nivel[Calsificación], Nivel[Imagen])</f>
        <v>#VALUE!</v>
      </c>
    </row>
    <row r="936" spans="2:43" ht="112.2" x14ac:dyDescent="0.2">
      <c r="B936" s="92">
        <v>927</v>
      </c>
      <c r="C936" s="92">
        <v>2024</v>
      </c>
      <c r="D936" s="92" t="s">
        <v>244</v>
      </c>
      <c r="E936" s="109" t="s">
        <v>183</v>
      </c>
      <c r="F936" s="109" t="s">
        <v>833</v>
      </c>
      <c r="G936" s="109" t="s">
        <v>834</v>
      </c>
      <c r="H936" s="92" t="s">
        <v>248</v>
      </c>
      <c r="I936" s="92" t="s">
        <v>70</v>
      </c>
      <c r="J936" s="92" t="e" vm="13">
        <f>_xlfn.XLOOKUP(año24[[#This Row],[PELIGRO -Tipo]], Tabla12[Calsificación], Tabla12[Imagen])</f>
        <v>#VALUE!</v>
      </c>
      <c r="K936" s="92" t="s">
        <v>110</v>
      </c>
      <c r="L936" s="92" t="s">
        <v>128</v>
      </c>
      <c r="M936" s="112" t="s">
        <v>429</v>
      </c>
      <c r="N936" s="112" t="s">
        <v>261</v>
      </c>
      <c r="O936" s="112">
        <v>2</v>
      </c>
      <c r="P936" s="112">
        <v>84</v>
      </c>
      <c r="Q936" s="112">
        <v>2</v>
      </c>
      <c r="R936" s="112">
        <v>8</v>
      </c>
      <c r="S936" s="92" t="s">
        <v>138</v>
      </c>
      <c r="T936" s="92" t="s">
        <v>251</v>
      </c>
      <c r="U936" s="92" t="s">
        <v>252</v>
      </c>
      <c r="V936" s="113" t="s">
        <v>253</v>
      </c>
      <c r="W936" s="113" t="s">
        <v>52</v>
      </c>
      <c r="X936" s="113" t="s">
        <v>6</v>
      </c>
      <c r="Y936" s="114" t="s">
        <v>40</v>
      </c>
      <c r="Z936" s="92">
        <f>INDEX($AS$3:$AV$6,MATCH($W936,$AR$3:$AR$6,FALSE),MATCH($Y936,AS$7:$AV$7,FALSE))</f>
        <v>9</v>
      </c>
      <c r="AA936" s="92" t="s">
        <v>254</v>
      </c>
      <c r="AB936" s="92" t="s">
        <v>255</v>
      </c>
      <c r="AC936" s="92" t="s">
        <v>255</v>
      </c>
      <c r="AD936" s="113" t="s">
        <v>256</v>
      </c>
      <c r="AE936" s="113" t="s">
        <v>257</v>
      </c>
      <c r="AF936" s="113" t="s">
        <v>258</v>
      </c>
      <c r="AG93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936" s="109" t="s">
        <v>259</v>
      </c>
      <c r="AI936" s="113" t="s">
        <v>53</v>
      </c>
      <c r="AJ936" s="113" t="s">
        <v>6</v>
      </c>
      <c r="AK936" s="114" t="s">
        <v>201</v>
      </c>
      <c r="AL936" s="92">
        <f t="shared" si="30"/>
        <v>4</v>
      </c>
      <c r="AM93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6" s="118"/>
      <c r="AO936" s="115" t="str">
        <f t="shared" si="31"/>
        <v>SI</v>
      </c>
      <c r="AP93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36" s="92" t="e" vm="14">
        <f>_xlfn.XLOOKUP(año24[[#This Row],[VALORACION DEL RIESGO RESULTANTE CON CONTROLES (Riesgo residual) - INTERPRETACIÓN DEL RIESGO]], Nivel[Calsificación], Nivel[Imagen])</f>
        <v>#VALUE!</v>
      </c>
    </row>
    <row r="937" spans="2:43" ht="81.599999999999994" x14ac:dyDescent="0.2">
      <c r="B937" s="92">
        <v>928</v>
      </c>
      <c r="C937" s="92">
        <v>2024</v>
      </c>
      <c r="D937" s="92" t="s">
        <v>244</v>
      </c>
      <c r="E937" s="109" t="s">
        <v>183</v>
      </c>
      <c r="F937" s="109" t="s">
        <v>833</v>
      </c>
      <c r="G937" s="109" t="s">
        <v>834</v>
      </c>
      <c r="H937" s="92" t="s">
        <v>277</v>
      </c>
      <c r="I937" s="92" t="s">
        <v>68</v>
      </c>
      <c r="J937" s="92" t="e" vm="17">
        <f>_xlfn.XLOOKUP(año24[[#This Row],[PELIGRO -Tipo]], Tabla12[Calsificación], Tabla12[Imagen])</f>
        <v>#VALUE!</v>
      </c>
      <c r="K937" s="92" t="s">
        <v>85</v>
      </c>
      <c r="L937" s="92" t="s">
        <v>129</v>
      </c>
      <c r="M937" s="112" t="s">
        <v>429</v>
      </c>
      <c r="N937" s="112" t="s">
        <v>261</v>
      </c>
      <c r="O937" s="112">
        <v>2</v>
      </c>
      <c r="P937" s="112">
        <v>84</v>
      </c>
      <c r="Q937" s="112">
        <v>2</v>
      </c>
      <c r="R937" s="112">
        <v>8</v>
      </c>
      <c r="S937" s="92" t="s">
        <v>138</v>
      </c>
      <c r="T937" s="92" t="s">
        <v>267</v>
      </c>
      <c r="U937" s="92" t="s">
        <v>268</v>
      </c>
      <c r="V937" s="113" t="s">
        <v>269</v>
      </c>
      <c r="W937" s="113" t="s">
        <v>53</v>
      </c>
      <c r="X937" s="113" t="s">
        <v>6</v>
      </c>
      <c r="Y937" s="114" t="s">
        <v>201</v>
      </c>
      <c r="Z937" s="92">
        <f>INDEX($AS$3:$AV$6,MATCH($W937,$AR$3:$AR$6,FALSE),MATCH($Y937,AS$7:$AV$7,FALSE))</f>
        <v>4</v>
      </c>
      <c r="AA937" s="92" t="s">
        <v>254</v>
      </c>
      <c r="AB937" s="92" t="s">
        <v>255</v>
      </c>
      <c r="AC937" s="92" t="s">
        <v>255</v>
      </c>
      <c r="AD937" s="113" t="s">
        <v>255</v>
      </c>
      <c r="AE937" s="113" t="s">
        <v>270</v>
      </c>
      <c r="AF937" s="113" t="s">
        <v>255</v>
      </c>
      <c r="AG93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37" s="109" t="s">
        <v>259</v>
      </c>
      <c r="AI937" s="113" t="s">
        <v>54</v>
      </c>
      <c r="AJ937" s="113" t="s">
        <v>6</v>
      </c>
      <c r="AK937" s="114" t="s">
        <v>201</v>
      </c>
      <c r="AL937" s="92">
        <f t="shared" si="30"/>
        <v>2</v>
      </c>
      <c r="AM93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37" s="118"/>
      <c r="AO937" s="115" t="str">
        <f t="shared" si="31"/>
        <v>SI</v>
      </c>
      <c r="AP937"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37" s="92" t="e" vm="16">
        <f>_xlfn.XLOOKUP(año24[[#This Row],[VALORACION DEL RIESGO RESULTANTE CON CONTROLES (Riesgo residual) - INTERPRETACIÓN DEL RIESGO]], Nivel[Calsificación], Nivel[Imagen])</f>
        <v>#VALUE!</v>
      </c>
    </row>
    <row r="938" spans="2:43" ht="91.8" x14ac:dyDescent="0.2">
      <c r="B938" s="92">
        <v>929</v>
      </c>
      <c r="C938" s="92">
        <v>2024</v>
      </c>
      <c r="D938" s="92" t="s">
        <v>244</v>
      </c>
      <c r="E938" s="109" t="s">
        <v>183</v>
      </c>
      <c r="F938" s="109" t="s">
        <v>833</v>
      </c>
      <c r="G938" s="109" t="s">
        <v>834</v>
      </c>
      <c r="H938" s="92" t="s">
        <v>285</v>
      </c>
      <c r="I938" s="92" t="s">
        <v>65</v>
      </c>
      <c r="J938" s="92" t="e" vm="20">
        <f>_xlfn.XLOOKUP(año24[[#This Row],[PELIGRO -Tipo]], Tabla12[Calsificación], Tabla12[Imagen])</f>
        <v>#VALUE!</v>
      </c>
      <c r="K938" s="92" t="s">
        <v>74</v>
      </c>
      <c r="L938" s="92" t="s">
        <v>129</v>
      </c>
      <c r="M938" s="112" t="s">
        <v>429</v>
      </c>
      <c r="N938" s="112" t="s">
        <v>250</v>
      </c>
      <c r="O938" s="112">
        <v>2</v>
      </c>
      <c r="P938" s="112">
        <v>84</v>
      </c>
      <c r="Q938" s="112">
        <v>2</v>
      </c>
      <c r="R938" s="112">
        <v>8</v>
      </c>
      <c r="S938" s="92" t="s">
        <v>138</v>
      </c>
      <c r="T938" s="92"/>
      <c r="U938" s="92"/>
      <c r="V938" s="113" t="s">
        <v>286</v>
      </c>
      <c r="W938" s="113" t="s">
        <v>53</v>
      </c>
      <c r="X938" s="113" t="s">
        <v>6</v>
      </c>
      <c r="Y938" s="114" t="s">
        <v>40</v>
      </c>
      <c r="Z938" s="92">
        <f>INDEX($AS$3:$AV$6,MATCH($W938,$AR$3:$AR$6,FALSE),MATCH($Y938,AS$7:$AV$7,FALSE))</f>
        <v>6</v>
      </c>
      <c r="AA938" s="92" t="s">
        <v>254</v>
      </c>
      <c r="AB938" s="92" t="s">
        <v>255</v>
      </c>
      <c r="AC938" s="92" t="s">
        <v>255</v>
      </c>
      <c r="AD938" s="113"/>
      <c r="AE938" s="113" t="s">
        <v>287</v>
      </c>
      <c r="AF938" s="113" t="s">
        <v>258</v>
      </c>
      <c r="AG93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38" s="109" t="s">
        <v>259</v>
      </c>
      <c r="AI938" s="113" t="s">
        <v>53</v>
      </c>
      <c r="AJ938" s="113" t="s">
        <v>6</v>
      </c>
      <c r="AK938" s="114" t="s">
        <v>201</v>
      </c>
      <c r="AL938" s="92">
        <f t="shared" si="30"/>
        <v>4</v>
      </c>
      <c r="AM93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8" s="118"/>
      <c r="AO938" s="115" t="str">
        <f t="shared" si="31"/>
        <v>SI</v>
      </c>
      <c r="AP93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38" s="92" t="e" vm="14">
        <f>_xlfn.XLOOKUP(año24[[#This Row],[VALORACION DEL RIESGO RESULTANTE CON CONTROLES (Riesgo residual) - INTERPRETACIÓN DEL RIESGO]], Nivel[Calsificación], Nivel[Imagen])</f>
        <v>#VALUE!</v>
      </c>
    </row>
    <row r="939" spans="2:43" ht="91.8" x14ac:dyDescent="0.2">
      <c r="B939" s="92">
        <v>930</v>
      </c>
      <c r="C939" s="92">
        <v>2024</v>
      </c>
      <c r="D939" s="92" t="s">
        <v>244</v>
      </c>
      <c r="E939" s="109" t="s">
        <v>183</v>
      </c>
      <c r="F939" s="109" t="s">
        <v>833</v>
      </c>
      <c r="G939" s="109" t="s">
        <v>834</v>
      </c>
      <c r="H939" s="92" t="s">
        <v>285</v>
      </c>
      <c r="I939" s="92" t="s">
        <v>65</v>
      </c>
      <c r="J939" s="92" t="e" vm="20">
        <f>_xlfn.XLOOKUP(año24[[#This Row],[PELIGRO -Tipo]], Tabla12[Calsificación], Tabla12[Imagen])</f>
        <v>#VALUE!</v>
      </c>
      <c r="K939" s="92" t="s">
        <v>74</v>
      </c>
      <c r="L939" s="92" t="s">
        <v>129</v>
      </c>
      <c r="M939" s="112" t="s">
        <v>429</v>
      </c>
      <c r="N939" s="112" t="s">
        <v>250</v>
      </c>
      <c r="O939" s="112">
        <v>2</v>
      </c>
      <c r="P939" s="112">
        <v>84</v>
      </c>
      <c r="Q939" s="112">
        <v>2</v>
      </c>
      <c r="R939" s="112">
        <v>8</v>
      </c>
      <c r="S939" s="92" t="s">
        <v>138</v>
      </c>
      <c r="T939" s="92"/>
      <c r="U939" s="92"/>
      <c r="V939" s="113" t="s">
        <v>286</v>
      </c>
      <c r="W939" s="113" t="s">
        <v>53</v>
      </c>
      <c r="X939" s="113" t="s">
        <v>6</v>
      </c>
      <c r="Y939" s="114" t="s">
        <v>40</v>
      </c>
      <c r="Z939" s="92">
        <f>INDEX($AS$3:$AV$6,MATCH($W939,$AR$3:$AR$6,FALSE),MATCH($Y939,AS$7:$AV$7,FALSE))</f>
        <v>6</v>
      </c>
      <c r="AA939" s="92" t="s">
        <v>254</v>
      </c>
      <c r="AB939" s="92" t="s">
        <v>255</v>
      </c>
      <c r="AC939" s="92" t="s">
        <v>255</v>
      </c>
      <c r="AD939" s="113"/>
      <c r="AE939" s="113" t="s">
        <v>287</v>
      </c>
      <c r="AF939" s="113" t="s">
        <v>258</v>
      </c>
      <c r="AG93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39" s="109" t="s">
        <v>259</v>
      </c>
      <c r="AI939" s="113" t="s">
        <v>53</v>
      </c>
      <c r="AJ939" s="113" t="s">
        <v>6</v>
      </c>
      <c r="AK939" s="114" t="s">
        <v>201</v>
      </c>
      <c r="AL939" s="92">
        <f t="shared" si="30"/>
        <v>4</v>
      </c>
      <c r="AM93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39" s="118"/>
      <c r="AO939" s="115" t="str">
        <f t="shared" si="31"/>
        <v>SI</v>
      </c>
      <c r="AP93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39" s="92" t="e" vm="14">
        <f>_xlfn.XLOOKUP(año24[[#This Row],[VALORACION DEL RIESGO RESULTANTE CON CONTROLES (Riesgo residual) - INTERPRETACIÓN DEL RIESGO]], Nivel[Calsificación], Nivel[Imagen])</f>
        <v>#VALUE!</v>
      </c>
    </row>
    <row r="940" spans="2:43" ht="81.599999999999994" x14ac:dyDescent="0.2">
      <c r="B940" s="92">
        <v>931</v>
      </c>
      <c r="C940" s="92">
        <v>2024</v>
      </c>
      <c r="D940" s="92" t="s">
        <v>244</v>
      </c>
      <c r="E940" s="109" t="s">
        <v>183</v>
      </c>
      <c r="F940" s="109" t="s">
        <v>833</v>
      </c>
      <c r="G940" s="109" t="s">
        <v>834</v>
      </c>
      <c r="H940" s="92" t="s">
        <v>835</v>
      </c>
      <c r="I940" s="92" t="s">
        <v>68</v>
      </c>
      <c r="J940" s="92" t="e" vm="17">
        <f>_xlfn.XLOOKUP(año24[[#This Row],[PELIGRO -Tipo]], Tabla12[Calsificación], Tabla12[Imagen])</f>
        <v>#VALUE!</v>
      </c>
      <c r="K940" s="92" t="s">
        <v>77</v>
      </c>
      <c r="L940" s="92" t="s">
        <v>129</v>
      </c>
      <c r="M940" s="112" t="s">
        <v>429</v>
      </c>
      <c r="N940" s="112" t="s">
        <v>261</v>
      </c>
      <c r="O940" s="112">
        <v>2</v>
      </c>
      <c r="P940" s="112">
        <v>84</v>
      </c>
      <c r="Q940" s="112">
        <v>2</v>
      </c>
      <c r="R940" s="112">
        <v>8</v>
      </c>
      <c r="S940" s="92" t="s">
        <v>138</v>
      </c>
      <c r="T940" s="92" t="s">
        <v>267</v>
      </c>
      <c r="U940" s="92" t="s">
        <v>268</v>
      </c>
      <c r="V940" s="113" t="s">
        <v>269</v>
      </c>
      <c r="W940" s="113" t="s">
        <v>53</v>
      </c>
      <c r="X940" s="113" t="s">
        <v>6</v>
      </c>
      <c r="Y940" s="114" t="s">
        <v>201</v>
      </c>
      <c r="Z940" s="92">
        <f>INDEX($AS$3:$AV$6,MATCH($W940,$AR$3:$AR$6,FALSE),MATCH($Y940,AS$7:$AV$7,FALSE))</f>
        <v>4</v>
      </c>
      <c r="AA940" s="92" t="s">
        <v>254</v>
      </c>
      <c r="AB940" s="92" t="s">
        <v>255</v>
      </c>
      <c r="AC940" s="92" t="s">
        <v>255</v>
      </c>
      <c r="AD940" s="113" t="s">
        <v>255</v>
      </c>
      <c r="AE940" s="113" t="s">
        <v>270</v>
      </c>
      <c r="AF940" s="113" t="s">
        <v>255</v>
      </c>
      <c r="AG94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40" s="109" t="s">
        <v>259</v>
      </c>
      <c r="AI940" s="113" t="s">
        <v>54</v>
      </c>
      <c r="AJ940" s="113" t="s">
        <v>6</v>
      </c>
      <c r="AK940" s="114" t="s">
        <v>201</v>
      </c>
      <c r="AL940" s="92">
        <f t="shared" si="30"/>
        <v>2</v>
      </c>
      <c r="AM94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40" s="118"/>
      <c r="AO940" s="115" t="str">
        <f t="shared" si="31"/>
        <v>SI</v>
      </c>
      <c r="AP94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40" s="92" t="e" vm="16">
        <f>_xlfn.XLOOKUP(año24[[#This Row],[VALORACION DEL RIESGO RESULTANTE CON CONTROLES (Riesgo residual) - INTERPRETACIÓN DEL RIESGO]], Nivel[Calsificación], Nivel[Imagen])</f>
        <v>#VALUE!</v>
      </c>
    </row>
    <row r="941" spans="2:43" ht="81.599999999999994" x14ac:dyDescent="0.2">
      <c r="B941" s="92">
        <v>932</v>
      </c>
      <c r="C941" s="92">
        <v>2024</v>
      </c>
      <c r="D941" s="92" t="s">
        <v>244</v>
      </c>
      <c r="E941" s="109" t="s">
        <v>183</v>
      </c>
      <c r="F941" s="109" t="s">
        <v>833</v>
      </c>
      <c r="G941" s="109" t="s">
        <v>834</v>
      </c>
      <c r="H941" s="92" t="s">
        <v>266</v>
      </c>
      <c r="I941" s="92" t="s">
        <v>68</v>
      </c>
      <c r="J941" s="92" t="e" vm="17">
        <f>_xlfn.XLOOKUP(año24[[#This Row],[PELIGRO -Tipo]], Tabla12[Calsificación], Tabla12[Imagen])</f>
        <v>#VALUE!</v>
      </c>
      <c r="K941" s="92" t="s">
        <v>101</v>
      </c>
      <c r="L941" s="92" t="s">
        <v>129</v>
      </c>
      <c r="M941" s="112" t="s">
        <v>429</v>
      </c>
      <c r="N941" s="112" t="s">
        <v>250</v>
      </c>
      <c r="O941" s="112">
        <v>2</v>
      </c>
      <c r="P941" s="112">
        <v>84</v>
      </c>
      <c r="Q941" s="112">
        <v>2</v>
      </c>
      <c r="R941" s="112">
        <v>8</v>
      </c>
      <c r="S941" s="92" t="s">
        <v>138</v>
      </c>
      <c r="T941" s="92" t="s">
        <v>267</v>
      </c>
      <c r="U941" s="92" t="s">
        <v>268</v>
      </c>
      <c r="V941" s="113" t="s">
        <v>269</v>
      </c>
      <c r="W941" s="113" t="s">
        <v>53</v>
      </c>
      <c r="X941" s="113" t="s">
        <v>6</v>
      </c>
      <c r="Y941" s="114" t="s">
        <v>201</v>
      </c>
      <c r="Z941" s="92">
        <f>INDEX($AS$3:$AV$6,MATCH($W941,$AR$3:$AR$6,FALSE),MATCH($Y941,AS$7:$AV$7,FALSE))</f>
        <v>4</v>
      </c>
      <c r="AA941" s="92" t="s">
        <v>254</v>
      </c>
      <c r="AB941" s="92" t="s">
        <v>255</v>
      </c>
      <c r="AC941" s="92" t="s">
        <v>255</v>
      </c>
      <c r="AD941" s="113" t="s">
        <v>255</v>
      </c>
      <c r="AE941" s="113" t="s">
        <v>270</v>
      </c>
      <c r="AF941" s="113" t="s">
        <v>255</v>
      </c>
      <c r="AG94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41" s="109" t="s">
        <v>259</v>
      </c>
      <c r="AI941" s="113" t="s">
        <v>54</v>
      </c>
      <c r="AJ941" s="113" t="s">
        <v>6</v>
      </c>
      <c r="AK941" s="114" t="s">
        <v>201</v>
      </c>
      <c r="AL941" s="92">
        <f t="shared" si="30"/>
        <v>2</v>
      </c>
      <c r="AM94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41" s="118"/>
      <c r="AO941" s="115" t="str">
        <f t="shared" si="31"/>
        <v>SI</v>
      </c>
      <c r="AP94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41" s="92" t="e" vm="16">
        <f>_xlfn.XLOOKUP(año24[[#This Row],[VALORACION DEL RIESGO RESULTANTE CON CONTROLES (Riesgo residual) - INTERPRETACIÓN DEL RIESGO]], Nivel[Calsificación], Nivel[Imagen])</f>
        <v>#VALUE!</v>
      </c>
    </row>
    <row r="942" spans="2:43" ht="81.599999999999994" x14ac:dyDescent="0.2">
      <c r="B942" s="92">
        <v>933</v>
      </c>
      <c r="C942" s="92">
        <v>2024</v>
      </c>
      <c r="D942" s="92" t="s">
        <v>244</v>
      </c>
      <c r="E942" s="109" t="s">
        <v>183</v>
      </c>
      <c r="F942" s="109" t="s">
        <v>833</v>
      </c>
      <c r="G942" s="109" t="s">
        <v>834</v>
      </c>
      <c r="H942" s="92" t="s">
        <v>271</v>
      </c>
      <c r="I942" s="92" t="s">
        <v>68</v>
      </c>
      <c r="J942" s="92" t="e" vm="17">
        <f>_xlfn.XLOOKUP(año24[[#This Row],[PELIGRO -Tipo]], Tabla12[Calsificación], Tabla12[Imagen])</f>
        <v>#VALUE!</v>
      </c>
      <c r="K942" s="92" t="s">
        <v>93</v>
      </c>
      <c r="L942" s="92" t="s">
        <v>129</v>
      </c>
      <c r="M942" s="112" t="s">
        <v>429</v>
      </c>
      <c r="N942" s="112" t="s">
        <v>250</v>
      </c>
      <c r="O942" s="112">
        <v>2</v>
      </c>
      <c r="P942" s="112">
        <v>84</v>
      </c>
      <c r="Q942" s="112">
        <v>2</v>
      </c>
      <c r="R942" s="112">
        <v>8</v>
      </c>
      <c r="S942" s="92" t="s">
        <v>138</v>
      </c>
      <c r="T942" s="92" t="s">
        <v>267</v>
      </c>
      <c r="U942" s="92" t="s">
        <v>268</v>
      </c>
      <c r="V942" s="113" t="s">
        <v>269</v>
      </c>
      <c r="W942" s="113" t="s">
        <v>53</v>
      </c>
      <c r="X942" s="113" t="s">
        <v>6</v>
      </c>
      <c r="Y942" s="114" t="s">
        <v>201</v>
      </c>
      <c r="Z942" s="92">
        <f>INDEX($AS$3:$AV$6,MATCH($W942,$AR$3:$AR$6,FALSE),MATCH($Y942,AS$7:$AV$7,FALSE))</f>
        <v>4</v>
      </c>
      <c r="AA942" s="92" t="s">
        <v>254</v>
      </c>
      <c r="AB942" s="92" t="s">
        <v>255</v>
      </c>
      <c r="AC942" s="92" t="s">
        <v>255</v>
      </c>
      <c r="AD942" s="113" t="s">
        <v>255</v>
      </c>
      <c r="AE942" s="113" t="s">
        <v>270</v>
      </c>
      <c r="AF942" s="113" t="s">
        <v>255</v>
      </c>
      <c r="AG94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42" s="109" t="s">
        <v>259</v>
      </c>
      <c r="AI942" s="113" t="s">
        <v>54</v>
      </c>
      <c r="AJ942" s="113" t="s">
        <v>6</v>
      </c>
      <c r="AK942" s="114" t="s">
        <v>201</v>
      </c>
      <c r="AL942" s="92">
        <f t="shared" si="30"/>
        <v>2</v>
      </c>
      <c r="AM94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42" s="118"/>
      <c r="AO942" s="115" t="str">
        <f t="shared" si="31"/>
        <v>SI</v>
      </c>
      <c r="AP94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42" s="92" t="e" vm="16">
        <f>_xlfn.XLOOKUP(año24[[#This Row],[VALORACION DEL RIESGO RESULTANTE CON CONTROLES (Riesgo residual) - INTERPRETACIÓN DEL RIESGO]], Nivel[Calsificación], Nivel[Imagen])</f>
        <v>#VALUE!</v>
      </c>
    </row>
    <row r="943" spans="2:43" ht="102" x14ac:dyDescent="0.2">
      <c r="B943" s="92">
        <v>934</v>
      </c>
      <c r="C943" s="92">
        <v>2024</v>
      </c>
      <c r="D943" s="92" t="s">
        <v>244</v>
      </c>
      <c r="E943" s="109" t="s">
        <v>183</v>
      </c>
      <c r="F943" s="109" t="s">
        <v>833</v>
      </c>
      <c r="G943" s="109" t="s">
        <v>834</v>
      </c>
      <c r="H943" s="92" t="s">
        <v>836</v>
      </c>
      <c r="I943" s="92" t="s">
        <v>67</v>
      </c>
      <c r="J943" s="92" t="e" vm="18">
        <f>_xlfn.XLOOKUP(año24[[#This Row],[PELIGRO -Tipo]], Tabla12[Calsificación], Tabla12[Imagen])</f>
        <v>#VALUE!</v>
      </c>
      <c r="K943" s="92" t="s">
        <v>122</v>
      </c>
      <c r="L943" s="92" t="s">
        <v>130</v>
      </c>
      <c r="M943" s="112" t="s">
        <v>429</v>
      </c>
      <c r="N943" s="112" t="s">
        <v>261</v>
      </c>
      <c r="O943" s="112">
        <v>2</v>
      </c>
      <c r="P943" s="112">
        <v>84</v>
      </c>
      <c r="Q943" s="112">
        <v>2</v>
      </c>
      <c r="R943" s="112">
        <v>8</v>
      </c>
      <c r="S943" s="92" t="s">
        <v>138</v>
      </c>
      <c r="T943" s="92" t="s">
        <v>273</v>
      </c>
      <c r="U943" s="92" t="s">
        <v>274</v>
      </c>
      <c r="V943" s="113" t="s">
        <v>275</v>
      </c>
      <c r="W943" s="113" t="s">
        <v>53</v>
      </c>
      <c r="X943" s="113" t="s">
        <v>6</v>
      </c>
      <c r="Y943" s="114" t="s">
        <v>40</v>
      </c>
      <c r="Z943" s="92">
        <f>INDEX($AS$3:$AV$6,MATCH($W943,$AR$3:$AR$6,FALSE),MATCH($Y943,AS$7:$AV$7,FALSE))</f>
        <v>6</v>
      </c>
      <c r="AA943" s="92" t="s">
        <v>254</v>
      </c>
      <c r="AB943" s="92" t="s">
        <v>255</v>
      </c>
      <c r="AC943" s="92" t="s">
        <v>255</v>
      </c>
      <c r="AD943" s="113" t="s">
        <v>255</v>
      </c>
      <c r="AE943" s="113" t="s">
        <v>276</v>
      </c>
      <c r="AF943" s="113" t="s">
        <v>258</v>
      </c>
      <c r="AG94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43" s="109" t="s">
        <v>259</v>
      </c>
      <c r="AI943" s="113" t="s">
        <v>53</v>
      </c>
      <c r="AJ943" s="113" t="s">
        <v>6</v>
      </c>
      <c r="AK943" s="114" t="s">
        <v>201</v>
      </c>
      <c r="AL943" s="92">
        <f t="shared" si="30"/>
        <v>4</v>
      </c>
      <c r="AM94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43" s="118"/>
      <c r="AO943" s="115" t="str">
        <f t="shared" si="31"/>
        <v>SI</v>
      </c>
      <c r="AP94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43" s="92" t="e" vm="14">
        <f>_xlfn.XLOOKUP(año24[[#This Row],[VALORACION DEL RIESGO RESULTANTE CON CONTROLES (Riesgo residual) - INTERPRETACIÓN DEL RIESGO]], Nivel[Calsificación], Nivel[Imagen])</f>
        <v>#VALUE!</v>
      </c>
    </row>
    <row r="944" spans="2:43" ht="244.8" x14ac:dyDescent="0.2">
      <c r="B944" s="92">
        <v>935</v>
      </c>
      <c r="C944" s="92">
        <v>2024</v>
      </c>
      <c r="D944" s="92" t="s">
        <v>244</v>
      </c>
      <c r="E944" s="109" t="s">
        <v>183</v>
      </c>
      <c r="F944" s="109" t="s">
        <v>837</v>
      </c>
      <c r="G944" s="109" t="s">
        <v>323</v>
      </c>
      <c r="H944" s="92" t="s">
        <v>838</v>
      </c>
      <c r="I944" s="92" t="s">
        <v>70</v>
      </c>
      <c r="J944" s="92" t="e" vm="13">
        <f>_xlfn.XLOOKUP(año24[[#This Row],[PELIGRO -Tipo]], Tabla12[Calsificación], Tabla12[Imagen])</f>
        <v>#VALUE!</v>
      </c>
      <c r="K944" s="92" t="s">
        <v>79</v>
      </c>
      <c r="L944" s="92" t="s">
        <v>128</v>
      </c>
      <c r="M944" s="112" t="s">
        <v>429</v>
      </c>
      <c r="N944" s="112" t="s">
        <v>250</v>
      </c>
      <c r="O944" s="112">
        <v>2</v>
      </c>
      <c r="P944" s="112">
        <v>48</v>
      </c>
      <c r="Q944" s="112">
        <v>2</v>
      </c>
      <c r="R944" s="112">
        <v>8</v>
      </c>
      <c r="S944" s="92" t="s">
        <v>138</v>
      </c>
      <c r="T944" s="92" t="s">
        <v>350</v>
      </c>
      <c r="U944" s="92" t="s">
        <v>300</v>
      </c>
      <c r="V944" s="113" t="s">
        <v>301</v>
      </c>
      <c r="W944" s="113" t="s">
        <v>52</v>
      </c>
      <c r="X944" s="113" t="s">
        <v>6</v>
      </c>
      <c r="Y944" s="114" t="s">
        <v>40</v>
      </c>
      <c r="Z944" s="92">
        <f>INDEX($AS$3:$AV$6,MATCH($W944,$AR$3:$AR$6,FALSE),MATCH($Y944,AS$7:$AV$7,FALSE))</f>
        <v>9</v>
      </c>
      <c r="AA944" s="92" t="s">
        <v>254</v>
      </c>
      <c r="AB944" s="92" t="s">
        <v>255</v>
      </c>
      <c r="AC944" s="92" t="s">
        <v>255</v>
      </c>
      <c r="AD944" s="113" t="s">
        <v>302</v>
      </c>
      <c r="AE944" s="113" t="s">
        <v>303</v>
      </c>
      <c r="AF944" s="113" t="s">
        <v>258</v>
      </c>
      <c r="AG94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44" s="109" t="s">
        <v>259</v>
      </c>
      <c r="AI944" s="113" t="s">
        <v>53</v>
      </c>
      <c r="AJ944" s="113" t="s">
        <v>6</v>
      </c>
      <c r="AK944" s="114" t="s">
        <v>201</v>
      </c>
      <c r="AL944" s="92">
        <f t="shared" si="30"/>
        <v>4</v>
      </c>
      <c r="AM94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44" s="118"/>
      <c r="AO944" s="115" t="str">
        <f t="shared" si="31"/>
        <v>SI</v>
      </c>
      <c r="AP94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44" s="92" t="e" vm="14">
        <f>_xlfn.XLOOKUP(año24[[#This Row],[VALORACION DEL RIESGO RESULTANTE CON CONTROLES (Riesgo residual) - INTERPRETACIÓN DEL RIESGO]], Nivel[Calsificación], Nivel[Imagen])</f>
        <v>#VALUE!</v>
      </c>
    </row>
    <row r="945" spans="2:43" ht="244.8" x14ac:dyDescent="0.2">
      <c r="B945" s="92">
        <v>936</v>
      </c>
      <c r="C945" s="92">
        <v>2024</v>
      </c>
      <c r="D945" s="92" t="s">
        <v>244</v>
      </c>
      <c r="E945" s="109" t="s">
        <v>183</v>
      </c>
      <c r="F945" s="109" t="s">
        <v>837</v>
      </c>
      <c r="G945" s="109" t="s">
        <v>323</v>
      </c>
      <c r="H945" s="92" t="s">
        <v>802</v>
      </c>
      <c r="I945" s="92" t="s">
        <v>70</v>
      </c>
      <c r="J945" s="92" t="e" vm="13">
        <f>_xlfn.XLOOKUP(año24[[#This Row],[PELIGRO -Tipo]], Tabla12[Calsificación], Tabla12[Imagen])</f>
        <v>#VALUE!</v>
      </c>
      <c r="K945" s="92" t="s">
        <v>79</v>
      </c>
      <c r="L945" s="92" t="s">
        <v>128</v>
      </c>
      <c r="M945" s="112" t="s">
        <v>429</v>
      </c>
      <c r="N945" s="112" t="s">
        <v>250</v>
      </c>
      <c r="O945" s="112">
        <v>2</v>
      </c>
      <c r="P945" s="112">
        <v>48</v>
      </c>
      <c r="Q945" s="112">
        <v>2</v>
      </c>
      <c r="R945" s="112">
        <v>8</v>
      </c>
      <c r="S945" s="92" t="s">
        <v>138</v>
      </c>
      <c r="T945" s="92" t="s">
        <v>350</v>
      </c>
      <c r="U945" s="92" t="s">
        <v>300</v>
      </c>
      <c r="V945" s="113" t="s">
        <v>301</v>
      </c>
      <c r="W945" s="113" t="s">
        <v>52</v>
      </c>
      <c r="X945" s="113" t="s">
        <v>6</v>
      </c>
      <c r="Y945" s="114" t="s">
        <v>40</v>
      </c>
      <c r="Z945" s="92">
        <f>INDEX($AS$3:$AV$6,MATCH($W945,$AR$3:$AR$6,FALSE),MATCH($Y945,AS$7:$AV$7,FALSE))</f>
        <v>9</v>
      </c>
      <c r="AA945" s="92" t="s">
        <v>254</v>
      </c>
      <c r="AB945" s="92" t="s">
        <v>255</v>
      </c>
      <c r="AC945" s="92" t="s">
        <v>255</v>
      </c>
      <c r="AD945" s="113" t="s">
        <v>302</v>
      </c>
      <c r="AE945" s="113" t="s">
        <v>303</v>
      </c>
      <c r="AF945" s="113" t="s">
        <v>258</v>
      </c>
      <c r="AG94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45" s="109" t="s">
        <v>259</v>
      </c>
      <c r="AI945" s="113" t="s">
        <v>53</v>
      </c>
      <c r="AJ945" s="113" t="s">
        <v>6</v>
      </c>
      <c r="AK945" s="114" t="s">
        <v>201</v>
      </c>
      <c r="AL945" s="92">
        <f t="shared" si="30"/>
        <v>4</v>
      </c>
      <c r="AM94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45" s="118"/>
      <c r="AO945" s="115" t="str">
        <f t="shared" si="31"/>
        <v>SI</v>
      </c>
      <c r="AP94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45" s="92" t="e" vm="14">
        <f>_xlfn.XLOOKUP(año24[[#This Row],[VALORACION DEL RIESGO RESULTANTE CON CONTROLES (Riesgo residual) - INTERPRETACIÓN DEL RIESGO]], Nivel[Calsificación], Nivel[Imagen])</f>
        <v>#VALUE!</v>
      </c>
    </row>
    <row r="946" spans="2:43" ht="81.599999999999994" x14ac:dyDescent="0.2">
      <c r="B946" s="92">
        <v>937</v>
      </c>
      <c r="C946" s="92">
        <v>2024</v>
      </c>
      <c r="D946" s="92" t="s">
        <v>244</v>
      </c>
      <c r="E946" s="109" t="s">
        <v>183</v>
      </c>
      <c r="F946" s="109" t="s">
        <v>837</v>
      </c>
      <c r="G946" s="109" t="s">
        <v>323</v>
      </c>
      <c r="H946" s="92" t="s">
        <v>839</v>
      </c>
      <c r="I946" s="92" t="s">
        <v>66</v>
      </c>
      <c r="J946" s="92" t="e" vm="19">
        <f>_xlfn.XLOOKUP(año24[[#This Row],[PELIGRO -Tipo]], Tabla12[Calsificación], Tabla12[Imagen])</f>
        <v>#VALUE!</v>
      </c>
      <c r="K946" s="92" t="s">
        <v>75</v>
      </c>
      <c r="L946" s="92" t="s">
        <v>129</v>
      </c>
      <c r="M946" s="112" t="s">
        <v>429</v>
      </c>
      <c r="N946" s="112" t="s">
        <v>250</v>
      </c>
      <c r="O946" s="112">
        <v>2</v>
      </c>
      <c r="P946" s="112">
        <v>48</v>
      </c>
      <c r="Q946" s="112">
        <v>2</v>
      </c>
      <c r="R946" s="112">
        <v>8</v>
      </c>
      <c r="S946" s="92" t="s">
        <v>138</v>
      </c>
      <c r="T946" s="92" t="s">
        <v>343</v>
      </c>
      <c r="U946" s="92" t="s">
        <v>344</v>
      </c>
      <c r="V946" s="113" t="s">
        <v>345</v>
      </c>
      <c r="W946" s="113" t="s">
        <v>52</v>
      </c>
      <c r="X946" s="113" t="s">
        <v>6</v>
      </c>
      <c r="Y946" s="114" t="s">
        <v>201</v>
      </c>
      <c r="Z946" s="92">
        <f>INDEX($AS$3:$AV$6,MATCH($W946,$AR$3:$AR$6,FALSE),MATCH($Y946,AS$7:$AV$7,FALSE))</f>
        <v>6</v>
      </c>
      <c r="AA946" s="92" t="s">
        <v>254</v>
      </c>
      <c r="AB946" s="92"/>
      <c r="AC946" s="92"/>
      <c r="AD946" s="113" t="s">
        <v>346</v>
      </c>
      <c r="AE946" s="113" t="s">
        <v>347</v>
      </c>
      <c r="AF946" s="113" t="s">
        <v>258</v>
      </c>
      <c r="AG94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Programa de mantenimiento de equipos  Controles administrativos; * PVE Auditivo
*Seguridad Basada en el ComportamientoControles de EPP; Ver matriz de EPP
</v>
      </c>
      <c r="AH946" s="109" t="s">
        <v>259</v>
      </c>
      <c r="AI946" s="113" t="s">
        <v>53</v>
      </c>
      <c r="AJ946" s="113" t="s">
        <v>6</v>
      </c>
      <c r="AK946" s="114" t="s">
        <v>201</v>
      </c>
      <c r="AL946" s="92">
        <f t="shared" si="30"/>
        <v>4</v>
      </c>
      <c r="AM94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46" s="118"/>
      <c r="AO946" s="115" t="str">
        <f t="shared" si="31"/>
        <v>SI</v>
      </c>
      <c r="AP94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46" s="92" t="e" vm="14">
        <f>_xlfn.XLOOKUP(año24[[#This Row],[VALORACION DEL RIESGO RESULTANTE CON CONTROLES (Riesgo residual) - INTERPRETACIÓN DEL RIESGO]], Nivel[Calsificación], Nivel[Imagen])</f>
        <v>#VALUE!</v>
      </c>
    </row>
    <row r="947" spans="2:43" ht="102" x14ac:dyDescent="0.2">
      <c r="B947" s="92">
        <v>938</v>
      </c>
      <c r="C947" s="92">
        <v>2024</v>
      </c>
      <c r="D947" s="92" t="s">
        <v>244</v>
      </c>
      <c r="E947" s="109" t="s">
        <v>183</v>
      </c>
      <c r="F947" s="109" t="s">
        <v>837</v>
      </c>
      <c r="G947" s="109" t="s">
        <v>323</v>
      </c>
      <c r="H947" s="92" t="s">
        <v>840</v>
      </c>
      <c r="I947" s="92" t="s">
        <v>67</v>
      </c>
      <c r="J947" s="92" t="e" vm="18">
        <f>_xlfn.XLOOKUP(año24[[#This Row],[PELIGRO -Tipo]], Tabla12[Calsificación], Tabla12[Imagen])</f>
        <v>#VALUE!</v>
      </c>
      <c r="K947" s="92" t="s">
        <v>100</v>
      </c>
      <c r="L947" s="92" t="s">
        <v>130</v>
      </c>
      <c r="M947" s="112" t="s">
        <v>429</v>
      </c>
      <c r="N947" s="112" t="s">
        <v>250</v>
      </c>
      <c r="O947" s="112">
        <v>2</v>
      </c>
      <c r="P947" s="112">
        <v>48</v>
      </c>
      <c r="Q947" s="112">
        <v>2</v>
      </c>
      <c r="R947" s="112">
        <v>8</v>
      </c>
      <c r="S947" s="92" t="s">
        <v>138</v>
      </c>
      <c r="T947" s="92" t="s">
        <v>273</v>
      </c>
      <c r="U947" s="92" t="s">
        <v>274</v>
      </c>
      <c r="V947" s="113" t="s">
        <v>275</v>
      </c>
      <c r="W947" s="113" t="s">
        <v>53</v>
      </c>
      <c r="X947" s="113" t="s">
        <v>6</v>
      </c>
      <c r="Y947" s="114" t="s">
        <v>40</v>
      </c>
      <c r="Z947" s="92">
        <f>INDEX($AS$3:$AV$6,MATCH($W947,$AR$3:$AR$6,FALSE),MATCH($Y947,AS$7:$AV$7,FALSE))</f>
        <v>6</v>
      </c>
      <c r="AA947" s="92" t="s">
        <v>254</v>
      </c>
      <c r="AB947" s="92" t="s">
        <v>255</v>
      </c>
      <c r="AC947" s="92" t="s">
        <v>255</v>
      </c>
      <c r="AD947" s="113" t="s">
        <v>255</v>
      </c>
      <c r="AE947" s="113" t="s">
        <v>276</v>
      </c>
      <c r="AF947" s="113" t="s">
        <v>258</v>
      </c>
      <c r="AG94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47" s="109" t="s">
        <v>259</v>
      </c>
      <c r="AI947" s="113" t="s">
        <v>53</v>
      </c>
      <c r="AJ947" s="113" t="s">
        <v>6</v>
      </c>
      <c r="AK947" s="114" t="s">
        <v>201</v>
      </c>
      <c r="AL947" s="92">
        <f t="shared" si="30"/>
        <v>4</v>
      </c>
      <c r="AM94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47" s="118"/>
      <c r="AO947" s="115" t="str">
        <f t="shared" si="31"/>
        <v>SI</v>
      </c>
      <c r="AP94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47" s="92" t="e" vm="14">
        <f>_xlfn.XLOOKUP(año24[[#This Row],[VALORACION DEL RIESGO RESULTANTE CON CONTROLES (Riesgo residual) - INTERPRETACIÓN DEL RIESGO]], Nivel[Calsificación], Nivel[Imagen])</f>
        <v>#VALUE!</v>
      </c>
    </row>
    <row r="948" spans="2:43" ht="102" x14ac:dyDescent="0.2">
      <c r="B948" s="92">
        <v>939</v>
      </c>
      <c r="C948" s="92">
        <v>2024</v>
      </c>
      <c r="D948" s="92" t="s">
        <v>244</v>
      </c>
      <c r="E948" s="109" t="s">
        <v>183</v>
      </c>
      <c r="F948" s="109" t="s">
        <v>837</v>
      </c>
      <c r="G948" s="109" t="s">
        <v>323</v>
      </c>
      <c r="H948" s="92" t="s">
        <v>841</v>
      </c>
      <c r="I948" s="92" t="s">
        <v>67</v>
      </c>
      <c r="J948" s="92" t="e" vm="18">
        <f>_xlfn.XLOOKUP(año24[[#This Row],[PELIGRO -Tipo]], Tabla12[Calsificación], Tabla12[Imagen])</f>
        <v>#VALUE!</v>
      </c>
      <c r="K948" s="92" t="s">
        <v>108</v>
      </c>
      <c r="L948" s="92" t="s">
        <v>130</v>
      </c>
      <c r="M948" s="112" t="s">
        <v>429</v>
      </c>
      <c r="N948" s="112" t="s">
        <v>250</v>
      </c>
      <c r="O948" s="112">
        <v>2</v>
      </c>
      <c r="P948" s="112">
        <v>48</v>
      </c>
      <c r="Q948" s="112">
        <v>2</v>
      </c>
      <c r="R948" s="112">
        <v>8</v>
      </c>
      <c r="S948" s="92" t="s">
        <v>138</v>
      </c>
      <c r="T948" s="92" t="s">
        <v>273</v>
      </c>
      <c r="U948" s="92" t="s">
        <v>274</v>
      </c>
      <c r="V948" s="113" t="s">
        <v>275</v>
      </c>
      <c r="W948" s="113" t="s">
        <v>53</v>
      </c>
      <c r="X948" s="113" t="s">
        <v>6</v>
      </c>
      <c r="Y948" s="114" t="s">
        <v>40</v>
      </c>
      <c r="Z948" s="92">
        <f>INDEX($AS$3:$AV$6,MATCH($W948,$AR$3:$AR$6,FALSE),MATCH($Y948,AS$7:$AV$7,FALSE))</f>
        <v>6</v>
      </c>
      <c r="AA948" s="92" t="s">
        <v>254</v>
      </c>
      <c r="AB948" s="92" t="s">
        <v>255</v>
      </c>
      <c r="AC948" s="92" t="s">
        <v>255</v>
      </c>
      <c r="AD948" s="113" t="s">
        <v>255</v>
      </c>
      <c r="AE948" s="113" t="s">
        <v>276</v>
      </c>
      <c r="AF948" s="113" t="s">
        <v>258</v>
      </c>
      <c r="AG94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48" s="109" t="s">
        <v>259</v>
      </c>
      <c r="AI948" s="113" t="s">
        <v>53</v>
      </c>
      <c r="AJ948" s="113" t="s">
        <v>6</v>
      </c>
      <c r="AK948" s="114" t="s">
        <v>201</v>
      </c>
      <c r="AL948" s="92">
        <f t="shared" si="30"/>
        <v>4</v>
      </c>
      <c r="AM94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48" s="118"/>
      <c r="AO948" s="115" t="str">
        <f t="shared" si="31"/>
        <v>SI</v>
      </c>
      <c r="AP94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48" s="92" t="e" vm="14">
        <f>_xlfn.XLOOKUP(año24[[#This Row],[VALORACION DEL RIESGO RESULTANTE CON CONTROLES (Riesgo residual) - INTERPRETACIÓN DEL RIESGO]], Nivel[Calsificación], Nivel[Imagen])</f>
        <v>#VALUE!</v>
      </c>
    </row>
    <row r="949" spans="2:43" ht="102" x14ac:dyDescent="0.2">
      <c r="B949" s="92">
        <v>940</v>
      </c>
      <c r="C949" s="92">
        <v>2024</v>
      </c>
      <c r="D949" s="92" t="s">
        <v>244</v>
      </c>
      <c r="E949" s="109" t="s">
        <v>183</v>
      </c>
      <c r="F949" s="109" t="s">
        <v>837</v>
      </c>
      <c r="G949" s="109" t="s">
        <v>323</v>
      </c>
      <c r="H949" s="92" t="s">
        <v>272</v>
      </c>
      <c r="I949" s="92" t="s">
        <v>67</v>
      </c>
      <c r="J949" s="92" t="e" vm="18">
        <f>_xlfn.XLOOKUP(año24[[#This Row],[PELIGRO -Tipo]], Tabla12[Calsificación], Tabla12[Imagen])</f>
        <v>#VALUE!</v>
      </c>
      <c r="K949" s="92" t="s">
        <v>100</v>
      </c>
      <c r="L949" s="92" t="s">
        <v>130</v>
      </c>
      <c r="M949" s="112" t="s">
        <v>429</v>
      </c>
      <c r="N949" s="112" t="s">
        <v>250</v>
      </c>
      <c r="O949" s="112">
        <v>2</v>
      </c>
      <c r="P949" s="112">
        <v>48</v>
      </c>
      <c r="Q949" s="112">
        <v>2</v>
      </c>
      <c r="R949" s="112">
        <v>8</v>
      </c>
      <c r="S949" s="92" t="s">
        <v>138</v>
      </c>
      <c r="T949" s="92" t="s">
        <v>273</v>
      </c>
      <c r="U949" s="92" t="s">
        <v>274</v>
      </c>
      <c r="V949" s="113" t="s">
        <v>275</v>
      </c>
      <c r="W949" s="113" t="s">
        <v>53</v>
      </c>
      <c r="X949" s="113" t="s">
        <v>6</v>
      </c>
      <c r="Y949" s="114" t="s">
        <v>40</v>
      </c>
      <c r="Z949" s="92">
        <f>INDEX($AS$3:$AV$6,MATCH($W949,$AR$3:$AR$6,FALSE),MATCH($Y949,AS$7:$AV$7,FALSE))</f>
        <v>6</v>
      </c>
      <c r="AA949" s="92" t="s">
        <v>254</v>
      </c>
      <c r="AB949" s="92" t="s">
        <v>255</v>
      </c>
      <c r="AC949" s="92" t="s">
        <v>255</v>
      </c>
      <c r="AD949" s="113" t="s">
        <v>255</v>
      </c>
      <c r="AE949" s="113" t="s">
        <v>276</v>
      </c>
      <c r="AF949" s="113" t="s">
        <v>258</v>
      </c>
      <c r="AG94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49" s="109" t="s">
        <v>259</v>
      </c>
      <c r="AI949" s="113" t="s">
        <v>53</v>
      </c>
      <c r="AJ949" s="113" t="s">
        <v>6</v>
      </c>
      <c r="AK949" s="114" t="s">
        <v>201</v>
      </c>
      <c r="AL949" s="92">
        <f t="shared" si="30"/>
        <v>4</v>
      </c>
      <c r="AM94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49" s="118"/>
      <c r="AO949" s="115" t="str">
        <f t="shared" si="31"/>
        <v>SI</v>
      </c>
      <c r="AP94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49" s="92" t="e" vm="14">
        <f>_xlfn.XLOOKUP(año24[[#This Row],[VALORACION DEL RIESGO RESULTANTE CON CONTROLES (Riesgo residual) - INTERPRETACIÓN DEL RIESGO]], Nivel[Calsificación], Nivel[Imagen])</f>
        <v>#VALUE!</v>
      </c>
    </row>
    <row r="950" spans="2:43" ht="81.599999999999994" x14ac:dyDescent="0.2">
      <c r="B950" s="92">
        <v>941</v>
      </c>
      <c r="C950" s="92">
        <v>2024</v>
      </c>
      <c r="D950" s="92" t="s">
        <v>244</v>
      </c>
      <c r="E950" s="109" t="s">
        <v>183</v>
      </c>
      <c r="F950" s="109" t="s">
        <v>837</v>
      </c>
      <c r="G950" s="109" t="s">
        <v>323</v>
      </c>
      <c r="H950" s="92" t="s">
        <v>408</v>
      </c>
      <c r="I950" s="92" t="s">
        <v>68</v>
      </c>
      <c r="J950" s="92" t="e" vm="17">
        <f>_xlfn.XLOOKUP(año24[[#This Row],[PELIGRO -Tipo]], Tabla12[Calsificación], Tabla12[Imagen])</f>
        <v>#VALUE!</v>
      </c>
      <c r="K950" s="92" t="s">
        <v>77</v>
      </c>
      <c r="L950" s="92" t="s">
        <v>129</v>
      </c>
      <c r="M950" s="112" t="s">
        <v>429</v>
      </c>
      <c r="N950" s="112" t="s">
        <v>250</v>
      </c>
      <c r="O950" s="112">
        <v>2</v>
      </c>
      <c r="P950" s="112">
        <v>48</v>
      </c>
      <c r="Q950" s="112">
        <v>2</v>
      </c>
      <c r="R950" s="112">
        <v>8</v>
      </c>
      <c r="S950" s="92" t="s">
        <v>138</v>
      </c>
      <c r="T950" s="92" t="s">
        <v>267</v>
      </c>
      <c r="U950" s="92" t="s">
        <v>268</v>
      </c>
      <c r="V950" s="113" t="s">
        <v>269</v>
      </c>
      <c r="W950" s="113" t="s">
        <v>53</v>
      </c>
      <c r="X950" s="113" t="s">
        <v>6</v>
      </c>
      <c r="Y950" s="114" t="s">
        <v>201</v>
      </c>
      <c r="Z950" s="92">
        <f>INDEX($AS$3:$AV$6,MATCH($W950,$AR$3:$AR$6,FALSE),MATCH($Y950,AS$7:$AV$7,FALSE))</f>
        <v>4</v>
      </c>
      <c r="AA950" s="92" t="s">
        <v>254</v>
      </c>
      <c r="AB950" s="92" t="s">
        <v>255</v>
      </c>
      <c r="AC950" s="92" t="s">
        <v>255</v>
      </c>
      <c r="AD950" s="113" t="s">
        <v>255</v>
      </c>
      <c r="AE950" s="113" t="s">
        <v>270</v>
      </c>
      <c r="AF950" s="113" t="s">
        <v>255</v>
      </c>
      <c r="AG95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50" s="109" t="s">
        <v>259</v>
      </c>
      <c r="AI950" s="113" t="s">
        <v>54</v>
      </c>
      <c r="AJ950" s="113" t="s">
        <v>6</v>
      </c>
      <c r="AK950" s="114" t="s">
        <v>201</v>
      </c>
      <c r="AL950" s="92">
        <f t="shared" si="30"/>
        <v>2</v>
      </c>
      <c r="AM95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50" s="118"/>
      <c r="AO950" s="115" t="str">
        <f t="shared" si="31"/>
        <v>SI</v>
      </c>
      <c r="AP95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50" s="92" t="e" vm="16">
        <f>_xlfn.XLOOKUP(año24[[#This Row],[VALORACION DEL RIESGO RESULTANTE CON CONTROLES (Riesgo residual) - INTERPRETACIÓN DEL RIESGO]], Nivel[Calsificación], Nivel[Imagen])</f>
        <v>#VALUE!</v>
      </c>
    </row>
    <row r="951" spans="2:43" ht="81.599999999999994" x14ac:dyDescent="0.2">
      <c r="B951" s="92">
        <v>942</v>
      </c>
      <c r="C951" s="92">
        <v>2024</v>
      </c>
      <c r="D951" s="92" t="s">
        <v>244</v>
      </c>
      <c r="E951" s="109" t="s">
        <v>183</v>
      </c>
      <c r="F951" s="109" t="s">
        <v>837</v>
      </c>
      <c r="G951" s="109" t="s">
        <v>323</v>
      </c>
      <c r="H951" s="92" t="s">
        <v>266</v>
      </c>
      <c r="I951" s="92" t="s">
        <v>68</v>
      </c>
      <c r="J951" s="92" t="e" vm="17">
        <f>_xlfn.XLOOKUP(año24[[#This Row],[PELIGRO -Tipo]], Tabla12[Calsificación], Tabla12[Imagen])</f>
        <v>#VALUE!</v>
      </c>
      <c r="K951" s="92" t="s">
        <v>101</v>
      </c>
      <c r="L951" s="92" t="s">
        <v>129</v>
      </c>
      <c r="M951" s="112" t="s">
        <v>429</v>
      </c>
      <c r="N951" s="112" t="s">
        <v>250</v>
      </c>
      <c r="O951" s="112">
        <v>2</v>
      </c>
      <c r="P951" s="112">
        <v>48</v>
      </c>
      <c r="Q951" s="112">
        <v>2</v>
      </c>
      <c r="R951" s="112">
        <v>8</v>
      </c>
      <c r="S951" s="92" t="s">
        <v>138</v>
      </c>
      <c r="T951" s="92" t="s">
        <v>267</v>
      </c>
      <c r="U951" s="92" t="s">
        <v>268</v>
      </c>
      <c r="V951" s="113" t="s">
        <v>269</v>
      </c>
      <c r="W951" s="113" t="s">
        <v>53</v>
      </c>
      <c r="X951" s="113" t="s">
        <v>6</v>
      </c>
      <c r="Y951" s="114" t="s">
        <v>201</v>
      </c>
      <c r="Z951" s="92">
        <f>INDEX($AS$3:$AV$6,MATCH($W951,$AR$3:$AR$6,FALSE),MATCH($Y951,AS$7:$AV$7,FALSE))</f>
        <v>4</v>
      </c>
      <c r="AA951" s="92" t="s">
        <v>254</v>
      </c>
      <c r="AB951" s="92" t="s">
        <v>255</v>
      </c>
      <c r="AC951" s="92" t="s">
        <v>255</v>
      </c>
      <c r="AD951" s="113" t="s">
        <v>255</v>
      </c>
      <c r="AE951" s="113" t="s">
        <v>270</v>
      </c>
      <c r="AF951" s="113" t="s">
        <v>255</v>
      </c>
      <c r="AG95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51" s="109" t="s">
        <v>259</v>
      </c>
      <c r="AI951" s="113" t="s">
        <v>54</v>
      </c>
      <c r="AJ951" s="113" t="s">
        <v>6</v>
      </c>
      <c r="AK951" s="114" t="s">
        <v>201</v>
      </c>
      <c r="AL951" s="92">
        <f t="shared" si="30"/>
        <v>2</v>
      </c>
      <c r="AM95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51" s="118"/>
      <c r="AO951" s="115" t="str">
        <f t="shared" si="31"/>
        <v>SI</v>
      </c>
      <c r="AP95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51" s="92" t="e" vm="16">
        <f>_xlfn.XLOOKUP(año24[[#This Row],[VALORACION DEL RIESGO RESULTANTE CON CONTROLES (Riesgo residual) - INTERPRETACIÓN DEL RIESGO]], Nivel[Calsificación], Nivel[Imagen])</f>
        <v>#VALUE!</v>
      </c>
    </row>
    <row r="952" spans="2:43" ht="81.599999999999994" x14ac:dyDescent="0.2">
      <c r="B952" s="92">
        <v>943</v>
      </c>
      <c r="C952" s="92">
        <v>2024</v>
      </c>
      <c r="D952" s="92" t="s">
        <v>244</v>
      </c>
      <c r="E952" s="109" t="s">
        <v>183</v>
      </c>
      <c r="F952" s="109" t="s">
        <v>837</v>
      </c>
      <c r="G952" s="109" t="s">
        <v>323</v>
      </c>
      <c r="H952" s="92" t="s">
        <v>271</v>
      </c>
      <c r="I952" s="92" t="s">
        <v>68</v>
      </c>
      <c r="J952" s="92" t="e" vm="17">
        <f>_xlfn.XLOOKUP(año24[[#This Row],[PELIGRO -Tipo]], Tabla12[Calsificación], Tabla12[Imagen])</f>
        <v>#VALUE!</v>
      </c>
      <c r="K952" s="92" t="s">
        <v>93</v>
      </c>
      <c r="L952" s="92" t="s">
        <v>129</v>
      </c>
      <c r="M952" s="112" t="s">
        <v>429</v>
      </c>
      <c r="N952" s="112" t="s">
        <v>250</v>
      </c>
      <c r="O952" s="112">
        <v>2</v>
      </c>
      <c r="P952" s="112">
        <v>48</v>
      </c>
      <c r="Q952" s="112">
        <v>2</v>
      </c>
      <c r="R952" s="112">
        <v>8</v>
      </c>
      <c r="S952" s="92" t="s">
        <v>138</v>
      </c>
      <c r="T952" s="92" t="s">
        <v>267</v>
      </c>
      <c r="U952" s="92" t="s">
        <v>268</v>
      </c>
      <c r="V952" s="113" t="s">
        <v>269</v>
      </c>
      <c r="W952" s="113" t="s">
        <v>53</v>
      </c>
      <c r="X952" s="113" t="s">
        <v>6</v>
      </c>
      <c r="Y952" s="114" t="s">
        <v>201</v>
      </c>
      <c r="Z952" s="92">
        <f>INDEX($AS$3:$AV$6,MATCH($W952,$AR$3:$AR$6,FALSE),MATCH($Y952,AS$7:$AV$7,FALSE))</f>
        <v>4</v>
      </c>
      <c r="AA952" s="92" t="s">
        <v>254</v>
      </c>
      <c r="AB952" s="92" t="s">
        <v>255</v>
      </c>
      <c r="AC952" s="92" t="s">
        <v>255</v>
      </c>
      <c r="AD952" s="113" t="s">
        <v>255</v>
      </c>
      <c r="AE952" s="113" t="s">
        <v>270</v>
      </c>
      <c r="AF952" s="113" t="s">
        <v>255</v>
      </c>
      <c r="AG95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52" s="109" t="s">
        <v>259</v>
      </c>
      <c r="AI952" s="113" t="s">
        <v>54</v>
      </c>
      <c r="AJ952" s="113" t="s">
        <v>6</v>
      </c>
      <c r="AK952" s="114" t="s">
        <v>201</v>
      </c>
      <c r="AL952" s="92">
        <f t="shared" si="30"/>
        <v>2</v>
      </c>
      <c r="AM95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52" s="118"/>
      <c r="AO952" s="115" t="str">
        <f t="shared" si="31"/>
        <v>SI</v>
      </c>
      <c r="AP952"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52" s="92" t="e" vm="16">
        <f>_xlfn.XLOOKUP(año24[[#This Row],[VALORACION DEL RIESGO RESULTANTE CON CONTROLES (Riesgo residual) - INTERPRETACIÓN DEL RIESGO]], Nivel[Calsificación], Nivel[Imagen])</f>
        <v>#VALUE!</v>
      </c>
    </row>
    <row r="953" spans="2:43" ht="81.599999999999994" x14ac:dyDescent="0.2">
      <c r="B953" s="92">
        <v>944</v>
      </c>
      <c r="C953" s="92">
        <v>2024</v>
      </c>
      <c r="D953" s="92" t="s">
        <v>244</v>
      </c>
      <c r="E953" s="109" t="s">
        <v>183</v>
      </c>
      <c r="F953" s="109" t="s">
        <v>837</v>
      </c>
      <c r="G953" s="109" t="s">
        <v>323</v>
      </c>
      <c r="H953" s="92" t="s">
        <v>277</v>
      </c>
      <c r="I953" s="92" t="s">
        <v>68</v>
      </c>
      <c r="J953" s="92" t="e" vm="17">
        <f>_xlfn.XLOOKUP(año24[[#This Row],[PELIGRO -Tipo]], Tabla12[Calsificación], Tabla12[Imagen])</f>
        <v>#VALUE!</v>
      </c>
      <c r="K953" s="92" t="s">
        <v>85</v>
      </c>
      <c r="L953" s="92" t="s">
        <v>129</v>
      </c>
      <c r="M953" s="112" t="s">
        <v>429</v>
      </c>
      <c r="N953" s="112" t="s">
        <v>250</v>
      </c>
      <c r="O953" s="112">
        <v>2</v>
      </c>
      <c r="P953" s="112">
        <v>48</v>
      </c>
      <c r="Q953" s="112">
        <v>2</v>
      </c>
      <c r="R953" s="112">
        <v>8</v>
      </c>
      <c r="S953" s="92" t="s">
        <v>138</v>
      </c>
      <c r="T953" s="92" t="s">
        <v>267</v>
      </c>
      <c r="U953" s="92" t="s">
        <v>268</v>
      </c>
      <c r="V953" s="113" t="s">
        <v>269</v>
      </c>
      <c r="W953" s="113" t="s">
        <v>53</v>
      </c>
      <c r="X953" s="113" t="s">
        <v>6</v>
      </c>
      <c r="Y953" s="114" t="s">
        <v>201</v>
      </c>
      <c r="Z953" s="92">
        <f>INDEX($AS$3:$AV$6,MATCH($W953,$AR$3:$AR$6,FALSE),MATCH($Y953,AS$7:$AV$7,FALSE))</f>
        <v>4</v>
      </c>
      <c r="AA953" s="92" t="s">
        <v>254</v>
      </c>
      <c r="AB953" s="92" t="s">
        <v>255</v>
      </c>
      <c r="AC953" s="92" t="s">
        <v>255</v>
      </c>
      <c r="AD953" s="113" t="s">
        <v>255</v>
      </c>
      <c r="AE953" s="113" t="s">
        <v>270</v>
      </c>
      <c r="AF953" s="113" t="s">
        <v>255</v>
      </c>
      <c r="AG95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53" s="109" t="s">
        <v>259</v>
      </c>
      <c r="AI953" s="113" t="s">
        <v>54</v>
      </c>
      <c r="AJ953" s="113" t="s">
        <v>6</v>
      </c>
      <c r="AK953" s="114" t="s">
        <v>201</v>
      </c>
      <c r="AL953" s="92">
        <f t="shared" si="30"/>
        <v>2</v>
      </c>
      <c r="AM95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53" s="118"/>
      <c r="AO953" s="115" t="str">
        <f t="shared" si="31"/>
        <v>SI</v>
      </c>
      <c r="AP95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53" s="92" t="e" vm="16">
        <f>_xlfn.XLOOKUP(año24[[#This Row],[VALORACION DEL RIESGO RESULTANTE CON CONTROLES (Riesgo residual) - INTERPRETACIÓN DEL RIESGO]], Nivel[Calsificación], Nivel[Imagen])</f>
        <v>#VALUE!</v>
      </c>
    </row>
    <row r="954" spans="2:43" ht="132.6" x14ac:dyDescent="0.2">
      <c r="B954" s="92">
        <v>945</v>
      </c>
      <c r="C954" s="92">
        <v>2024</v>
      </c>
      <c r="D954" s="92" t="s">
        <v>244</v>
      </c>
      <c r="E954" s="109" t="s">
        <v>183</v>
      </c>
      <c r="F954" s="109" t="s">
        <v>837</v>
      </c>
      <c r="G954" s="109" t="s">
        <v>323</v>
      </c>
      <c r="H954" s="92" t="s">
        <v>389</v>
      </c>
      <c r="I954" s="92" t="s">
        <v>66</v>
      </c>
      <c r="J954" s="92" t="e" vm="19">
        <f>_xlfn.XLOOKUP(año24[[#This Row],[PELIGRO -Tipo]], Tabla12[Calsificación], Tabla12[Imagen])</f>
        <v>#VALUE!</v>
      </c>
      <c r="K954" s="92" t="s">
        <v>83</v>
      </c>
      <c r="L954" s="92" t="s">
        <v>130</v>
      </c>
      <c r="M954" s="112" t="s">
        <v>429</v>
      </c>
      <c r="N954" s="112" t="s">
        <v>250</v>
      </c>
      <c r="O954" s="112">
        <v>2</v>
      </c>
      <c r="P954" s="112">
        <v>48</v>
      </c>
      <c r="Q954" s="112">
        <v>2</v>
      </c>
      <c r="R954" s="112">
        <v>2</v>
      </c>
      <c r="S954" s="92" t="s">
        <v>138</v>
      </c>
      <c r="T954" s="92" t="s">
        <v>390</v>
      </c>
      <c r="U954" s="92" t="s">
        <v>391</v>
      </c>
      <c r="V954" s="113" t="s">
        <v>392</v>
      </c>
      <c r="W954" s="113" t="s">
        <v>53</v>
      </c>
      <c r="X954" s="113" t="s">
        <v>6</v>
      </c>
      <c r="Y954" s="114" t="s">
        <v>201</v>
      </c>
      <c r="Z954" s="92">
        <f>INDEX($AS$3:$AV$6,MATCH($W954,$AR$3:$AR$6,FALSE),MATCH($Y954,AS$7:$AV$7,FALSE))</f>
        <v>4</v>
      </c>
      <c r="AA954" s="92" t="s">
        <v>254</v>
      </c>
      <c r="AB954" s="92" t="s">
        <v>255</v>
      </c>
      <c r="AC954" s="92" t="s">
        <v>255</v>
      </c>
      <c r="AD954" s="113" t="s">
        <v>393</v>
      </c>
      <c r="AE954" s="113" t="s">
        <v>394</v>
      </c>
      <c r="AF954" s="113" t="s">
        <v>258</v>
      </c>
      <c r="AG95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Programa de mantenimiento preventivo y correctivo Controles administrativos; * PVE Visual
* Plan de Acción derivado de Estudios Higiénicos 
* Programa de Gestión Seguridad Basada en el Comportamiento
* Manual de gestión de proyectos de facilidades
* Procedimiento Sistema Permisos de Trabajo
* Programa de Gestion Cuidado de Ojos
* Anexo HSEQ para contratistasControles de EPP; Ver matriz de EPP
</v>
      </c>
      <c r="AH954" s="109" t="s">
        <v>259</v>
      </c>
      <c r="AI954" s="113" t="s">
        <v>53</v>
      </c>
      <c r="AJ954" s="113" t="s">
        <v>6</v>
      </c>
      <c r="AK954" s="114" t="s">
        <v>46</v>
      </c>
      <c r="AL954" s="92">
        <f t="shared" si="30"/>
        <v>2</v>
      </c>
      <c r="AM95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54" s="118"/>
      <c r="AO954" s="115" t="str">
        <f t="shared" si="31"/>
        <v>SI</v>
      </c>
      <c r="AP95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AT/EL</v>
      </c>
      <c r="AQ954" s="92" t="e" vm="16">
        <f>_xlfn.XLOOKUP(año24[[#This Row],[VALORACION DEL RIESGO RESULTANTE CON CONTROLES (Riesgo residual) - INTERPRETACIÓN DEL RIESGO]], Nivel[Calsificación], Nivel[Imagen])</f>
        <v>#VALUE!</v>
      </c>
    </row>
    <row r="955" spans="2:43" ht="102" x14ac:dyDescent="0.2">
      <c r="B955" s="92">
        <v>946</v>
      </c>
      <c r="C955" s="92">
        <v>2024</v>
      </c>
      <c r="D955" s="92" t="s">
        <v>244</v>
      </c>
      <c r="E955" s="109" t="s">
        <v>183</v>
      </c>
      <c r="F955" s="109" t="s">
        <v>837</v>
      </c>
      <c r="G955" s="109" t="s">
        <v>323</v>
      </c>
      <c r="H955" s="92" t="s">
        <v>842</v>
      </c>
      <c r="I955" s="92" t="s">
        <v>69</v>
      </c>
      <c r="J955" s="92" t="e" vm="21">
        <f>_xlfn.XLOOKUP(año24[[#This Row],[PELIGRO -Tipo]], Tabla12[Calsificación], Tabla12[Imagen])</f>
        <v>#VALUE!</v>
      </c>
      <c r="K955" s="92" t="s">
        <v>78</v>
      </c>
      <c r="L955" s="92" t="s">
        <v>129</v>
      </c>
      <c r="M955" s="112" t="s">
        <v>429</v>
      </c>
      <c r="N955" s="112" t="s">
        <v>250</v>
      </c>
      <c r="O955" s="112">
        <v>2</v>
      </c>
      <c r="P955" s="112">
        <v>48</v>
      </c>
      <c r="Q955" s="112">
        <v>2</v>
      </c>
      <c r="R955" s="112">
        <v>2</v>
      </c>
      <c r="S955" s="92" t="s">
        <v>138</v>
      </c>
      <c r="T955" s="92"/>
      <c r="U955" s="92" t="s">
        <v>318</v>
      </c>
      <c r="V955" s="113" t="s">
        <v>319</v>
      </c>
      <c r="W955" s="113" t="s">
        <v>53</v>
      </c>
      <c r="X955" s="113" t="s">
        <v>7</v>
      </c>
      <c r="Y955" s="114" t="s">
        <v>201</v>
      </c>
      <c r="Z955" s="92">
        <f>INDEX($AS$3:$AV$6,MATCH($W955,$AR$3:$AR$6,FALSE),MATCH($Y955,AS$7:$AV$7,FALSE))</f>
        <v>4</v>
      </c>
      <c r="AA955" s="92" t="s">
        <v>254</v>
      </c>
      <c r="AB955" s="92" t="s">
        <v>255</v>
      </c>
      <c r="AC955" s="92" t="s">
        <v>255</v>
      </c>
      <c r="AD955" s="113" t="s">
        <v>255</v>
      </c>
      <c r="AE955" s="113" t="s">
        <v>320</v>
      </c>
      <c r="AF955" s="113" t="s">
        <v>258</v>
      </c>
      <c r="AG95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955" s="109" t="s">
        <v>259</v>
      </c>
      <c r="AI955" s="113" t="s">
        <v>53</v>
      </c>
      <c r="AJ955" s="113" t="s">
        <v>7</v>
      </c>
      <c r="AK955" s="114" t="s">
        <v>46</v>
      </c>
      <c r="AL955" s="92">
        <f t="shared" si="30"/>
        <v>2</v>
      </c>
      <c r="AM95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55" s="118"/>
      <c r="AO955" s="115" t="str">
        <f t="shared" si="31"/>
        <v>SI</v>
      </c>
      <c r="AP95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55" s="92" t="e" vm="16">
        <f>_xlfn.XLOOKUP(año24[[#This Row],[VALORACION DEL RIESGO RESULTANTE CON CONTROLES (Riesgo residual) - INTERPRETACIÓN DEL RIESGO]], Nivel[Calsificación], Nivel[Imagen])</f>
        <v>#VALUE!</v>
      </c>
    </row>
    <row r="956" spans="2:43" ht="234.6" x14ac:dyDescent="0.2">
      <c r="B956" s="92">
        <v>947</v>
      </c>
      <c r="C956" s="92">
        <v>2024</v>
      </c>
      <c r="D956" s="92" t="s">
        <v>244</v>
      </c>
      <c r="E956" s="109" t="s">
        <v>183</v>
      </c>
      <c r="F956" s="109" t="s">
        <v>837</v>
      </c>
      <c r="G956" s="109" t="s">
        <v>323</v>
      </c>
      <c r="H956" s="92" t="s">
        <v>281</v>
      </c>
      <c r="I956" s="92" t="s">
        <v>65</v>
      </c>
      <c r="J956" s="92" t="e" vm="20">
        <f>_xlfn.XLOOKUP(año24[[#This Row],[PELIGRO -Tipo]], Tabla12[Calsificación], Tabla12[Imagen])</f>
        <v>#VALUE!</v>
      </c>
      <c r="K956" s="92" t="s">
        <v>113</v>
      </c>
      <c r="L956" s="92" t="s">
        <v>128</v>
      </c>
      <c r="M956" s="112" t="s">
        <v>429</v>
      </c>
      <c r="N956" s="112" t="s">
        <v>250</v>
      </c>
      <c r="O956" s="112">
        <v>2</v>
      </c>
      <c r="P956" s="112">
        <v>48</v>
      </c>
      <c r="Q956" s="112">
        <v>2</v>
      </c>
      <c r="R956" s="112">
        <v>2</v>
      </c>
      <c r="S956" s="92" t="s">
        <v>138</v>
      </c>
      <c r="T956" s="92" t="s">
        <v>255</v>
      </c>
      <c r="U956" s="92" t="s">
        <v>282</v>
      </c>
      <c r="V956" s="113" t="s">
        <v>283</v>
      </c>
      <c r="W956" s="113" t="s">
        <v>53</v>
      </c>
      <c r="X956" s="113" t="s">
        <v>6</v>
      </c>
      <c r="Y956" s="114" t="s">
        <v>40</v>
      </c>
      <c r="Z956" s="92">
        <f>INDEX($AS$3:$AV$6,MATCH($W956,$AR$3:$AR$6,FALSE),MATCH($Y956,AS$7:$AV$7,FALSE))</f>
        <v>6</v>
      </c>
      <c r="AA956" s="92" t="s">
        <v>254</v>
      </c>
      <c r="AB956" s="92" t="s">
        <v>255</v>
      </c>
      <c r="AC956" s="92" t="s">
        <v>255</v>
      </c>
      <c r="AD956" s="113" t="s">
        <v>255</v>
      </c>
      <c r="AE956" s="113" t="s">
        <v>284</v>
      </c>
      <c r="AF956" s="113" t="s">
        <v>258</v>
      </c>
      <c r="AG95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socialización de SIVIGILA a la población trabajadora.
Poda  de la periferia de la locación
Mantener controles existentes:
Esquema de vacunación completo (fiebre amarilla y tétano). 
Suero anti-ofídico
Capacitación en Riesgo Biológico 
* Programa de Gestión Seguridad Basada en el ComportamientoControles de EPP; Ver matriz de EPP
</v>
      </c>
      <c r="AH956" s="109" t="s">
        <v>259</v>
      </c>
      <c r="AI956" s="113" t="s">
        <v>53</v>
      </c>
      <c r="AJ956" s="113" t="s">
        <v>6</v>
      </c>
      <c r="AK956" s="114" t="s">
        <v>201</v>
      </c>
      <c r="AL956" s="92">
        <f t="shared" si="30"/>
        <v>4</v>
      </c>
      <c r="AM95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56" s="118"/>
      <c r="AO956" s="115" t="str">
        <f t="shared" si="31"/>
        <v>SI</v>
      </c>
      <c r="AP95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56" s="92" t="e" vm="14">
        <f>_xlfn.XLOOKUP(año24[[#This Row],[VALORACION DEL RIESGO RESULTANTE CON CONTROLES (Riesgo residual) - INTERPRETACIÓN DEL RIESGO]], Nivel[Calsificación], Nivel[Imagen])</f>
        <v>#VALUE!</v>
      </c>
    </row>
    <row r="957" spans="2:43" ht="91.8" x14ac:dyDescent="0.2">
      <c r="B957" s="92">
        <v>948</v>
      </c>
      <c r="C957" s="92">
        <v>2024</v>
      </c>
      <c r="D957" s="92" t="s">
        <v>244</v>
      </c>
      <c r="E957" s="109" t="s">
        <v>183</v>
      </c>
      <c r="F957" s="109" t="s">
        <v>837</v>
      </c>
      <c r="G957" s="109" t="s">
        <v>323</v>
      </c>
      <c r="H957" s="92" t="s">
        <v>285</v>
      </c>
      <c r="I957" s="92" t="s">
        <v>65</v>
      </c>
      <c r="J957" s="92" t="e" vm="20">
        <f>_xlfn.XLOOKUP(año24[[#This Row],[PELIGRO -Tipo]], Tabla12[Calsificación], Tabla12[Imagen])</f>
        <v>#VALUE!</v>
      </c>
      <c r="K957" s="92" t="s">
        <v>74</v>
      </c>
      <c r="L957" s="92" t="s">
        <v>129</v>
      </c>
      <c r="M957" s="112" t="s">
        <v>429</v>
      </c>
      <c r="N957" s="112" t="s">
        <v>250</v>
      </c>
      <c r="O957" s="112">
        <v>2</v>
      </c>
      <c r="P957" s="112">
        <v>48</v>
      </c>
      <c r="Q957" s="112">
        <v>2</v>
      </c>
      <c r="R957" s="112">
        <v>8</v>
      </c>
      <c r="S957" s="92" t="s">
        <v>138</v>
      </c>
      <c r="T957" s="92"/>
      <c r="U957" s="92"/>
      <c r="V957" s="113" t="s">
        <v>286</v>
      </c>
      <c r="W957" s="113" t="s">
        <v>53</v>
      </c>
      <c r="X957" s="113" t="s">
        <v>6</v>
      </c>
      <c r="Y957" s="114" t="s">
        <v>40</v>
      </c>
      <c r="Z957" s="92">
        <f>INDEX($AS$3:$AV$6,MATCH($W957,$AR$3:$AR$6,FALSE),MATCH($Y957,AS$7:$AV$7,FALSE))</f>
        <v>6</v>
      </c>
      <c r="AA957" s="92" t="s">
        <v>254</v>
      </c>
      <c r="AB957" s="92" t="s">
        <v>255</v>
      </c>
      <c r="AC957" s="92" t="s">
        <v>255</v>
      </c>
      <c r="AD957" s="113"/>
      <c r="AE957" s="113" t="s">
        <v>287</v>
      </c>
      <c r="AF957" s="113" t="s">
        <v>258</v>
      </c>
      <c r="AG95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57" s="109" t="s">
        <v>259</v>
      </c>
      <c r="AI957" s="113" t="s">
        <v>53</v>
      </c>
      <c r="AJ957" s="113" t="s">
        <v>6</v>
      </c>
      <c r="AK957" s="114" t="s">
        <v>201</v>
      </c>
      <c r="AL957" s="92">
        <f t="shared" si="30"/>
        <v>4</v>
      </c>
      <c r="AM95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57" s="118"/>
      <c r="AO957" s="115" t="str">
        <f t="shared" si="31"/>
        <v>SI</v>
      </c>
      <c r="AP95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57" s="92" t="e" vm="14">
        <f>_xlfn.XLOOKUP(año24[[#This Row],[VALORACION DEL RIESGO RESULTANTE CON CONTROLES (Riesgo residual) - INTERPRETACIÓN DEL RIESGO]], Nivel[Calsificación], Nivel[Imagen])</f>
        <v>#VALUE!</v>
      </c>
    </row>
    <row r="958" spans="2:43" ht="91.8" x14ac:dyDescent="0.2">
      <c r="B958" s="92">
        <v>949</v>
      </c>
      <c r="C958" s="92">
        <v>2024</v>
      </c>
      <c r="D958" s="92" t="s">
        <v>244</v>
      </c>
      <c r="E958" s="109" t="s">
        <v>183</v>
      </c>
      <c r="F958" s="109" t="s">
        <v>837</v>
      </c>
      <c r="G958" s="109" t="s">
        <v>323</v>
      </c>
      <c r="H958" s="92" t="s">
        <v>285</v>
      </c>
      <c r="I958" s="92" t="s">
        <v>65</v>
      </c>
      <c r="J958" s="92" t="e" vm="20">
        <f>_xlfn.XLOOKUP(año24[[#This Row],[PELIGRO -Tipo]], Tabla12[Calsificación], Tabla12[Imagen])</f>
        <v>#VALUE!</v>
      </c>
      <c r="K958" s="92" t="s">
        <v>74</v>
      </c>
      <c r="L958" s="92" t="s">
        <v>129</v>
      </c>
      <c r="M958" s="112" t="s">
        <v>429</v>
      </c>
      <c r="N958" s="112" t="s">
        <v>250</v>
      </c>
      <c r="O958" s="112">
        <v>2</v>
      </c>
      <c r="P958" s="112">
        <v>48</v>
      </c>
      <c r="Q958" s="112">
        <v>2</v>
      </c>
      <c r="R958" s="112">
        <v>8</v>
      </c>
      <c r="S958" s="92" t="s">
        <v>138</v>
      </c>
      <c r="T958" s="92"/>
      <c r="U958" s="92"/>
      <c r="V958" s="113" t="s">
        <v>286</v>
      </c>
      <c r="W958" s="113" t="s">
        <v>53</v>
      </c>
      <c r="X958" s="113" t="s">
        <v>6</v>
      </c>
      <c r="Y958" s="114" t="s">
        <v>40</v>
      </c>
      <c r="Z958" s="92">
        <f>INDEX($AS$3:$AV$6,MATCH($W958,$AR$3:$AR$6,FALSE),MATCH($Y958,AS$7:$AV$7,FALSE))</f>
        <v>6</v>
      </c>
      <c r="AA958" s="92" t="s">
        <v>254</v>
      </c>
      <c r="AB958" s="92" t="s">
        <v>255</v>
      </c>
      <c r="AC958" s="92" t="s">
        <v>255</v>
      </c>
      <c r="AD958" s="113"/>
      <c r="AE958" s="113" t="s">
        <v>287</v>
      </c>
      <c r="AF958" s="113" t="s">
        <v>258</v>
      </c>
      <c r="AG95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58" s="109" t="s">
        <v>259</v>
      </c>
      <c r="AI958" s="113" t="s">
        <v>53</v>
      </c>
      <c r="AJ958" s="113" t="s">
        <v>6</v>
      </c>
      <c r="AK958" s="114" t="s">
        <v>201</v>
      </c>
      <c r="AL958" s="92">
        <f t="shared" si="30"/>
        <v>4</v>
      </c>
      <c r="AM95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58" s="118"/>
      <c r="AO958" s="115" t="str">
        <f t="shared" si="31"/>
        <v>SI</v>
      </c>
      <c r="AP95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58" s="92" t="e" vm="14">
        <f>_xlfn.XLOOKUP(año24[[#This Row],[VALORACION DEL RIESGO RESULTANTE CON CONTROLES (Riesgo residual) - INTERPRETACIÓN DEL RIESGO]], Nivel[Calsificación], Nivel[Imagen])</f>
        <v>#VALUE!</v>
      </c>
    </row>
    <row r="959" spans="2:43" ht="204" x14ac:dyDescent="0.2">
      <c r="B959" s="92">
        <v>950</v>
      </c>
      <c r="C959" s="92">
        <v>2024</v>
      </c>
      <c r="D959" s="92" t="s">
        <v>244</v>
      </c>
      <c r="E959" s="109" t="s">
        <v>183</v>
      </c>
      <c r="F959" s="109" t="s">
        <v>837</v>
      </c>
      <c r="G959" s="109" t="s">
        <v>323</v>
      </c>
      <c r="H959" s="92" t="s">
        <v>669</v>
      </c>
      <c r="I959" s="92" t="s">
        <v>65</v>
      </c>
      <c r="J959" s="92" t="e" vm="20">
        <f>_xlfn.XLOOKUP(año24[[#This Row],[PELIGRO -Tipo]], Tabla12[Calsificación], Tabla12[Imagen])</f>
        <v>#VALUE!</v>
      </c>
      <c r="K959" s="92" t="s">
        <v>82</v>
      </c>
      <c r="L959" s="92" t="s">
        <v>129</v>
      </c>
      <c r="M959" s="112" t="s">
        <v>429</v>
      </c>
      <c r="N959" s="112" t="s">
        <v>250</v>
      </c>
      <c r="O959" s="112">
        <v>2</v>
      </c>
      <c r="P959" s="112">
        <v>48</v>
      </c>
      <c r="Q959" s="112">
        <v>2</v>
      </c>
      <c r="R959" s="112">
        <v>2</v>
      </c>
      <c r="S959" s="92" t="s">
        <v>138</v>
      </c>
      <c r="T959" s="92" t="s">
        <v>255</v>
      </c>
      <c r="U959" s="92" t="s">
        <v>255</v>
      </c>
      <c r="V959" s="113" t="s">
        <v>638</v>
      </c>
      <c r="W959" s="113" t="s">
        <v>53</v>
      </c>
      <c r="X959" s="113" t="s">
        <v>6</v>
      </c>
      <c r="Y959" s="114" t="s">
        <v>40</v>
      </c>
      <c r="Z959" s="92">
        <f>INDEX($AS$3:$AV$6,MATCH($W959,$AR$3:$AR$6,FALSE),MATCH($Y959,AS$7:$AV$7,FALSE))</f>
        <v>6</v>
      </c>
      <c r="AA959" s="92" t="s">
        <v>254</v>
      </c>
      <c r="AB959" s="92" t="s">
        <v>255</v>
      </c>
      <c r="AC959" s="92" t="s">
        <v>255</v>
      </c>
      <c r="AD959" s="113" t="s">
        <v>255</v>
      </c>
      <c r="AE959" s="113" t="s">
        <v>639</v>
      </c>
      <c r="AF959" s="113" t="s">
        <v>258</v>
      </c>
      <c r="AG95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Actividades de promoción y prevención riesgos de Salud Pública (fiebre amarilla, dengue y tétano)
Capacitar a los trabajadores en riesgo biológico (picaduras, clases de picaduras y tipo de animales que hay presentes en la zona). 
Campañas para la prevención de riesgos endémicos.
Mantener controles existentes:
Esquema de vacunación completo (fiebre amarilla y tétano).
Suero anti-ofídico
Capacitación e n Riesgo Biológico 
* Programa de Gestión Seguridad Basada en el ComportamientoControles de EPP; Ver matriz de EPP
</v>
      </c>
      <c r="AH959" s="109" t="s">
        <v>259</v>
      </c>
      <c r="AI959" s="113" t="s">
        <v>54</v>
      </c>
      <c r="AJ959" s="113" t="s">
        <v>6</v>
      </c>
      <c r="AK959" s="114" t="s">
        <v>201</v>
      </c>
      <c r="AL959" s="92">
        <f t="shared" si="30"/>
        <v>2</v>
      </c>
      <c r="AM95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59" s="118"/>
      <c r="AO959" s="115" t="str">
        <f t="shared" si="31"/>
        <v>SI</v>
      </c>
      <c r="AP959"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59" s="92" t="e" vm="16">
        <f>_xlfn.XLOOKUP(año24[[#This Row],[VALORACION DEL RIESGO RESULTANTE CON CONTROLES (Riesgo residual) - INTERPRETACIÓN DEL RIESGO]], Nivel[Calsificación], Nivel[Imagen])</f>
        <v>#VALUE!</v>
      </c>
    </row>
    <row r="960" spans="2:43" ht="71.400000000000006" x14ac:dyDescent="0.2">
      <c r="B960" s="92">
        <v>951</v>
      </c>
      <c r="C960" s="92">
        <v>2024</v>
      </c>
      <c r="D960" s="92" t="s">
        <v>244</v>
      </c>
      <c r="E960" s="109" t="s">
        <v>183</v>
      </c>
      <c r="F960" s="109" t="s">
        <v>837</v>
      </c>
      <c r="G960" s="109" t="s">
        <v>323</v>
      </c>
      <c r="H960" s="92" t="s">
        <v>293</v>
      </c>
      <c r="I960" s="92" t="s">
        <v>70</v>
      </c>
      <c r="J960" s="92" t="e" vm="13">
        <f>_xlfn.XLOOKUP(año24[[#This Row],[PELIGRO -Tipo]], Tabla12[Calsificación], Tabla12[Imagen])</f>
        <v>#VALUE!</v>
      </c>
      <c r="K960" s="92" t="s">
        <v>117</v>
      </c>
      <c r="L960" s="92" t="s">
        <v>128</v>
      </c>
      <c r="M960" s="112" t="s">
        <v>429</v>
      </c>
      <c r="N960" s="112" t="s">
        <v>261</v>
      </c>
      <c r="O960" s="112">
        <v>2</v>
      </c>
      <c r="P960" s="112">
        <v>48</v>
      </c>
      <c r="Q960" s="112">
        <v>2</v>
      </c>
      <c r="R960" s="112">
        <v>2</v>
      </c>
      <c r="S960" s="92" t="s">
        <v>138</v>
      </c>
      <c r="T960" s="92"/>
      <c r="U960" s="92" t="s">
        <v>294</v>
      </c>
      <c r="V960" s="113" t="s">
        <v>295</v>
      </c>
      <c r="W960" s="113" t="s">
        <v>51</v>
      </c>
      <c r="X960" s="113" t="s">
        <v>6</v>
      </c>
      <c r="Y960" s="114" t="s">
        <v>201</v>
      </c>
      <c r="Z960" s="92">
        <f>INDEX($AS$3:$AV$6,MATCH($W960,$AR$3:$AR$6,FALSE),MATCH($Y960,AS$7:$AV$7,FALSE))</f>
        <v>8</v>
      </c>
      <c r="AA960" s="92" t="s">
        <v>254</v>
      </c>
      <c r="AB960" s="92" t="s">
        <v>255</v>
      </c>
      <c r="AC960" s="92" t="s">
        <v>255</v>
      </c>
      <c r="AD960" s="113" t="s">
        <v>255</v>
      </c>
      <c r="AE960" s="113" t="s">
        <v>296</v>
      </c>
      <c r="AF960" s="113" t="s">
        <v>255</v>
      </c>
      <c r="AG96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960" s="109" t="s">
        <v>259</v>
      </c>
      <c r="AI960" s="113" t="s">
        <v>53</v>
      </c>
      <c r="AJ960" s="113" t="s">
        <v>6</v>
      </c>
      <c r="AK960" s="114" t="s">
        <v>201</v>
      </c>
      <c r="AL960" s="92">
        <f t="shared" si="30"/>
        <v>4</v>
      </c>
      <c r="AM96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60" s="118"/>
      <c r="AO960" s="115" t="str">
        <f t="shared" si="31"/>
        <v>SI</v>
      </c>
      <c r="AP960"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60" s="92" t="e" vm="14">
        <f>_xlfn.XLOOKUP(año24[[#This Row],[VALORACION DEL RIESGO RESULTANTE CON CONTROLES (Riesgo residual) - INTERPRETACIÓN DEL RIESGO]], Nivel[Calsificación], Nivel[Imagen])</f>
        <v>#VALUE!</v>
      </c>
    </row>
    <row r="961" spans="2:43" ht="61.2" x14ac:dyDescent="0.2">
      <c r="B961" s="92">
        <v>952</v>
      </c>
      <c r="C961" s="92">
        <v>2024</v>
      </c>
      <c r="D961" s="92" t="s">
        <v>244</v>
      </c>
      <c r="E961" s="109" t="s">
        <v>183</v>
      </c>
      <c r="F961" s="109" t="s">
        <v>843</v>
      </c>
      <c r="G961" s="109" t="s">
        <v>844</v>
      </c>
      <c r="H961" s="92" t="s">
        <v>845</v>
      </c>
      <c r="I961" s="92" t="s">
        <v>70</v>
      </c>
      <c r="J961" s="92" t="e" vm="13">
        <f>_xlfn.XLOOKUP(año24[[#This Row],[PELIGRO -Tipo]], Tabla12[Calsificación], Tabla12[Imagen])</f>
        <v>#VALUE!</v>
      </c>
      <c r="K961" s="92" t="s">
        <v>95</v>
      </c>
      <c r="L961" s="92" t="s">
        <v>128</v>
      </c>
      <c r="M961" s="112" t="s">
        <v>429</v>
      </c>
      <c r="N961" s="112" t="s">
        <v>250</v>
      </c>
      <c r="O961" s="112">
        <v>2</v>
      </c>
      <c r="P961" s="112">
        <v>2</v>
      </c>
      <c r="Q961" s="112">
        <v>2</v>
      </c>
      <c r="R961" s="112">
        <v>8</v>
      </c>
      <c r="S961" s="92" t="s">
        <v>156</v>
      </c>
      <c r="T961" s="92" t="s">
        <v>645</v>
      </c>
      <c r="U961" s="92" t="s">
        <v>646</v>
      </c>
      <c r="V961" s="113" t="s">
        <v>846</v>
      </c>
      <c r="W961" s="113" t="s">
        <v>53</v>
      </c>
      <c r="X961" s="113" t="s">
        <v>6</v>
      </c>
      <c r="Y961" s="114" t="s">
        <v>201</v>
      </c>
      <c r="Z961" s="92">
        <f>INDEX($AS$3:$AV$6,MATCH($W961,$AR$3:$AR$6,FALSE),MATCH($Y961,AS$7:$AV$7,FALSE))</f>
        <v>4</v>
      </c>
      <c r="AA961" s="92" t="s">
        <v>254</v>
      </c>
      <c r="AB961" s="92"/>
      <c r="AC961" s="92"/>
      <c r="AD961" s="113"/>
      <c r="AE961" s="113" t="s">
        <v>847</v>
      </c>
      <c r="AF961" s="113" t="s">
        <v>258</v>
      </c>
      <c r="AG96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Programa de Gestión Seguridad Basada en el ComportamientoControles de EPP; Ver matriz de EPP
</v>
      </c>
      <c r="AH961" s="109" t="s">
        <v>259</v>
      </c>
      <c r="AI961" s="113" t="s">
        <v>53</v>
      </c>
      <c r="AJ961" s="113" t="s">
        <v>6</v>
      </c>
      <c r="AK961" s="114" t="s">
        <v>46</v>
      </c>
      <c r="AL961" s="92">
        <f t="shared" si="30"/>
        <v>2</v>
      </c>
      <c r="AM96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61" s="118"/>
      <c r="AO961" s="115" t="str">
        <f t="shared" si="31"/>
        <v>SI</v>
      </c>
      <c r="AP961"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961" s="92" t="e" vm="16">
        <f>_xlfn.XLOOKUP(año24[[#This Row],[VALORACION DEL RIESGO RESULTANTE CON CONTROLES (Riesgo residual) - INTERPRETACIÓN DEL RIESGO]], Nivel[Calsificación], Nivel[Imagen])</f>
        <v>#VALUE!</v>
      </c>
    </row>
    <row r="962" spans="2:43" ht="71.400000000000006" x14ac:dyDescent="0.2">
      <c r="B962" s="92">
        <v>953</v>
      </c>
      <c r="C962" s="92">
        <v>2024</v>
      </c>
      <c r="D962" s="92" t="s">
        <v>244</v>
      </c>
      <c r="E962" s="109" t="s">
        <v>183</v>
      </c>
      <c r="F962" s="109" t="s">
        <v>843</v>
      </c>
      <c r="G962" s="109" t="s">
        <v>844</v>
      </c>
      <c r="H962" s="92" t="s">
        <v>848</v>
      </c>
      <c r="I962" s="92" t="s">
        <v>70</v>
      </c>
      <c r="J962" s="92" t="e" vm="13">
        <f>_xlfn.XLOOKUP(año24[[#This Row],[PELIGRO -Tipo]], Tabla12[Calsificación], Tabla12[Imagen])</f>
        <v>#VALUE!</v>
      </c>
      <c r="K962" s="92" t="s">
        <v>103</v>
      </c>
      <c r="L962" s="92" t="s">
        <v>128</v>
      </c>
      <c r="M962" s="112" t="s">
        <v>429</v>
      </c>
      <c r="N962" s="112" t="s">
        <v>250</v>
      </c>
      <c r="O962" s="112">
        <v>2</v>
      </c>
      <c r="P962" s="112">
        <v>2</v>
      </c>
      <c r="Q962" s="112">
        <v>2</v>
      </c>
      <c r="R962" s="112">
        <v>8</v>
      </c>
      <c r="S962" s="92" t="s">
        <v>156</v>
      </c>
      <c r="T962" s="92"/>
      <c r="U962" s="92" t="s">
        <v>849</v>
      </c>
      <c r="V962" s="113" t="s">
        <v>850</v>
      </c>
      <c r="W962" s="113" t="s">
        <v>51</v>
      </c>
      <c r="X962" s="113" t="s">
        <v>6</v>
      </c>
      <c r="Y962" s="114" t="s">
        <v>46</v>
      </c>
      <c r="Z962" s="92">
        <f>INDEX($AS$3:$AV$6,MATCH($W962,$AR$3:$AR$6,FALSE),MATCH($Y962,AS$7:$AV$7,FALSE))</f>
        <v>4</v>
      </c>
      <c r="AA962" s="92" t="s">
        <v>254</v>
      </c>
      <c r="AB962" s="92"/>
      <c r="AC962" s="92"/>
      <c r="AD962" s="113"/>
      <c r="AE962" s="113" t="s">
        <v>851</v>
      </c>
      <c r="AF962" s="113" t="s">
        <v>258</v>
      </c>
      <c r="AG96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Procedimiento operación de SCI
* Plan de emergencias
*Unidad de Respuesta a Emergencias (URE)Controles de EPP; Ver matriz de EPP
</v>
      </c>
      <c r="AH962" s="109" t="s">
        <v>259</v>
      </c>
      <c r="AI962" s="113" t="s">
        <v>51</v>
      </c>
      <c r="AJ962" s="113" t="s">
        <v>132</v>
      </c>
      <c r="AK962" s="114" t="s">
        <v>46</v>
      </c>
      <c r="AL962" s="92">
        <f t="shared" si="30"/>
        <v>4</v>
      </c>
      <c r="AM96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62" s="118"/>
      <c r="AO962" s="115" t="str">
        <f t="shared" si="31"/>
        <v>SI</v>
      </c>
      <c r="AP96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62" s="92" t="e" vm="14">
        <f>_xlfn.XLOOKUP(año24[[#This Row],[VALORACION DEL RIESGO RESULTANTE CON CONTROLES (Riesgo residual) - INTERPRETACIÓN DEL RIESGO]], Nivel[Calsificación], Nivel[Imagen])</f>
        <v>#VALUE!</v>
      </c>
    </row>
    <row r="963" spans="2:43" ht="61.2" x14ac:dyDescent="0.2">
      <c r="B963" s="92">
        <v>954</v>
      </c>
      <c r="C963" s="92">
        <v>2024</v>
      </c>
      <c r="D963" s="92" t="s">
        <v>244</v>
      </c>
      <c r="E963" s="109" t="s">
        <v>183</v>
      </c>
      <c r="F963" s="109" t="s">
        <v>843</v>
      </c>
      <c r="G963" s="109" t="s">
        <v>844</v>
      </c>
      <c r="H963" s="92" t="s">
        <v>852</v>
      </c>
      <c r="I963" s="92" t="s">
        <v>71</v>
      </c>
      <c r="J963" s="92" t="e" vm="15">
        <f>_xlfn.XLOOKUP(año24[[#This Row],[PELIGRO -Tipo]], Tabla12[Calsificación], Tabla12[Imagen])</f>
        <v>#VALUE!</v>
      </c>
      <c r="K963" s="92" t="s">
        <v>80</v>
      </c>
      <c r="L963" s="92" t="s">
        <v>128</v>
      </c>
      <c r="M963" s="112" t="s">
        <v>429</v>
      </c>
      <c r="N963" s="112" t="s">
        <v>261</v>
      </c>
      <c r="O963" s="112">
        <v>2</v>
      </c>
      <c r="P963" s="112">
        <v>2</v>
      </c>
      <c r="Q963" s="112">
        <v>2</v>
      </c>
      <c r="R963" s="112">
        <v>8</v>
      </c>
      <c r="S963" s="92" t="s">
        <v>156</v>
      </c>
      <c r="T963" s="92"/>
      <c r="U963" s="92" t="s">
        <v>853</v>
      </c>
      <c r="V963" s="113" t="s">
        <v>647</v>
      </c>
      <c r="W963" s="113" t="s">
        <v>52</v>
      </c>
      <c r="X963" s="113" t="s">
        <v>6</v>
      </c>
      <c r="Y963" s="114" t="s">
        <v>46</v>
      </c>
      <c r="Z963" s="92">
        <f>INDEX($AS$3:$AV$6,MATCH($W963,$AR$3:$AR$6,FALSE),MATCH($Y963,AS$7:$AV$7,FALSE))</f>
        <v>3</v>
      </c>
      <c r="AA963" s="92" t="s">
        <v>254</v>
      </c>
      <c r="AB963" s="92"/>
      <c r="AC963" s="92"/>
      <c r="AD963" s="113"/>
      <c r="AE963" s="113" t="s">
        <v>854</v>
      </c>
      <c r="AF963" s="113"/>
      <c r="AG96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Plan de emergencias
*Unidad de Respuesta a Emergencias (URE)Controles de EPP; </v>
      </c>
      <c r="AH963" s="109" t="s">
        <v>259</v>
      </c>
      <c r="AI963" s="113" t="s">
        <v>52</v>
      </c>
      <c r="AJ963" s="113" t="s">
        <v>6</v>
      </c>
      <c r="AK963" s="114" t="s">
        <v>46</v>
      </c>
      <c r="AL963" s="92">
        <f t="shared" si="30"/>
        <v>3</v>
      </c>
      <c r="AM96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63" s="118"/>
      <c r="AO963" s="115" t="str">
        <f t="shared" si="31"/>
        <v>SI</v>
      </c>
      <c r="AP963"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963" s="92" t="e" vm="16">
        <f>_xlfn.XLOOKUP(año24[[#This Row],[VALORACION DEL RIESGO RESULTANTE CON CONTROLES (Riesgo residual) - INTERPRETACIÓN DEL RIESGO]], Nivel[Calsificación], Nivel[Imagen])</f>
        <v>#VALUE!</v>
      </c>
    </row>
    <row r="964" spans="2:43" ht="61.2" x14ac:dyDescent="0.2">
      <c r="B964" s="92">
        <v>955</v>
      </c>
      <c r="C964" s="92">
        <v>2024</v>
      </c>
      <c r="D964" s="92" t="s">
        <v>244</v>
      </c>
      <c r="E964" s="109" t="s">
        <v>183</v>
      </c>
      <c r="F964" s="109" t="s">
        <v>843</v>
      </c>
      <c r="G964" s="109" t="s">
        <v>844</v>
      </c>
      <c r="H964" s="92" t="s">
        <v>855</v>
      </c>
      <c r="I964" s="92" t="s">
        <v>71</v>
      </c>
      <c r="J964" s="92" t="e" vm="15">
        <f>_xlfn.XLOOKUP(año24[[#This Row],[PELIGRO -Tipo]], Tabla12[Calsificación], Tabla12[Imagen])</f>
        <v>#VALUE!</v>
      </c>
      <c r="K964" s="92" t="s">
        <v>118</v>
      </c>
      <c r="L964" s="92" t="s">
        <v>128</v>
      </c>
      <c r="M964" s="112" t="s">
        <v>429</v>
      </c>
      <c r="N964" s="112" t="s">
        <v>261</v>
      </c>
      <c r="O964" s="112">
        <v>2</v>
      </c>
      <c r="P964" s="112">
        <v>2</v>
      </c>
      <c r="Q964" s="112">
        <v>2</v>
      </c>
      <c r="R964" s="112">
        <v>8</v>
      </c>
      <c r="S964" s="92" t="s">
        <v>156</v>
      </c>
      <c r="T964" s="92"/>
      <c r="U964" s="92" t="s">
        <v>262</v>
      </c>
      <c r="V964" s="113" t="s">
        <v>647</v>
      </c>
      <c r="W964" s="113" t="s">
        <v>52</v>
      </c>
      <c r="X964" s="113" t="s">
        <v>6</v>
      </c>
      <c r="Y964" s="114" t="s">
        <v>40</v>
      </c>
      <c r="Z964" s="92">
        <f>INDEX($AS$3:$AV$6,MATCH($W964,$AR$3:$AR$6,FALSE),MATCH($Y964,AS$7:$AV$7,FALSE))</f>
        <v>9</v>
      </c>
      <c r="AA964" s="92" t="s">
        <v>254</v>
      </c>
      <c r="AB964" s="92"/>
      <c r="AC964" s="92"/>
      <c r="AD964" s="113"/>
      <c r="AE964" s="113" t="s">
        <v>854</v>
      </c>
      <c r="AF964" s="113"/>
      <c r="AG96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Plan de emergencias
*Unidad de Respuesta a Emergencias (URE)Controles de EPP; </v>
      </c>
      <c r="AH964" s="109" t="s">
        <v>259</v>
      </c>
      <c r="AI964" s="113" t="s">
        <v>52</v>
      </c>
      <c r="AJ964" s="113" t="s">
        <v>6</v>
      </c>
      <c r="AK964" s="114" t="s">
        <v>46</v>
      </c>
      <c r="AL964" s="92">
        <f t="shared" si="30"/>
        <v>3</v>
      </c>
      <c r="AM96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64" s="118"/>
      <c r="AO964" s="115" t="str">
        <f t="shared" si="31"/>
        <v>SI</v>
      </c>
      <c r="AP964"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964" s="92" t="e" vm="16">
        <f>_xlfn.XLOOKUP(año24[[#This Row],[VALORACION DEL RIESGO RESULTANTE CON CONTROLES (Riesgo residual) - INTERPRETACIÓN DEL RIESGO]], Nivel[Calsificación], Nivel[Imagen])</f>
        <v>#VALUE!</v>
      </c>
    </row>
    <row r="965" spans="2:43" ht="61.2" x14ac:dyDescent="0.2">
      <c r="B965" s="92">
        <v>956</v>
      </c>
      <c r="C965" s="92">
        <v>2024</v>
      </c>
      <c r="D965" s="92" t="s">
        <v>244</v>
      </c>
      <c r="E965" s="109" t="s">
        <v>183</v>
      </c>
      <c r="F965" s="109" t="s">
        <v>843</v>
      </c>
      <c r="G965" s="109" t="s">
        <v>844</v>
      </c>
      <c r="H965" s="92" t="s">
        <v>856</v>
      </c>
      <c r="I965" s="92" t="s">
        <v>71</v>
      </c>
      <c r="J965" s="92" t="e" vm="15">
        <f>_xlfn.XLOOKUP(año24[[#This Row],[PELIGRO -Tipo]], Tabla12[Calsificación], Tabla12[Imagen])</f>
        <v>#VALUE!</v>
      </c>
      <c r="K965" s="92" t="s">
        <v>96</v>
      </c>
      <c r="L965" s="92" t="s">
        <v>128</v>
      </c>
      <c r="M965" s="112" t="s">
        <v>429</v>
      </c>
      <c r="N965" s="112" t="s">
        <v>261</v>
      </c>
      <c r="O965" s="112">
        <v>2</v>
      </c>
      <c r="P965" s="112">
        <v>2</v>
      </c>
      <c r="Q965" s="112">
        <v>2</v>
      </c>
      <c r="R965" s="112">
        <v>8</v>
      </c>
      <c r="S965" s="92" t="s">
        <v>156</v>
      </c>
      <c r="T965" s="92"/>
      <c r="U965" s="92" t="s">
        <v>857</v>
      </c>
      <c r="V965" s="113" t="s">
        <v>647</v>
      </c>
      <c r="W965" s="113" t="s">
        <v>52</v>
      </c>
      <c r="X965" s="113" t="s">
        <v>6</v>
      </c>
      <c r="Y965" s="114" t="s">
        <v>201</v>
      </c>
      <c r="Z965" s="92">
        <f>INDEX($AS$3:$AV$6,MATCH($W965,$AR$3:$AR$6,FALSE),MATCH($Y965,AS$7:$AV$7,FALSE))</f>
        <v>6</v>
      </c>
      <c r="AA965" s="92" t="s">
        <v>254</v>
      </c>
      <c r="AB965" s="92"/>
      <c r="AC965" s="92"/>
      <c r="AD965" s="113"/>
      <c r="AE965" s="113" t="s">
        <v>854</v>
      </c>
      <c r="AF965" s="113"/>
      <c r="AG96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Plan de emergencias
*Unidad de Respuesta a Emergencias (URE)Controles de EPP; </v>
      </c>
      <c r="AH965" s="109" t="s">
        <v>259</v>
      </c>
      <c r="AI965" s="113" t="s">
        <v>52</v>
      </c>
      <c r="AJ965" s="113" t="s">
        <v>6</v>
      </c>
      <c r="AK965" s="114" t="s">
        <v>46</v>
      </c>
      <c r="AL965" s="92">
        <f t="shared" si="30"/>
        <v>3</v>
      </c>
      <c r="AM96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65" s="118"/>
      <c r="AO965" s="115" t="str">
        <f t="shared" si="31"/>
        <v>SI</v>
      </c>
      <c r="AP965"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AT</v>
      </c>
      <c r="AQ965" s="92" t="e" vm="16">
        <f>_xlfn.XLOOKUP(año24[[#This Row],[VALORACION DEL RIESGO RESULTANTE CON CONTROLES (Riesgo residual) - INTERPRETACIÓN DEL RIESGO]], Nivel[Calsificación], Nivel[Imagen])</f>
        <v>#VALUE!</v>
      </c>
    </row>
    <row r="966" spans="2:43" ht="61.2" x14ac:dyDescent="0.2">
      <c r="B966" s="92">
        <v>957</v>
      </c>
      <c r="C966" s="92">
        <v>2024</v>
      </c>
      <c r="D966" s="92" t="s">
        <v>244</v>
      </c>
      <c r="E966" s="109" t="s">
        <v>183</v>
      </c>
      <c r="F966" s="109" t="s">
        <v>843</v>
      </c>
      <c r="G966" s="109" t="s">
        <v>844</v>
      </c>
      <c r="H966" s="92" t="s">
        <v>858</v>
      </c>
      <c r="I966" s="92" t="s">
        <v>70</v>
      </c>
      <c r="J966" s="92" t="e" vm="13">
        <f>_xlfn.XLOOKUP(año24[[#This Row],[PELIGRO -Tipo]], Tabla12[Calsificación], Tabla12[Imagen])</f>
        <v>#VALUE!</v>
      </c>
      <c r="K966" s="92" t="s">
        <v>117</v>
      </c>
      <c r="L966" s="92" t="s">
        <v>128</v>
      </c>
      <c r="M966" s="112" t="s">
        <v>429</v>
      </c>
      <c r="N966" s="112" t="s">
        <v>261</v>
      </c>
      <c r="O966" s="112">
        <v>2</v>
      </c>
      <c r="P966" s="112">
        <v>2</v>
      </c>
      <c r="Q966" s="112">
        <v>2</v>
      </c>
      <c r="R966" s="112">
        <v>8</v>
      </c>
      <c r="S966" s="92" t="s">
        <v>156</v>
      </c>
      <c r="T966" s="92"/>
      <c r="U966" s="92" t="s">
        <v>294</v>
      </c>
      <c r="V966" s="113" t="s">
        <v>859</v>
      </c>
      <c r="W966" s="113" t="s">
        <v>51</v>
      </c>
      <c r="X966" s="113" t="s">
        <v>6</v>
      </c>
      <c r="Y966" s="114" t="s">
        <v>46</v>
      </c>
      <c r="Z966" s="92">
        <f>INDEX($AS$3:$AV$6,MATCH($W966,$AR$3:$AR$6,FALSE),MATCH($Y966,AS$7:$AV$7,FALSE))</f>
        <v>4</v>
      </c>
      <c r="AA966" s="92" t="s">
        <v>254</v>
      </c>
      <c r="AB966" s="92"/>
      <c r="AC966" s="92"/>
      <c r="AD966" s="113"/>
      <c r="AE966" s="113" t="s">
        <v>854</v>
      </c>
      <c r="AF966" s="113"/>
      <c r="AG96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riesgo:Sustitución del riesgo; Controles de Ingenieria;  Controles administrativos; * Plan de emergencias
*Unidad de Respuesta a Emergencias (URE)Controles de EPP; </v>
      </c>
      <c r="AH966" s="109" t="s">
        <v>259</v>
      </c>
      <c r="AI966" s="113" t="s">
        <v>51</v>
      </c>
      <c r="AJ966" s="113" t="s">
        <v>6</v>
      </c>
      <c r="AK966" s="114" t="s">
        <v>46</v>
      </c>
      <c r="AL966" s="92">
        <f t="shared" si="30"/>
        <v>4</v>
      </c>
      <c r="AM96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66" s="118"/>
      <c r="AO966" s="115" t="str">
        <f t="shared" si="31"/>
        <v>SI</v>
      </c>
      <c r="AP96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66" s="92" t="e" vm="14">
        <f>_xlfn.XLOOKUP(año24[[#This Row],[VALORACION DEL RIESGO RESULTANTE CON CONTROLES (Riesgo residual) - INTERPRETACIÓN DEL RIESGO]], Nivel[Calsificación], Nivel[Imagen])</f>
        <v>#VALUE!</v>
      </c>
    </row>
    <row r="967" spans="2:43" ht="112.2" x14ac:dyDescent="0.2">
      <c r="B967" s="92">
        <v>958</v>
      </c>
      <c r="C967" s="92">
        <v>2024</v>
      </c>
      <c r="D967" s="92" t="s">
        <v>244</v>
      </c>
      <c r="E967" s="109" t="s">
        <v>183</v>
      </c>
      <c r="F967" s="109" t="s">
        <v>860</v>
      </c>
      <c r="G967" s="109" t="s">
        <v>323</v>
      </c>
      <c r="H967" s="92" t="s">
        <v>248</v>
      </c>
      <c r="I967" s="92" t="s">
        <v>70</v>
      </c>
      <c r="J967" s="92" t="e" vm="13">
        <f>_xlfn.XLOOKUP(año24[[#This Row],[PELIGRO -Tipo]], Tabla12[Calsificación], Tabla12[Imagen])</f>
        <v>#VALUE!</v>
      </c>
      <c r="K967" s="92" t="s">
        <v>110</v>
      </c>
      <c r="L967" s="92" t="s">
        <v>128</v>
      </c>
      <c r="M967" s="112" t="s">
        <v>429</v>
      </c>
      <c r="N967" s="112" t="s">
        <v>261</v>
      </c>
      <c r="O967" s="112">
        <v>2</v>
      </c>
      <c r="P967" s="112">
        <v>2</v>
      </c>
      <c r="Q967" s="112">
        <v>2</v>
      </c>
      <c r="R967" s="112">
        <v>8</v>
      </c>
      <c r="S967" s="92" t="s">
        <v>138</v>
      </c>
      <c r="T967" s="92" t="s">
        <v>251</v>
      </c>
      <c r="U967" s="92" t="s">
        <v>252</v>
      </c>
      <c r="V967" s="113" t="s">
        <v>253</v>
      </c>
      <c r="W967" s="113" t="s">
        <v>52</v>
      </c>
      <c r="X967" s="113" t="s">
        <v>6</v>
      </c>
      <c r="Y967" s="114" t="s">
        <v>40</v>
      </c>
      <c r="Z967" s="92">
        <f>INDEX($AS$3:$AV$6,MATCH($W967,$AR$3:$AR$6,FALSE),MATCH($Y967,AS$7:$AV$7,FALSE))</f>
        <v>9</v>
      </c>
      <c r="AA967" s="92" t="s">
        <v>254</v>
      </c>
      <c r="AB967" s="92" t="s">
        <v>255</v>
      </c>
      <c r="AC967" s="92" t="s">
        <v>255</v>
      </c>
      <c r="AD967" s="113" t="s">
        <v>256</v>
      </c>
      <c r="AE967" s="113" t="s">
        <v>257</v>
      </c>
      <c r="AF967" s="113" t="s">
        <v>258</v>
      </c>
      <c r="AG96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Sistemas de seguridad del Vehículo (cinturón de seguridad, airbags, apoya cabezas, llantas) 
 Controles administrativos; Continuar con los controles implemetados:
*Seguimiento cumplimiento del PESV
* Evaluación de desempeño de cotratistas
Controles de EPP; Ver matriz de EPP
</v>
      </c>
      <c r="AH967" s="109" t="s">
        <v>259</v>
      </c>
      <c r="AI967" s="113" t="s">
        <v>53</v>
      </c>
      <c r="AJ967" s="113" t="s">
        <v>6</v>
      </c>
      <c r="AK967" s="114" t="s">
        <v>201</v>
      </c>
      <c r="AL967" s="92">
        <f t="shared" si="30"/>
        <v>4</v>
      </c>
      <c r="AM96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67" s="118"/>
      <c r="AO967" s="115" t="str">
        <f t="shared" si="31"/>
        <v>SI</v>
      </c>
      <c r="AP96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67" s="92" t="e" vm="14">
        <f>_xlfn.XLOOKUP(año24[[#This Row],[VALORACION DEL RIESGO RESULTANTE CON CONTROLES (Riesgo residual) - INTERPRETACIÓN DEL RIESGO]], Nivel[Calsificación], Nivel[Imagen])</f>
        <v>#VALUE!</v>
      </c>
    </row>
    <row r="968" spans="2:43" ht="91.8" x14ac:dyDescent="0.2">
      <c r="B968" s="92">
        <v>959</v>
      </c>
      <c r="C968" s="92">
        <v>2024</v>
      </c>
      <c r="D968" s="92" t="s">
        <v>244</v>
      </c>
      <c r="E968" s="109" t="s">
        <v>183</v>
      </c>
      <c r="F968" s="109" t="s">
        <v>860</v>
      </c>
      <c r="G968" s="109" t="s">
        <v>323</v>
      </c>
      <c r="H968" s="92" t="s">
        <v>285</v>
      </c>
      <c r="I968" s="92" t="s">
        <v>65</v>
      </c>
      <c r="J968" s="92" t="e" vm="20">
        <f>_xlfn.XLOOKUP(año24[[#This Row],[PELIGRO -Tipo]], Tabla12[Calsificación], Tabla12[Imagen])</f>
        <v>#VALUE!</v>
      </c>
      <c r="K968" s="92" t="s">
        <v>74</v>
      </c>
      <c r="L968" s="92" t="s">
        <v>129</v>
      </c>
      <c r="M968" s="112" t="s">
        <v>249</v>
      </c>
      <c r="N968" s="112" t="s">
        <v>250</v>
      </c>
      <c r="O968" s="112">
        <v>2</v>
      </c>
      <c r="P968" s="112">
        <v>2</v>
      </c>
      <c r="Q968" s="112">
        <v>2</v>
      </c>
      <c r="R968" s="112">
        <v>8</v>
      </c>
      <c r="S968" s="92" t="s">
        <v>138</v>
      </c>
      <c r="T968" s="92"/>
      <c r="U968" s="92"/>
      <c r="V968" s="113" t="s">
        <v>286</v>
      </c>
      <c r="W968" s="113" t="s">
        <v>53</v>
      </c>
      <c r="X968" s="113" t="s">
        <v>6</v>
      </c>
      <c r="Y968" s="114" t="s">
        <v>40</v>
      </c>
      <c r="Z968" s="92">
        <f>INDEX($AS$3:$AV$6,MATCH($W968,$AR$3:$AR$6,FALSE),MATCH($Y968,AS$7:$AV$7,FALSE))</f>
        <v>6</v>
      </c>
      <c r="AA968" s="92" t="s">
        <v>254</v>
      </c>
      <c r="AB968" s="92" t="s">
        <v>255</v>
      </c>
      <c r="AC968" s="92" t="s">
        <v>255</v>
      </c>
      <c r="AD968" s="113"/>
      <c r="AE968" s="113" t="s">
        <v>287</v>
      </c>
      <c r="AF968" s="113" t="s">
        <v>258</v>
      </c>
      <c r="AG968"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Controles administrativos; Programa de capacitacion y entrenamiento
Verificacion esquema de vacunacion
Instructivo practica seguro en campo exposición a riesgo biológico COL-HSE-IN-018Controles de EPP; Ver matriz de EPP
</v>
      </c>
      <c r="AH968" s="109" t="s">
        <v>259</v>
      </c>
      <c r="AI968" s="113" t="s">
        <v>53</v>
      </c>
      <c r="AJ968" s="113" t="s">
        <v>6</v>
      </c>
      <c r="AK968" s="114" t="s">
        <v>201</v>
      </c>
      <c r="AL968" s="92">
        <f t="shared" si="30"/>
        <v>4</v>
      </c>
      <c r="AM968"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68" s="118"/>
      <c r="AO968" s="115" t="str">
        <f t="shared" si="31"/>
        <v>SI</v>
      </c>
      <c r="AP968"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68" s="92" t="e" vm="14">
        <f>_xlfn.XLOOKUP(año24[[#This Row],[VALORACION DEL RIESGO RESULTANTE CON CONTROLES (Riesgo residual) - INTERPRETACIÓN DEL RIESGO]], Nivel[Calsificación], Nivel[Imagen])</f>
        <v>#VALUE!</v>
      </c>
    </row>
    <row r="969" spans="2:43" ht="244.8" x14ac:dyDescent="0.2">
      <c r="B969" s="92">
        <v>960</v>
      </c>
      <c r="C969" s="92">
        <v>2024</v>
      </c>
      <c r="D969" s="92" t="s">
        <v>244</v>
      </c>
      <c r="E969" s="109" t="s">
        <v>183</v>
      </c>
      <c r="F969" s="109" t="s">
        <v>860</v>
      </c>
      <c r="G969" s="109" t="s">
        <v>323</v>
      </c>
      <c r="H969" s="92" t="s">
        <v>861</v>
      </c>
      <c r="I969" s="92" t="s">
        <v>70</v>
      </c>
      <c r="J969" s="92" t="e" vm="13">
        <f>_xlfn.XLOOKUP(año24[[#This Row],[PELIGRO -Tipo]], Tabla12[Calsificación], Tabla12[Imagen])</f>
        <v>#VALUE!</v>
      </c>
      <c r="K969" s="92" t="s">
        <v>79</v>
      </c>
      <c r="L969" s="92" t="s">
        <v>128</v>
      </c>
      <c r="M969" s="112" t="s">
        <v>429</v>
      </c>
      <c r="N969" s="112" t="s">
        <v>261</v>
      </c>
      <c r="O969" s="112">
        <v>2</v>
      </c>
      <c r="P969" s="112">
        <v>2</v>
      </c>
      <c r="Q969" s="112">
        <v>2</v>
      </c>
      <c r="R969" s="112">
        <v>8</v>
      </c>
      <c r="S969" s="92" t="s">
        <v>156</v>
      </c>
      <c r="T969" s="92"/>
      <c r="U969" s="92" t="s">
        <v>339</v>
      </c>
      <c r="V969" s="113" t="s">
        <v>301</v>
      </c>
      <c r="W969" s="113" t="s">
        <v>52</v>
      </c>
      <c r="X969" s="113" t="s">
        <v>6</v>
      </c>
      <c r="Y969" s="114" t="s">
        <v>40</v>
      </c>
      <c r="Z969" s="92">
        <f>INDEX($AS$3:$AV$6,MATCH($W969,$AR$3:$AR$6,FALSE),MATCH($Y969,AS$7:$AV$7,FALSE))</f>
        <v>9</v>
      </c>
      <c r="AA969" s="92" t="s">
        <v>254</v>
      </c>
      <c r="AB969" s="92" t="s">
        <v>255</v>
      </c>
      <c r="AC969" s="92" t="s">
        <v>255</v>
      </c>
      <c r="AD969" s="113" t="s">
        <v>302</v>
      </c>
      <c r="AE969" s="113" t="s">
        <v>303</v>
      </c>
      <c r="AF969" s="113" t="s">
        <v>258</v>
      </c>
      <c r="AG969"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69" s="109" t="s">
        <v>259</v>
      </c>
      <c r="AI969" s="113" t="s">
        <v>53</v>
      </c>
      <c r="AJ969" s="113" t="s">
        <v>6</v>
      </c>
      <c r="AK969" s="114" t="s">
        <v>201</v>
      </c>
      <c r="AL969" s="92">
        <f t="shared" si="30"/>
        <v>4</v>
      </c>
      <c r="AM969"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69" s="118"/>
      <c r="AO969" s="115" t="str">
        <f t="shared" si="31"/>
        <v>SI</v>
      </c>
      <c r="AP969"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69" s="92" t="e" vm="14">
        <f>_xlfn.XLOOKUP(año24[[#This Row],[VALORACION DEL RIESGO RESULTANTE CON CONTROLES (Riesgo residual) - INTERPRETACIÓN DEL RIESGO]], Nivel[Calsificación], Nivel[Imagen])</f>
        <v>#VALUE!</v>
      </c>
    </row>
    <row r="970" spans="2:43" ht="81.599999999999994" x14ac:dyDescent="0.2">
      <c r="B970" s="92">
        <v>961</v>
      </c>
      <c r="C970" s="92">
        <v>2024</v>
      </c>
      <c r="D970" s="92" t="s">
        <v>244</v>
      </c>
      <c r="E970" s="109" t="s">
        <v>183</v>
      </c>
      <c r="F970" s="109" t="s">
        <v>860</v>
      </c>
      <c r="G970" s="109" t="s">
        <v>323</v>
      </c>
      <c r="H970" s="92" t="s">
        <v>277</v>
      </c>
      <c r="I970" s="92" t="s">
        <v>68</v>
      </c>
      <c r="J970" s="92" t="e" vm="17">
        <f>_xlfn.XLOOKUP(año24[[#This Row],[PELIGRO -Tipo]], Tabla12[Calsificación], Tabla12[Imagen])</f>
        <v>#VALUE!</v>
      </c>
      <c r="K970" s="92" t="s">
        <v>85</v>
      </c>
      <c r="L970" s="92" t="s">
        <v>129</v>
      </c>
      <c r="M970" s="112" t="s">
        <v>429</v>
      </c>
      <c r="N970" s="112" t="s">
        <v>250</v>
      </c>
      <c r="O970" s="112">
        <v>2</v>
      </c>
      <c r="P970" s="112">
        <v>2</v>
      </c>
      <c r="Q970" s="112">
        <v>2</v>
      </c>
      <c r="R970" s="112">
        <v>8</v>
      </c>
      <c r="S970" s="92" t="s">
        <v>156</v>
      </c>
      <c r="T970" s="92" t="s">
        <v>267</v>
      </c>
      <c r="U970" s="92" t="s">
        <v>268</v>
      </c>
      <c r="V970" s="113" t="s">
        <v>269</v>
      </c>
      <c r="W970" s="113" t="s">
        <v>53</v>
      </c>
      <c r="X970" s="113" t="s">
        <v>6</v>
      </c>
      <c r="Y970" s="114" t="s">
        <v>201</v>
      </c>
      <c r="Z970" s="92">
        <f>INDEX($AS$3:$AV$6,MATCH($W970,$AR$3:$AR$6,FALSE),MATCH($Y970,AS$7:$AV$7,FALSE))</f>
        <v>4</v>
      </c>
      <c r="AA970" s="92" t="s">
        <v>254</v>
      </c>
      <c r="AB970" s="92" t="s">
        <v>255</v>
      </c>
      <c r="AC970" s="92" t="s">
        <v>255</v>
      </c>
      <c r="AD970" s="113" t="s">
        <v>255</v>
      </c>
      <c r="AE970" s="113" t="s">
        <v>270</v>
      </c>
      <c r="AF970" s="113" t="s">
        <v>255</v>
      </c>
      <c r="AG970"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Continuidad en la aplicación de los controles:
* Seguimiento a los planes de intervención del PVE de riesgo psicosocial
* Pausas activas
Controles de EPP; Ninguna</v>
      </c>
      <c r="AH970" s="109" t="s">
        <v>259</v>
      </c>
      <c r="AI970" s="113" t="s">
        <v>54</v>
      </c>
      <c r="AJ970" s="113" t="s">
        <v>6</v>
      </c>
      <c r="AK970" s="114" t="s">
        <v>201</v>
      </c>
      <c r="AL970" s="92">
        <f t="shared" si="30"/>
        <v>2</v>
      </c>
      <c r="AM970"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Bajo</v>
      </c>
      <c r="AN970" s="118"/>
      <c r="AO970" s="115" t="str">
        <f t="shared" si="31"/>
        <v>SI</v>
      </c>
      <c r="AP970" s="92" t="str">
        <f>"El nivel del riesgo es"&amp;" "&amp;año24[[#This Row],[VALORACION DEL RIESGO RESULTANTE CON CONTROLES (Riesgo residual) - INTERPRETACIÓN DEL RIESGO]]&amp;" siendo las principales consecuencias las siguientes; "&amp;año24[[#This Row],[Consecuencias (AT/EL)]]</f>
        <v>El nivel del riesgo es Bajo siendo las principales consecuencias las siguientes; EL</v>
      </c>
      <c r="AQ970" s="92" t="e" vm="16">
        <f>_xlfn.XLOOKUP(año24[[#This Row],[VALORACION DEL RIESGO RESULTANTE CON CONTROLES (Riesgo residual) - INTERPRETACIÓN DEL RIESGO]], Nivel[Calsificación], Nivel[Imagen])</f>
        <v>#VALUE!</v>
      </c>
    </row>
    <row r="971" spans="2:43" ht="244.8" x14ac:dyDescent="0.2">
      <c r="B971" s="92">
        <v>962</v>
      </c>
      <c r="C971" s="92">
        <v>2024</v>
      </c>
      <c r="D971" s="92" t="s">
        <v>244</v>
      </c>
      <c r="E971" s="109" t="s">
        <v>183</v>
      </c>
      <c r="F971" s="109" t="s">
        <v>860</v>
      </c>
      <c r="G971" s="109" t="s">
        <v>323</v>
      </c>
      <c r="H971" s="92" t="s">
        <v>862</v>
      </c>
      <c r="I971" s="92" t="s">
        <v>70</v>
      </c>
      <c r="J971" s="92" t="e" vm="13">
        <f>_xlfn.XLOOKUP(año24[[#This Row],[PELIGRO -Tipo]], Tabla12[Calsificación], Tabla12[Imagen])</f>
        <v>#VALUE!</v>
      </c>
      <c r="K971" s="92" t="s">
        <v>79</v>
      </c>
      <c r="L971" s="92" t="s">
        <v>128</v>
      </c>
      <c r="M971" s="112" t="s">
        <v>429</v>
      </c>
      <c r="N971" s="112" t="s">
        <v>261</v>
      </c>
      <c r="O971" s="112">
        <v>2</v>
      </c>
      <c r="P971" s="112">
        <v>2</v>
      </c>
      <c r="Q971" s="112">
        <v>2</v>
      </c>
      <c r="R971" s="112">
        <v>8</v>
      </c>
      <c r="S971" s="92" t="s">
        <v>156</v>
      </c>
      <c r="T971" s="92" t="s">
        <v>350</v>
      </c>
      <c r="U971" s="92" t="s">
        <v>300</v>
      </c>
      <c r="V971" s="113" t="s">
        <v>301</v>
      </c>
      <c r="W971" s="113" t="s">
        <v>52</v>
      </c>
      <c r="X971" s="113" t="s">
        <v>6</v>
      </c>
      <c r="Y971" s="114" t="s">
        <v>40</v>
      </c>
      <c r="Z971" s="92">
        <f>INDEX($AS$3:$AV$6,MATCH($W971,$AR$3:$AR$6,FALSE),MATCH($Y971,AS$7:$AV$7,FALSE))</f>
        <v>9</v>
      </c>
      <c r="AA971" s="92" t="s">
        <v>254</v>
      </c>
      <c r="AB971" s="92" t="s">
        <v>255</v>
      </c>
      <c r="AC971" s="92" t="s">
        <v>255</v>
      </c>
      <c r="AD971" s="113" t="s">
        <v>302</v>
      </c>
      <c r="AE971" s="113" t="s">
        <v>303</v>
      </c>
      <c r="AF971" s="113" t="s">
        <v>258</v>
      </c>
      <c r="AG971"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71" s="109" t="s">
        <v>259</v>
      </c>
      <c r="AI971" s="113" t="s">
        <v>53</v>
      </c>
      <c r="AJ971" s="113" t="s">
        <v>6</v>
      </c>
      <c r="AK971" s="114" t="s">
        <v>201</v>
      </c>
      <c r="AL971" s="92">
        <f t="shared" si="30"/>
        <v>4</v>
      </c>
      <c r="AM971"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71" s="118"/>
      <c r="AO971" s="115" t="str">
        <f t="shared" si="31"/>
        <v>SI</v>
      </c>
      <c r="AP971"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71" s="92" t="e" vm="14">
        <f>_xlfn.XLOOKUP(año24[[#This Row],[VALORACION DEL RIESGO RESULTANTE CON CONTROLES (Riesgo residual) - INTERPRETACIÓN DEL RIESGO]], Nivel[Calsificación], Nivel[Imagen])</f>
        <v>#VALUE!</v>
      </c>
    </row>
    <row r="972" spans="2:43" ht="244.8" x14ac:dyDescent="0.2">
      <c r="B972" s="92">
        <v>963</v>
      </c>
      <c r="C972" s="92">
        <v>2024</v>
      </c>
      <c r="D972" s="92" t="s">
        <v>244</v>
      </c>
      <c r="E972" s="109" t="s">
        <v>183</v>
      </c>
      <c r="F972" s="109" t="s">
        <v>860</v>
      </c>
      <c r="G972" s="109" t="s">
        <v>323</v>
      </c>
      <c r="H972" s="92" t="s">
        <v>863</v>
      </c>
      <c r="I972" s="92" t="s">
        <v>70</v>
      </c>
      <c r="J972" s="92" t="e" vm="13">
        <f>_xlfn.XLOOKUP(año24[[#This Row],[PELIGRO -Tipo]], Tabla12[Calsificación], Tabla12[Imagen])</f>
        <v>#VALUE!</v>
      </c>
      <c r="K972" s="92" t="s">
        <v>79</v>
      </c>
      <c r="L972" s="92" t="s">
        <v>128</v>
      </c>
      <c r="M972" s="112" t="s">
        <v>429</v>
      </c>
      <c r="N972" s="112" t="s">
        <v>261</v>
      </c>
      <c r="O972" s="112">
        <v>2</v>
      </c>
      <c r="P972" s="112">
        <v>2</v>
      </c>
      <c r="Q972" s="112">
        <v>2</v>
      </c>
      <c r="R972" s="112">
        <v>8</v>
      </c>
      <c r="S972" s="92" t="s">
        <v>156</v>
      </c>
      <c r="T972" s="92"/>
      <c r="U972" s="92" t="s">
        <v>376</v>
      </c>
      <c r="V972" s="113" t="s">
        <v>301</v>
      </c>
      <c r="W972" s="113" t="s">
        <v>52</v>
      </c>
      <c r="X972" s="113" t="s">
        <v>6</v>
      </c>
      <c r="Y972" s="114" t="s">
        <v>40</v>
      </c>
      <c r="Z972" s="92">
        <f>INDEX($AS$3:$AV$6,MATCH($W972,$AR$3:$AR$6,FALSE),MATCH($Y972,AS$7:$AV$7,FALSE))</f>
        <v>9</v>
      </c>
      <c r="AA972" s="92" t="s">
        <v>254</v>
      </c>
      <c r="AB972" s="92" t="s">
        <v>255</v>
      </c>
      <c r="AC972" s="92" t="s">
        <v>255</v>
      </c>
      <c r="AD972" s="113" t="s">
        <v>302</v>
      </c>
      <c r="AE972" s="113" t="s">
        <v>303</v>
      </c>
      <c r="AF972" s="113" t="s">
        <v>258</v>
      </c>
      <c r="AG972"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 Identificar en herramienta puntos de peligro (Pellizco; machucon; agarre)
* Instalación de guayas antilatigos Controles administrativos; *Implementar Programa de Gestión del Riesgo Mecánico
* Seguimiento Programa de mantenimiento mecánico y eléctrico
*Programa DROPS
Mantener controles existentes:
* Programa de Gestión Seguridad Basada en el Comportamiento
* Programa de Gestión Cuidado de Manos 
 * Manual de gestión de proyectos de facilidades
* Procedimiento Sistema Permisos de Trabajo
* Procedimiento Manejo Seguro de Herramientas Manuales
* Procedimiento Levantamiento de Cargas
* Anexo HSEQ para contratistas
* Plan de EmergenciasControles de EPP; Ver matriz de EPP
</v>
      </c>
      <c r="AH972" s="109" t="s">
        <v>259</v>
      </c>
      <c r="AI972" s="113" t="s">
        <v>53</v>
      </c>
      <c r="AJ972" s="113" t="s">
        <v>6</v>
      </c>
      <c r="AK972" s="114" t="s">
        <v>201</v>
      </c>
      <c r="AL972" s="92">
        <f t="shared" si="30"/>
        <v>4</v>
      </c>
      <c r="AM972"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72" s="118"/>
      <c r="AO972" s="115" t="str">
        <f t="shared" si="31"/>
        <v>SI</v>
      </c>
      <c r="AP972"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72" s="92" t="e" vm="14">
        <f>_xlfn.XLOOKUP(año24[[#This Row],[VALORACION DEL RIESGO RESULTANTE CON CONTROLES (Riesgo residual) - INTERPRETACIÓN DEL RIESGO]], Nivel[Calsificación], Nivel[Imagen])</f>
        <v>#VALUE!</v>
      </c>
    </row>
    <row r="973" spans="2:43" ht="102" x14ac:dyDescent="0.2">
      <c r="B973" s="92">
        <v>964</v>
      </c>
      <c r="C973" s="92">
        <v>2024</v>
      </c>
      <c r="D973" s="92" t="s">
        <v>244</v>
      </c>
      <c r="E973" s="109" t="s">
        <v>183</v>
      </c>
      <c r="F973" s="109" t="s">
        <v>860</v>
      </c>
      <c r="G973" s="109" t="s">
        <v>323</v>
      </c>
      <c r="H973" s="92" t="s">
        <v>864</v>
      </c>
      <c r="I973" s="92" t="s">
        <v>67</v>
      </c>
      <c r="J973" s="92" t="e" vm="18">
        <f>_xlfn.XLOOKUP(año24[[#This Row],[PELIGRO -Tipo]], Tabla12[Calsificación], Tabla12[Imagen])</f>
        <v>#VALUE!</v>
      </c>
      <c r="K973" s="92" t="s">
        <v>100</v>
      </c>
      <c r="L973" s="92" t="s">
        <v>130</v>
      </c>
      <c r="M973" s="112" t="s">
        <v>429</v>
      </c>
      <c r="N973" s="112" t="s">
        <v>261</v>
      </c>
      <c r="O973" s="112">
        <v>2</v>
      </c>
      <c r="P973" s="112">
        <v>2</v>
      </c>
      <c r="Q973" s="112">
        <v>2</v>
      </c>
      <c r="R973" s="112">
        <v>8</v>
      </c>
      <c r="S973" s="92" t="s">
        <v>156</v>
      </c>
      <c r="T973" s="92" t="s">
        <v>273</v>
      </c>
      <c r="U973" s="92" t="s">
        <v>274</v>
      </c>
      <c r="V973" s="113" t="s">
        <v>275</v>
      </c>
      <c r="W973" s="113" t="s">
        <v>53</v>
      </c>
      <c r="X973" s="113" t="s">
        <v>6</v>
      </c>
      <c r="Y973" s="114" t="s">
        <v>40</v>
      </c>
      <c r="Z973" s="92">
        <f>INDEX($AS$3:$AV$6,MATCH($W973,$AR$3:$AR$6,FALSE),MATCH($Y973,AS$7:$AV$7,FALSE))</f>
        <v>6</v>
      </c>
      <c r="AA973" s="92" t="s">
        <v>254</v>
      </c>
      <c r="AB973" s="92" t="s">
        <v>255</v>
      </c>
      <c r="AC973" s="92" t="s">
        <v>255</v>
      </c>
      <c r="AD973" s="113" t="s">
        <v>255</v>
      </c>
      <c r="AE973" s="113" t="s">
        <v>276</v>
      </c>
      <c r="AF973" s="113" t="s">
        <v>258</v>
      </c>
      <c r="AG973"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73" s="109" t="s">
        <v>259</v>
      </c>
      <c r="AI973" s="113" t="s">
        <v>53</v>
      </c>
      <c r="AJ973" s="113" t="s">
        <v>6</v>
      </c>
      <c r="AK973" s="114" t="s">
        <v>201</v>
      </c>
      <c r="AL973" s="92">
        <f t="shared" si="30"/>
        <v>4</v>
      </c>
      <c r="AM973"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73" s="118"/>
      <c r="AO973" s="115" t="str">
        <f t="shared" si="31"/>
        <v>SI</v>
      </c>
      <c r="AP973"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73" s="92" t="e" vm="14">
        <f>_xlfn.XLOOKUP(año24[[#This Row],[VALORACION DEL RIESGO RESULTANTE CON CONTROLES (Riesgo residual) - INTERPRETACIÓN DEL RIESGO]], Nivel[Calsificación], Nivel[Imagen])</f>
        <v>#VALUE!</v>
      </c>
    </row>
    <row r="974" spans="2:43" ht="102" x14ac:dyDescent="0.2">
      <c r="B974" s="92">
        <v>965</v>
      </c>
      <c r="C974" s="92">
        <v>2024</v>
      </c>
      <c r="D974" s="92" t="s">
        <v>244</v>
      </c>
      <c r="E974" s="109" t="s">
        <v>183</v>
      </c>
      <c r="F974" s="109" t="s">
        <v>860</v>
      </c>
      <c r="G974" s="109" t="s">
        <v>323</v>
      </c>
      <c r="H974" s="92" t="s">
        <v>272</v>
      </c>
      <c r="I974" s="92" t="s">
        <v>67</v>
      </c>
      <c r="J974" s="92" t="e" vm="18">
        <f>_xlfn.XLOOKUP(año24[[#This Row],[PELIGRO -Tipo]], Tabla12[Calsificación], Tabla12[Imagen])</f>
        <v>#VALUE!</v>
      </c>
      <c r="K974" s="92" t="s">
        <v>100</v>
      </c>
      <c r="L974" s="92" t="s">
        <v>130</v>
      </c>
      <c r="M974" s="112" t="s">
        <v>429</v>
      </c>
      <c r="N974" s="112" t="s">
        <v>250</v>
      </c>
      <c r="O974" s="112">
        <v>2</v>
      </c>
      <c r="P974" s="112">
        <v>2</v>
      </c>
      <c r="Q974" s="112">
        <v>2</v>
      </c>
      <c r="R974" s="112">
        <v>8</v>
      </c>
      <c r="S974" s="92" t="s">
        <v>156</v>
      </c>
      <c r="T974" s="92" t="s">
        <v>273</v>
      </c>
      <c r="U974" s="92" t="s">
        <v>274</v>
      </c>
      <c r="V974" s="113" t="s">
        <v>275</v>
      </c>
      <c r="W974" s="113" t="s">
        <v>53</v>
      </c>
      <c r="X974" s="113" t="s">
        <v>6</v>
      </c>
      <c r="Y974" s="114" t="s">
        <v>40</v>
      </c>
      <c r="Z974" s="92">
        <f>INDEX($AS$3:$AV$6,MATCH($W974,$AR$3:$AR$6,FALSE),MATCH($Y974,AS$7:$AV$7,FALSE))</f>
        <v>6</v>
      </c>
      <c r="AA974" s="92" t="s">
        <v>254</v>
      </c>
      <c r="AB974" s="92" t="s">
        <v>255</v>
      </c>
      <c r="AC974" s="92" t="s">
        <v>255</v>
      </c>
      <c r="AD974" s="113" t="s">
        <v>255</v>
      </c>
      <c r="AE974" s="113" t="s">
        <v>276</v>
      </c>
      <c r="AF974" s="113" t="s">
        <v>258</v>
      </c>
      <c r="AG974"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Continuidad a los controles implementados:
Seguimiento al programa de gestión del riesgo químico
Programa de Seguridad Basada en el ComportamientoControles de EPP; Ver matriz de EPP
</v>
      </c>
      <c r="AH974" s="109" t="s">
        <v>259</v>
      </c>
      <c r="AI974" s="113" t="s">
        <v>53</v>
      </c>
      <c r="AJ974" s="113" t="s">
        <v>6</v>
      </c>
      <c r="AK974" s="114" t="s">
        <v>201</v>
      </c>
      <c r="AL974" s="92">
        <f t="shared" si="30"/>
        <v>4</v>
      </c>
      <c r="AM974"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74" s="118"/>
      <c r="AO974" s="115" t="str">
        <f t="shared" si="31"/>
        <v>SI</v>
      </c>
      <c r="AP974"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AT/EL</v>
      </c>
      <c r="AQ974" s="92" t="e" vm="14">
        <f>_xlfn.XLOOKUP(año24[[#This Row],[VALORACION DEL RIESGO RESULTANTE CON CONTROLES (Riesgo residual) - INTERPRETACIÓN DEL RIESGO]], Nivel[Calsificación], Nivel[Imagen])</f>
        <v>#VALUE!</v>
      </c>
    </row>
    <row r="975" spans="2:43" ht="102" x14ac:dyDescent="0.2">
      <c r="B975" s="92">
        <v>966</v>
      </c>
      <c r="C975" s="92">
        <v>2024</v>
      </c>
      <c r="D975" s="92" t="s">
        <v>244</v>
      </c>
      <c r="E975" s="109" t="s">
        <v>183</v>
      </c>
      <c r="F975" s="109" t="s">
        <v>860</v>
      </c>
      <c r="G975" s="109" t="s">
        <v>323</v>
      </c>
      <c r="H975" s="92" t="s">
        <v>316</v>
      </c>
      <c r="I975" s="92" t="s">
        <v>69</v>
      </c>
      <c r="J975" s="92" t="e" vm="21">
        <f>_xlfn.XLOOKUP(año24[[#This Row],[PELIGRO -Tipo]], Tabla12[Calsificación], Tabla12[Imagen])</f>
        <v>#VALUE!</v>
      </c>
      <c r="K975" s="92" t="s">
        <v>78</v>
      </c>
      <c r="L975" s="92" t="s">
        <v>129</v>
      </c>
      <c r="M975" s="112" t="s">
        <v>429</v>
      </c>
      <c r="N975" s="112" t="s">
        <v>250</v>
      </c>
      <c r="O975" s="112">
        <v>2</v>
      </c>
      <c r="P975" s="112">
        <v>2</v>
      </c>
      <c r="Q975" s="112">
        <v>2</v>
      </c>
      <c r="R975" s="112">
        <v>8</v>
      </c>
      <c r="S975" s="92" t="s">
        <v>156</v>
      </c>
      <c r="T975" s="92"/>
      <c r="U975" s="92" t="s">
        <v>318</v>
      </c>
      <c r="V975" s="113" t="s">
        <v>319</v>
      </c>
      <c r="W975" s="113" t="s">
        <v>53</v>
      </c>
      <c r="X975" s="113" t="s">
        <v>6</v>
      </c>
      <c r="Y975" s="114" t="s">
        <v>201</v>
      </c>
      <c r="Z975" s="92">
        <f>INDEX($AS$3:$AV$6,MATCH($W975,$AR$3:$AR$6,FALSE),MATCH($Y975,AS$7:$AV$7,FALSE))</f>
        <v>4</v>
      </c>
      <c r="AA975" s="92" t="s">
        <v>254</v>
      </c>
      <c r="AB975" s="92" t="s">
        <v>255</v>
      </c>
      <c r="AC975" s="92" t="s">
        <v>255</v>
      </c>
      <c r="AD975" s="113" t="s">
        <v>255</v>
      </c>
      <c r="AE975" s="113" t="s">
        <v>320</v>
      </c>
      <c r="AF975" s="113" t="s">
        <v>258</v>
      </c>
      <c r="AG975"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Programa de Gestión Seguridad Basada en el Comportamiento
* Sequimiento Programa de Vigilancia Epidemiológica  condiciones ergonómicas inadecuadas  y Desórdenes Músculo Esqueléticos
* Anexo HSEQ para contratistas
Controles de EPP; Ver matriz de EPP
</v>
      </c>
      <c r="AH975" s="109" t="s">
        <v>259</v>
      </c>
      <c r="AI975" s="113" t="s">
        <v>53</v>
      </c>
      <c r="AJ975" s="113" t="s">
        <v>6</v>
      </c>
      <c r="AK975" s="114" t="s">
        <v>201</v>
      </c>
      <c r="AL975" s="92">
        <f t="shared" si="30"/>
        <v>4</v>
      </c>
      <c r="AM975"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75" s="118"/>
      <c r="AO975" s="115" t="str">
        <f t="shared" si="31"/>
        <v>SI</v>
      </c>
      <c r="AP975"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EL</v>
      </c>
      <c r="AQ975" s="92" t="e" vm="14">
        <f>_xlfn.XLOOKUP(año24[[#This Row],[VALORACION DEL RIESGO RESULTANTE CON CONTROLES (Riesgo residual) - INTERPRETACIÓN DEL RIESGO]], Nivel[Calsificación], Nivel[Imagen])</f>
        <v>#VALUE!</v>
      </c>
    </row>
    <row r="976" spans="2:43" ht="132.6" x14ac:dyDescent="0.2">
      <c r="B976" s="92">
        <v>967</v>
      </c>
      <c r="C976" s="92">
        <v>2024</v>
      </c>
      <c r="D976" s="92" t="s">
        <v>244</v>
      </c>
      <c r="E976" s="109" t="s">
        <v>183</v>
      </c>
      <c r="F976" s="109" t="s">
        <v>860</v>
      </c>
      <c r="G976" s="109" t="s">
        <v>323</v>
      </c>
      <c r="H976" s="92" t="s">
        <v>865</v>
      </c>
      <c r="I976" s="92" t="s">
        <v>70</v>
      </c>
      <c r="J976" s="92" t="e" vm="13">
        <f>_xlfn.XLOOKUP(año24[[#This Row],[PELIGRO -Tipo]], Tabla12[Calsificación], Tabla12[Imagen])</f>
        <v>#VALUE!</v>
      </c>
      <c r="K976" s="92" t="s">
        <v>103</v>
      </c>
      <c r="L976" s="92" t="s">
        <v>128</v>
      </c>
      <c r="M976" s="112" t="s">
        <v>249</v>
      </c>
      <c r="N976" s="112" t="s">
        <v>250</v>
      </c>
      <c r="O976" s="112">
        <v>2</v>
      </c>
      <c r="P976" s="112">
        <v>2</v>
      </c>
      <c r="Q976" s="112">
        <v>2</v>
      </c>
      <c r="R976" s="112">
        <v>8</v>
      </c>
      <c r="S976" s="92" t="s">
        <v>156</v>
      </c>
      <c r="T976" s="92" t="s">
        <v>289</v>
      </c>
      <c r="U976" s="92" t="s">
        <v>290</v>
      </c>
      <c r="V976" s="113" t="s">
        <v>291</v>
      </c>
      <c r="W976" s="113" t="s">
        <v>51</v>
      </c>
      <c r="X976" s="113" t="s">
        <v>6</v>
      </c>
      <c r="Y976" s="114" t="s">
        <v>201</v>
      </c>
      <c r="Z976" s="92">
        <f>INDEX($AS$3:$AV$6,MATCH($W976,$AR$3:$AR$6,FALSE),MATCH($Y976,AS$7:$AV$7,FALSE))</f>
        <v>8</v>
      </c>
      <c r="AA976" s="92" t="s">
        <v>254</v>
      </c>
      <c r="AB976" s="92" t="s">
        <v>255</v>
      </c>
      <c r="AC976" s="92" t="s">
        <v>255</v>
      </c>
      <c r="AD976" s="113" t="s">
        <v>255</v>
      </c>
      <c r="AE976" s="113" t="s">
        <v>292</v>
      </c>
      <c r="AF976" s="113" t="s">
        <v>258</v>
      </c>
      <c r="AG976"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 xml:space="preserve">Eliminación del riesgo:NingunaSustitución del riesgo; NingunaControles de Ingenieria; Ninguna Controles administrativos; * Procedimiento de manejo seguro de sustancias químicas
* Programa de Gestión Seguridad Basada en el Comportamiento
* Procedimiento Sistema Permisos de Trabajo
* Anexo HSEQ para contratistas
* Plan de emergencias
* Uso de herramienta antichispas en áreas calisificadas clase 1 división 1 y 2Controles de EPP; Ver matriz de EPP
</v>
      </c>
      <c r="AH976" s="109" t="s">
        <v>259</v>
      </c>
      <c r="AI976" s="113" t="s">
        <v>51</v>
      </c>
      <c r="AJ976" s="113" t="s">
        <v>6</v>
      </c>
      <c r="AK976" s="114" t="s">
        <v>46</v>
      </c>
      <c r="AL976" s="92">
        <f t="shared" si="30"/>
        <v>4</v>
      </c>
      <c r="AM976"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76" s="118"/>
      <c r="AO976" s="115" t="str">
        <f t="shared" si="31"/>
        <v>SI</v>
      </c>
      <c r="AP976"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76" s="92" t="e" vm="14">
        <f>_xlfn.XLOOKUP(año24[[#This Row],[VALORACION DEL RIESGO RESULTANTE CON CONTROLES (Riesgo residual) - INTERPRETACIÓN DEL RIESGO]], Nivel[Calsificación], Nivel[Imagen])</f>
        <v>#VALUE!</v>
      </c>
    </row>
    <row r="977" spans="2:43" ht="71.400000000000006" x14ac:dyDescent="0.2">
      <c r="B977" s="92">
        <v>968</v>
      </c>
      <c r="C977" s="92">
        <v>2024</v>
      </c>
      <c r="D977" s="92" t="s">
        <v>244</v>
      </c>
      <c r="E977" s="109" t="s">
        <v>183</v>
      </c>
      <c r="F977" s="109" t="s">
        <v>860</v>
      </c>
      <c r="G977" s="109" t="s">
        <v>323</v>
      </c>
      <c r="H977" s="92" t="s">
        <v>866</v>
      </c>
      <c r="I977" s="92" t="s">
        <v>70</v>
      </c>
      <c r="J977" s="92" t="e" vm="13">
        <f>_xlfn.XLOOKUP(año24[[#This Row],[PELIGRO -Tipo]], Tabla12[Calsificación], Tabla12[Imagen])</f>
        <v>#VALUE!</v>
      </c>
      <c r="K977" s="92" t="s">
        <v>117</v>
      </c>
      <c r="L977" s="92" t="s">
        <v>128</v>
      </c>
      <c r="M977" s="112" t="s">
        <v>429</v>
      </c>
      <c r="N977" s="112" t="s">
        <v>261</v>
      </c>
      <c r="O977" s="112">
        <v>2</v>
      </c>
      <c r="P977" s="112">
        <v>2</v>
      </c>
      <c r="Q977" s="112">
        <v>2</v>
      </c>
      <c r="R977" s="112">
        <v>8</v>
      </c>
      <c r="S977" s="92" t="s">
        <v>138</v>
      </c>
      <c r="T977" s="92"/>
      <c r="U977" s="92" t="s">
        <v>294</v>
      </c>
      <c r="V977" s="113" t="s">
        <v>295</v>
      </c>
      <c r="W977" s="113" t="s">
        <v>52</v>
      </c>
      <c r="X977" s="113" t="s">
        <v>6</v>
      </c>
      <c r="Y977" s="114" t="s">
        <v>201</v>
      </c>
      <c r="Z977" s="92">
        <f>INDEX($AS$3:$AV$6,MATCH($W977,$AR$3:$AR$6,FALSE),MATCH($Y977,AS$7:$AV$7,FALSE))</f>
        <v>6</v>
      </c>
      <c r="AA977" s="92" t="s">
        <v>254</v>
      </c>
      <c r="AB977" s="92" t="s">
        <v>255</v>
      </c>
      <c r="AC977" s="92" t="s">
        <v>255</v>
      </c>
      <c r="AD977" s="113" t="s">
        <v>255</v>
      </c>
      <c r="AE977" s="113" t="s">
        <v>296</v>
      </c>
      <c r="AF977" s="113" t="s">
        <v>255</v>
      </c>
      <c r="AG977" s="113" t="str">
        <f>"Eliminación del riesgo:"&amp;año24[[#This Row],[CONTROLES
(TRATAMIENTO DEL RIESGO Y PLANES ATENUANTES) - ELIMINACIÓN]]&amp;"Sustitución del riesgo; "&amp;año24[[#This Row],[CONTROLES
(TRATAMIENTO DEL RIESGO Y PLANES ATENUANTES) - SUSTITUCIÓN]]&amp;"Controles de Ingenieria; "&amp;año24[[#This Row],[CONTROLES
(TRATAMIENTO DEL RIESGO Y PLANES ATENUANTES) - CONTROLES DE INGENIERIA]]&amp;" Controles administrativos; "&amp;año24[[#This Row],[CONTROLES
(TRATAMIENTO DEL RIESGO Y PLANES ATENUANTES) - CONTROLES ADMINISTRATIVOS / SEÑALIZACIÓN]]&amp;"Controles de EPP; "&amp;año24[[#This Row],[CONTROLES
(TRATAMIENTO DEL RIESGO Y PLANES ATENUANTES) - ELEMENTOS DE PROTECCIÓN PERSONAL]]</f>
        <v>Eliminación del riesgo:NingunaSustitución del riesgo; NingunaControles de Ingenieria; Ninguna Controles administrativos; * Plan de emergencias
* Anexo HSEQ para contratistas
* Protocolos de seguridad física
* Disponibilidad de equipos de comunicaciónControles de EPP; Ninguna</v>
      </c>
      <c r="AH977" s="109" t="s">
        <v>259</v>
      </c>
      <c r="AI977" s="113" t="s">
        <v>53</v>
      </c>
      <c r="AJ977" s="113" t="s">
        <v>6</v>
      </c>
      <c r="AK977" s="114" t="s">
        <v>201</v>
      </c>
      <c r="AL977" s="92">
        <f t="shared" si="30"/>
        <v>4</v>
      </c>
      <c r="AM977" s="92" t="str">
        <f>IF(año24[[#This Row],[VALORACION DEL RIESGO RESULTANTE CON CONTROLES (Riesgo residual) - Nivel de riesgo]]&lt;=3,"Bajo",IF(año24[[#This Row],[VALORACION DEL RIESGO RESULTANTE CON CONTROLES (Riesgo residual) - Nivel de riesgo]]&lt;=6,"Medio",IF(año24[[#This Row],[VALORACION DEL RIESGO RESULTANTE CON CONTROLES (Riesgo residual) - Nivel de riesgo]]&lt;=12,"Alto","Extremo")))</f>
        <v>Medio</v>
      </c>
      <c r="AN977" s="118"/>
      <c r="AO977" s="115" t="str">
        <f t="shared" si="31"/>
        <v>SI</v>
      </c>
      <c r="AP977" s="92" t="str">
        <f>"El nivel del riesgo es"&amp;" "&amp;año24[[#This Row],[VALORACION DEL RIESGO RESULTANTE CON CONTROLES (Riesgo residual) - INTERPRETACIÓN DEL RIESGO]]&amp;" siendo las principales consecuencias las siguientes; "&amp;año24[[#This Row],[Consecuencias (AT/EL)]]</f>
        <v>El nivel del riesgo es Medio siendo las principales consecuencias las siguientes; AT</v>
      </c>
      <c r="AQ977" s="92" t="e" vm="14">
        <f>_xlfn.XLOOKUP(año24[[#This Row],[VALORACION DEL RIESGO RESULTANTE CON CONTROLES (Riesgo residual) - INTERPRETACIÓN DEL RIESGO]], Nivel[Calsificación], Nivel[Imagen])</f>
        <v>#VALUE!</v>
      </c>
    </row>
  </sheetData>
  <mergeCells count="26">
    <mergeCell ref="AI5:AL5"/>
    <mergeCell ref="B6:E6"/>
    <mergeCell ref="F6:AF6"/>
    <mergeCell ref="AI6:AL6"/>
    <mergeCell ref="B2:G2"/>
    <mergeCell ref="H2:AG2"/>
    <mergeCell ref="AH2:AL2"/>
    <mergeCell ref="B3:E3"/>
    <mergeCell ref="AI3:AL3"/>
    <mergeCell ref="F3:AF3"/>
    <mergeCell ref="AI8:AL8"/>
    <mergeCell ref="AN8:AO8"/>
    <mergeCell ref="AS8:AV8"/>
    <mergeCell ref="B7:E7"/>
    <mergeCell ref="F7:AF7"/>
    <mergeCell ref="H8:K8"/>
    <mergeCell ref="M8:N8"/>
    <mergeCell ref="T8:V8"/>
    <mergeCell ref="W8:Z8"/>
    <mergeCell ref="AB8:AF8"/>
    <mergeCell ref="AQ3:AQ7"/>
    <mergeCell ref="B4:E4"/>
    <mergeCell ref="F4:AF4"/>
    <mergeCell ref="AI4:AL4"/>
    <mergeCell ref="B5:E5"/>
    <mergeCell ref="F5:AF5"/>
  </mergeCells>
  <conditionalFormatting sqref="D10:D977">
    <cfRule type="expression" dxfId="460" priority="3" stopIfTrue="1">
      <formula>AND(#REF!&lt;&gt;"",$A10="")</formula>
    </cfRule>
  </conditionalFormatting>
  <conditionalFormatting sqref="Z10:Z977 AM10:AM977">
    <cfRule type="cellIs" dxfId="459" priority="30" stopIfTrue="1" operator="equal">
      <formula>6</formula>
    </cfRule>
    <cfRule type="cellIs" dxfId="458" priority="31" stopIfTrue="1" operator="equal">
      <formula>4</formula>
    </cfRule>
    <cfRule type="cellIs" dxfId="457" priority="32" stopIfTrue="1" operator="lessThan">
      <formula>4</formula>
    </cfRule>
    <cfRule type="cellIs" dxfId="456" priority="33" stopIfTrue="1" operator="greaterThan">
      <formula>9</formula>
    </cfRule>
  </conditionalFormatting>
  <conditionalFormatting sqref="Z10:Z977">
    <cfRule type="cellIs" dxfId="455" priority="11" stopIfTrue="1" operator="equal">
      <formula>9</formula>
    </cfRule>
    <cfRule type="cellIs" dxfId="454" priority="12" stopIfTrue="1" operator="equal">
      <formula>8</formula>
    </cfRule>
    <cfRule type="cellIs" dxfId="453" priority="13" stopIfTrue="1" operator="equal">
      <formula>6</formula>
    </cfRule>
    <cfRule type="cellIs" dxfId="452" priority="14" stopIfTrue="1" operator="equal">
      <formula>4</formula>
    </cfRule>
    <cfRule type="cellIs" dxfId="451" priority="15" stopIfTrue="1" operator="lessThan">
      <formula>4</formula>
    </cfRule>
    <cfRule type="cellIs" dxfId="450" priority="16" stopIfTrue="1" operator="greaterThan">
      <formula>9</formula>
    </cfRule>
  </conditionalFormatting>
  <conditionalFormatting sqref="AL10:AM977">
    <cfRule type="cellIs" dxfId="449" priority="17" stopIfTrue="1" operator="equal">
      <formula>9</formula>
    </cfRule>
    <cfRule type="cellIs" dxfId="448" priority="18" stopIfTrue="1" operator="equal">
      <formula>8</formula>
    </cfRule>
    <cfRule type="cellIs" dxfId="447" priority="19" stopIfTrue="1" operator="equal">
      <formula>6</formula>
    </cfRule>
    <cfRule type="cellIs" dxfId="446" priority="20" stopIfTrue="1" operator="equal">
      <formula>4</formula>
    </cfRule>
    <cfRule type="cellIs" dxfId="445" priority="21" stopIfTrue="1" operator="lessThan">
      <formula>4</formula>
    </cfRule>
    <cfRule type="cellIs" dxfId="444" priority="22" stopIfTrue="1" operator="greaterThan">
      <formula>9</formula>
    </cfRule>
    <cfRule type="cellIs" dxfId="443" priority="23" stopIfTrue="1" operator="equal">
      <formula>9</formula>
    </cfRule>
    <cfRule type="cellIs" dxfId="442" priority="24" stopIfTrue="1" operator="equal">
      <formula>8</formula>
    </cfRule>
    <cfRule type="cellIs" dxfId="441" priority="25" stopIfTrue="1" operator="equal">
      <formula>6</formula>
    </cfRule>
    <cfRule type="cellIs" dxfId="440" priority="26" stopIfTrue="1" operator="equal">
      <formula>4</formula>
    </cfRule>
    <cfRule type="cellIs" dxfId="439" priority="27" stopIfTrue="1" operator="lessThan">
      <formula>4</formula>
    </cfRule>
    <cfRule type="cellIs" dxfId="438" priority="28" stopIfTrue="1" operator="greaterThan">
      <formula>9</formula>
    </cfRule>
  </conditionalFormatting>
  <conditionalFormatting sqref="AM10:AM977 Z10:Z977">
    <cfRule type="cellIs" dxfId="437" priority="29" stopIfTrue="1" operator="equal">
      <formula>8</formula>
    </cfRule>
  </conditionalFormatting>
  <conditionalFormatting sqref="AM10:AM977">
    <cfRule type="cellIs" dxfId="436" priority="7" operator="equal">
      <formula>"Extremo"</formula>
    </cfRule>
    <cfRule type="cellIs" dxfId="435" priority="8" operator="equal">
      <formula>"Alto"</formula>
    </cfRule>
    <cfRule type="cellIs" dxfId="434" priority="9" operator="equal">
      <formula>"Medio"</formula>
    </cfRule>
    <cfRule type="cellIs" dxfId="433" priority="10" operator="equal">
      <formula>"Bajo"</formula>
    </cfRule>
  </conditionalFormatting>
  <dataValidations disablePrompts="1" count="4">
    <dataValidation type="list" allowBlank="1" showInputMessage="1" showErrorMessage="1" sqref="W10:W977 AI10:AI977" xr:uid="{8DF059B5-861B-4246-A510-5B37879EA997}">
      <formula1>"4 Crítico,3 Serio,2 Moderado,1 Menor"</formula1>
    </dataValidation>
    <dataValidation type="list" allowBlank="1" showInputMessage="1" showErrorMessage="1" sqref="X10:X977 AJ10:AJ977" xr:uid="{73B97257-1516-4B95-8EAB-271851F3F394}">
      <formula1>"Medio Ambiente, Personas, Bienes y Finanzas,Reputación de la empresa"</formula1>
    </dataValidation>
    <dataValidation type="list" allowBlank="1" showInputMessage="1" showErrorMessage="1" sqref="Y10:Y977 AK10:AK977" xr:uid="{D9BD0746-063F-409D-8230-12734838A461}">
      <formula1>"4 Frecuente,3 Probable,2 Improbable, 1 Remoto"</formula1>
    </dataValidation>
    <dataValidation type="list" allowBlank="1" showInputMessage="1" showErrorMessage="1" sqref="K10:K977" xr:uid="{CC78F692-CB54-4C93-BED4-4877E540DB26}">
      <formula1>INDIRECT(I10)</formula1>
    </dataValidation>
  </dataValidations>
  <pageMargins left="0.70866141732283472" right="0.70866141732283472" top="0.74803149606299213" bottom="0.74803149606299213" header="0.31496062992125984" footer="0.31496062992125984"/>
  <pageSetup paperSize="122" scale="10" orientation="landscape" r:id="rId1"/>
  <colBreaks count="1" manualBreakCount="1">
    <brk id="30" max="1048575" man="1"/>
  </colBreak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tabColor rgb="FF00B0F0"/>
  </sheetPr>
  <dimension ref="A2:BI130"/>
  <sheetViews>
    <sheetView showGridLines="0" topLeftCell="A9" zoomScale="66" zoomScaleNormal="66" zoomScaleSheetLayoutView="119" workbookViewId="0">
      <selection activeCell="C9" sqref="C9"/>
    </sheetView>
  </sheetViews>
  <sheetFormatPr baseColWidth="10" defaultColWidth="11.44140625" defaultRowHeight="10.199999999999999" x14ac:dyDescent="0.2"/>
  <cols>
    <col min="1" max="1" width="14.6640625" style="25" customWidth="1"/>
    <col min="2" max="3" width="12.6640625" style="31" customWidth="1"/>
    <col min="4" max="4" width="10.6640625" style="31" customWidth="1"/>
    <col min="5" max="5" width="15.6640625" style="50" customWidth="1"/>
    <col min="6" max="6" width="20.5546875" style="31" customWidth="1"/>
    <col min="7" max="7" width="20" style="51" customWidth="1"/>
    <col min="8" max="8" width="22.6640625" style="32" customWidth="1"/>
    <col min="9" max="10" width="12.6640625" style="32" customWidth="1"/>
    <col min="11" max="11" width="22.33203125" style="32" customWidth="1"/>
    <col min="12" max="12" width="16.5546875" style="32" customWidth="1"/>
    <col min="13" max="16" width="4.6640625" style="25" customWidth="1"/>
    <col min="17" max="17" width="5.44140625" style="25" customWidth="1"/>
    <col min="18" max="18" width="7.6640625" style="25" customWidth="1"/>
    <col min="19" max="19" width="14.5546875" style="32" customWidth="1"/>
    <col min="20" max="20" width="24.33203125" style="25" customWidth="1"/>
    <col min="21" max="21" width="22.6640625" style="25" customWidth="1"/>
    <col min="22" max="22" width="24.6640625" style="25" customWidth="1"/>
    <col min="23" max="25" width="8.6640625" style="25" customWidth="1"/>
    <col min="26" max="26" width="6.44140625" style="25" customWidth="1"/>
    <col min="27" max="27" width="22" style="32" customWidth="1"/>
    <col min="28" max="33" width="32.33203125" style="25" customWidth="1"/>
    <col min="34" max="34" width="26.5546875" style="25" customWidth="1"/>
    <col min="35" max="37" width="10" style="25" customWidth="1"/>
    <col min="38" max="39" width="9.6640625" style="25" customWidth="1"/>
    <col min="40" max="40" width="26.33203125" style="25" customWidth="1"/>
    <col min="41" max="41" width="9.6640625" style="25" customWidth="1"/>
    <col min="42" max="48" width="11.44140625" style="25"/>
    <col min="49" max="49" width="17.33203125" style="25" bestFit="1" customWidth="1"/>
    <col min="50" max="51" width="11.44140625" style="25"/>
    <col min="52" max="52" width="13.44140625" style="25" customWidth="1"/>
    <col min="53" max="53" width="18.6640625" style="25" customWidth="1"/>
    <col min="54" max="54" width="16.33203125" style="25" customWidth="1"/>
    <col min="55" max="59" width="11.44140625" style="25"/>
    <col min="60" max="60" width="34.44140625" style="25" bestFit="1" customWidth="1"/>
    <col min="61" max="16384" width="11.44140625" style="25"/>
  </cols>
  <sheetData>
    <row r="2" spans="1:61" s="19" customFormat="1" ht="99.75" customHeight="1" thickBot="1" x14ac:dyDescent="0.25">
      <c r="B2" s="231"/>
      <c r="C2" s="232"/>
      <c r="D2" s="232"/>
      <c r="E2" s="232"/>
      <c r="F2" s="232"/>
      <c r="G2" s="233"/>
      <c r="H2" s="231" t="s">
        <v>176</v>
      </c>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3"/>
      <c r="AH2" s="234" t="s">
        <v>867</v>
      </c>
      <c r="AI2" s="235"/>
      <c r="AJ2" s="235"/>
      <c r="AK2" s="235"/>
      <c r="AL2" s="236"/>
      <c r="AM2" s="18"/>
      <c r="AN2" s="18"/>
      <c r="AO2" s="18"/>
      <c r="AW2" s="19" t="s">
        <v>178</v>
      </c>
      <c r="AY2" s="20" t="s">
        <v>65</v>
      </c>
      <c r="AZ2" s="21" t="s">
        <v>66</v>
      </c>
      <c r="BA2" s="21" t="s">
        <v>67</v>
      </c>
      <c r="BB2" s="21" t="s">
        <v>68</v>
      </c>
      <c r="BC2" s="21" t="s">
        <v>179</v>
      </c>
      <c r="BD2" s="21" t="s">
        <v>180</v>
      </c>
      <c r="BE2" s="21" t="s">
        <v>181</v>
      </c>
    </row>
    <row r="3" spans="1:61" ht="15" customHeight="1" x14ac:dyDescent="0.2">
      <c r="B3" s="237" t="s">
        <v>182</v>
      </c>
      <c r="C3" s="238"/>
      <c r="D3" s="239"/>
      <c r="E3" s="239"/>
      <c r="F3" s="240" t="s">
        <v>868</v>
      </c>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2"/>
      <c r="AG3" s="22"/>
      <c r="AH3" s="23" t="s">
        <v>57</v>
      </c>
      <c r="AI3" s="225" t="s">
        <v>184</v>
      </c>
      <c r="AJ3" s="225"/>
      <c r="AK3" s="225"/>
      <c r="AL3" s="225"/>
      <c r="AM3" s="24"/>
      <c r="AN3" s="24"/>
      <c r="AO3" s="24"/>
      <c r="AP3" s="25" t="s">
        <v>185</v>
      </c>
      <c r="AQ3" s="254" t="s">
        <v>186</v>
      </c>
      <c r="AR3" s="26" t="s">
        <v>51</v>
      </c>
      <c r="AS3" s="27">
        <v>4</v>
      </c>
      <c r="AT3" s="28">
        <v>8</v>
      </c>
      <c r="AU3" s="29">
        <v>12</v>
      </c>
      <c r="AV3" s="30">
        <v>16</v>
      </c>
      <c r="AW3" s="31"/>
      <c r="AX3" s="32"/>
      <c r="AY3" s="32"/>
      <c r="AZ3" s="32"/>
      <c r="BA3" s="32"/>
      <c r="BB3" s="32"/>
      <c r="BC3" s="32"/>
      <c r="BD3" s="32"/>
      <c r="BE3" s="32"/>
      <c r="BH3" s="21"/>
      <c r="BI3" s="33"/>
    </row>
    <row r="4" spans="1:61" ht="15" customHeight="1" x14ac:dyDescent="0.2">
      <c r="B4" s="226" t="s">
        <v>187</v>
      </c>
      <c r="C4" s="227"/>
      <c r="D4" s="228"/>
      <c r="E4" s="228"/>
      <c r="F4" s="229" t="s">
        <v>188</v>
      </c>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30"/>
      <c r="AG4" s="90"/>
      <c r="AH4" s="34" t="s">
        <v>59</v>
      </c>
      <c r="AI4" s="225" t="s">
        <v>189</v>
      </c>
      <c r="AJ4" s="225"/>
      <c r="AK4" s="225"/>
      <c r="AL4" s="225"/>
      <c r="AM4" s="24"/>
      <c r="AN4" s="24"/>
      <c r="AO4" s="24"/>
      <c r="AP4" s="25" t="s">
        <v>190</v>
      </c>
      <c r="AQ4" s="254"/>
      <c r="AR4" s="35" t="s">
        <v>52</v>
      </c>
      <c r="AS4" s="36">
        <v>3</v>
      </c>
      <c r="AT4" s="37">
        <v>6</v>
      </c>
      <c r="AU4" s="38">
        <v>9</v>
      </c>
      <c r="AV4" s="39">
        <v>12</v>
      </c>
      <c r="AW4" s="31"/>
      <c r="AX4" s="32"/>
      <c r="AY4" s="32"/>
      <c r="AZ4" s="32"/>
      <c r="BA4" s="32"/>
      <c r="BB4" s="32"/>
      <c r="BC4" s="32"/>
      <c r="BD4" s="32"/>
      <c r="BE4" s="32"/>
      <c r="BG4" s="32"/>
      <c r="BH4" s="21"/>
      <c r="BI4" s="33"/>
    </row>
    <row r="5" spans="1:61" ht="18" customHeight="1" x14ac:dyDescent="0.2">
      <c r="B5" s="226" t="s">
        <v>191</v>
      </c>
      <c r="C5" s="227"/>
      <c r="D5" s="228"/>
      <c r="E5" s="228"/>
      <c r="F5" s="229" t="s">
        <v>869</v>
      </c>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30"/>
      <c r="AG5" s="90"/>
      <c r="AH5" s="40" t="s">
        <v>61</v>
      </c>
      <c r="AI5" s="225" t="s">
        <v>193</v>
      </c>
      <c r="AJ5" s="225"/>
      <c r="AK5" s="225"/>
      <c r="AL5" s="225"/>
      <c r="AM5" s="24"/>
      <c r="AN5" s="24"/>
      <c r="AO5" s="24"/>
      <c r="AP5" s="25" t="s">
        <v>194</v>
      </c>
      <c r="AQ5" s="254"/>
      <c r="AR5" s="35" t="s">
        <v>53</v>
      </c>
      <c r="AS5" s="36">
        <v>2</v>
      </c>
      <c r="AT5" s="41">
        <v>4</v>
      </c>
      <c r="AU5" s="37">
        <v>6</v>
      </c>
      <c r="AV5" s="42">
        <v>8</v>
      </c>
      <c r="AW5" s="31"/>
      <c r="AX5" s="32"/>
      <c r="AY5" s="32"/>
      <c r="AZ5" s="32"/>
      <c r="BA5" s="32"/>
      <c r="BB5" s="32"/>
      <c r="BC5" s="32"/>
      <c r="BD5" s="32"/>
      <c r="BE5" s="32"/>
      <c r="BG5" s="32"/>
      <c r="BH5" s="21"/>
      <c r="BI5" s="33"/>
    </row>
    <row r="6" spans="1:61" ht="15.75" customHeight="1" x14ac:dyDescent="0.2">
      <c r="B6" s="226" t="s">
        <v>195</v>
      </c>
      <c r="C6" s="227"/>
      <c r="D6" s="228"/>
      <c r="E6" s="228"/>
      <c r="F6" s="229" t="s">
        <v>870</v>
      </c>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30"/>
      <c r="AG6" s="90"/>
      <c r="AH6" s="43" t="s">
        <v>63</v>
      </c>
      <c r="AI6" s="225" t="s">
        <v>197</v>
      </c>
      <c r="AJ6" s="225"/>
      <c r="AK6" s="225"/>
      <c r="AL6" s="225"/>
      <c r="AM6" s="24"/>
      <c r="AN6" s="24"/>
      <c r="AO6" s="24"/>
      <c r="AP6" s="25" t="s">
        <v>198</v>
      </c>
      <c r="AQ6" s="254"/>
      <c r="AR6" s="35" t="s">
        <v>54</v>
      </c>
      <c r="AS6" s="36">
        <v>1</v>
      </c>
      <c r="AT6" s="36">
        <v>2</v>
      </c>
      <c r="AU6" s="36">
        <v>3</v>
      </c>
      <c r="AV6" s="44">
        <v>4</v>
      </c>
      <c r="AW6" s="31"/>
      <c r="AX6" s="32"/>
      <c r="AY6" s="32"/>
      <c r="AZ6" s="31"/>
      <c r="BA6" s="32"/>
      <c r="BB6" s="32"/>
      <c r="BC6" s="31"/>
      <c r="BD6" s="32"/>
      <c r="BE6" s="32"/>
      <c r="BG6" s="32"/>
      <c r="BH6" s="21"/>
      <c r="BI6" s="33"/>
    </row>
    <row r="7" spans="1:61" ht="16.2" customHeight="1" thickBot="1" x14ac:dyDescent="0.25">
      <c r="B7" s="246" t="s">
        <v>199</v>
      </c>
      <c r="C7" s="247"/>
      <c r="D7" s="248"/>
      <c r="E7" s="248"/>
      <c r="F7" s="249">
        <v>45866</v>
      </c>
      <c r="G7" s="250"/>
      <c r="H7" s="250"/>
      <c r="I7" s="250"/>
      <c r="J7" s="250"/>
      <c r="K7" s="250"/>
      <c r="L7" s="250"/>
      <c r="M7" s="250"/>
      <c r="N7" s="250"/>
      <c r="O7" s="250"/>
      <c r="P7" s="250"/>
      <c r="Q7" s="250"/>
      <c r="R7" s="250"/>
      <c r="S7" s="250"/>
      <c r="T7" s="250"/>
      <c r="U7" s="250"/>
      <c r="V7" s="250"/>
      <c r="W7" s="250"/>
      <c r="X7" s="250"/>
      <c r="Y7" s="250"/>
      <c r="Z7" s="250"/>
      <c r="AA7" s="250"/>
      <c r="AB7" s="250"/>
      <c r="AC7" s="250"/>
      <c r="AD7" s="250"/>
      <c r="AE7" s="250"/>
      <c r="AF7" s="251"/>
      <c r="AG7" s="91"/>
      <c r="AH7" s="24"/>
      <c r="AI7" s="24"/>
      <c r="AJ7" s="24"/>
      <c r="AK7" s="24"/>
      <c r="AL7" s="24"/>
      <c r="AM7" s="24"/>
      <c r="AN7" s="24"/>
      <c r="AO7" s="24"/>
      <c r="AQ7" s="254"/>
      <c r="AR7" s="45"/>
      <c r="AS7" s="46" t="s">
        <v>46</v>
      </c>
      <c r="AT7" s="46" t="s">
        <v>201</v>
      </c>
      <c r="AU7" s="46" t="s">
        <v>40</v>
      </c>
      <c r="AV7" s="47" t="s">
        <v>37</v>
      </c>
      <c r="AW7" s="31"/>
      <c r="AX7" s="32"/>
      <c r="AY7" s="32"/>
      <c r="AZ7" s="32"/>
      <c r="BA7" s="32"/>
      <c r="BB7" s="32"/>
      <c r="BC7" s="32"/>
      <c r="BD7" s="32"/>
      <c r="BE7" s="32"/>
      <c r="BH7" s="21"/>
      <c r="BI7" s="33"/>
    </row>
    <row r="8" spans="1:61" ht="33" customHeight="1" x14ac:dyDescent="0.2">
      <c r="B8" s="25"/>
      <c r="C8" s="25"/>
      <c r="D8" s="104"/>
      <c r="E8" s="104"/>
      <c r="F8" s="104"/>
      <c r="G8" s="104"/>
      <c r="H8" s="243"/>
      <c r="I8" s="243"/>
      <c r="J8" s="243"/>
      <c r="K8" s="243"/>
      <c r="L8" s="104"/>
      <c r="M8" s="244"/>
      <c r="N8" s="244"/>
      <c r="O8" s="105"/>
      <c r="P8" s="105"/>
      <c r="Q8" s="105"/>
      <c r="R8" s="105"/>
      <c r="S8" s="104"/>
      <c r="T8" s="243"/>
      <c r="U8" s="243"/>
      <c r="V8" s="243"/>
      <c r="W8" s="252"/>
      <c r="X8" s="252"/>
      <c r="Y8" s="252"/>
      <c r="Z8" s="252"/>
      <c r="AA8" s="104"/>
      <c r="AB8" s="253"/>
      <c r="AC8" s="253"/>
      <c r="AD8" s="253"/>
      <c r="AE8" s="253"/>
      <c r="AF8" s="253"/>
      <c r="AG8" s="106"/>
      <c r="AH8" s="107"/>
      <c r="AI8" s="243"/>
      <c r="AJ8" s="243"/>
      <c r="AK8" s="243"/>
      <c r="AL8" s="243"/>
      <c r="AM8" s="24"/>
      <c r="AN8" s="244"/>
      <c r="AO8" s="244"/>
      <c r="AR8" s="19"/>
      <c r="AS8" s="245" t="s">
        <v>202</v>
      </c>
      <c r="AT8" s="245"/>
      <c r="AU8" s="245"/>
      <c r="AV8" s="245"/>
      <c r="AW8" s="31"/>
      <c r="AX8" s="32"/>
      <c r="AY8" s="32"/>
      <c r="AZ8" s="32"/>
      <c r="BA8" s="32"/>
      <c r="BB8" s="32"/>
      <c r="BC8" s="32"/>
      <c r="BD8" s="32"/>
      <c r="BE8" s="32"/>
      <c r="BH8" s="21"/>
      <c r="BI8" s="33"/>
    </row>
    <row r="9" spans="1:61" ht="109.95" customHeight="1" x14ac:dyDescent="0.2">
      <c r="B9" s="124" t="s">
        <v>203</v>
      </c>
      <c r="C9" s="124" t="s">
        <v>204</v>
      </c>
      <c r="D9" s="124" t="s">
        <v>157</v>
      </c>
      <c r="E9" s="124" t="s">
        <v>205</v>
      </c>
      <c r="F9" s="124" t="s">
        <v>206</v>
      </c>
      <c r="G9" s="124" t="s">
        <v>207</v>
      </c>
      <c r="H9" s="124" t="s">
        <v>208</v>
      </c>
      <c r="I9" s="124" t="s">
        <v>209</v>
      </c>
      <c r="J9" s="124" t="s">
        <v>210</v>
      </c>
      <c r="K9" s="124" t="s">
        <v>211</v>
      </c>
      <c r="L9" s="124" t="s">
        <v>212</v>
      </c>
      <c r="M9" s="125" t="s">
        <v>213</v>
      </c>
      <c r="N9" s="125" t="s">
        <v>871</v>
      </c>
      <c r="O9" s="126" t="s">
        <v>215</v>
      </c>
      <c r="P9" s="126" t="s">
        <v>216</v>
      </c>
      <c r="Q9" s="126" t="s">
        <v>217</v>
      </c>
      <c r="R9" s="126" t="s">
        <v>218</v>
      </c>
      <c r="S9" s="124" t="s">
        <v>219</v>
      </c>
      <c r="T9" s="124" t="s">
        <v>220</v>
      </c>
      <c r="U9" s="124" t="s">
        <v>221</v>
      </c>
      <c r="V9" s="124" t="s">
        <v>222</v>
      </c>
      <c r="W9" s="126" t="s">
        <v>223</v>
      </c>
      <c r="X9" s="126" t="s">
        <v>224</v>
      </c>
      <c r="Y9" s="126" t="s">
        <v>225</v>
      </c>
      <c r="Z9" s="126" t="s">
        <v>226</v>
      </c>
      <c r="AA9" s="124" t="s">
        <v>872</v>
      </c>
      <c r="AB9" s="127" t="s">
        <v>228</v>
      </c>
      <c r="AC9" s="127" t="s">
        <v>229</v>
      </c>
      <c r="AD9" s="127" t="s">
        <v>230</v>
      </c>
      <c r="AE9" s="127" t="s">
        <v>231</v>
      </c>
      <c r="AF9" s="127" t="s">
        <v>232</v>
      </c>
      <c r="AG9" s="127" t="s">
        <v>233</v>
      </c>
      <c r="AH9" s="127" t="s">
        <v>234</v>
      </c>
      <c r="AI9" s="128" t="s">
        <v>235</v>
      </c>
      <c r="AJ9" s="128" t="s">
        <v>236</v>
      </c>
      <c r="AK9" s="128" t="s">
        <v>237</v>
      </c>
      <c r="AL9" s="128" t="s">
        <v>238</v>
      </c>
      <c r="AM9" s="129" t="s">
        <v>239</v>
      </c>
      <c r="AN9" s="128" t="s">
        <v>240</v>
      </c>
      <c r="AO9" s="128" t="s">
        <v>241</v>
      </c>
      <c r="AP9" s="128" t="s">
        <v>242</v>
      </c>
      <c r="AQ9" s="128" t="s">
        <v>243</v>
      </c>
      <c r="AW9" s="31"/>
      <c r="AX9" s="32"/>
      <c r="AY9" s="32"/>
      <c r="AZ9" s="32"/>
      <c r="BA9" s="32"/>
      <c r="BB9" s="32"/>
      <c r="BC9" s="32"/>
      <c r="BD9" s="32"/>
      <c r="BE9" s="32"/>
      <c r="BH9" s="21"/>
      <c r="BI9" s="33"/>
    </row>
    <row r="10" spans="1:61" ht="144.6" customHeight="1" x14ac:dyDescent="0.2">
      <c r="A10" s="103"/>
      <c r="B10" s="92">
        <v>1</v>
      </c>
      <c r="C10" s="92">
        <v>2025</v>
      </c>
      <c r="D10" s="108" t="s">
        <v>873</v>
      </c>
      <c r="E10" s="109" t="s">
        <v>874</v>
      </c>
      <c r="F10" s="110" t="s">
        <v>875</v>
      </c>
      <c r="G10" s="109" t="s">
        <v>876</v>
      </c>
      <c r="H10" s="92" t="s">
        <v>877</v>
      </c>
      <c r="I10" s="92" t="s">
        <v>70</v>
      </c>
      <c r="J10" s="92" t="e" vm="13">
        <f>_xlfn.XLOOKUP(año25[[#This Row],[PELIGRO -Tipo]], Tabla12[Calsificación], Tabla12[Imagen])</f>
        <v>#VALUE!</v>
      </c>
      <c r="K10" s="92" t="s">
        <v>110</v>
      </c>
      <c r="L10" s="111" t="s">
        <v>128</v>
      </c>
      <c r="M10" s="112" t="s">
        <v>249</v>
      </c>
      <c r="N10" s="112" t="s">
        <v>250</v>
      </c>
      <c r="O10" s="112">
        <v>8</v>
      </c>
      <c r="P10" s="112">
        <v>60</v>
      </c>
      <c r="Q10" s="112">
        <v>2</v>
      </c>
      <c r="R10" s="112">
        <v>8</v>
      </c>
      <c r="S10" s="92" t="s">
        <v>878</v>
      </c>
      <c r="T10" s="92" t="s">
        <v>879</v>
      </c>
      <c r="U10" s="92" t="s">
        <v>880</v>
      </c>
      <c r="V10" s="113" t="s">
        <v>881</v>
      </c>
      <c r="W10" s="113" t="s">
        <v>52</v>
      </c>
      <c r="X10" s="113" t="s">
        <v>6</v>
      </c>
      <c r="Y10" s="114" t="s">
        <v>40</v>
      </c>
      <c r="Z10" s="92">
        <f>INDEX($AS$3:$AV$6,MATCH($W10,$AR$3:$AR$6,FALSE),MATCH($Y10,AS$7:$AV$7,FALSE))</f>
        <v>9</v>
      </c>
      <c r="AA10" s="92" t="s">
        <v>254</v>
      </c>
      <c r="AB10" s="92" t="s">
        <v>882</v>
      </c>
      <c r="AC10" s="92" t="s">
        <v>883</v>
      </c>
      <c r="AD10" s="113" t="s">
        <v>884</v>
      </c>
      <c r="AE10" s="113" t="s">
        <v>885</v>
      </c>
      <c r="AF10" s="121" t="s">
        <v>886</v>
      </c>
      <c r="AG10"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H10" s="109" t="s">
        <v>887</v>
      </c>
      <c r="AI10" s="113" t="s">
        <v>53</v>
      </c>
      <c r="AJ10" s="113" t="s">
        <v>6</v>
      </c>
      <c r="AK10" s="114" t="s">
        <v>201</v>
      </c>
      <c r="AL10" s="92">
        <f t="shared" ref="AL10:AL73" si="0">INDEX($AS$3:$AV$6,MATCH($AI10,$AR$3:$AR$6,FALSE),MATCH($AK10,$AS$7:$AV$7,FALSE))</f>
        <v>4</v>
      </c>
      <c r="AM1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10" s="115"/>
      <c r="AO10" s="115" t="str">
        <f>IF(AL10&lt;=4,"SI",IF(AL10&gt;=5,"NO"))</f>
        <v>SI</v>
      </c>
      <c r="AP10"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AT</v>
      </c>
      <c r="AQ10" s="92" t="e" vm="14">
        <f>_xlfn.XLOOKUP(año25[[#This Row],[VALORACION DEL RIESGO RESULTANTE CON CONTROLES (Riesgo residual) - INTERPRETACIÓN DEL RIESGO]], Nivel[Calsificación], Nivel[Imagen])</f>
        <v>#VALUE!</v>
      </c>
      <c r="AW10" s="32"/>
      <c r="AX10" s="32"/>
      <c r="AY10" s="32"/>
      <c r="AZ10" s="32"/>
      <c r="BA10" s="32"/>
      <c r="BB10" s="32"/>
      <c r="BC10" s="32"/>
      <c r="BD10" s="32"/>
      <c r="BE10" s="32"/>
      <c r="BH10" s="21"/>
      <c r="BI10" s="33"/>
    </row>
    <row r="11" spans="1:61" ht="66" customHeight="1" x14ac:dyDescent="0.2">
      <c r="A11" s="10"/>
      <c r="B11" s="92">
        <v>2</v>
      </c>
      <c r="C11" s="92">
        <v>2025</v>
      </c>
      <c r="D11" s="108" t="s">
        <v>873</v>
      </c>
      <c r="E11" s="109" t="s">
        <v>874</v>
      </c>
      <c r="F11" s="110" t="s">
        <v>875</v>
      </c>
      <c r="G11" s="109" t="s">
        <v>876</v>
      </c>
      <c r="H11" s="92" t="s">
        <v>888</v>
      </c>
      <c r="I11" s="92" t="s">
        <v>65</v>
      </c>
      <c r="J11" s="92" t="e" vm="20">
        <f>_xlfn.XLOOKUP(año25[[#This Row],[PELIGRO -Tipo]], Tabla12[Calsificación], Tabla12[Imagen])</f>
        <v>#VALUE!</v>
      </c>
      <c r="K11" s="92" t="s">
        <v>113</v>
      </c>
      <c r="L11" s="92" t="s">
        <v>128</v>
      </c>
      <c r="M11" s="112" t="s">
        <v>249</v>
      </c>
      <c r="N11" s="112" t="s">
        <v>250</v>
      </c>
      <c r="O11" s="112">
        <v>8</v>
      </c>
      <c r="P11" s="112">
        <v>60</v>
      </c>
      <c r="Q11" s="112">
        <v>2</v>
      </c>
      <c r="R11" s="112">
        <v>8</v>
      </c>
      <c r="S11" s="92" t="s">
        <v>878</v>
      </c>
      <c r="T11" s="116" t="s">
        <v>889</v>
      </c>
      <c r="U11" s="116" t="s">
        <v>890</v>
      </c>
      <c r="V11" s="113" t="s">
        <v>891</v>
      </c>
      <c r="W11" s="113" t="s">
        <v>52</v>
      </c>
      <c r="X11" s="113" t="s">
        <v>6</v>
      </c>
      <c r="Y11" s="114" t="s">
        <v>46</v>
      </c>
      <c r="Z11" s="92">
        <f>INDEX($AS$3:$AV$6,MATCH($W11,$AR$3:$AR$6,FALSE),MATCH($Y11,AS$7:$AV$7,FALSE))</f>
        <v>3</v>
      </c>
      <c r="AA11" s="92" t="s">
        <v>254</v>
      </c>
      <c r="AB11" s="92" t="s">
        <v>882</v>
      </c>
      <c r="AC11" s="92" t="s">
        <v>883</v>
      </c>
      <c r="AD11" s="113" t="s">
        <v>892</v>
      </c>
      <c r="AE11" s="92" t="s">
        <v>893</v>
      </c>
      <c r="AF11" s="121" t="s">
        <v>886</v>
      </c>
      <c r="AG11"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H11" s="109" t="s">
        <v>887</v>
      </c>
      <c r="AI11" s="113" t="s">
        <v>53</v>
      </c>
      <c r="AJ11" s="113" t="s">
        <v>6</v>
      </c>
      <c r="AK11" s="114" t="s">
        <v>46</v>
      </c>
      <c r="AL11" s="92">
        <f t="shared" si="0"/>
        <v>2</v>
      </c>
      <c r="AM1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 s="109"/>
      <c r="AO11" s="115" t="str">
        <f t="shared" ref="AO11:AO74" si="1">IF(AL11&lt;=4,"SI",IF(AL11&gt;=5,"NO"))</f>
        <v>SI</v>
      </c>
      <c r="AP1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 s="92" t="e" vm="16">
        <f>_xlfn.XLOOKUP(año25[[#This Row],[VALORACION DEL RIESGO RESULTANTE CON CONTROLES (Riesgo residual) - INTERPRETACIÓN DEL RIESGO]], Nivel[Calsificación], Nivel[Imagen])</f>
        <v>#VALUE!</v>
      </c>
      <c r="AW11" s="32"/>
      <c r="AX11" s="32"/>
      <c r="AY11" s="32"/>
      <c r="AZ11" s="32"/>
      <c r="BA11" s="32"/>
      <c r="BB11" s="32"/>
      <c r="BC11" s="32"/>
      <c r="BD11" s="32"/>
      <c r="BE11" s="32"/>
      <c r="BH11" s="21"/>
      <c r="BI11" s="33"/>
    </row>
    <row r="12" spans="1:61" ht="161.69999999999999" customHeight="1" x14ac:dyDescent="0.2">
      <c r="A12" s="10"/>
      <c r="B12" s="92">
        <v>3</v>
      </c>
      <c r="C12" s="92">
        <v>2025</v>
      </c>
      <c r="D12" s="108" t="s">
        <v>873</v>
      </c>
      <c r="E12" s="109" t="s">
        <v>874</v>
      </c>
      <c r="F12" s="110" t="s">
        <v>875</v>
      </c>
      <c r="G12" s="109" t="s">
        <v>876</v>
      </c>
      <c r="H12" s="109" t="s">
        <v>285</v>
      </c>
      <c r="I12" s="92" t="s">
        <v>65</v>
      </c>
      <c r="J12" s="92" t="e" vm="20">
        <f>_xlfn.XLOOKUP(año25[[#This Row],[PELIGRO -Tipo]], Tabla12[Calsificación], Tabla12[Imagen])</f>
        <v>#VALUE!</v>
      </c>
      <c r="K12" s="92" t="s">
        <v>74</v>
      </c>
      <c r="L12" s="92" t="s">
        <v>129</v>
      </c>
      <c r="M12" s="112" t="s">
        <v>249</v>
      </c>
      <c r="N12" s="112" t="s">
        <v>250</v>
      </c>
      <c r="O12" s="112">
        <v>8</v>
      </c>
      <c r="P12" s="112">
        <v>60</v>
      </c>
      <c r="Q12" s="112">
        <v>2</v>
      </c>
      <c r="R12" s="112">
        <v>8</v>
      </c>
      <c r="S12" s="92" t="s">
        <v>878</v>
      </c>
      <c r="T12" s="116" t="s">
        <v>889</v>
      </c>
      <c r="U12" s="116" t="s">
        <v>894</v>
      </c>
      <c r="V12" s="113" t="s">
        <v>286</v>
      </c>
      <c r="W12" s="113" t="s">
        <v>53</v>
      </c>
      <c r="X12" s="113" t="s">
        <v>6</v>
      </c>
      <c r="Y12" s="114" t="s">
        <v>40</v>
      </c>
      <c r="Z12" s="92">
        <f>INDEX($AS$3:$AV$6,MATCH($W12,$AR$3:$AR$6,FALSE),MATCH($Y12,AS$7:$AV$7,FALSE))</f>
        <v>6</v>
      </c>
      <c r="AA12" s="92" t="s">
        <v>254</v>
      </c>
      <c r="AB12" s="92" t="s">
        <v>882</v>
      </c>
      <c r="AC12" s="92" t="s">
        <v>883</v>
      </c>
      <c r="AD12" s="113" t="s">
        <v>892</v>
      </c>
      <c r="AE12" s="92" t="s">
        <v>895</v>
      </c>
      <c r="AF12" s="121" t="s">
        <v>886</v>
      </c>
      <c r="AG1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H12" s="109" t="s">
        <v>887</v>
      </c>
      <c r="AI12" s="113" t="s">
        <v>54</v>
      </c>
      <c r="AJ12" s="113" t="s">
        <v>6</v>
      </c>
      <c r="AK12" s="114" t="s">
        <v>40</v>
      </c>
      <c r="AL12" s="92">
        <f t="shared" si="0"/>
        <v>3</v>
      </c>
      <c r="AM1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 s="115"/>
      <c r="AO12" s="115" t="str">
        <f t="shared" si="1"/>
        <v>SI</v>
      </c>
      <c r="AP1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2" s="92" t="e" vm="16">
        <f>_xlfn.XLOOKUP(año25[[#This Row],[VALORACION DEL RIESGO RESULTANTE CON CONTROLES (Riesgo residual) - INTERPRETACIÓN DEL RIESGO]], Nivel[Calsificación], Nivel[Imagen])</f>
        <v>#VALUE!</v>
      </c>
      <c r="AW12" s="32"/>
      <c r="AX12" s="32"/>
      <c r="AY12" s="32"/>
      <c r="AZ12" s="32"/>
      <c r="BA12" s="32"/>
      <c r="BB12" s="32"/>
      <c r="BC12" s="32"/>
      <c r="BD12" s="32"/>
      <c r="BE12" s="32"/>
      <c r="BH12" s="21"/>
      <c r="BI12" s="33"/>
    </row>
    <row r="13" spans="1:61" ht="176.7" customHeight="1" x14ac:dyDescent="0.2">
      <c r="A13" s="10"/>
      <c r="B13" s="92">
        <v>4</v>
      </c>
      <c r="C13" s="92">
        <v>2025</v>
      </c>
      <c r="D13" s="108" t="s">
        <v>873</v>
      </c>
      <c r="E13" s="109" t="s">
        <v>874</v>
      </c>
      <c r="F13" s="110" t="s">
        <v>875</v>
      </c>
      <c r="G13" s="109" t="s">
        <v>876</v>
      </c>
      <c r="H13" s="92" t="s">
        <v>896</v>
      </c>
      <c r="I13" s="92" t="s">
        <v>66</v>
      </c>
      <c r="J13" s="92" t="e" vm="19">
        <f>_xlfn.XLOOKUP(año25[[#This Row],[PELIGRO -Tipo]], Tabla12[Calsificación], Tabla12[Imagen])</f>
        <v>#VALUE!</v>
      </c>
      <c r="K13" s="92" t="s">
        <v>75</v>
      </c>
      <c r="L13" s="92" t="s">
        <v>129</v>
      </c>
      <c r="M13" s="112" t="s">
        <v>249</v>
      </c>
      <c r="N13" s="112" t="s">
        <v>250</v>
      </c>
      <c r="O13" s="112">
        <v>8</v>
      </c>
      <c r="P13" s="112">
        <v>60</v>
      </c>
      <c r="Q13" s="112">
        <v>2</v>
      </c>
      <c r="R13" s="112">
        <v>4</v>
      </c>
      <c r="S13" s="92" t="s">
        <v>878</v>
      </c>
      <c r="T13" s="116" t="s">
        <v>897</v>
      </c>
      <c r="U13" s="116" t="s">
        <v>894</v>
      </c>
      <c r="V13" s="113" t="s">
        <v>898</v>
      </c>
      <c r="W13" s="113" t="s">
        <v>53</v>
      </c>
      <c r="X13" s="113" t="s">
        <v>6</v>
      </c>
      <c r="Y13" s="114" t="s">
        <v>201</v>
      </c>
      <c r="Z13" s="92">
        <f>INDEX($AS$3:$AV$6,MATCH($W13,$AR$3:$AR$6,FALSE),MATCH($Y13,AS$7:$AV$7,FALSE))</f>
        <v>4</v>
      </c>
      <c r="AA13" s="92" t="s">
        <v>254</v>
      </c>
      <c r="AB13" s="92" t="s">
        <v>882</v>
      </c>
      <c r="AC13" s="92" t="s">
        <v>883</v>
      </c>
      <c r="AD13" s="113" t="s">
        <v>899</v>
      </c>
      <c r="AE13" s="92" t="s">
        <v>900</v>
      </c>
      <c r="AF13" s="121" t="s">
        <v>886</v>
      </c>
      <c r="AG1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H13" s="109" t="s">
        <v>887</v>
      </c>
      <c r="AI13" s="113" t="s">
        <v>54</v>
      </c>
      <c r="AJ13" s="113" t="s">
        <v>6</v>
      </c>
      <c r="AK13" s="114" t="s">
        <v>46</v>
      </c>
      <c r="AL13" s="92">
        <f t="shared" si="0"/>
        <v>1</v>
      </c>
      <c r="AM1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3" s="115"/>
      <c r="AO13" s="115" t="str">
        <f t="shared" si="1"/>
        <v>SI</v>
      </c>
      <c r="AP1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3" s="92" t="e" vm="16">
        <f>_xlfn.XLOOKUP(año25[[#This Row],[VALORACION DEL RIESGO RESULTANTE CON CONTROLES (Riesgo residual) - INTERPRETACIÓN DEL RIESGO]], Nivel[Calsificación], Nivel[Imagen])</f>
        <v>#VALUE!</v>
      </c>
      <c r="AW13" s="32"/>
      <c r="AX13" s="32"/>
      <c r="AY13" s="32"/>
      <c r="AZ13" s="32"/>
      <c r="BA13" s="32"/>
      <c r="BB13" s="32"/>
      <c r="BC13" s="32"/>
      <c r="BD13" s="32"/>
      <c r="BE13" s="32"/>
      <c r="BH13" s="21"/>
      <c r="BI13" s="33"/>
    </row>
    <row r="14" spans="1:61" ht="66" customHeight="1" x14ac:dyDescent="0.2">
      <c r="A14" s="10"/>
      <c r="B14" s="92">
        <v>5</v>
      </c>
      <c r="C14" s="92">
        <v>2025</v>
      </c>
      <c r="D14" s="108" t="s">
        <v>873</v>
      </c>
      <c r="E14" s="109" t="s">
        <v>874</v>
      </c>
      <c r="F14" s="110" t="s">
        <v>875</v>
      </c>
      <c r="G14" s="109" t="s">
        <v>876</v>
      </c>
      <c r="H14" s="92" t="s">
        <v>901</v>
      </c>
      <c r="I14" s="92" t="s">
        <v>66</v>
      </c>
      <c r="J14" s="92" t="e" vm="19">
        <f>_xlfn.XLOOKUP(año25[[#This Row],[PELIGRO -Tipo]], Tabla12[Calsificación], Tabla12[Imagen])</f>
        <v>#VALUE!</v>
      </c>
      <c r="K14" s="92" t="s">
        <v>83</v>
      </c>
      <c r="L14" s="111" t="s">
        <v>129</v>
      </c>
      <c r="M14" s="112" t="s">
        <v>249</v>
      </c>
      <c r="N14" s="112" t="s">
        <v>250</v>
      </c>
      <c r="O14" s="112">
        <v>8</v>
      </c>
      <c r="P14" s="112">
        <v>60</v>
      </c>
      <c r="Q14" s="112">
        <v>2</v>
      </c>
      <c r="R14" s="112">
        <v>8</v>
      </c>
      <c r="S14" s="92" t="s">
        <v>878</v>
      </c>
      <c r="T14" s="116" t="s">
        <v>889</v>
      </c>
      <c r="U14" s="116" t="s">
        <v>902</v>
      </c>
      <c r="V14" s="113" t="s">
        <v>903</v>
      </c>
      <c r="W14" s="113" t="s">
        <v>53</v>
      </c>
      <c r="X14" s="113" t="s">
        <v>6</v>
      </c>
      <c r="Y14" s="114" t="s">
        <v>46</v>
      </c>
      <c r="Z14" s="92">
        <f>INDEX($AS$3:$AV$6,MATCH($W14,$AR$3:$AR$6,FALSE),MATCH($Y14,AS$7:$AV$7,FALSE))</f>
        <v>2</v>
      </c>
      <c r="AA14" s="92" t="s">
        <v>254</v>
      </c>
      <c r="AB14" s="92" t="s">
        <v>882</v>
      </c>
      <c r="AC14" s="92" t="s">
        <v>883</v>
      </c>
      <c r="AD14" s="113" t="s">
        <v>892</v>
      </c>
      <c r="AE14" s="92" t="s">
        <v>904</v>
      </c>
      <c r="AF14" s="121" t="s">
        <v>886</v>
      </c>
      <c r="AG1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H14" s="109" t="s">
        <v>887</v>
      </c>
      <c r="AI14" s="113" t="s">
        <v>54</v>
      </c>
      <c r="AJ14" s="113" t="s">
        <v>6</v>
      </c>
      <c r="AK14" s="114" t="s">
        <v>46</v>
      </c>
      <c r="AL14" s="92">
        <f t="shared" si="0"/>
        <v>1</v>
      </c>
      <c r="AM1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4" s="115"/>
      <c r="AO14" s="115" t="str">
        <f t="shared" si="1"/>
        <v>SI</v>
      </c>
      <c r="AP1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4" s="92" t="e" vm="16">
        <f>_xlfn.XLOOKUP(año25[[#This Row],[VALORACION DEL RIESGO RESULTANTE CON CONTROLES (Riesgo residual) - INTERPRETACIÓN DEL RIESGO]], Nivel[Calsificación], Nivel[Imagen])</f>
        <v>#VALUE!</v>
      </c>
      <c r="AW14" s="32"/>
      <c r="AX14" s="32"/>
      <c r="AY14" s="32"/>
      <c r="AZ14" s="32"/>
      <c r="BA14" s="32"/>
      <c r="BB14" s="32"/>
      <c r="BC14" s="32"/>
      <c r="BD14" s="32"/>
      <c r="BE14" s="32"/>
      <c r="BH14" s="21"/>
      <c r="BI14" s="33"/>
    </row>
    <row r="15" spans="1:61" ht="66" customHeight="1" x14ac:dyDescent="0.2">
      <c r="A15" s="10"/>
      <c r="B15" s="92">
        <v>6</v>
      </c>
      <c r="C15" s="92">
        <v>2025</v>
      </c>
      <c r="D15" s="108" t="s">
        <v>873</v>
      </c>
      <c r="E15" s="109" t="s">
        <v>874</v>
      </c>
      <c r="F15" s="110" t="s">
        <v>875</v>
      </c>
      <c r="G15" s="109" t="s">
        <v>876</v>
      </c>
      <c r="H15" s="92" t="s">
        <v>905</v>
      </c>
      <c r="I15" s="92" t="s">
        <v>66</v>
      </c>
      <c r="J15" s="92" t="e" vm="19">
        <f>_xlfn.XLOOKUP(año25[[#This Row],[PELIGRO -Tipo]], Tabla12[Calsificación], Tabla12[Imagen])</f>
        <v>#VALUE!</v>
      </c>
      <c r="K15" s="92" t="s">
        <v>99</v>
      </c>
      <c r="L15" s="92" t="s">
        <v>129</v>
      </c>
      <c r="M15" s="112" t="s">
        <v>429</v>
      </c>
      <c r="N15" s="112" t="s">
        <v>261</v>
      </c>
      <c r="O15" s="112">
        <v>8</v>
      </c>
      <c r="P15" s="112">
        <v>60</v>
      </c>
      <c r="Q15" s="112">
        <v>2</v>
      </c>
      <c r="R15" s="112">
        <v>2</v>
      </c>
      <c r="S15" s="92" t="s">
        <v>878</v>
      </c>
      <c r="T15" s="116" t="s">
        <v>889</v>
      </c>
      <c r="U15" s="116" t="s">
        <v>906</v>
      </c>
      <c r="V15" s="113" t="s">
        <v>907</v>
      </c>
      <c r="W15" s="113" t="s">
        <v>53</v>
      </c>
      <c r="X15" s="113" t="s">
        <v>6</v>
      </c>
      <c r="Y15" s="114" t="s">
        <v>46</v>
      </c>
      <c r="Z15" s="92">
        <f>INDEX($AS$3:$AV$6,MATCH($W15,$AR$3:$AR$6,FALSE),MATCH($Y15,AS$7:$AV$7,FALSE))</f>
        <v>2</v>
      </c>
      <c r="AA15" s="92" t="s">
        <v>254</v>
      </c>
      <c r="AB15" s="92" t="s">
        <v>882</v>
      </c>
      <c r="AC15" s="92" t="s">
        <v>883</v>
      </c>
      <c r="AD15" s="113" t="s">
        <v>892</v>
      </c>
      <c r="AE15" s="92" t="s">
        <v>908</v>
      </c>
      <c r="AF15" s="121" t="s">
        <v>886</v>
      </c>
      <c r="AG1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H15" s="109" t="s">
        <v>887</v>
      </c>
      <c r="AI15" s="113" t="s">
        <v>54</v>
      </c>
      <c r="AJ15" s="113" t="s">
        <v>6</v>
      </c>
      <c r="AK15" s="117" t="s">
        <v>46</v>
      </c>
      <c r="AL15" s="92">
        <f t="shared" si="0"/>
        <v>1</v>
      </c>
      <c r="AM1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5" s="118"/>
      <c r="AO15" s="115" t="str">
        <f t="shared" si="1"/>
        <v>SI</v>
      </c>
      <c r="AP1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5" s="92" t="e" vm="16">
        <f>_xlfn.XLOOKUP(año25[[#This Row],[VALORACION DEL RIESGO RESULTANTE CON CONTROLES (Riesgo residual) - INTERPRETACIÓN DEL RIESGO]], Nivel[Calsificación], Nivel[Imagen])</f>
        <v>#VALUE!</v>
      </c>
      <c r="AW15" s="32"/>
      <c r="AX15" s="32"/>
      <c r="AY15" s="32"/>
      <c r="AZ15" s="32"/>
      <c r="BA15" s="32"/>
      <c r="BB15" s="32"/>
      <c r="BC15" s="32"/>
      <c r="BD15" s="32"/>
      <c r="BE15" s="32"/>
      <c r="BH15" s="21"/>
      <c r="BI15" s="33"/>
    </row>
    <row r="16" spans="1:61" ht="99" customHeight="1" x14ac:dyDescent="0.2">
      <c r="A16" s="10"/>
      <c r="B16" s="92">
        <v>7</v>
      </c>
      <c r="C16" s="92">
        <v>2025</v>
      </c>
      <c r="D16" s="108" t="s">
        <v>873</v>
      </c>
      <c r="E16" s="109" t="s">
        <v>874</v>
      </c>
      <c r="F16" s="110" t="s">
        <v>875</v>
      </c>
      <c r="G16" s="109" t="s">
        <v>876</v>
      </c>
      <c r="H16" s="92" t="s">
        <v>909</v>
      </c>
      <c r="I16" s="92" t="s">
        <v>66</v>
      </c>
      <c r="J16" s="92" t="e" vm="19">
        <f>_xlfn.XLOOKUP(año25[[#This Row],[PELIGRO -Tipo]], Tabla12[Calsificación], Tabla12[Imagen])</f>
        <v>#VALUE!</v>
      </c>
      <c r="K16" s="92" t="s">
        <v>121</v>
      </c>
      <c r="L16" s="92" t="s">
        <v>129</v>
      </c>
      <c r="M16" s="112" t="s">
        <v>249</v>
      </c>
      <c r="N16" s="112" t="s">
        <v>250</v>
      </c>
      <c r="O16" s="112">
        <v>8</v>
      </c>
      <c r="P16" s="112">
        <v>60</v>
      </c>
      <c r="Q16" s="112">
        <v>2</v>
      </c>
      <c r="R16" s="112">
        <v>8</v>
      </c>
      <c r="S16" s="92" t="s">
        <v>878</v>
      </c>
      <c r="T16" s="116" t="s">
        <v>889</v>
      </c>
      <c r="U16" s="116" t="s">
        <v>894</v>
      </c>
      <c r="V16" s="113" t="s">
        <v>910</v>
      </c>
      <c r="W16" s="113" t="s">
        <v>54</v>
      </c>
      <c r="X16" s="113" t="s">
        <v>6</v>
      </c>
      <c r="Y16" s="117" t="s">
        <v>201</v>
      </c>
      <c r="Z16" s="92">
        <f>INDEX($AS$3:$AV$6,MATCH($W16,$AR$3:$AR$6,FALSE),MATCH($Y16,AS$7:$AV$7,FALSE))</f>
        <v>2</v>
      </c>
      <c r="AA16" s="111" t="s">
        <v>254</v>
      </c>
      <c r="AB16" s="92" t="s">
        <v>882</v>
      </c>
      <c r="AC16" s="92" t="s">
        <v>883</v>
      </c>
      <c r="AD16" s="113" t="s">
        <v>892</v>
      </c>
      <c r="AE16" s="113" t="s">
        <v>911</v>
      </c>
      <c r="AF16" s="121" t="s">
        <v>886</v>
      </c>
      <c r="AG1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H16" s="109" t="s">
        <v>887</v>
      </c>
      <c r="AI16" s="113" t="s">
        <v>54</v>
      </c>
      <c r="AJ16" s="113" t="s">
        <v>6</v>
      </c>
      <c r="AK16" s="114" t="s">
        <v>46</v>
      </c>
      <c r="AL16" s="92">
        <f t="shared" si="0"/>
        <v>1</v>
      </c>
      <c r="AM1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6" s="118"/>
      <c r="AO16" s="115" t="str">
        <f t="shared" si="1"/>
        <v>SI</v>
      </c>
      <c r="AP16"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6" s="92" t="e" vm="16">
        <f>_xlfn.XLOOKUP(año25[[#This Row],[VALORACION DEL RIESGO RESULTANTE CON CONTROLES (Riesgo residual) - INTERPRETACIÓN DEL RIESGO]], Nivel[Calsificación], Nivel[Imagen])</f>
        <v>#VALUE!</v>
      </c>
      <c r="AW16" s="32"/>
      <c r="AX16" s="32"/>
      <c r="AY16" s="32"/>
      <c r="AZ16" s="32"/>
      <c r="BA16" s="32"/>
      <c r="BB16" s="32"/>
      <c r="BC16" s="32"/>
      <c r="BD16" s="32"/>
      <c r="BE16" s="32"/>
      <c r="BH16" s="21"/>
      <c r="BI16" s="33"/>
    </row>
    <row r="17" spans="1:61" ht="88.2" customHeight="1" x14ac:dyDescent="0.2">
      <c r="A17" s="10"/>
      <c r="B17" s="92">
        <v>8</v>
      </c>
      <c r="C17" s="92">
        <v>2025</v>
      </c>
      <c r="D17" s="108" t="s">
        <v>873</v>
      </c>
      <c r="E17" s="109" t="s">
        <v>874</v>
      </c>
      <c r="F17" s="110" t="s">
        <v>875</v>
      </c>
      <c r="G17" s="109" t="s">
        <v>876</v>
      </c>
      <c r="H17" s="111" t="s">
        <v>912</v>
      </c>
      <c r="I17" s="92" t="s">
        <v>69</v>
      </c>
      <c r="J17" s="92" t="e" vm="21">
        <f>_xlfn.XLOOKUP(año25[[#This Row],[PELIGRO -Tipo]], Tabla12[Calsificación], Tabla12[Imagen])</f>
        <v>#VALUE!</v>
      </c>
      <c r="K17" s="92" t="s">
        <v>78</v>
      </c>
      <c r="L17" s="92" t="s">
        <v>130</v>
      </c>
      <c r="M17" s="112" t="s">
        <v>249</v>
      </c>
      <c r="N17" s="112" t="s">
        <v>250</v>
      </c>
      <c r="O17" s="112">
        <v>8</v>
      </c>
      <c r="P17" s="112">
        <v>60</v>
      </c>
      <c r="Q17" s="112">
        <v>2</v>
      </c>
      <c r="R17" s="112">
        <v>3</v>
      </c>
      <c r="S17" s="92" t="s">
        <v>878</v>
      </c>
      <c r="T17" s="116" t="s">
        <v>889</v>
      </c>
      <c r="U17" s="116" t="s">
        <v>894</v>
      </c>
      <c r="V17" s="113" t="s">
        <v>913</v>
      </c>
      <c r="W17" s="113" t="s">
        <v>53</v>
      </c>
      <c r="X17" s="113" t="s">
        <v>6</v>
      </c>
      <c r="Y17" s="117" t="s">
        <v>201</v>
      </c>
      <c r="Z17" s="92">
        <f>INDEX($AS$3:$AV$6,MATCH($W17,$AR$3:$AR$6,FALSE),MATCH($Y17,AS$7:$AV$7,FALSE))</f>
        <v>4</v>
      </c>
      <c r="AA17" s="92" t="s">
        <v>254</v>
      </c>
      <c r="AB17" s="92" t="s">
        <v>882</v>
      </c>
      <c r="AC17" s="92" t="s">
        <v>883</v>
      </c>
      <c r="AD17" s="113" t="s">
        <v>892</v>
      </c>
      <c r="AE17" s="111" t="s">
        <v>914</v>
      </c>
      <c r="AF17" s="121" t="s">
        <v>886</v>
      </c>
      <c r="AG1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H17" s="109" t="s">
        <v>887</v>
      </c>
      <c r="AI17" s="113" t="s">
        <v>53</v>
      </c>
      <c r="AJ17" s="113" t="s">
        <v>6</v>
      </c>
      <c r="AK17" s="114" t="s">
        <v>46</v>
      </c>
      <c r="AL17" s="92">
        <f t="shared" si="0"/>
        <v>2</v>
      </c>
      <c r="AM1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7" s="115"/>
      <c r="AO17" s="115" t="str">
        <f t="shared" si="1"/>
        <v>SI</v>
      </c>
      <c r="AP1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AT/EL</v>
      </c>
      <c r="AQ17" s="92" t="e" vm="16">
        <f>_xlfn.XLOOKUP(año25[[#This Row],[VALORACION DEL RIESGO RESULTANTE CON CONTROLES (Riesgo residual) - INTERPRETACIÓN DEL RIESGO]], Nivel[Calsificación], Nivel[Imagen])</f>
        <v>#VALUE!</v>
      </c>
      <c r="AW17" s="32"/>
      <c r="AX17" s="32"/>
      <c r="AY17" s="32"/>
      <c r="AZ17" s="32"/>
      <c r="BA17" s="32"/>
      <c r="BB17" s="32"/>
      <c r="BC17" s="32"/>
      <c r="BD17" s="32"/>
      <c r="BE17" s="32"/>
      <c r="BH17" s="21"/>
      <c r="BI17" s="33"/>
    </row>
    <row r="18" spans="1:61" ht="66" customHeight="1" x14ac:dyDescent="0.2">
      <c r="A18" s="10"/>
      <c r="B18" s="92">
        <v>9</v>
      </c>
      <c r="C18" s="92">
        <v>2025</v>
      </c>
      <c r="D18" s="92" t="s">
        <v>873</v>
      </c>
      <c r="E18" s="109" t="s">
        <v>874</v>
      </c>
      <c r="F18" s="110" t="s">
        <v>875</v>
      </c>
      <c r="G18" s="110" t="s">
        <v>876</v>
      </c>
      <c r="H18" s="92" t="s">
        <v>915</v>
      </c>
      <c r="I18" s="92" t="s">
        <v>67</v>
      </c>
      <c r="J18" s="92" t="e" vm="18">
        <f>_xlfn.XLOOKUP(año25[[#This Row],[PELIGRO -Tipo]], Tabla12[Calsificación], Tabla12[Imagen])</f>
        <v>#VALUE!</v>
      </c>
      <c r="K18" s="92" t="s">
        <v>122</v>
      </c>
      <c r="L18" s="92" t="s">
        <v>129</v>
      </c>
      <c r="M18" s="112" t="s">
        <v>249</v>
      </c>
      <c r="N18" s="112" t="s">
        <v>250</v>
      </c>
      <c r="O18" s="112">
        <v>8</v>
      </c>
      <c r="P18" s="112">
        <v>60</v>
      </c>
      <c r="Q18" s="112">
        <v>2</v>
      </c>
      <c r="R18" s="112">
        <v>8</v>
      </c>
      <c r="S18" s="92" t="s">
        <v>878</v>
      </c>
      <c r="T18" s="116" t="s">
        <v>889</v>
      </c>
      <c r="U18" s="116" t="s">
        <v>916</v>
      </c>
      <c r="V18" s="113" t="s">
        <v>917</v>
      </c>
      <c r="W18" s="113" t="s">
        <v>52</v>
      </c>
      <c r="X18" s="113" t="s">
        <v>6</v>
      </c>
      <c r="Y18" s="114" t="s">
        <v>201</v>
      </c>
      <c r="Z18" s="92">
        <f>INDEX($AS$3:$AV$6,MATCH($W18,$AR$3:$AR$6,FALSE),MATCH($Y18,AS$7:$AV$7,FALSE))</f>
        <v>6</v>
      </c>
      <c r="AA18" s="92" t="s">
        <v>254</v>
      </c>
      <c r="AB18" s="92" t="s">
        <v>882</v>
      </c>
      <c r="AC18" s="92" t="s">
        <v>883</v>
      </c>
      <c r="AD18" s="113" t="s">
        <v>892</v>
      </c>
      <c r="AE18" s="113" t="s">
        <v>918</v>
      </c>
      <c r="AF18" s="121" t="s">
        <v>919</v>
      </c>
      <c r="AG1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18" s="109" t="s">
        <v>887</v>
      </c>
      <c r="AI18" s="113" t="s">
        <v>53</v>
      </c>
      <c r="AJ18" s="113" t="s">
        <v>6</v>
      </c>
      <c r="AK18" s="114" t="s">
        <v>201</v>
      </c>
      <c r="AL18" s="92">
        <f t="shared" si="0"/>
        <v>4</v>
      </c>
      <c r="AM1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18" s="109"/>
      <c r="AO18" s="115" t="str">
        <f t="shared" si="1"/>
        <v>SI</v>
      </c>
      <c r="AP18"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18" s="92" t="e" vm="14">
        <f>_xlfn.XLOOKUP(año25[[#This Row],[VALORACION DEL RIESGO RESULTANTE CON CONTROLES (Riesgo residual) - INTERPRETACIÓN DEL RIESGO]], Nivel[Calsificación], Nivel[Imagen])</f>
        <v>#VALUE!</v>
      </c>
      <c r="AW18" s="32"/>
      <c r="AX18" s="32"/>
      <c r="AY18" s="32"/>
      <c r="AZ18" s="32"/>
      <c r="BA18" s="32"/>
      <c r="BB18" s="32"/>
      <c r="BC18" s="32"/>
      <c r="BD18" s="32"/>
      <c r="BE18" s="32"/>
      <c r="BH18" s="21"/>
      <c r="BI18" s="33"/>
    </row>
    <row r="19" spans="1:61" ht="66" customHeight="1" x14ac:dyDescent="0.2">
      <c r="A19" s="10"/>
      <c r="B19" s="92">
        <v>10</v>
      </c>
      <c r="C19" s="92">
        <v>2025</v>
      </c>
      <c r="D19" s="108" t="s">
        <v>873</v>
      </c>
      <c r="E19" s="109" t="s">
        <v>874</v>
      </c>
      <c r="F19" s="110" t="s">
        <v>875</v>
      </c>
      <c r="G19" s="110" t="s">
        <v>876</v>
      </c>
      <c r="H19" s="92" t="s">
        <v>920</v>
      </c>
      <c r="I19" s="92" t="s">
        <v>70</v>
      </c>
      <c r="J19" s="92" t="e" vm="13">
        <f>_xlfn.XLOOKUP(año25[[#This Row],[PELIGRO -Tipo]], Tabla12[Calsificación], Tabla12[Imagen])</f>
        <v>#VALUE!</v>
      </c>
      <c r="K19" s="92" t="s">
        <v>117</v>
      </c>
      <c r="L19" s="92" t="s">
        <v>128</v>
      </c>
      <c r="M19" s="112" t="s">
        <v>249</v>
      </c>
      <c r="N19" s="112" t="s">
        <v>261</v>
      </c>
      <c r="O19" s="112">
        <v>8</v>
      </c>
      <c r="P19" s="112">
        <v>60</v>
      </c>
      <c r="Q19" s="112">
        <v>2</v>
      </c>
      <c r="R19" s="112">
        <v>8</v>
      </c>
      <c r="S19" s="92" t="s">
        <v>878</v>
      </c>
      <c r="T19" s="116" t="s">
        <v>889</v>
      </c>
      <c r="U19" s="116" t="s">
        <v>894</v>
      </c>
      <c r="V19" s="113" t="s">
        <v>921</v>
      </c>
      <c r="W19" s="113" t="s">
        <v>52</v>
      </c>
      <c r="X19" s="113" t="s">
        <v>6</v>
      </c>
      <c r="Y19" s="114" t="s">
        <v>201</v>
      </c>
      <c r="Z19" s="92">
        <f>INDEX($AS$3:$AV$6,MATCH($W19,$AR$3:$AR$6,FALSE),MATCH($Y19,AS$7:$AV$7,FALSE))</f>
        <v>6</v>
      </c>
      <c r="AA19" s="92" t="s">
        <v>254</v>
      </c>
      <c r="AB19" s="92" t="s">
        <v>882</v>
      </c>
      <c r="AC19" s="92" t="s">
        <v>883</v>
      </c>
      <c r="AD19" s="113" t="s">
        <v>892</v>
      </c>
      <c r="AE19" s="113" t="s">
        <v>922</v>
      </c>
      <c r="AF19" s="121" t="s">
        <v>919</v>
      </c>
      <c r="AG1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HSQControles de EPP; N/A</v>
      </c>
      <c r="AH19" s="109" t="s">
        <v>887</v>
      </c>
      <c r="AI19" s="113" t="s">
        <v>53</v>
      </c>
      <c r="AJ19" s="113" t="s">
        <v>6</v>
      </c>
      <c r="AK19" s="114" t="s">
        <v>46</v>
      </c>
      <c r="AL19" s="92">
        <f t="shared" si="0"/>
        <v>2</v>
      </c>
      <c r="AM1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9" s="115"/>
      <c r="AO19" s="115" t="str">
        <f t="shared" si="1"/>
        <v>SI</v>
      </c>
      <c r="AP1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9" s="92" t="e" vm="16">
        <f>_xlfn.XLOOKUP(año25[[#This Row],[VALORACION DEL RIESGO RESULTANTE CON CONTROLES (Riesgo residual) - INTERPRETACIÓN DEL RIESGO]], Nivel[Calsificación], Nivel[Imagen])</f>
        <v>#VALUE!</v>
      </c>
      <c r="AW19" s="32"/>
      <c r="AX19" s="32"/>
      <c r="AY19" s="32"/>
      <c r="AZ19" s="32"/>
      <c r="BA19" s="32"/>
      <c r="BB19" s="32"/>
      <c r="BC19" s="32"/>
      <c r="BD19" s="32"/>
      <c r="BE19" s="32"/>
      <c r="BH19" s="21"/>
      <c r="BI19" s="33"/>
    </row>
    <row r="20" spans="1:61" ht="65.7" customHeight="1" x14ac:dyDescent="0.2">
      <c r="A20" s="10"/>
      <c r="B20" s="92">
        <v>11</v>
      </c>
      <c r="C20" s="92">
        <v>2025</v>
      </c>
      <c r="D20" s="108" t="s">
        <v>873</v>
      </c>
      <c r="E20" s="109" t="s">
        <v>874</v>
      </c>
      <c r="F20" s="110" t="s">
        <v>875</v>
      </c>
      <c r="G20" s="110" t="s">
        <v>876</v>
      </c>
      <c r="H20" s="92" t="s">
        <v>923</v>
      </c>
      <c r="I20" s="92" t="s">
        <v>70</v>
      </c>
      <c r="J20" s="92" t="e" vm="13">
        <f>_xlfn.XLOOKUP(año25[[#This Row],[PELIGRO -Tipo]], Tabla12[Calsificación], Tabla12[Imagen])</f>
        <v>#VALUE!</v>
      </c>
      <c r="K20" s="92" t="s">
        <v>95</v>
      </c>
      <c r="L20" s="92" t="s">
        <v>128</v>
      </c>
      <c r="M20" s="112" t="s">
        <v>249</v>
      </c>
      <c r="N20" s="112" t="s">
        <v>250</v>
      </c>
      <c r="O20" s="112">
        <v>8</v>
      </c>
      <c r="P20" s="112">
        <v>60</v>
      </c>
      <c r="Q20" s="112">
        <v>2</v>
      </c>
      <c r="R20" s="112">
        <v>8</v>
      </c>
      <c r="S20" s="92" t="s">
        <v>878</v>
      </c>
      <c r="T20" s="116" t="s">
        <v>645</v>
      </c>
      <c r="U20" s="92" t="s">
        <v>646</v>
      </c>
      <c r="V20" s="113" t="s">
        <v>647</v>
      </c>
      <c r="W20" s="113" t="s">
        <v>53</v>
      </c>
      <c r="X20" s="113" t="s">
        <v>6</v>
      </c>
      <c r="Y20" s="114" t="s">
        <v>201</v>
      </c>
      <c r="Z20" s="92">
        <f>INDEX($AS$3:$AV$6,MATCH($W20,$AR$3:$AR$6,FALSE),MATCH($Y20,AS$7:$AV$7,FALSE))</f>
        <v>4</v>
      </c>
      <c r="AA20" s="92" t="s">
        <v>254</v>
      </c>
      <c r="AB20" s="92" t="s">
        <v>882</v>
      </c>
      <c r="AC20" s="92" t="s">
        <v>883</v>
      </c>
      <c r="AD20" s="113" t="s">
        <v>892</v>
      </c>
      <c r="AE20" s="121" t="s">
        <v>648</v>
      </c>
      <c r="AF20" s="121" t="s">
        <v>886</v>
      </c>
      <c r="AG20"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H20" s="109" t="s">
        <v>887</v>
      </c>
      <c r="AI20" s="113" t="s">
        <v>53</v>
      </c>
      <c r="AJ20" s="113" t="s">
        <v>6</v>
      </c>
      <c r="AK20" s="114" t="s">
        <v>46</v>
      </c>
      <c r="AL20" s="92">
        <f t="shared" si="0"/>
        <v>2</v>
      </c>
      <c r="AM2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0" s="109"/>
      <c r="AO20" s="115" t="str">
        <f t="shared" si="1"/>
        <v>SI</v>
      </c>
      <c r="AP2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20" s="92" t="e" vm="16">
        <f>_xlfn.XLOOKUP(año25[[#This Row],[VALORACION DEL RIESGO RESULTANTE CON CONTROLES (Riesgo residual) - INTERPRETACIÓN DEL RIESGO]], Nivel[Calsificación], Nivel[Imagen])</f>
        <v>#VALUE!</v>
      </c>
      <c r="BH20" s="48"/>
    </row>
    <row r="21" spans="1:61" ht="66" customHeight="1" x14ac:dyDescent="0.2">
      <c r="A21" s="10"/>
      <c r="B21" s="92">
        <v>12</v>
      </c>
      <c r="C21" s="92">
        <v>2025</v>
      </c>
      <c r="D21" s="108" t="s">
        <v>873</v>
      </c>
      <c r="E21" s="109" t="s">
        <v>874</v>
      </c>
      <c r="F21" s="110" t="s">
        <v>875</v>
      </c>
      <c r="G21" s="110" t="s">
        <v>876</v>
      </c>
      <c r="H21" s="92" t="s">
        <v>924</v>
      </c>
      <c r="I21" s="92" t="s">
        <v>70</v>
      </c>
      <c r="J21" s="92" t="e" vm="13">
        <f>_xlfn.XLOOKUP(año25[[#This Row],[PELIGRO -Tipo]], Tabla12[Calsificación], Tabla12[Imagen])</f>
        <v>#VALUE!</v>
      </c>
      <c r="K21" s="92" t="s">
        <v>103</v>
      </c>
      <c r="L21" s="92" t="s">
        <v>128</v>
      </c>
      <c r="M21" s="112" t="s">
        <v>249</v>
      </c>
      <c r="N21" s="112" t="s">
        <v>250</v>
      </c>
      <c r="O21" s="112">
        <v>8</v>
      </c>
      <c r="P21" s="112">
        <v>60</v>
      </c>
      <c r="Q21" s="112">
        <v>2</v>
      </c>
      <c r="R21" s="112">
        <v>3</v>
      </c>
      <c r="S21" s="92" t="s">
        <v>878</v>
      </c>
      <c r="T21" s="116" t="s">
        <v>889</v>
      </c>
      <c r="U21" s="116" t="s">
        <v>925</v>
      </c>
      <c r="V21" s="113" t="s">
        <v>926</v>
      </c>
      <c r="W21" s="113" t="s">
        <v>52</v>
      </c>
      <c r="X21" s="113" t="s">
        <v>6</v>
      </c>
      <c r="Y21" s="114" t="s">
        <v>201</v>
      </c>
      <c r="Z21" s="92">
        <f>INDEX($AS$3:$AV$6,MATCH($W21,$AR$3:$AR$6,FALSE),MATCH($Y21,AS$7:$AV$7,FALSE))</f>
        <v>6</v>
      </c>
      <c r="AA21" s="92" t="s">
        <v>254</v>
      </c>
      <c r="AB21" s="92" t="s">
        <v>882</v>
      </c>
      <c r="AC21" s="92" t="s">
        <v>883</v>
      </c>
      <c r="AD21" s="113" t="s">
        <v>892</v>
      </c>
      <c r="AE21" s="92" t="s">
        <v>927</v>
      </c>
      <c r="AF21" s="121" t="s">
        <v>886</v>
      </c>
      <c r="AG21"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H21" s="109" t="s">
        <v>887</v>
      </c>
      <c r="AI21" s="113" t="s">
        <v>53</v>
      </c>
      <c r="AJ21" s="113" t="s">
        <v>6</v>
      </c>
      <c r="AK21" s="114" t="s">
        <v>46</v>
      </c>
      <c r="AL21" s="92">
        <f t="shared" si="0"/>
        <v>2</v>
      </c>
      <c r="AM2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1" s="115"/>
      <c r="AO21" s="115" t="str">
        <f t="shared" si="1"/>
        <v>SI</v>
      </c>
      <c r="AP2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21" s="92" t="e" vm="16">
        <f>_xlfn.XLOOKUP(año25[[#This Row],[VALORACION DEL RIESGO RESULTANTE CON CONTROLES (Riesgo residual) - INTERPRETACIÓN DEL RIESGO]], Nivel[Calsificación], Nivel[Imagen])</f>
        <v>#VALUE!</v>
      </c>
      <c r="AW21" s="32"/>
      <c r="AX21" s="32"/>
      <c r="AY21" s="32"/>
      <c r="AZ21" s="32"/>
      <c r="BA21" s="32"/>
      <c r="BB21" s="32"/>
      <c r="BC21" s="32"/>
      <c r="BD21" s="32"/>
      <c r="BE21" s="32"/>
      <c r="BH21" s="21"/>
      <c r="BI21" s="33"/>
    </row>
    <row r="22" spans="1:61" ht="66" customHeight="1" x14ac:dyDescent="0.2">
      <c r="A22" s="10"/>
      <c r="B22" s="92">
        <v>13</v>
      </c>
      <c r="C22" s="92">
        <v>2025</v>
      </c>
      <c r="D22" s="108" t="s">
        <v>873</v>
      </c>
      <c r="E22" s="109" t="s">
        <v>874</v>
      </c>
      <c r="F22" s="110" t="s">
        <v>875</v>
      </c>
      <c r="G22" s="110" t="s">
        <v>876</v>
      </c>
      <c r="H22" s="92" t="s">
        <v>928</v>
      </c>
      <c r="I22" s="92" t="s">
        <v>71</v>
      </c>
      <c r="J22" s="92" t="e" vm="15">
        <f>_xlfn.XLOOKUP(año25[[#This Row],[PELIGRO -Tipo]], Tabla12[Calsificación], Tabla12[Imagen])</f>
        <v>#VALUE!</v>
      </c>
      <c r="K22" s="92" t="s">
        <v>80</v>
      </c>
      <c r="L22" s="92" t="s">
        <v>128</v>
      </c>
      <c r="M22" s="112" t="s">
        <v>429</v>
      </c>
      <c r="N22" s="112" t="s">
        <v>261</v>
      </c>
      <c r="O22" s="112">
        <v>8</v>
      </c>
      <c r="P22" s="112">
        <v>60</v>
      </c>
      <c r="Q22" s="112">
        <v>2</v>
      </c>
      <c r="R22" s="112">
        <v>0.5</v>
      </c>
      <c r="S22" s="92" t="s">
        <v>878</v>
      </c>
      <c r="T22" s="116" t="s">
        <v>889</v>
      </c>
      <c r="U22" s="92" t="s">
        <v>925</v>
      </c>
      <c r="V22" s="113" t="s">
        <v>929</v>
      </c>
      <c r="W22" s="113" t="s">
        <v>52</v>
      </c>
      <c r="X22" s="113" t="s">
        <v>6</v>
      </c>
      <c r="Y22" s="114" t="s">
        <v>46</v>
      </c>
      <c r="Z22" s="92">
        <f>INDEX($AS$3:$AV$6,MATCH($W22,$AR$3:$AR$6,FALSE),MATCH($Y22,AS$7:$AV$7,FALSE))</f>
        <v>3</v>
      </c>
      <c r="AA22" s="92" t="s">
        <v>254</v>
      </c>
      <c r="AB22" s="92" t="s">
        <v>882</v>
      </c>
      <c r="AC22" s="92" t="s">
        <v>883</v>
      </c>
      <c r="AD22" s="113" t="s">
        <v>930</v>
      </c>
      <c r="AE22" s="92" t="s">
        <v>931</v>
      </c>
      <c r="AF22" s="121" t="s">
        <v>886</v>
      </c>
      <c r="AG2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22" s="109" t="s">
        <v>887</v>
      </c>
      <c r="AI22" s="113" t="s">
        <v>53</v>
      </c>
      <c r="AJ22" s="113" t="s">
        <v>6</v>
      </c>
      <c r="AK22" s="114" t="s">
        <v>46</v>
      </c>
      <c r="AL22" s="92">
        <f t="shared" si="0"/>
        <v>2</v>
      </c>
      <c r="AM2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2" s="115"/>
      <c r="AO22" s="115" t="str">
        <f t="shared" si="1"/>
        <v>SI</v>
      </c>
      <c r="AP2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22" s="92" t="e" vm="16">
        <f>_xlfn.XLOOKUP(año25[[#This Row],[VALORACION DEL RIESGO RESULTANTE CON CONTROLES (Riesgo residual) - INTERPRETACIÓN DEL RIESGO]], Nivel[Calsificación], Nivel[Imagen])</f>
        <v>#VALUE!</v>
      </c>
      <c r="AW22" s="32"/>
      <c r="AX22" s="32"/>
      <c r="AY22" s="32"/>
      <c r="AZ22" s="32"/>
      <c r="BA22" s="32"/>
      <c r="BB22" s="32"/>
      <c r="BC22" s="32"/>
      <c r="BD22" s="32"/>
      <c r="BE22" s="32"/>
      <c r="BH22" s="21"/>
      <c r="BI22" s="33"/>
    </row>
    <row r="23" spans="1:61" ht="99" customHeight="1" x14ac:dyDescent="0.2">
      <c r="A23" s="10"/>
      <c r="B23" s="92">
        <v>14</v>
      </c>
      <c r="C23" s="92">
        <v>2025</v>
      </c>
      <c r="D23" s="108" t="s">
        <v>873</v>
      </c>
      <c r="E23" s="109" t="s">
        <v>874</v>
      </c>
      <c r="F23" s="110" t="s">
        <v>875</v>
      </c>
      <c r="G23" s="110" t="s">
        <v>932</v>
      </c>
      <c r="H23" s="92" t="s">
        <v>933</v>
      </c>
      <c r="I23" s="92" t="s">
        <v>71</v>
      </c>
      <c r="J23" s="92" t="e" vm="15">
        <f>_xlfn.XLOOKUP(año25[[#This Row],[PELIGRO -Tipo]], Tabla12[Calsificación], Tabla12[Imagen])</f>
        <v>#VALUE!</v>
      </c>
      <c r="K23" s="92" t="s">
        <v>96</v>
      </c>
      <c r="L23" s="92" t="s">
        <v>128</v>
      </c>
      <c r="M23" s="112" t="s">
        <v>429</v>
      </c>
      <c r="N23" s="112" t="s">
        <v>261</v>
      </c>
      <c r="O23" s="112">
        <v>8</v>
      </c>
      <c r="P23" s="112">
        <v>60</v>
      </c>
      <c r="Q23" s="112">
        <v>2</v>
      </c>
      <c r="R23" s="112">
        <v>4</v>
      </c>
      <c r="S23" s="92" t="s">
        <v>878</v>
      </c>
      <c r="T23" s="116" t="s">
        <v>889</v>
      </c>
      <c r="U23" s="116" t="s">
        <v>934</v>
      </c>
      <c r="V23" s="113" t="s">
        <v>935</v>
      </c>
      <c r="W23" s="113" t="s">
        <v>52</v>
      </c>
      <c r="X23" s="113" t="s">
        <v>6</v>
      </c>
      <c r="Y23" s="114" t="s">
        <v>201</v>
      </c>
      <c r="Z23" s="92">
        <f>INDEX($AS$3:$AV$6,MATCH($W23,$AR$3:$AR$6,FALSE),MATCH($Y23,AS$7:$AV$7,FALSE))</f>
        <v>6</v>
      </c>
      <c r="AA23" s="92" t="s">
        <v>254</v>
      </c>
      <c r="AB23" s="92" t="s">
        <v>882</v>
      </c>
      <c r="AC23" s="92" t="s">
        <v>883</v>
      </c>
      <c r="AD23" s="113" t="s">
        <v>936</v>
      </c>
      <c r="AE23" s="92" t="s">
        <v>931</v>
      </c>
      <c r="AF23" s="121" t="s">
        <v>886</v>
      </c>
      <c r="AG2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Verificar el aseguramiento de las estructuras (Anclajes, vientos) para evitar que sean arrasadas por la brisa.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23" s="109" t="s">
        <v>887</v>
      </c>
      <c r="AI23" s="113" t="s">
        <v>53</v>
      </c>
      <c r="AJ23" s="113" t="s">
        <v>6</v>
      </c>
      <c r="AK23" s="114" t="s">
        <v>46</v>
      </c>
      <c r="AL23" s="92">
        <f t="shared" si="0"/>
        <v>2</v>
      </c>
      <c r="AM2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3" s="115"/>
      <c r="AO23" s="115" t="str">
        <f t="shared" si="1"/>
        <v>SI</v>
      </c>
      <c r="AP2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23" s="92" t="e" vm="16">
        <f>_xlfn.XLOOKUP(año25[[#This Row],[VALORACION DEL RIESGO RESULTANTE CON CONTROLES (Riesgo residual) - INTERPRETACIÓN DEL RIESGO]], Nivel[Calsificación], Nivel[Imagen])</f>
        <v>#VALUE!</v>
      </c>
      <c r="AW23" s="32"/>
      <c r="AX23" s="32"/>
      <c r="AY23" s="32"/>
      <c r="AZ23" s="32"/>
      <c r="BA23" s="32"/>
      <c r="BB23" s="32"/>
      <c r="BC23" s="32"/>
      <c r="BD23" s="32"/>
      <c r="BE23" s="32"/>
      <c r="BH23" s="21"/>
      <c r="BI23" s="33"/>
    </row>
    <row r="24" spans="1:61" ht="88.2" customHeight="1" x14ac:dyDescent="0.2">
      <c r="A24" s="10"/>
      <c r="B24" s="92">
        <v>15</v>
      </c>
      <c r="C24" s="92">
        <v>2025</v>
      </c>
      <c r="D24" s="108" t="s">
        <v>873</v>
      </c>
      <c r="E24" s="109" t="s">
        <v>874</v>
      </c>
      <c r="F24" s="110" t="s">
        <v>875</v>
      </c>
      <c r="G24" s="110" t="s">
        <v>876</v>
      </c>
      <c r="H24" s="92" t="s">
        <v>937</v>
      </c>
      <c r="I24" s="92" t="s">
        <v>71</v>
      </c>
      <c r="J24" s="92" t="e" vm="15">
        <f>_xlfn.XLOOKUP(año25[[#This Row],[PELIGRO -Tipo]], Tabla12[Calsificación], Tabla12[Imagen])</f>
        <v>#VALUE!</v>
      </c>
      <c r="K24" s="92" t="s">
        <v>118</v>
      </c>
      <c r="L24" s="92" t="s">
        <v>128</v>
      </c>
      <c r="M24" s="112" t="s">
        <v>429</v>
      </c>
      <c r="N24" s="112" t="s">
        <v>261</v>
      </c>
      <c r="O24" s="112">
        <v>8</v>
      </c>
      <c r="P24" s="112">
        <v>60</v>
      </c>
      <c r="Q24" s="112">
        <v>2</v>
      </c>
      <c r="R24" s="112">
        <v>4</v>
      </c>
      <c r="S24" s="92" t="s">
        <v>878</v>
      </c>
      <c r="T24" s="92" t="s">
        <v>938</v>
      </c>
      <c r="U24" s="92" t="s">
        <v>938</v>
      </c>
      <c r="V24" s="113" t="s">
        <v>939</v>
      </c>
      <c r="W24" s="113" t="s">
        <v>53</v>
      </c>
      <c r="X24" s="113" t="s">
        <v>6</v>
      </c>
      <c r="Y24" s="114" t="s">
        <v>201</v>
      </c>
      <c r="Z24" s="92">
        <f>INDEX($AS$3:$AV$6,MATCH($W24,$AR$3:$AR$6,FALSE),MATCH($Y24,AS$7:$AV$7,FALSE))</f>
        <v>4</v>
      </c>
      <c r="AA24" s="92" t="s">
        <v>254</v>
      </c>
      <c r="AB24" s="92" t="s">
        <v>882</v>
      </c>
      <c r="AC24" s="92" t="s">
        <v>883</v>
      </c>
      <c r="AD24" s="113" t="s">
        <v>892</v>
      </c>
      <c r="AE24" s="92" t="s">
        <v>931</v>
      </c>
      <c r="AF24" s="121" t="s">
        <v>886</v>
      </c>
      <c r="AG2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24" s="109" t="s">
        <v>887</v>
      </c>
      <c r="AI24" s="113" t="s">
        <v>54</v>
      </c>
      <c r="AJ24" s="113" t="s">
        <v>6</v>
      </c>
      <c r="AK24" s="114" t="s">
        <v>201</v>
      </c>
      <c r="AL24" s="92">
        <f t="shared" si="0"/>
        <v>2</v>
      </c>
      <c r="AM2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4" s="115"/>
      <c r="AO24" s="115" t="str">
        <f t="shared" si="1"/>
        <v>SI</v>
      </c>
      <c r="AP2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24" s="92" t="e" vm="16">
        <f>_xlfn.XLOOKUP(año25[[#This Row],[VALORACION DEL RIESGO RESULTANTE CON CONTROLES (Riesgo residual) - INTERPRETACIÓN DEL RIESGO]], Nivel[Calsificación], Nivel[Imagen])</f>
        <v>#VALUE!</v>
      </c>
      <c r="AW24" s="32"/>
      <c r="AX24" s="32"/>
      <c r="AY24" s="32"/>
      <c r="AZ24" s="32"/>
      <c r="BA24" s="32"/>
      <c r="BB24" s="32"/>
      <c r="BC24" s="32"/>
      <c r="BD24" s="32"/>
      <c r="BE24" s="32"/>
      <c r="BH24" s="21"/>
      <c r="BI24" s="33"/>
    </row>
    <row r="25" spans="1:61" ht="66" customHeight="1" x14ac:dyDescent="0.2">
      <c r="A25" s="10"/>
      <c r="B25" s="92">
        <v>16</v>
      </c>
      <c r="C25" s="92">
        <v>2025</v>
      </c>
      <c r="D25" s="92" t="s">
        <v>873</v>
      </c>
      <c r="E25" s="109" t="s">
        <v>874</v>
      </c>
      <c r="F25" s="110" t="s">
        <v>940</v>
      </c>
      <c r="G25" s="110" t="s">
        <v>876</v>
      </c>
      <c r="H25" s="92" t="s">
        <v>285</v>
      </c>
      <c r="I25" s="92" t="s">
        <v>65</v>
      </c>
      <c r="J25" s="92" t="e" vm="20">
        <f>_xlfn.XLOOKUP(año25[[#This Row],[PELIGRO -Tipo]], Tabla12[Calsificación], Tabla12[Imagen])</f>
        <v>#VALUE!</v>
      </c>
      <c r="K25" s="92" t="s">
        <v>74</v>
      </c>
      <c r="L25" s="92" t="s">
        <v>129</v>
      </c>
      <c r="M25" s="112" t="s">
        <v>249</v>
      </c>
      <c r="N25" s="112" t="s">
        <v>250</v>
      </c>
      <c r="O25" s="112">
        <v>8</v>
      </c>
      <c r="P25" s="112">
        <v>60</v>
      </c>
      <c r="Q25" s="112">
        <v>2</v>
      </c>
      <c r="R25" s="112">
        <v>8</v>
      </c>
      <c r="S25" s="92" t="s">
        <v>878</v>
      </c>
      <c r="T25" s="116" t="s">
        <v>889</v>
      </c>
      <c r="U25" s="116" t="s">
        <v>894</v>
      </c>
      <c r="V25" s="113" t="s">
        <v>286</v>
      </c>
      <c r="W25" s="113" t="s">
        <v>53</v>
      </c>
      <c r="X25" s="113" t="s">
        <v>6</v>
      </c>
      <c r="Y25" s="114" t="s">
        <v>40</v>
      </c>
      <c r="Z25" s="92">
        <f>INDEX($AS$3:$AV$6,MATCH($W25,$AR$3:$AR$6,FALSE),MATCH($Y25,AS$7:$AV$7,FALSE))</f>
        <v>6</v>
      </c>
      <c r="AA25" s="111" t="s">
        <v>254</v>
      </c>
      <c r="AB25" s="92" t="s">
        <v>882</v>
      </c>
      <c r="AC25" s="92" t="s">
        <v>883</v>
      </c>
      <c r="AD25" s="113" t="s">
        <v>892</v>
      </c>
      <c r="AE25" s="113" t="s">
        <v>895</v>
      </c>
      <c r="AF25" s="121" t="s">
        <v>886</v>
      </c>
      <c r="AG2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H25" s="109" t="s">
        <v>887</v>
      </c>
      <c r="AI25" s="113" t="s">
        <v>54</v>
      </c>
      <c r="AJ25" s="113" t="s">
        <v>6</v>
      </c>
      <c r="AK25" s="114" t="s">
        <v>40</v>
      </c>
      <c r="AL25" s="92">
        <f t="shared" si="0"/>
        <v>3</v>
      </c>
      <c r="AM2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5" s="109"/>
      <c r="AO25" s="115" t="str">
        <f t="shared" si="1"/>
        <v>SI</v>
      </c>
      <c r="AP2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25" s="92" t="e" vm="16">
        <f>_xlfn.XLOOKUP(año25[[#This Row],[VALORACION DEL RIESGO RESULTANTE CON CONTROLES (Riesgo residual) - INTERPRETACIÓN DEL RIESGO]], Nivel[Calsificación], Nivel[Imagen])</f>
        <v>#VALUE!</v>
      </c>
      <c r="AW25" s="32"/>
      <c r="AX25" s="32"/>
      <c r="AY25" s="32"/>
      <c r="AZ25" s="32"/>
      <c r="BA25" s="32"/>
      <c r="BB25" s="32"/>
      <c r="BC25" s="32"/>
      <c r="BD25" s="32"/>
      <c r="BE25" s="32"/>
      <c r="BH25" s="21"/>
      <c r="BI25" s="33"/>
    </row>
    <row r="26" spans="1:61" ht="66" customHeight="1" x14ac:dyDescent="0.2">
      <c r="A26" s="10"/>
      <c r="B26" s="92">
        <v>17</v>
      </c>
      <c r="C26" s="92">
        <v>2025</v>
      </c>
      <c r="D26" s="108" t="s">
        <v>873</v>
      </c>
      <c r="E26" s="109" t="s">
        <v>874</v>
      </c>
      <c r="F26" s="110" t="s">
        <v>940</v>
      </c>
      <c r="G26" s="110" t="s">
        <v>876</v>
      </c>
      <c r="H26" s="92" t="s">
        <v>941</v>
      </c>
      <c r="I26" s="92" t="s">
        <v>70</v>
      </c>
      <c r="J26" s="92" t="e" vm="13">
        <f>_xlfn.XLOOKUP(año25[[#This Row],[PELIGRO -Tipo]], Tabla12[Calsificación], Tabla12[Imagen])</f>
        <v>#VALUE!</v>
      </c>
      <c r="K26" s="92" t="s">
        <v>942</v>
      </c>
      <c r="L26" s="92" t="s">
        <v>129</v>
      </c>
      <c r="M26" s="112" t="s">
        <v>249</v>
      </c>
      <c r="N26" s="112" t="s">
        <v>261</v>
      </c>
      <c r="O26" s="112">
        <v>8</v>
      </c>
      <c r="P26" s="112">
        <v>60</v>
      </c>
      <c r="Q26" s="112">
        <v>2</v>
      </c>
      <c r="R26" s="112">
        <v>1</v>
      </c>
      <c r="S26" s="92" t="s">
        <v>878</v>
      </c>
      <c r="T26" s="92" t="s">
        <v>943</v>
      </c>
      <c r="U26" s="116" t="s">
        <v>894</v>
      </c>
      <c r="V26" s="113" t="s">
        <v>944</v>
      </c>
      <c r="W26" s="113" t="s">
        <v>52</v>
      </c>
      <c r="X26" s="113" t="s">
        <v>6</v>
      </c>
      <c r="Y26" s="114" t="s">
        <v>201</v>
      </c>
      <c r="Z26" s="92">
        <f>INDEX($AS$3:$AV$6,MATCH($W26,$AR$3:$AR$6,FALSE),MATCH($Y26,AS$7:$AV$7,FALSE))</f>
        <v>6</v>
      </c>
      <c r="AA26" s="92" t="s">
        <v>254</v>
      </c>
      <c r="AB26" s="92" t="s">
        <v>882</v>
      </c>
      <c r="AC26" s="92" t="s">
        <v>883</v>
      </c>
      <c r="AD26" s="113" t="s">
        <v>892</v>
      </c>
      <c r="AE26" s="92" t="s">
        <v>945</v>
      </c>
      <c r="AF26" s="121" t="s">
        <v>886</v>
      </c>
      <c r="AG2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Video de seguridad - Inducción realizada por empresas de transporte aéreo
Seguir las recomendaciones de las empresas aéreas
Seguimiento Cumplimiento de Requisitos HSEQ Contratistas
COL-HSEQ-ES-002 Estándar operación segura de aeronavesControles de EPP; Ver matriz de EPP de Parex y/o Contratista</v>
      </c>
      <c r="AH26" s="109" t="s">
        <v>887</v>
      </c>
      <c r="AI26" s="113" t="s">
        <v>52</v>
      </c>
      <c r="AJ26" s="113" t="s">
        <v>6</v>
      </c>
      <c r="AK26" s="114" t="s">
        <v>46</v>
      </c>
      <c r="AL26" s="92">
        <f t="shared" si="0"/>
        <v>3</v>
      </c>
      <c r="AM2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6" s="115"/>
      <c r="AO26" s="115" t="str">
        <f t="shared" si="1"/>
        <v>SI</v>
      </c>
      <c r="AP26"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26" s="92" t="e" vm="16">
        <f>_xlfn.XLOOKUP(año25[[#This Row],[VALORACION DEL RIESGO RESULTANTE CON CONTROLES (Riesgo residual) - INTERPRETACIÓN DEL RIESGO]], Nivel[Calsificación], Nivel[Imagen])</f>
        <v>#VALUE!</v>
      </c>
      <c r="AW26" s="32"/>
      <c r="AX26" s="32"/>
      <c r="AY26" s="32"/>
      <c r="AZ26" s="32"/>
      <c r="BA26" s="32"/>
      <c r="BB26" s="32"/>
      <c r="BC26" s="32"/>
      <c r="BD26" s="32"/>
      <c r="BE26" s="32"/>
      <c r="BH26" s="21"/>
      <c r="BI26" s="33"/>
    </row>
    <row r="27" spans="1:61" ht="65.7" customHeight="1" x14ac:dyDescent="0.2">
      <c r="A27" s="10"/>
      <c r="B27" s="92">
        <v>18</v>
      </c>
      <c r="C27" s="92">
        <v>2025</v>
      </c>
      <c r="D27" s="108" t="s">
        <v>873</v>
      </c>
      <c r="E27" s="109" t="s">
        <v>874</v>
      </c>
      <c r="F27" s="110" t="s">
        <v>940</v>
      </c>
      <c r="G27" s="110" t="s">
        <v>876</v>
      </c>
      <c r="H27" s="92" t="s">
        <v>946</v>
      </c>
      <c r="I27" s="92" t="s">
        <v>66</v>
      </c>
      <c r="J27" s="92" t="e" vm="19">
        <f>_xlfn.XLOOKUP(año25[[#This Row],[PELIGRO -Tipo]], Tabla12[Calsificación], Tabla12[Imagen])</f>
        <v>#VALUE!</v>
      </c>
      <c r="K27" s="92" t="s">
        <v>75</v>
      </c>
      <c r="L27" s="108" t="s">
        <v>129</v>
      </c>
      <c r="M27" s="112" t="s">
        <v>249</v>
      </c>
      <c r="N27" s="112" t="s">
        <v>250</v>
      </c>
      <c r="O27" s="112">
        <v>8</v>
      </c>
      <c r="P27" s="112">
        <v>60</v>
      </c>
      <c r="Q27" s="112">
        <v>2</v>
      </c>
      <c r="R27" s="112">
        <v>4</v>
      </c>
      <c r="S27" s="92" t="s">
        <v>878</v>
      </c>
      <c r="T27" s="92" t="s">
        <v>897</v>
      </c>
      <c r="U27" s="116" t="s">
        <v>894</v>
      </c>
      <c r="V27" s="113" t="s">
        <v>898</v>
      </c>
      <c r="W27" s="113" t="s">
        <v>53</v>
      </c>
      <c r="X27" s="113" t="s">
        <v>6</v>
      </c>
      <c r="Y27" s="114" t="s">
        <v>201</v>
      </c>
      <c r="Z27" s="92">
        <f>INDEX($AS$3:$AV$6,MATCH($W27,$AR$3:$AR$6,FALSE),MATCH($Y27,AS$7:$AV$7,FALSE))</f>
        <v>4</v>
      </c>
      <c r="AA27" s="92" t="s">
        <v>254</v>
      </c>
      <c r="AB27" s="92" t="s">
        <v>882</v>
      </c>
      <c r="AC27" s="92" t="s">
        <v>883</v>
      </c>
      <c r="AD27" s="113" t="s">
        <v>899</v>
      </c>
      <c r="AE27" s="92" t="s">
        <v>900</v>
      </c>
      <c r="AF27" s="121" t="s">
        <v>886</v>
      </c>
      <c r="AG2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H27" s="109" t="s">
        <v>887</v>
      </c>
      <c r="AI27" s="113" t="s">
        <v>53</v>
      </c>
      <c r="AJ27" s="113" t="s">
        <v>6</v>
      </c>
      <c r="AK27" s="114" t="s">
        <v>46</v>
      </c>
      <c r="AL27" s="92">
        <f t="shared" si="0"/>
        <v>2</v>
      </c>
      <c r="AM2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7" s="115"/>
      <c r="AO27" s="115" t="str">
        <f t="shared" si="1"/>
        <v>SI</v>
      </c>
      <c r="AP2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27" s="92" t="e" vm="16">
        <f>_xlfn.XLOOKUP(año25[[#This Row],[VALORACION DEL RIESGO RESULTANTE CON CONTROLES (Riesgo residual) - INTERPRETACIÓN DEL RIESGO]], Nivel[Calsificación], Nivel[Imagen])</f>
        <v>#VALUE!</v>
      </c>
      <c r="BH27" s="48"/>
    </row>
    <row r="28" spans="1:61" ht="66" customHeight="1" x14ac:dyDescent="0.2">
      <c r="A28" s="10"/>
      <c r="B28" s="92">
        <v>19</v>
      </c>
      <c r="C28" s="92">
        <v>2025</v>
      </c>
      <c r="D28" s="108" t="s">
        <v>873</v>
      </c>
      <c r="E28" s="109" t="s">
        <v>874</v>
      </c>
      <c r="F28" s="110" t="s">
        <v>940</v>
      </c>
      <c r="G28" s="110" t="s">
        <v>876</v>
      </c>
      <c r="H28" s="92" t="s">
        <v>947</v>
      </c>
      <c r="I28" s="92" t="s">
        <v>66</v>
      </c>
      <c r="J28" s="92" t="e" vm="19">
        <f>_xlfn.XLOOKUP(año25[[#This Row],[PELIGRO -Tipo]], Tabla12[Calsificación], Tabla12[Imagen])</f>
        <v>#VALUE!</v>
      </c>
      <c r="K28" s="92" t="s">
        <v>107</v>
      </c>
      <c r="L28" s="92" t="s">
        <v>129</v>
      </c>
      <c r="M28" s="112" t="s">
        <v>249</v>
      </c>
      <c r="N28" s="112" t="s">
        <v>250</v>
      </c>
      <c r="O28" s="112">
        <v>8</v>
      </c>
      <c r="P28" s="112">
        <v>60</v>
      </c>
      <c r="Q28" s="112">
        <v>2</v>
      </c>
      <c r="R28" s="112">
        <v>1</v>
      </c>
      <c r="S28" s="92" t="s">
        <v>878</v>
      </c>
      <c r="T28" s="116" t="s">
        <v>889</v>
      </c>
      <c r="U28" s="116" t="s">
        <v>894</v>
      </c>
      <c r="V28" s="113" t="s">
        <v>948</v>
      </c>
      <c r="W28" s="113" t="s">
        <v>53</v>
      </c>
      <c r="X28" s="113" t="s">
        <v>6</v>
      </c>
      <c r="Y28" s="114" t="s">
        <v>201</v>
      </c>
      <c r="Z28" s="92">
        <f>INDEX($AS$3:$AV$6,MATCH($W28,$AR$3:$AR$6,FALSE),MATCH($Y28,AS$7:$AV$7,FALSE))</f>
        <v>4</v>
      </c>
      <c r="AA28" s="92" t="s">
        <v>254</v>
      </c>
      <c r="AB28" s="92" t="s">
        <v>882</v>
      </c>
      <c r="AC28" s="92" t="s">
        <v>883</v>
      </c>
      <c r="AD28" s="113" t="s">
        <v>892</v>
      </c>
      <c r="AE28" s="92" t="s">
        <v>949</v>
      </c>
      <c r="AF28" s="121" t="s">
        <v>886</v>
      </c>
      <c r="AG2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Selección de proveedores y contratistasControles de EPP; Ver matriz de EPP de Parex y/o Contratista</v>
      </c>
      <c r="AH28" s="109" t="s">
        <v>887</v>
      </c>
      <c r="AI28" s="113" t="s">
        <v>53</v>
      </c>
      <c r="AJ28" s="113" t="s">
        <v>6</v>
      </c>
      <c r="AK28" s="114" t="s">
        <v>46</v>
      </c>
      <c r="AL28" s="92">
        <f t="shared" si="0"/>
        <v>2</v>
      </c>
      <c r="AM2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8" s="115"/>
      <c r="AO28" s="115" t="str">
        <f t="shared" si="1"/>
        <v>SI</v>
      </c>
      <c r="AP28"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28" s="92" t="e" vm="16">
        <f>_xlfn.XLOOKUP(año25[[#This Row],[VALORACION DEL RIESGO RESULTANTE CON CONTROLES (Riesgo residual) - INTERPRETACIÓN DEL RIESGO]], Nivel[Calsificación], Nivel[Imagen])</f>
        <v>#VALUE!</v>
      </c>
      <c r="AW28" s="32"/>
      <c r="AX28" s="32"/>
      <c r="AY28" s="32"/>
      <c r="AZ28" s="32"/>
      <c r="BA28" s="32"/>
      <c r="BB28" s="32"/>
      <c r="BC28" s="32"/>
      <c r="BD28" s="32"/>
      <c r="BE28" s="32"/>
      <c r="BH28" s="21"/>
      <c r="BI28" s="33"/>
    </row>
    <row r="29" spans="1:61" ht="66" customHeight="1" x14ac:dyDescent="0.2">
      <c r="A29" s="10"/>
      <c r="B29" s="92">
        <v>20</v>
      </c>
      <c r="C29" s="92">
        <v>2025</v>
      </c>
      <c r="D29" s="108" t="s">
        <v>873</v>
      </c>
      <c r="E29" s="109" t="s">
        <v>874</v>
      </c>
      <c r="F29" s="92" t="s">
        <v>940</v>
      </c>
      <c r="G29" s="110" t="s">
        <v>876</v>
      </c>
      <c r="H29" s="92" t="s">
        <v>950</v>
      </c>
      <c r="I29" s="92" t="s">
        <v>70</v>
      </c>
      <c r="J29" s="92" t="e" vm="13">
        <f>_xlfn.XLOOKUP(año25[[#This Row],[PELIGRO -Tipo]], Tabla12[Calsificación], Tabla12[Imagen])</f>
        <v>#VALUE!</v>
      </c>
      <c r="K29" s="92" t="s">
        <v>103</v>
      </c>
      <c r="L29" s="92" t="s">
        <v>128</v>
      </c>
      <c r="M29" s="112" t="s">
        <v>249</v>
      </c>
      <c r="N29" s="112" t="s">
        <v>250</v>
      </c>
      <c r="O29" s="112">
        <v>8</v>
      </c>
      <c r="P29" s="112">
        <v>60</v>
      </c>
      <c r="Q29" s="112">
        <v>2</v>
      </c>
      <c r="R29" s="112">
        <v>3</v>
      </c>
      <c r="S29" s="92" t="s">
        <v>878</v>
      </c>
      <c r="T29" s="116" t="s">
        <v>889</v>
      </c>
      <c r="U29" s="116" t="s">
        <v>925</v>
      </c>
      <c r="V29" s="113" t="s">
        <v>926</v>
      </c>
      <c r="W29" s="113" t="s">
        <v>52</v>
      </c>
      <c r="X29" s="113" t="s">
        <v>6</v>
      </c>
      <c r="Y29" s="114" t="s">
        <v>201</v>
      </c>
      <c r="Z29" s="92">
        <f>INDEX($AS$3:$AV$6,MATCH($W29,$AR$3:$AR$6,FALSE),MATCH($Y29,AS$7:$AV$7,FALSE))</f>
        <v>6</v>
      </c>
      <c r="AA29" s="92" t="s">
        <v>254</v>
      </c>
      <c r="AB29" s="92" t="s">
        <v>882</v>
      </c>
      <c r="AC29" s="92" t="s">
        <v>883</v>
      </c>
      <c r="AD29" s="113" t="s">
        <v>892</v>
      </c>
      <c r="AE29" s="92" t="s">
        <v>927</v>
      </c>
      <c r="AF29" s="121" t="s">
        <v>886</v>
      </c>
      <c r="AG2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H29" s="109" t="s">
        <v>887</v>
      </c>
      <c r="AI29" s="113" t="s">
        <v>53</v>
      </c>
      <c r="AJ29" s="113" t="s">
        <v>6</v>
      </c>
      <c r="AK29" s="114" t="s">
        <v>46</v>
      </c>
      <c r="AL29" s="92">
        <f t="shared" si="0"/>
        <v>2</v>
      </c>
      <c r="AM2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29" s="109"/>
      <c r="AO29" s="115" t="str">
        <f t="shared" si="1"/>
        <v>SI</v>
      </c>
      <c r="AP2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29" s="92" t="e" vm="16">
        <f>_xlfn.XLOOKUP(año25[[#This Row],[VALORACION DEL RIESGO RESULTANTE CON CONTROLES (Riesgo residual) - INTERPRETACIÓN DEL RIESGO]], Nivel[Calsificación], Nivel[Imagen])</f>
        <v>#VALUE!</v>
      </c>
      <c r="AW29" s="32"/>
      <c r="AX29" s="32"/>
      <c r="AY29" s="32"/>
      <c r="AZ29" s="32"/>
      <c r="BA29" s="32"/>
      <c r="BB29" s="32"/>
      <c r="BC29" s="32"/>
      <c r="BD29" s="32"/>
      <c r="BE29" s="32"/>
      <c r="BH29" s="21"/>
      <c r="BI29" s="33"/>
    </row>
    <row r="30" spans="1:61" ht="99" customHeight="1" x14ac:dyDescent="0.2">
      <c r="A30" s="10"/>
      <c r="B30" s="92">
        <v>21</v>
      </c>
      <c r="C30" s="92">
        <v>2025</v>
      </c>
      <c r="D30" s="108" t="s">
        <v>873</v>
      </c>
      <c r="E30" s="109" t="s">
        <v>874</v>
      </c>
      <c r="F30" s="92" t="s">
        <v>940</v>
      </c>
      <c r="G30" s="109" t="s">
        <v>876</v>
      </c>
      <c r="H30" s="92" t="s">
        <v>951</v>
      </c>
      <c r="I30" s="92" t="s">
        <v>69</v>
      </c>
      <c r="J30" s="92" t="e" vm="21">
        <f>_xlfn.XLOOKUP(año25[[#This Row],[PELIGRO -Tipo]], Tabla12[Calsificación], Tabla12[Imagen])</f>
        <v>#VALUE!</v>
      </c>
      <c r="K30" s="92" t="s">
        <v>78</v>
      </c>
      <c r="L30" s="92" t="s">
        <v>129</v>
      </c>
      <c r="M30" s="112" t="s">
        <v>249</v>
      </c>
      <c r="N30" s="112" t="s">
        <v>250</v>
      </c>
      <c r="O30" s="112">
        <v>8</v>
      </c>
      <c r="P30" s="112">
        <v>60</v>
      </c>
      <c r="Q30" s="112">
        <v>2</v>
      </c>
      <c r="R30" s="112">
        <v>8</v>
      </c>
      <c r="S30" s="92" t="s">
        <v>878</v>
      </c>
      <c r="T30" s="116" t="s">
        <v>889</v>
      </c>
      <c r="U30" s="116" t="s">
        <v>894</v>
      </c>
      <c r="V30" s="113" t="s">
        <v>917</v>
      </c>
      <c r="W30" s="113" t="s">
        <v>52</v>
      </c>
      <c r="X30" s="113" t="s">
        <v>6</v>
      </c>
      <c r="Y30" s="114" t="s">
        <v>201</v>
      </c>
      <c r="Z30" s="92">
        <f>INDEX($AS$3:$AV$6,MATCH($W30,$AR$3:$AR$6,FALSE),MATCH($Y30,AS$7:$AV$7,FALSE))</f>
        <v>6</v>
      </c>
      <c r="AA30" s="92" t="s">
        <v>254</v>
      </c>
      <c r="AB30" s="92" t="s">
        <v>882</v>
      </c>
      <c r="AC30" s="92" t="s">
        <v>883</v>
      </c>
      <c r="AD30" s="113" t="s">
        <v>892</v>
      </c>
      <c r="AE30" s="113" t="s">
        <v>918</v>
      </c>
      <c r="AF30" s="121" t="s">
        <v>919</v>
      </c>
      <c r="AG30"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30" s="109" t="s">
        <v>887</v>
      </c>
      <c r="AI30" s="113" t="s">
        <v>53</v>
      </c>
      <c r="AJ30" s="113" t="s">
        <v>6</v>
      </c>
      <c r="AK30" s="114" t="s">
        <v>201</v>
      </c>
      <c r="AL30" s="92">
        <f t="shared" si="0"/>
        <v>4</v>
      </c>
      <c r="AM3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30" s="115"/>
      <c r="AO30" s="115" t="str">
        <f t="shared" si="1"/>
        <v>SI</v>
      </c>
      <c r="AP30"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30" s="92" t="e" vm="14">
        <f>_xlfn.XLOOKUP(año25[[#This Row],[VALORACION DEL RIESGO RESULTANTE CON CONTROLES (Riesgo residual) - INTERPRETACIÓN DEL RIESGO]], Nivel[Calsificación], Nivel[Imagen])</f>
        <v>#VALUE!</v>
      </c>
      <c r="AW30" s="32"/>
      <c r="AX30" s="32"/>
      <c r="AY30" s="32"/>
      <c r="AZ30" s="32"/>
      <c r="BA30" s="32"/>
      <c r="BB30" s="32"/>
      <c r="BC30" s="32"/>
      <c r="BD30" s="32"/>
      <c r="BE30" s="32"/>
      <c r="BH30" s="21"/>
      <c r="BI30" s="33"/>
    </row>
    <row r="31" spans="1:61" ht="88.2" customHeight="1" x14ac:dyDescent="0.2">
      <c r="A31" s="10"/>
      <c r="B31" s="92">
        <v>22</v>
      </c>
      <c r="C31" s="92">
        <v>2025</v>
      </c>
      <c r="D31" s="108" t="s">
        <v>873</v>
      </c>
      <c r="E31" s="109" t="s">
        <v>874</v>
      </c>
      <c r="F31" s="92" t="s">
        <v>952</v>
      </c>
      <c r="G31" s="109" t="s">
        <v>876</v>
      </c>
      <c r="H31" s="92" t="s">
        <v>937</v>
      </c>
      <c r="I31" s="92" t="s">
        <v>71</v>
      </c>
      <c r="J31" s="92" t="e" vm="15">
        <f>_xlfn.XLOOKUP(año25[[#This Row],[PELIGRO -Tipo]], Tabla12[Calsificación], Tabla12[Imagen])</f>
        <v>#VALUE!</v>
      </c>
      <c r="K31" s="92" t="s">
        <v>118</v>
      </c>
      <c r="L31" s="92" t="s">
        <v>128</v>
      </c>
      <c r="M31" s="112" t="s">
        <v>429</v>
      </c>
      <c r="N31" s="112" t="s">
        <v>261</v>
      </c>
      <c r="O31" s="112">
        <v>8</v>
      </c>
      <c r="P31" s="112">
        <v>60</v>
      </c>
      <c r="Q31" s="112">
        <v>2</v>
      </c>
      <c r="R31" s="112">
        <v>4</v>
      </c>
      <c r="S31" s="92" t="s">
        <v>878</v>
      </c>
      <c r="T31" s="92" t="s">
        <v>938</v>
      </c>
      <c r="U31" s="116" t="s">
        <v>938</v>
      </c>
      <c r="V31" s="113" t="s">
        <v>939</v>
      </c>
      <c r="W31" s="113" t="s">
        <v>53</v>
      </c>
      <c r="X31" s="113" t="s">
        <v>6</v>
      </c>
      <c r="Y31" s="114" t="s">
        <v>201</v>
      </c>
      <c r="Z31" s="92">
        <f>INDEX($AS$3:$AV$6,MATCH($W31,$AR$3:$AR$6,FALSE),MATCH($Y31,AS$7:$AV$7,FALSE))</f>
        <v>4</v>
      </c>
      <c r="AA31" s="92" t="s">
        <v>254</v>
      </c>
      <c r="AB31" s="92" t="s">
        <v>882</v>
      </c>
      <c r="AC31" s="92" t="s">
        <v>883</v>
      </c>
      <c r="AD31" s="113" t="s">
        <v>892</v>
      </c>
      <c r="AE31" s="92" t="s">
        <v>931</v>
      </c>
      <c r="AF31" s="121" t="s">
        <v>886</v>
      </c>
      <c r="AG31"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31" s="109" t="s">
        <v>887</v>
      </c>
      <c r="AI31" s="113" t="s">
        <v>54</v>
      </c>
      <c r="AJ31" s="113" t="s">
        <v>6</v>
      </c>
      <c r="AK31" s="114" t="s">
        <v>201</v>
      </c>
      <c r="AL31" s="92">
        <f t="shared" si="0"/>
        <v>2</v>
      </c>
      <c r="AM3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31" s="115"/>
      <c r="AO31" s="115" t="str">
        <f t="shared" si="1"/>
        <v>SI</v>
      </c>
      <c r="AP3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31" s="92" t="e" vm="16">
        <f>_xlfn.XLOOKUP(año25[[#This Row],[VALORACION DEL RIESGO RESULTANTE CON CONTROLES (Riesgo residual) - INTERPRETACIÓN DEL RIESGO]], Nivel[Calsificación], Nivel[Imagen])</f>
        <v>#VALUE!</v>
      </c>
      <c r="AW31" s="32"/>
      <c r="AX31" s="32"/>
      <c r="AY31" s="32"/>
      <c r="AZ31" s="32"/>
      <c r="BA31" s="32"/>
      <c r="BB31" s="32"/>
      <c r="BC31" s="32"/>
      <c r="BD31" s="32"/>
      <c r="BE31" s="32"/>
      <c r="BH31" s="21"/>
      <c r="BI31" s="33"/>
    </row>
    <row r="32" spans="1:61" ht="66" customHeight="1" x14ac:dyDescent="0.2">
      <c r="A32" s="10"/>
      <c r="B32" s="92">
        <v>23</v>
      </c>
      <c r="C32" s="92">
        <v>2025</v>
      </c>
      <c r="D32" s="108" t="s">
        <v>873</v>
      </c>
      <c r="E32" s="109" t="s">
        <v>874</v>
      </c>
      <c r="F32" s="92" t="s">
        <v>952</v>
      </c>
      <c r="G32" s="109" t="s">
        <v>876</v>
      </c>
      <c r="H32" s="92" t="s">
        <v>953</v>
      </c>
      <c r="I32" s="92" t="s">
        <v>70</v>
      </c>
      <c r="J32" s="92" t="e" vm="13">
        <f>_xlfn.XLOOKUP(año25[[#This Row],[PELIGRO -Tipo]], Tabla12[Calsificación], Tabla12[Imagen])</f>
        <v>#VALUE!</v>
      </c>
      <c r="K32" s="92" t="s">
        <v>954</v>
      </c>
      <c r="L32" s="108" t="s">
        <v>128</v>
      </c>
      <c r="M32" s="112" t="s">
        <v>249</v>
      </c>
      <c r="N32" s="112" t="s">
        <v>250</v>
      </c>
      <c r="O32" s="112">
        <v>8</v>
      </c>
      <c r="P32" s="112">
        <v>60</v>
      </c>
      <c r="Q32" s="112">
        <v>2</v>
      </c>
      <c r="R32" s="112">
        <v>4</v>
      </c>
      <c r="S32" s="92" t="s">
        <v>878</v>
      </c>
      <c r="T32" s="116" t="s">
        <v>889</v>
      </c>
      <c r="U32" s="116" t="s">
        <v>894</v>
      </c>
      <c r="V32" s="113" t="s">
        <v>955</v>
      </c>
      <c r="W32" s="113" t="s">
        <v>52</v>
      </c>
      <c r="X32" s="113" t="s">
        <v>6</v>
      </c>
      <c r="Y32" s="114" t="s">
        <v>201</v>
      </c>
      <c r="Z32" s="92">
        <f>INDEX($AS$3:$AV$6,MATCH($W32,$AR$3:$AR$6,FALSE),MATCH($Y32,AS$7:$AV$7,FALSE))</f>
        <v>6</v>
      </c>
      <c r="AA32" s="92" t="s">
        <v>254</v>
      </c>
      <c r="AB32" s="92" t="s">
        <v>882</v>
      </c>
      <c r="AC32" s="92" t="s">
        <v>883</v>
      </c>
      <c r="AD32" s="113" t="s">
        <v>892</v>
      </c>
      <c r="AE32" s="92" t="s">
        <v>956</v>
      </c>
      <c r="AF32" s="121" t="s">
        <v>886</v>
      </c>
      <c r="AG3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Empleo de enfermero o PI calificado.
* Dotación de equipo paramédico para estabilización de pacientes. 
*  PI calificado en orientación de aeronaves con equipo de localización desde el aire, curso de manejo defensivo y vehículos 4x4.
* Instructivo cruce cuerpos de agua COL-SF-SC-I-016
* cursos preparación para realización de los scouting
*COL-HSE-ES-008 Estándar transporte fluvialControles de EPP; Ver matriz de EPP de Parex y/o Contratista</v>
      </c>
      <c r="AH32" s="109" t="s">
        <v>887</v>
      </c>
      <c r="AI32" s="113" t="s">
        <v>53</v>
      </c>
      <c r="AJ32" s="113" t="s">
        <v>6</v>
      </c>
      <c r="AK32" s="114" t="s">
        <v>46</v>
      </c>
      <c r="AL32" s="92">
        <f t="shared" si="0"/>
        <v>2</v>
      </c>
      <c r="AM3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32" s="115"/>
      <c r="AO32" s="115" t="str">
        <f t="shared" si="1"/>
        <v>SI</v>
      </c>
      <c r="AP3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32" s="92" t="e" vm="16">
        <f>_xlfn.XLOOKUP(año25[[#This Row],[VALORACION DEL RIESGO RESULTANTE CON CONTROLES (Riesgo residual) - INTERPRETACIÓN DEL RIESGO]], Nivel[Calsificación], Nivel[Imagen])</f>
        <v>#VALUE!</v>
      </c>
      <c r="AW32" s="32"/>
      <c r="AX32" s="32"/>
      <c r="AY32" s="32"/>
      <c r="AZ32" s="32"/>
      <c r="BA32" s="32"/>
      <c r="BB32" s="32"/>
      <c r="BC32" s="32"/>
      <c r="BD32" s="32"/>
      <c r="BE32" s="32"/>
      <c r="BH32" s="21"/>
      <c r="BI32" s="33"/>
    </row>
    <row r="33" spans="1:61" ht="66" customHeight="1" x14ac:dyDescent="0.2">
      <c r="A33" s="10"/>
      <c r="B33" s="92">
        <v>24</v>
      </c>
      <c r="C33" s="92">
        <v>2025</v>
      </c>
      <c r="D33" s="108" t="s">
        <v>873</v>
      </c>
      <c r="E33" s="109" t="s">
        <v>874</v>
      </c>
      <c r="F33" s="92" t="s">
        <v>952</v>
      </c>
      <c r="G33" s="109" t="s">
        <v>876</v>
      </c>
      <c r="H33" s="92" t="s">
        <v>888</v>
      </c>
      <c r="I33" s="92" t="s">
        <v>65</v>
      </c>
      <c r="J33" s="92" t="e" vm="20">
        <f>_xlfn.XLOOKUP(año25[[#This Row],[PELIGRO -Tipo]], Tabla12[Calsificación], Tabla12[Imagen])</f>
        <v>#VALUE!</v>
      </c>
      <c r="K33" s="92" t="s">
        <v>113</v>
      </c>
      <c r="L33" s="92" t="s">
        <v>128</v>
      </c>
      <c r="M33" s="112" t="s">
        <v>249</v>
      </c>
      <c r="N33" s="112" t="s">
        <v>250</v>
      </c>
      <c r="O33" s="112">
        <v>8</v>
      </c>
      <c r="P33" s="112">
        <v>60</v>
      </c>
      <c r="Q33" s="112">
        <v>2</v>
      </c>
      <c r="R33" s="112">
        <v>8</v>
      </c>
      <c r="S33" s="92" t="s">
        <v>878</v>
      </c>
      <c r="T33" s="116" t="s">
        <v>889</v>
      </c>
      <c r="U33" s="92" t="s">
        <v>890</v>
      </c>
      <c r="V33" s="113" t="s">
        <v>891</v>
      </c>
      <c r="W33" s="113" t="s">
        <v>52</v>
      </c>
      <c r="X33" s="113" t="s">
        <v>6</v>
      </c>
      <c r="Y33" s="114" t="s">
        <v>46</v>
      </c>
      <c r="Z33" s="92">
        <f>INDEX($AS$3:$AV$6,MATCH($W33,$AR$3:$AR$6,FALSE),MATCH($Y33,AS$7:$AV$7,FALSE))</f>
        <v>3</v>
      </c>
      <c r="AA33" s="92" t="s">
        <v>254</v>
      </c>
      <c r="AB33" s="92" t="s">
        <v>882</v>
      </c>
      <c r="AC33" s="92" t="s">
        <v>883</v>
      </c>
      <c r="AD33" s="113" t="s">
        <v>892</v>
      </c>
      <c r="AE33" s="113" t="s">
        <v>893</v>
      </c>
      <c r="AF33" s="121" t="s">
        <v>886</v>
      </c>
      <c r="AG3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H33" s="109" t="s">
        <v>887</v>
      </c>
      <c r="AI33" s="113" t="s">
        <v>53</v>
      </c>
      <c r="AJ33" s="113" t="s">
        <v>6</v>
      </c>
      <c r="AK33" s="114" t="s">
        <v>46</v>
      </c>
      <c r="AL33" s="92">
        <f t="shared" si="0"/>
        <v>2</v>
      </c>
      <c r="AM3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33" s="115"/>
      <c r="AO33" s="115" t="str">
        <f t="shared" si="1"/>
        <v>SI</v>
      </c>
      <c r="AP3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33" s="92" t="e" vm="16">
        <f>_xlfn.XLOOKUP(año25[[#This Row],[VALORACION DEL RIESGO RESULTANTE CON CONTROLES (Riesgo residual) - INTERPRETACIÓN DEL RIESGO]], Nivel[Calsificación], Nivel[Imagen])</f>
        <v>#VALUE!</v>
      </c>
      <c r="AW33" s="32"/>
      <c r="AX33" s="32"/>
      <c r="AY33" s="32"/>
      <c r="AZ33" s="32"/>
      <c r="BA33" s="32"/>
      <c r="BB33" s="32"/>
      <c r="BC33" s="32"/>
      <c r="BD33" s="32"/>
      <c r="BE33" s="32"/>
      <c r="BH33" s="21"/>
      <c r="BI33" s="33"/>
    </row>
    <row r="34" spans="1:61" ht="65.7" customHeight="1" x14ac:dyDescent="0.2">
      <c r="A34" s="10"/>
      <c r="B34" s="92">
        <v>25</v>
      </c>
      <c r="C34" s="92">
        <v>2025</v>
      </c>
      <c r="D34" s="108" t="s">
        <v>873</v>
      </c>
      <c r="E34" s="109" t="s">
        <v>874</v>
      </c>
      <c r="F34" s="92" t="s">
        <v>952</v>
      </c>
      <c r="G34" s="109" t="s">
        <v>876</v>
      </c>
      <c r="H34" s="92" t="s">
        <v>957</v>
      </c>
      <c r="I34" s="92" t="s">
        <v>66</v>
      </c>
      <c r="J34" s="92" t="e" vm="19">
        <f>_xlfn.XLOOKUP(año25[[#This Row],[PELIGRO -Tipo]], Tabla12[Calsificación], Tabla12[Imagen])</f>
        <v>#VALUE!</v>
      </c>
      <c r="K34" s="92" t="s">
        <v>75</v>
      </c>
      <c r="L34" s="92" t="s">
        <v>129</v>
      </c>
      <c r="M34" s="112" t="s">
        <v>249</v>
      </c>
      <c r="N34" s="112" t="s">
        <v>250</v>
      </c>
      <c r="O34" s="112">
        <v>8</v>
      </c>
      <c r="P34" s="112">
        <v>60</v>
      </c>
      <c r="Q34" s="112">
        <v>2</v>
      </c>
      <c r="R34" s="112">
        <v>4</v>
      </c>
      <c r="S34" s="92" t="s">
        <v>878</v>
      </c>
      <c r="T34" s="116" t="s">
        <v>889</v>
      </c>
      <c r="U34" s="116" t="s">
        <v>894</v>
      </c>
      <c r="V34" s="113" t="s">
        <v>898</v>
      </c>
      <c r="W34" s="113" t="s">
        <v>53</v>
      </c>
      <c r="X34" s="113" t="s">
        <v>6</v>
      </c>
      <c r="Y34" s="114" t="s">
        <v>201</v>
      </c>
      <c r="Z34" s="92">
        <f>INDEX($AS$3:$AV$6,MATCH($W34,$AR$3:$AR$6,FALSE),MATCH($Y34,AS$7:$AV$7,FALSE))</f>
        <v>4</v>
      </c>
      <c r="AA34" s="92" t="s">
        <v>254</v>
      </c>
      <c r="AB34" s="92" t="s">
        <v>882</v>
      </c>
      <c r="AC34" s="92" t="s">
        <v>883</v>
      </c>
      <c r="AD34" s="113" t="s">
        <v>899</v>
      </c>
      <c r="AE34" s="92" t="s">
        <v>900</v>
      </c>
      <c r="AF34" s="121" t="s">
        <v>886</v>
      </c>
      <c r="AG3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H34" s="109" t="s">
        <v>887</v>
      </c>
      <c r="AI34" s="113" t="s">
        <v>52</v>
      </c>
      <c r="AJ34" s="113" t="s">
        <v>6</v>
      </c>
      <c r="AK34" s="114" t="s">
        <v>46</v>
      </c>
      <c r="AL34" s="92">
        <f t="shared" si="0"/>
        <v>3</v>
      </c>
      <c r="AM3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34" s="115"/>
      <c r="AO34" s="115" t="str">
        <f t="shared" si="1"/>
        <v>SI</v>
      </c>
      <c r="AP3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34" s="92" t="e" vm="16">
        <f>_xlfn.XLOOKUP(año25[[#This Row],[VALORACION DEL RIESGO RESULTANTE CON CONTROLES (Riesgo residual) - INTERPRETACIÓN DEL RIESGO]], Nivel[Calsificación], Nivel[Imagen])</f>
        <v>#VALUE!</v>
      </c>
      <c r="BH34" s="48"/>
    </row>
    <row r="35" spans="1:61" ht="113.7" customHeight="1" x14ac:dyDescent="0.2">
      <c r="A35" s="10"/>
      <c r="B35" s="92">
        <v>26</v>
      </c>
      <c r="C35" s="92">
        <v>2025</v>
      </c>
      <c r="D35" s="108" t="s">
        <v>873</v>
      </c>
      <c r="E35" s="109" t="s">
        <v>874</v>
      </c>
      <c r="F35" s="92" t="s">
        <v>952</v>
      </c>
      <c r="G35" s="109" t="s">
        <v>876</v>
      </c>
      <c r="H35" s="92" t="s">
        <v>901</v>
      </c>
      <c r="I35" s="92" t="s">
        <v>66</v>
      </c>
      <c r="J35" s="92" t="e" vm="19">
        <f>_xlfn.XLOOKUP(año25[[#This Row],[PELIGRO -Tipo]], Tabla12[Calsificación], Tabla12[Imagen])</f>
        <v>#VALUE!</v>
      </c>
      <c r="K35" s="92" t="s">
        <v>83</v>
      </c>
      <c r="L35" s="92" t="s">
        <v>129</v>
      </c>
      <c r="M35" s="112" t="s">
        <v>249</v>
      </c>
      <c r="N35" s="112" t="s">
        <v>250</v>
      </c>
      <c r="O35" s="112">
        <v>8</v>
      </c>
      <c r="P35" s="112">
        <v>60</v>
      </c>
      <c r="Q35" s="112">
        <v>2</v>
      </c>
      <c r="R35" s="112">
        <v>8</v>
      </c>
      <c r="S35" s="92" t="s">
        <v>878</v>
      </c>
      <c r="T35" s="116" t="s">
        <v>889</v>
      </c>
      <c r="U35" s="92" t="s">
        <v>902</v>
      </c>
      <c r="V35" s="113" t="s">
        <v>903</v>
      </c>
      <c r="W35" s="113" t="s">
        <v>53</v>
      </c>
      <c r="X35" s="113" t="s">
        <v>6</v>
      </c>
      <c r="Y35" s="114" t="s">
        <v>46</v>
      </c>
      <c r="Z35" s="92">
        <f>INDEX($AS$3:$AV$6,MATCH($W35,$AR$3:$AR$6,FALSE),MATCH($Y35,AS$7:$AV$7,FALSE))</f>
        <v>2</v>
      </c>
      <c r="AA35" s="92" t="s">
        <v>254</v>
      </c>
      <c r="AB35" s="92" t="s">
        <v>882</v>
      </c>
      <c r="AC35" s="92" t="s">
        <v>883</v>
      </c>
      <c r="AD35" s="113" t="s">
        <v>892</v>
      </c>
      <c r="AE35" s="92" t="s">
        <v>904</v>
      </c>
      <c r="AF35" s="121" t="s">
        <v>886</v>
      </c>
      <c r="AG3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H35" s="109" t="s">
        <v>887</v>
      </c>
      <c r="AI35" s="113" t="s">
        <v>53</v>
      </c>
      <c r="AJ35" s="113" t="s">
        <v>6</v>
      </c>
      <c r="AK35" s="114" t="s">
        <v>46</v>
      </c>
      <c r="AL35" s="92">
        <f t="shared" si="0"/>
        <v>2</v>
      </c>
      <c r="AM3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35" s="115"/>
      <c r="AO35" s="115" t="str">
        <f t="shared" si="1"/>
        <v>SI</v>
      </c>
      <c r="AP3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35" s="92" t="e" vm="16">
        <f>_xlfn.XLOOKUP(año25[[#This Row],[VALORACION DEL RIESGO RESULTANTE CON CONTROLES (Riesgo residual) - INTERPRETACIÓN DEL RIESGO]], Nivel[Calsificación], Nivel[Imagen])</f>
        <v>#VALUE!</v>
      </c>
      <c r="BH35" s="48"/>
    </row>
    <row r="36" spans="1:61" ht="117.75" customHeight="1" x14ac:dyDescent="0.2">
      <c r="A36" s="10"/>
      <c r="B36" s="92">
        <v>27</v>
      </c>
      <c r="C36" s="92">
        <v>2025</v>
      </c>
      <c r="D36" s="108" t="s">
        <v>873</v>
      </c>
      <c r="E36" s="115" t="s">
        <v>874</v>
      </c>
      <c r="F36" s="92" t="s">
        <v>952</v>
      </c>
      <c r="G36" s="109" t="s">
        <v>876</v>
      </c>
      <c r="H36" s="92" t="s">
        <v>958</v>
      </c>
      <c r="I36" s="92" t="s">
        <v>66</v>
      </c>
      <c r="J36" s="92" t="e" vm="19">
        <f>_xlfn.XLOOKUP(año25[[#This Row],[PELIGRO -Tipo]], Tabla12[Calsificación], Tabla12[Imagen])</f>
        <v>#VALUE!</v>
      </c>
      <c r="K36" s="92" t="s">
        <v>121</v>
      </c>
      <c r="L36" s="108" t="s">
        <v>129</v>
      </c>
      <c r="M36" s="112" t="s">
        <v>249</v>
      </c>
      <c r="N36" s="112" t="s">
        <v>250</v>
      </c>
      <c r="O36" s="112">
        <v>8</v>
      </c>
      <c r="P36" s="112">
        <v>60</v>
      </c>
      <c r="Q36" s="112">
        <v>2</v>
      </c>
      <c r="R36" s="112">
        <v>8</v>
      </c>
      <c r="S36" s="92" t="s">
        <v>878</v>
      </c>
      <c r="T36" s="116" t="s">
        <v>889</v>
      </c>
      <c r="U36" s="116" t="s">
        <v>894</v>
      </c>
      <c r="V36" s="113" t="s">
        <v>910</v>
      </c>
      <c r="W36" s="113" t="s">
        <v>54</v>
      </c>
      <c r="X36" s="113" t="s">
        <v>6</v>
      </c>
      <c r="Y36" s="114" t="s">
        <v>201</v>
      </c>
      <c r="Z36" s="92">
        <f>INDEX($AS$3:$AV$6,MATCH($W36,$AR$3:$AR$6,FALSE),MATCH($Y36,AS$7:$AV$7,FALSE))</f>
        <v>2</v>
      </c>
      <c r="AA36" s="108" t="s">
        <v>254</v>
      </c>
      <c r="AB36" s="92" t="s">
        <v>882</v>
      </c>
      <c r="AC36" s="92" t="s">
        <v>883</v>
      </c>
      <c r="AD36" s="113" t="s">
        <v>892</v>
      </c>
      <c r="AE36" s="92" t="s">
        <v>911</v>
      </c>
      <c r="AF36" s="121" t="s">
        <v>886</v>
      </c>
      <c r="AG3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H36" s="109" t="s">
        <v>887</v>
      </c>
      <c r="AI36" s="113" t="s">
        <v>54</v>
      </c>
      <c r="AJ36" s="113" t="s">
        <v>6</v>
      </c>
      <c r="AK36" s="114" t="s">
        <v>46</v>
      </c>
      <c r="AL36" s="92">
        <f t="shared" si="0"/>
        <v>1</v>
      </c>
      <c r="AM3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36" s="109"/>
      <c r="AO36" s="115" t="str">
        <f t="shared" si="1"/>
        <v>SI</v>
      </c>
      <c r="AP36"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36" s="92" t="e" vm="16">
        <f>_xlfn.XLOOKUP(año25[[#This Row],[VALORACION DEL RIESGO RESULTANTE CON CONTROLES (Riesgo residual) - INTERPRETACIÓN DEL RIESGO]], Nivel[Calsificación], Nivel[Imagen])</f>
        <v>#VALUE!</v>
      </c>
      <c r="BH36" s="48"/>
    </row>
    <row r="37" spans="1:61" ht="58.95" customHeight="1" x14ac:dyDescent="0.2">
      <c r="A37" s="10"/>
      <c r="B37" s="92">
        <v>28</v>
      </c>
      <c r="C37" s="92">
        <v>2025</v>
      </c>
      <c r="D37" s="108" t="s">
        <v>873</v>
      </c>
      <c r="E37" s="115" t="s">
        <v>874</v>
      </c>
      <c r="F37" s="92" t="s">
        <v>952</v>
      </c>
      <c r="G37" s="109" t="s">
        <v>876</v>
      </c>
      <c r="H37" s="92" t="s">
        <v>959</v>
      </c>
      <c r="I37" s="92" t="s">
        <v>66</v>
      </c>
      <c r="J37" s="92" t="e" vm="19">
        <f>_xlfn.XLOOKUP(año25[[#This Row],[PELIGRO -Tipo]], Tabla12[Calsificación], Tabla12[Imagen])</f>
        <v>#VALUE!</v>
      </c>
      <c r="K37" s="92" t="s">
        <v>91</v>
      </c>
      <c r="L37" s="92" t="s">
        <v>129</v>
      </c>
      <c r="M37" s="112" t="s">
        <v>249</v>
      </c>
      <c r="N37" s="112" t="s">
        <v>250</v>
      </c>
      <c r="O37" s="112">
        <v>8</v>
      </c>
      <c r="P37" s="112">
        <v>60</v>
      </c>
      <c r="Q37" s="112">
        <v>2</v>
      </c>
      <c r="R37" s="112">
        <v>4</v>
      </c>
      <c r="S37" s="92" t="s">
        <v>878</v>
      </c>
      <c r="T37" s="116" t="s">
        <v>889</v>
      </c>
      <c r="U37" s="116" t="s">
        <v>894</v>
      </c>
      <c r="V37" s="113" t="s">
        <v>960</v>
      </c>
      <c r="W37" s="113" t="s">
        <v>53</v>
      </c>
      <c r="X37" s="113" t="s">
        <v>6</v>
      </c>
      <c r="Y37" s="114" t="s">
        <v>46</v>
      </c>
      <c r="Z37" s="92">
        <f>INDEX($AS$3:$AV$6,MATCH($W37,$AR$3:$AR$6,FALSE),MATCH($Y37,AS$7:$AV$7,FALSE))</f>
        <v>2</v>
      </c>
      <c r="AA37" s="108" t="s">
        <v>254</v>
      </c>
      <c r="AB37" s="92" t="s">
        <v>882</v>
      </c>
      <c r="AC37" s="92" t="s">
        <v>883</v>
      </c>
      <c r="AD37" s="113" t="s">
        <v>892</v>
      </c>
      <c r="AE37" s="92" t="s">
        <v>961</v>
      </c>
      <c r="AF37" s="121" t="s">
        <v>919</v>
      </c>
      <c r="AG3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el riesgoControles de EPP; N/A</v>
      </c>
      <c r="AH37" s="109" t="s">
        <v>887</v>
      </c>
      <c r="AI37" s="113" t="s">
        <v>54</v>
      </c>
      <c r="AJ37" s="113" t="s">
        <v>6</v>
      </c>
      <c r="AK37" s="114" t="s">
        <v>46</v>
      </c>
      <c r="AL37" s="92">
        <f t="shared" si="0"/>
        <v>1</v>
      </c>
      <c r="AM3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37" s="109"/>
      <c r="AO37" s="115" t="str">
        <f t="shared" si="1"/>
        <v>SI</v>
      </c>
      <c r="AP3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37" s="92" t="e" vm="16">
        <f>_xlfn.XLOOKUP(año25[[#This Row],[VALORACION DEL RIESGO RESULTANTE CON CONTROLES (Riesgo residual) - INTERPRETACIÓN DEL RIESGO]], Nivel[Calsificación], Nivel[Imagen])</f>
        <v>#VALUE!</v>
      </c>
      <c r="BH37" s="48"/>
    </row>
    <row r="38" spans="1:61" ht="42.75" customHeight="1" x14ac:dyDescent="0.2">
      <c r="A38" s="10"/>
      <c r="B38" s="92">
        <v>29</v>
      </c>
      <c r="C38" s="92">
        <v>2025</v>
      </c>
      <c r="D38" s="108" t="s">
        <v>873</v>
      </c>
      <c r="E38" s="115" t="s">
        <v>874</v>
      </c>
      <c r="F38" s="92" t="s">
        <v>952</v>
      </c>
      <c r="G38" s="109" t="s">
        <v>876</v>
      </c>
      <c r="H38" s="92" t="s">
        <v>962</v>
      </c>
      <c r="I38" s="92" t="s">
        <v>69</v>
      </c>
      <c r="J38" s="92" t="e" vm="21">
        <f>_xlfn.XLOOKUP(año25[[#This Row],[PELIGRO -Tipo]], Tabla12[Calsificación], Tabla12[Imagen])</f>
        <v>#VALUE!</v>
      </c>
      <c r="K38" s="92" t="s">
        <v>78</v>
      </c>
      <c r="L38" s="92" t="s">
        <v>129</v>
      </c>
      <c r="M38" s="112" t="s">
        <v>249</v>
      </c>
      <c r="N38" s="112" t="s">
        <v>250</v>
      </c>
      <c r="O38" s="112">
        <v>8</v>
      </c>
      <c r="P38" s="112">
        <v>60</v>
      </c>
      <c r="Q38" s="112">
        <v>2</v>
      </c>
      <c r="R38" s="112">
        <v>8</v>
      </c>
      <c r="S38" s="92" t="s">
        <v>878</v>
      </c>
      <c r="T38" s="116" t="s">
        <v>889</v>
      </c>
      <c r="U38" s="116" t="s">
        <v>894</v>
      </c>
      <c r="V38" s="113" t="s">
        <v>917</v>
      </c>
      <c r="W38" s="113" t="s">
        <v>52</v>
      </c>
      <c r="X38" s="113" t="s">
        <v>6</v>
      </c>
      <c r="Y38" s="114" t="s">
        <v>201</v>
      </c>
      <c r="Z38" s="92">
        <f>INDEX($AS$3:$AV$6,MATCH($W38,$AR$3:$AR$6,FALSE),MATCH($Y38,AS$7:$AV$7,FALSE))</f>
        <v>6</v>
      </c>
      <c r="AA38" s="108" t="s">
        <v>254</v>
      </c>
      <c r="AB38" s="92" t="s">
        <v>882</v>
      </c>
      <c r="AC38" s="92" t="s">
        <v>883</v>
      </c>
      <c r="AD38" s="113" t="s">
        <v>892</v>
      </c>
      <c r="AE38" s="92" t="s">
        <v>918</v>
      </c>
      <c r="AF38" s="121" t="s">
        <v>919</v>
      </c>
      <c r="AG3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38" s="109" t="s">
        <v>887</v>
      </c>
      <c r="AI38" s="113" t="s">
        <v>53</v>
      </c>
      <c r="AJ38" s="113" t="s">
        <v>6</v>
      </c>
      <c r="AK38" s="114" t="s">
        <v>201</v>
      </c>
      <c r="AL38" s="92">
        <f t="shared" si="0"/>
        <v>4</v>
      </c>
      <c r="AM3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38" s="109"/>
      <c r="AO38" s="115" t="str">
        <f t="shared" si="1"/>
        <v>SI</v>
      </c>
      <c r="AP38"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38" s="92" t="e" vm="14">
        <f>_xlfn.XLOOKUP(año25[[#This Row],[VALORACION DEL RIESGO RESULTANTE CON CONTROLES (Riesgo residual) - INTERPRETACIÓN DEL RIESGO]], Nivel[Calsificación], Nivel[Imagen])</f>
        <v>#VALUE!</v>
      </c>
      <c r="BH38" s="48"/>
    </row>
    <row r="39" spans="1:61" ht="42.75" customHeight="1" x14ac:dyDescent="0.2">
      <c r="A39" s="10"/>
      <c r="B39" s="92">
        <v>30</v>
      </c>
      <c r="C39" s="92">
        <v>2025</v>
      </c>
      <c r="D39" s="108" t="s">
        <v>873</v>
      </c>
      <c r="E39" s="115" t="s">
        <v>874</v>
      </c>
      <c r="F39" s="92" t="s">
        <v>963</v>
      </c>
      <c r="G39" s="109" t="s">
        <v>964</v>
      </c>
      <c r="H39" s="92" t="s">
        <v>888</v>
      </c>
      <c r="I39" s="92" t="s">
        <v>65</v>
      </c>
      <c r="J39" s="92" t="e" vm="20">
        <f>_xlfn.XLOOKUP(año25[[#This Row],[PELIGRO -Tipo]], Tabla12[Calsificación], Tabla12[Imagen])</f>
        <v>#VALUE!</v>
      </c>
      <c r="K39" s="92" t="s">
        <v>113</v>
      </c>
      <c r="L39" s="92" t="s">
        <v>128</v>
      </c>
      <c r="M39" s="112" t="s">
        <v>249</v>
      </c>
      <c r="N39" s="112" t="s">
        <v>250</v>
      </c>
      <c r="O39" s="112">
        <v>8</v>
      </c>
      <c r="P39" s="112">
        <v>18</v>
      </c>
      <c r="Q39" s="112">
        <v>2</v>
      </c>
      <c r="R39" s="112">
        <v>8</v>
      </c>
      <c r="S39" s="92" t="s">
        <v>878</v>
      </c>
      <c r="T39" s="116" t="s">
        <v>889</v>
      </c>
      <c r="U39" s="116" t="s">
        <v>890</v>
      </c>
      <c r="V39" s="113" t="s">
        <v>891</v>
      </c>
      <c r="W39" s="113" t="s">
        <v>52</v>
      </c>
      <c r="X39" s="113" t="s">
        <v>6</v>
      </c>
      <c r="Y39" s="114" t="s">
        <v>46</v>
      </c>
      <c r="Z39" s="92">
        <f>INDEX($AS$3:$AV$6,MATCH($W39,$AR$3:$AR$6,FALSE),MATCH($Y39,AS$7:$AV$7,FALSE))</f>
        <v>3</v>
      </c>
      <c r="AA39" s="108" t="s">
        <v>254</v>
      </c>
      <c r="AB39" s="92" t="s">
        <v>965</v>
      </c>
      <c r="AC39" s="92" t="s">
        <v>883</v>
      </c>
      <c r="AD39" s="113" t="s">
        <v>892</v>
      </c>
      <c r="AE39" s="92" t="s">
        <v>893</v>
      </c>
      <c r="AF39" s="121" t="s">
        <v>886</v>
      </c>
      <c r="AG3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riesgo:Reubicación de animales (abejas, avispas, Serpientes) en áreas alejadas a las áreas de trabajo. 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H39" s="109" t="s">
        <v>887</v>
      </c>
      <c r="AI39" s="113" t="s">
        <v>53</v>
      </c>
      <c r="AJ39" s="113" t="s">
        <v>6</v>
      </c>
      <c r="AK39" s="114" t="s">
        <v>46</v>
      </c>
      <c r="AL39" s="92">
        <f t="shared" si="0"/>
        <v>2</v>
      </c>
      <c r="AM3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39" s="109"/>
      <c r="AO39" s="115" t="str">
        <f t="shared" si="1"/>
        <v>SI</v>
      </c>
      <c r="AP3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39" s="92" t="e" vm="16">
        <f>_xlfn.XLOOKUP(año25[[#This Row],[VALORACION DEL RIESGO RESULTANTE CON CONTROLES (Riesgo residual) - INTERPRETACIÓN DEL RIESGO]], Nivel[Calsificación], Nivel[Imagen])</f>
        <v>#VALUE!</v>
      </c>
      <c r="BH39" s="48"/>
    </row>
    <row r="40" spans="1:61" ht="105" customHeight="1" x14ac:dyDescent="0.2">
      <c r="A40" s="10"/>
      <c r="B40" s="92">
        <v>31</v>
      </c>
      <c r="C40" s="92">
        <v>2025</v>
      </c>
      <c r="D40" s="108" t="s">
        <v>873</v>
      </c>
      <c r="E40" s="115" t="s">
        <v>874</v>
      </c>
      <c r="F40" s="92" t="s">
        <v>963</v>
      </c>
      <c r="G40" s="109" t="s">
        <v>964</v>
      </c>
      <c r="H40" s="109" t="s">
        <v>966</v>
      </c>
      <c r="I40" s="92" t="s">
        <v>65</v>
      </c>
      <c r="J40" s="92" t="e" vm="20">
        <f>_xlfn.XLOOKUP(año25[[#This Row],[PELIGRO -Tipo]], Tabla12[Calsificación], Tabla12[Imagen])</f>
        <v>#VALUE!</v>
      </c>
      <c r="K40" s="92" t="s">
        <v>90</v>
      </c>
      <c r="L40" s="92" t="s">
        <v>128</v>
      </c>
      <c r="M40" s="112" t="s">
        <v>429</v>
      </c>
      <c r="N40" s="112" t="s">
        <v>250</v>
      </c>
      <c r="O40" s="112">
        <v>8</v>
      </c>
      <c r="P40" s="112">
        <v>18</v>
      </c>
      <c r="Q40" s="112">
        <v>2</v>
      </c>
      <c r="R40" s="112">
        <v>8</v>
      </c>
      <c r="S40" s="92" t="s">
        <v>878</v>
      </c>
      <c r="T40" s="116" t="s">
        <v>889</v>
      </c>
      <c r="U40" s="116" t="s">
        <v>894</v>
      </c>
      <c r="V40" s="113" t="s">
        <v>967</v>
      </c>
      <c r="W40" s="113" t="s">
        <v>53</v>
      </c>
      <c r="X40" s="113" t="s">
        <v>6</v>
      </c>
      <c r="Y40" s="114" t="s">
        <v>201</v>
      </c>
      <c r="Z40" s="92">
        <f>INDEX($AS$3:$AV$6,MATCH($W40,$AR$3:$AR$6,FALSE),MATCH($Y40,AS$7:$AV$7,FALSE))</f>
        <v>4</v>
      </c>
      <c r="AA40" s="92" t="s">
        <v>254</v>
      </c>
      <c r="AB40" s="92" t="s">
        <v>882</v>
      </c>
      <c r="AC40" s="92" t="s">
        <v>883</v>
      </c>
      <c r="AD40" s="113" t="s">
        <v>892</v>
      </c>
      <c r="AE40" s="92" t="s">
        <v>968</v>
      </c>
      <c r="AF40" s="121" t="s">
        <v>886</v>
      </c>
      <c r="AG40"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Gestión Seguridad Basada en el Comportamiento
* Procedimiento de trabajo seguro en topografía.
'Capacitación sobre riesgo biológico.
 Normas de transito seguro en la línea. 
Adecuación de la trocha. Controles de EPP; Ver matriz de EPP de Parex y/o Contratista</v>
      </c>
      <c r="AH40" s="109" t="s">
        <v>887</v>
      </c>
      <c r="AI40" s="113" t="s">
        <v>53</v>
      </c>
      <c r="AJ40" s="113" t="s">
        <v>6</v>
      </c>
      <c r="AK40" s="114" t="s">
        <v>46</v>
      </c>
      <c r="AL40" s="92">
        <f t="shared" si="0"/>
        <v>2</v>
      </c>
      <c r="AM4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40" s="109"/>
      <c r="AO40" s="115" t="str">
        <f t="shared" si="1"/>
        <v>SI</v>
      </c>
      <c r="AP4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40" s="92" t="e" vm="16">
        <f>_xlfn.XLOOKUP(año25[[#This Row],[VALORACION DEL RIESGO RESULTANTE CON CONTROLES (Riesgo residual) - INTERPRETACIÓN DEL RIESGO]], Nivel[Calsificación], Nivel[Imagen])</f>
        <v>#VALUE!</v>
      </c>
      <c r="BH40" s="48"/>
    </row>
    <row r="41" spans="1:61" ht="81" customHeight="1" x14ac:dyDescent="0.2">
      <c r="A41" s="10"/>
      <c r="B41" s="92">
        <v>32</v>
      </c>
      <c r="C41" s="92">
        <v>2025</v>
      </c>
      <c r="D41" s="108" t="s">
        <v>873</v>
      </c>
      <c r="E41" s="115" t="s">
        <v>874</v>
      </c>
      <c r="F41" s="92" t="s">
        <v>963</v>
      </c>
      <c r="G41" s="110" t="s">
        <v>964</v>
      </c>
      <c r="H41" s="92" t="s">
        <v>969</v>
      </c>
      <c r="I41" s="92" t="s">
        <v>65</v>
      </c>
      <c r="J41" s="92" t="e" vm="20">
        <f>_xlfn.XLOOKUP(año25[[#This Row],[PELIGRO -Tipo]], Tabla12[Calsificación], Tabla12[Imagen])</f>
        <v>#VALUE!</v>
      </c>
      <c r="K41" s="92" t="s">
        <v>120</v>
      </c>
      <c r="L41" s="111" t="s">
        <v>128</v>
      </c>
      <c r="M41" s="112" t="s">
        <v>429</v>
      </c>
      <c r="N41" s="112" t="s">
        <v>250</v>
      </c>
      <c r="O41" s="112">
        <v>8</v>
      </c>
      <c r="P41" s="112">
        <v>18</v>
      </c>
      <c r="Q41" s="112">
        <v>2</v>
      </c>
      <c r="R41" s="112">
        <v>8</v>
      </c>
      <c r="S41" s="92" t="s">
        <v>878</v>
      </c>
      <c r="T41" s="116" t="s">
        <v>889</v>
      </c>
      <c r="U41" s="92" t="s">
        <v>970</v>
      </c>
      <c r="V41" s="113" t="s">
        <v>967</v>
      </c>
      <c r="W41" s="113" t="s">
        <v>52</v>
      </c>
      <c r="X41" s="113" t="s">
        <v>6</v>
      </c>
      <c r="Y41" s="114" t="s">
        <v>46</v>
      </c>
      <c r="Z41" s="92">
        <f>INDEX($AS$3:$AV$6,MATCH($W41,$AR$3:$AR$6,FALSE),MATCH($Y41,AS$7:$AV$7,FALSE))</f>
        <v>3</v>
      </c>
      <c r="AA41" s="108" t="s">
        <v>254</v>
      </c>
      <c r="AB41" s="92" t="s">
        <v>882</v>
      </c>
      <c r="AC41" s="92" t="s">
        <v>883</v>
      </c>
      <c r="AD41" s="113" t="s">
        <v>892</v>
      </c>
      <c r="AE41" s="92" t="s">
        <v>971</v>
      </c>
      <c r="AF41" s="121" t="s">
        <v>886</v>
      </c>
      <c r="AG41"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H41" s="109" t="s">
        <v>887</v>
      </c>
      <c r="AI41" s="113" t="s">
        <v>53</v>
      </c>
      <c r="AJ41" s="113" t="s">
        <v>6</v>
      </c>
      <c r="AK41" s="114" t="s">
        <v>46</v>
      </c>
      <c r="AL41" s="92">
        <f t="shared" si="0"/>
        <v>2</v>
      </c>
      <c r="AM4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41" s="109"/>
      <c r="AO41" s="115" t="str">
        <f t="shared" si="1"/>
        <v>SI</v>
      </c>
      <c r="AP4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41" s="92" t="e" vm="16">
        <f>_xlfn.XLOOKUP(año25[[#This Row],[VALORACION DEL RIESGO RESULTANTE CON CONTROLES (Riesgo residual) - INTERPRETACIÓN DEL RIESGO]], Nivel[Calsificación], Nivel[Imagen])</f>
        <v>#VALUE!</v>
      </c>
      <c r="BH41" s="48"/>
    </row>
    <row r="42" spans="1:61" ht="42.75" customHeight="1" x14ac:dyDescent="0.2">
      <c r="A42" s="10"/>
      <c r="B42" s="92">
        <v>33</v>
      </c>
      <c r="C42" s="92">
        <v>2025</v>
      </c>
      <c r="D42" s="108" t="s">
        <v>873</v>
      </c>
      <c r="E42" s="115" t="s">
        <v>874</v>
      </c>
      <c r="F42" s="92" t="s">
        <v>963</v>
      </c>
      <c r="G42" s="110" t="s">
        <v>964</v>
      </c>
      <c r="H42" s="92" t="s">
        <v>972</v>
      </c>
      <c r="I42" s="92" t="s">
        <v>65</v>
      </c>
      <c r="J42" s="92" t="e" vm="20">
        <f>_xlfn.XLOOKUP(año25[[#This Row],[PELIGRO -Tipo]], Tabla12[Calsificación], Tabla12[Imagen])</f>
        <v>#VALUE!</v>
      </c>
      <c r="K42" s="92" t="s">
        <v>82</v>
      </c>
      <c r="L42" s="92" t="s">
        <v>128</v>
      </c>
      <c r="M42" s="112" t="s">
        <v>429</v>
      </c>
      <c r="N42" s="112" t="s">
        <v>250</v>
      </c>
      <c r="O42" s="112">
        <v>8</v>
      </c>
      <c r="P42" s="112">
        <v>18</v>
      </c>
      <c r="Q42" s="112">
        <v>2</v>
      </c>
      <c r="R42" s="112">
        <v>8</v>
      </c>
      <c r="S42" s="92" t="s">
        <v>878</v>
      </c>
      <c r="T42" s="92" t="s">
        <v>973</v>
      </c>
      <c r="U42" s="92" t="s">
        <v>974</v>
      </c>
      <c r="V42" s="113" t="s">
        <v>967</v>
      </c>
      <c r="W42" s="113" t="s">
        <v>53</v>
      </c>
      <c r="X42" s="113" t="s">
        <v>6</v>
      </c>
      <c r="Y42" s="114" t="s">
        <v>201</v>
      </c>
      <c r="Z42" s="92">
        <f>INDEX($AS$3:$AV$6,MATCH($W42,$AR$3:$AR$6,FALSE),MATCH($Y42,AS$7:$AV$7,FALSE))</f>
        <v>4</v>
      </c>
      <c r="AA42" s="108" t="s">
        <v>254</v>
      </c>
      <c r="AB42" s="92" t="s">
        <v>882</v>
      </c>
      <c r="AC42" s="92" t="s">
        <v>883</v>
      </c>
      <c r="AD42" s="113" t="s">
        <v>892</v>
      </c>
      <c r="AE42" s="92" t="s">
        <v>975</v>
      </c>
      <c r="AF42" s="121" t="s">
        <v>886</v>
      </c>
      <c r="AG4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H42" s="109" t="s">
        <v>887</v>
      </c>
      <c r="AI42" s="113" t="s">
        <v>53</v>
      </c>
      <c r="AJ42" s="113" t="s">
        <v>6</v>
      </c>
      <c r="AK42" s="114" t="s">
        <v>46</v>
      </c>
      <c r="AL42" s="92">
        <f t="shared" si="0"/>
        <v>2</v>
      </c>
      <c r="AM4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42" s="109"/>
      <c r="AO42" s="115" t="str">
        <f t="shared" si="1"/>
        <v>SI</v>
      </c>
      <c r="AP4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42" s="92" t="e" vm="16">
        <f>_xlfn.XLOOKUP(año25[[#This Row],[VALORACION DEL RIESGO RESULTANTE CON CONTROLES (Riesgo residual) - INTERPRETACIÓN DEL RIESGO]], Nivel[Calsificación], Nivel[Imagen])</f>
        <v>#VALUE!</v>
      </c>
      <c r="BH42" s="48"/>
    </row>
    <row r="43" spans="1:61" ht="65.7" customHeight="1" x14ac:dyDescent="0.2">
      <c r="A43" s="10"/>
      <c r="B43" s="92">
        <v>34</v>
      </c>
      <c r="C43" s="92">
        <v>2025</v>
      </c>
      <c r="D43" s="108" t="s">
        <v>873</v>
      </c>
      <c r="E43" s="115" t="s">
        <v>874</v>
      </c>
      <c r="F43" s="92" t="s">
        <v>963</v>
      </c>
      <c r="G43" s="110" t="s">
        <v>964</v>
      </c>
      <c r="H43" s="92" t="s">
        <v>901</v>
      </c>
      <c r="I43" s="92" t="s">
        <v>66</v>
      </c>
      <c r="J43" s="92" t="e" vm="19">
        <f>_xlfn.XLOOKUP(año25[[#This Row],[PELIGRO -Tipo]], Tabla12[Calsificación], Tabla12[Imagen])</f>
        <v>#VALUE!</v>
      </c>
      <c r="K43" s="92" t="s">
        <v>83</v>
      </c>
      <c r="L43" s="92" t="s">
        <v>129</v>
      </c>
      <c r="M43" s="112" t="s">
        <v>429</v>
      </c>
      <c r="N43" s="112" t="s">
        <v>250</v>
      </c>
      <c r="O43" s="112">
        <v>8</v>
      </c>
      <c r="P43" s="112">
        <v>18</v>
      </c>
      <c r="Q43" s="112">
        <v>2</v>
      </c>
      <c r="R43" s="112">
        <v>8</v>
      </c>
      <c r="S43" s="92" t="s">
        <v>878</v>
      </c>
      <c r="T43" s="116" t="s">
        <v>889</v>
      </c>
      <c r="U43" s="116" t="s">
        <v>894</v>
      </c>
      <c r="V43" s="113" t="s">
        <v>903</v>
      </c>
      <c r="W43" s="113" t="s">
        <v>53</v>
      </c>
      <c r="X43" s="113" t="s">
        <v>6</v>
      </c>
      <c r="Y43" s="114" t="s">
        <v>46</v>
      </c>
      <c r="Z43" s="92">
        <f>INDEX($AS$3:$AV$6,MATCH($W43,$AR$3:$AR$6,FALSE),MATCH($Y43,AS$7:$AV$7,FALSE))</f>
        <v>2</v>
      </c>
      <c r="AA43" s="111" t="s">
        <v>254</v>
      </c>
      <c r="AB43" s="92" t="s">
        <v>882</v>
      </c>
      <c r="AC43" s="92" t="s">
        <v>883</v>
      </c>
      <c r="AD43" s="113" t="s">
        <v>892</v>
      </c>
      <c r="AE43" s="113" t="s">
        <v>904</v>
      </c>
      <c r="AF43" s="121" t="s">
        <v>886</v>
      </c>
      <c r="AG4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H43" s="109" t="s">
        <v>887</v>
      </c>
      <c r="AI43" s="113" t="s">
        <v>53</v>
      </c>
      <c r="AJ43" s="113" t="s">
        <v>6</v>
      </c>
      <c r="AK43" s="114" t="s">
        <v>46</v>
      </c>
      <c r="AL43" s="92">
        <f t="shared" si="0"/>
        <v>2</v>
      </c>
      <c r="AM4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43" s="115"/>
      <c r="AO43" s="115" t="str">
        <f t="shared" si="1"/>
        <v>SI</v>
      </c>
      <c r="AP4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43" s="92" t="e" vm="16">
        <f>_xlfn.XLOOKUP(año25[[#This Row],[VALORACION DEL RIESGO RESULTANTE CON CONTROLES (Riesgo residual) - INTERPRETACIÓN DEL RIESGO]], Nivel[Calsificación], Nivel[Imagen])</f>
        <v>#VALUE!</v>
      </c>
      <c r="BH43" s="48"/>
    </row>
    <row r="44" spans="1:61" ht="107.7" customHeight="1" x14ac:dyDescent="0.2">
      <c r="A44" s="10"/>
      <c r="B44" s="92">
        <v>35</v>
      </c>
      <c r="C44" s="92">
        <v>2025</v>
      </c>
      <c r="D44" s="108" t="s">
        <v>873</v>
      </c>
      <c r="E44" s="115" t="s">
        <v>874</v>
      </c>
      <c r="F44" s="92" t="s">
        <v>963</v>
      </c>
      <c r="G44" s="109" t="s">
        <v>964</v>
      </c>
      <c r="H44" s="92" t="s">
        <v>905</v>
      </c>
      <c r="I44" s="92" t="s">
        <v>66</v>
      </c>
      <c r="J44" s="92" t="e" vm="19">
        <f>_xlfn.XLOOKUP(año25[[#This Row],[PELIGRO -Tipo]], Tabla12[Calsificación], Tabla12[Imagen])</f>
        <v>#VALUE!</v>
      </c>
      <c r="K44" s="92" t="s">
        <v>99</v>
      </c>
      <c r="L44" s="92" t="s">
        <v>129</v>
      </c>
      <c r="M44" s="112" t="s">
        <v>429</v>
      </c>
      <c r="N44" s="112" t="s">
        <v>261</v>
      </c>
      <c r="O44" s="112">
        <v>8</v>
      </c>
      <c r="P44" s="112">
        <v>18</v>
      </c>
      <c r="Q44" s="112">
        <v>2</v>
      </c>
      <c r="R44" s="112">
        <v>2</v>
      </c>
      <c r="S44" s="92" t="s">
        <v>878</v>
      </c>
      <c r="T44" s="116" t="s">
        <v>889</v>
      </c>
      <c r="U44" s="92" t="s">
        <v>906</v>
      </c>
      <c r="V44" s="113" t="s">
        <v>907</v>
      </c>
      <c r="W44" s="113" t="s">
        <v>53</v>
      </c>
      <c r="X44" s="113" t="s">
        <v>6</v>
      </c>
      <c r="Y44" s="114" t="s">
        <v>46</v>
      </c>
      <c r="Z44" s="92">
        <f>INDEX($AS$3:$AV$6,MATCH($W44,$AR$3:$AR$6,FALSE),MATCH($Y44,AS$7:$AV$7,FALSE))</f>
        <v>2</v>
      </c>
      <c r="AA44" s="108" t="s">
        <v>254</v>
      </c>
      <c r="AB44" s="92" t="s">
        <v>882</v>
      </c>
      <c r="AC44" s="92" t="s">
        <v>883</v>
      </c>
      <c r="AD44" s="113" t="s">
        <v>892</v>
      </c>
      <c r="AE44" s="113" t="s">
        <v>908</v>
      </c>
      <c r="AF44" s="121" t="s">
        <v>886</v>
      </c>
      <c r="AG4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H44" s="109" t="s">
        <v>887</v>
      </c>
      <c r="AI44" s="113" t="s">
        <v>54</v>
      </c>
      <c r="AJ44" s="113" t="s">
        <v>6</v>
      </c>
      <c r="AK44" s="114" t="s">
        <v>46</v>
      </c>
      <c r="AL44" s="92">
        <f t="shared" si="0"/>
        <v>1</v>
      </c>
      <c r="AM4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44" s="109"/>
      <c r="AO44" s="115" t="str">
        <f t="shared" si="1"/>
        <v>SI</v>
      </c>
      <c r="AP4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44" s="92" t="e" vm="16">
        <f>_xlfn.XLOOKUP(año25[[#This Row],[VALORACION DEL RIESGO RESULTANTE CON CONTROLES (Riesgo residual) - INTERPRETACIÓN DEL RIESGO]], Nivel[Calsificación], Nivel[Imagen])</f>
        <v>#VALUE!</v>
      </c>
      <c r="BH44" s="48"/>
    </row>
    <row r="45" spans="1:61" ht="89.7" customHeight="1" x14ac:dyDescent="0.2">
      <c r="A45" s="10"/>
      <c r="B45" s="92">
        <v>36</v>
      </c>
      <c r="C45" s="92">
        <v>2025</v>
      </c>
      <c r="D45" s="108" t="s">
        <v>873</v>
      </c>
      <c r="E45" s="115" t="s">
        <v>874</v>
      </c>
      <c r="F45" s="92" t="s">
        <v>963</v>
      </c>
      <c r="G45" s="109" t="s">
        <v>964</v>
      </c>
      <c r="H45" s="92" t="s">
        <v>909</v>
      </c>
      <c r="I45" s="92" t="s">
        <v>66</v>
      </c>
      <c r="J45" s="92" t="e" vm="19">
        <f>_xlfn.XLOOKUP(año25[[#This Row],[PELIGRO -Tipo]], Tabla12[Calsificación], Tabla12[Imagen])</f>
        <v>#VALUE!</v>
      </c>
      <c r="K45" s="92" t="s">
        <v>121</v>
      </c>
      <c r="L45" s="108" t="s">
        <v>129</v>
      </c>
      <c r="M45" s="112" t="s">
        <v>429</v>
      </c>
      <c r="N45" s="112" t="s">
        <v>250</v>
      </c>
      <c r="O45" s="112">
        <v>8</v>
      </c>
      <c r="P45" s="112">
        <v>18</v>
      </c>
      <c r="Q45" s="112">
        <v>2</v>
      </c>
      <c r="R45" s="112">
        <v>8</v>
      </c>
      <c r="S45" s="92" t="s">
        <v>878</v>
      </c>
      <c r="T45" s="116" t="s">
        <v>889</v>
      </c>
      <c r="U45" s="116" t="s">
        <v>894</v>
      </c>
      <c r="V45" s="113" t="s">
        <v>910</v>
      </c>
      <c r="W45" s="113" t="s">
        <v>54</v>
      </c>
      <c r="X45" s="113" t="s">
        <v>6</v>
      </c>
      <c r="Y45" s="114" t="s">
        <v>201</v>
      </c>
      <c r="Z45" s="92">
        <f>INDEX($AS$3:$AV$6,MATCH($W45,$AR$3:$AR$6,FALSE),MATCH($Y45,AS$7:$AV$7,FALSE))</f>
        <v>2</v>
      </c>
      <c r="AA45" s="108" t="s">
        <v>254</v>
      </c>
      <c r="AB45" s="92" t="s">
        <v>882</v>
      </c>
      <c r="AC45" s="92" t="s">
        <v>883</v>
      </c>
      <c r="AD45" s="113" t="s">
        <v>892</v>
      </c>
      <c r="AE45" s="92" t="s">
        <v>911</v>
      </c>
      <c r="AF45" s="121" t="s">
        <v>886</v>
      </c>
      <c r="AG4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H45" s="109" t="s">
        <v>887</v>
      </c>
      <c r="AI45" s="113" t="s">
        <v>54</v>
      </c>
      <c r="AJ45" s="113" t="s">
        <v>6</v>
      </c>
      <c r="AK45" s="114" t="s">
        <v>46</v>
      </c>
      <c r="AL45" s="92">
        <f t="shared" si="0"/>
        <v>1</v>
      </c>
      <c r="AM4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45" s="109"/>
      <c r="AO45" s="115" t="str">
        <f t="shared" si="1"/>
        <v>SI</v>
      </c>
      <c r="AP4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45" s="92" t="e" vm="16">
        <f>_xlfn.XLOOKUP(año25[[#This Row],[VALORACION DEL RIESGO RESULTANTE CON CONTROLES (Riesgo residual) - INTERPRETACIÓN DEL RIESGO]], Nivel[Calsificación], Nivel[Imagen])</f>
        <v>#VALUE!</v>
      </c>
      <c r="BH45" s="48"/>
    </row>
    <row r="46" spans="1:61" ht="66" customHeight="1" x14ac:dyDescent="0.2">
      <c r="A46" s="10"/>
      <c r="B46" s="92">
        <v>37</v>
      </c>
      <c r="C46" s="92">
        <v>2025</v>
      </c>
      <c r="D46" s="108" t="s">
        <v>873</v>
      </c>
      <c r="E46" s="115" t="s">
        <v>874</v>
      </c>
      <c r="F46" s="92" t="s">
        <v>963</v>
      </c>
      <c r="G46" s="110" t="s">
        <v>964</v>
      </c>
      <c r="H46" s="92" t="s">
        <v>976</v>
      </c>
      <c r="I46" s="92" t="s">
        <v>69</v>
      </c>
      <c r="J46" s="92" t="e" vm="21">
        <f>_xlfn.XLOOKUP(año25[[#This Row],[PELIGRO -Tipo]], Tabla12[Calsificación], Tabla12[Imagen])</f>
        <v>#VALUE!</v>
      </c>
      <c r="K46" s="92" t="s">
        <v>78</v>
      </c>
      <c r="L46" s="92" t="s">
        <v>129</v>
      </c>
      <c r="M46" s="112" t="s">
        <v>429</v>
      </c>
      <c r="N46" s="112" t="s">
        <v>250</v>
      </c>
      <c r="O46" s="112">
        <v>8</v>
      </c>
      <c r="P46" s="112">
        <v>18</v>
      </c>
      <c r="Q46" s="112">
        <v>2</v>
      </c>
      <c r="R46" s="112">
        <v>8</v>
      </c>
      <c r="S46" s="92" t="s">
        <v>878</v>
      </c>
      <c r="T46" s="116" t="s">
        <v>889</v>
      </c>
      <c r="U46" s="116" t="s">
        <v>894</v>
      </c>
      <c r="V46" s="113" t="s">
        <v>917</v>
      </c>
      <c r="W46" s="113" t="s">
        <v>52</v>
      </c>
      <c r="X46" s="113" t="s">
        <v>6</v>
      </c>
      <c r="Y46" s="114" t="s">
        <v>201</v>
      </c>
      <c r="Z46" s="92">
        <f>INDEX($AS$3:$AV$6,MATCH($W46,$AR$3:$AR$6,FALSE),MATCH($Y46,AS$7:$AV$7,FALSE))</f>
        <v>6</v>
      </c>
      <c r="AA46" s="108" t="s">
        <v>254</v>
      </c>
      <c r="AB46" s="92" t="s">
        <v>882</v>
      </c>
      <c r="AC46" s="92" t="s">
        <v>883</v>
      </c>
      <c r="AD46" s="113" t="s">
        <v>892</v>
      </c>
      <c r="AE46" s="113" t="s">
        <v>918</v>
      </c>
      <c r="AF46" s="121" t="s">
        <v>919</v>
      </c>
      <c r="AG4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46" s="109" t="s">
        <v>887</v>
      </c>
      <c r="AI46" s="113" t="s">
        <v>53</v>
      </c>
      <c r="AJ46" s="113" t="s">
        <v>6</v>
      </c>
      <c r="AK46" s="114" t="s">
        <v>201</v>
      </c>
      <c r="AL46" s="92">
        <f t="shared" si="0"/>
        <v>4</v>
      </c>
      <c r="AM4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46" s="109"/>
      <c r="AO46" s="115" t="str">
        <f t="shared" si="1"/>
        <v>SI</v>
      </c>
      <c r="AP46"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46" s="92" t="e" vm="14">
        <f>_xlfn.XLOOKUP(año25[[#This Row],[VALORACION DEL RIESGO RESULTANTE CON CONTROLES (Riesgo residual) - INTERPRETACIÓN DEL RIESGO]], Nivel[Calsificación], Nivel[Imagen])</f>
        <v>#VALUE!</v>
      </c>
      <c r="AW46" s="32"/>
      <c r="AX46" s="32"/>
      <c r="AY46" s="32"/>
      <c r="AZ46" s="32"/>
      <c r="BA46" s="32"/>
      <c r="BB46" s="32"/>
      <c r="BC46" s="32"/>
      <c r="BD46" s="32"/>
      <c r="BE46" s="32"/>
      <c r="BH46" s="21"/>
      <c r="BI46" s="33"/>
    </row>
    <row r="47" spans="1:61" ht="57" customHeight="1" x14ac:dyDescent="0.2">
      <c r="A47" s="10"/>
      <c r="B47" s="92">
        <v>38</v>
      </c>
      <c r="C47" s="92">
        <v>2025</v>
      </c>
      <c r="D47" s="108" t="s">
        <v>873</v>
      </c>
      <c r="E47" s="115" t="s">
        <v>874</v>
      </c>
      <c r="F47" s="92" t="s">
        <v>963</v>
      </c>
      <c r="G47" s="123" t="s">
        <v>964</v>
      </c>
      <c r="H47" s="111" t="s">
        <v>977</v>
      </c>
      <c r="I47" s="92" t="s">
        <v>69</v>
      </c>
      <c r="J47" s="92" t="e" vm="21">
        <f>_xlfn.XLOOKUP(año25[[#This Row],[PELIGRO -Tipo]], Tabla12[Calsificación], Tabla12[Imagen])</f>
        <v>#VALUE!</v>
      </c>
      <c r="K47" s="92" t="s">
        <v>86</v>
      </c>
      <c r="L47" s="92" t="s">
        <v>129</v>
      </c>
      <c r="M47" s="112" t="s">
        <v>429</v>
      </c>
      <c r="N47" s="112" t="s">
        <v>250</v>
      </c>
      <c r="O47" s="112">
        <v>8</v>
      </c>
      <c r="P47" s="112">
        <v>18</v>
      </c>
      <c r="Q47" s="112">
        <v>2</v>
      </c>
      <c r="R47" s="112">
        <v>8</v>
      </c>
      <c r="S47" s="92" t="s">
        <v>878</v>
      </c>
      <c r="T47" s="116" t="s">
        <v>889</v>
      </c>
      <c r="U47" s="116" t="s">
        <v>894</v>
      </c>
      <c r="V47" s="113" t="s">
        <v>917</v>
      </c>
      <c r="W47" s="113" t="s">
        <v>52</v>
      </c>
      <c r="X47" s="113" t="s">
        <v>6</v>
      </c>
      <c r="Y47" s="117" t="s">
        <v>201</v>
      </c>
      <c r="Z47" s="92">
        <f>INDEX($AS$3:$AV$6,MATCH($W47,$AR$3:$AR$6,FALSE),MATCH($Y47,AS$7:$AV$7,FALSE))</f>
        <v>6</v>
      </c>
      <c r="AA47" s="92" t="s">
        <v>254</v>
      </c>
      <c r="AB47" s="92" t="s">
        <v>882</v>
      </c>
      <c r="AC47" s="92" t="s">
        <v>883</v>
      </c>
      <c r="AD47" s="113" t="s">
        <v>892</v>
      </c>
      <c r="AE47" s="111" t="s">
        <v>978</v>
      </c>
      <c r="AF47" s="121" t="s">
        <v>919</v>
      </c>
      <c r="AG4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47" s="109" t="s">
        <v>887</v>
      </c>
      <c r="AI47" s="113" t="s">
        <v>53</v>
      </c>
      <c r="AJ47" s="113" t="s">
        <v>6</v>
      </c>
      <c r="AK47" s="114" t="s">
        <v>201</v>
      </c>
      <c r="AL47" s="92">
        <f t="shared" si="0"/>
        <v>4</v>
      </c>
      <c r="AM4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47" s="109"/>
      <c r="AO47" s="115" t="str">
        <f t="shared" si="1"/>
        <v>SI</v>
      </c>
      <c r="AP47"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47" s="92" t="e" vm="14">
        <f>_xlfn.XLOOKUP(año25[[#This Row],[VALORACION DEL RIESGO RESULTANTE CON CONTROLES (Riesgo residual) - INTERPRETACIÓN DEL RIESGO]], Nivel[Calsificación], Nivel[Imagen])</f>
        <v>#VALUE!</v>
      </c>
      <c r="BH47" s="48"/>
    </row>
    <row r="48" spans="1:61" ht="100.95" customHeight="1" x14ac:dyDescent="0.2">
      <c r="A48" s="10"/>
      <c r="B48" s="92">
        <v>39</v>
      </c>
      <c r="C48" s="92">
        <v>2025</v>
      </c>
      <c r="D48" s="108" t="s">
        <v>873</v>
      </c>
      <c r="E48" s="115" t="s">
        <v>874</v>
      </c>
      <c r="F48" s="92" t="s">
        <v>963</v>
      </c>
      <c r="G48" s="110" t="s">
        <v>964</v>
      </c>
      <c r="H48" s="92" t="s">
        <v>979</v>
      </c>
      <c r="I48" s="92" t="s">
        <v>70</v>
      </c>
      <c r="J48" s="92" t="e" vm="13">
        <f>_xlfn.XLOOKUP(año25[[#This Row],[PELIGRO -Tipo]], Tabla12[Calsificación], Tabla12[Imagen])</f>
        <v>#VALUE!</v>
      </c>
      <c r="K48" s="92" t="s">
        <v>95</v>
      </c>
      <c r="L48" s="92" t="s">
        <v>128</v>
      </c>
      <c r="M48" s="112" t="s">
        <v>429</v>
      </c>
      <c r="N48" s="112" t="s">
        <v>250</v>
      </c>
      <c r="O48" s="112">
        <v>8</v>
      </c>
      <c r="P48" s="112">
        <v>18</v>
      </c>
      <c r="Q48" s="112">
        <v>2</v>
      </c>
      <c r="R48" s="112">
        <v>8</v>
      </c>
      <c r="S48" s="92" t="s">
        <v>878</v>
      </c>
      <c r="T48" s="92" t="s">
        <v>645</v>
      </c>
      <c r="U48" s="116" t="s">
        <v>646</v>
      </c>
      <c r="V48" s="113" t="s">
        <v>647</v>
      </c>
      <c r="W48" s="113" t="s">
        <v>53</v>
      </c>
      <c r="X48" s="113" t="s">
        <v>6</v>
      </c>
      <c r="Y48" s="114" t="s">
        <v>201</v>
      </c>
      <c r="Z48" s="92">
        <f>INDEX($AS$3:$AV$6,MATCH($W48,$AR$3:$AR$6,FALSE),MATCH($Y48,AS$7:$AV$7,FALSE))</f>
        <v>4</v>
      </c>
      <c r="AA48" s="108" t="s">
        <v>254</v>
      </c>
      <c r="AB48" s="92" t="s">
        <v>882</v>
      </c>
      <c r="AC48" s="92" t="s">
        <v>883</v>
      </c>
      <c r="AD48" s="113" t="s">
        <v>892</v>
      </c>
      <c r="AE48" s="92" t="s">
        <v>648</v>
      </c>
      <c r="AF48" s="121" t="s">
        <v>886</v>
      </c>
      <c r="AG48"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H48" s="109" t="s">
        <v>887</v>
      </c>
      <c r="AI48" s="113" t="s">
        <v>53</v>
      </c>
      <c r="AJ48" s="113" t="s">
        <v>6</v>
      </c>
      <c r="AK48" s="114" t="s">
        <v>46</v>
      </c>
      <c r="AL48" s="92">
        <f t="shared" si="0"/>
        <v>2</v>
      </c>
      <c r="AM4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48" s="109"/>
      <c r="AO48" s="115" t="str">
        <f t="shared" si="1"/>
        <v>SI</v>
      </c>
      <c r="AP48"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48" s="92" t="e" vm="16">
        <f>_xlfn.XLOOKUP(año25[[#This Row],[VALORACION DEL RIESGO RESULTANTE CON CONTROLES (Riesgo residual) - INTERPRETACIÓN DEL RIESGO]], Nivel[Calsificación], Nivel[Imagen])</f>
        <v>#VALUE!</v>
      </c>
      <c r="BH48" s="48"/>
    </row>
    <row r="49" spans="1:61" ht="93" customHeight="1" x14ac:dyDescent="0.2">
      <c r="A49" s="10"/>
      <c r="B49" s="92">
        <v>40</v>
      </c>
      <c r="C49" s="92">
        <v>2025</v>
      </c>
      <c r="D49" s="108" t="s">
        <v>873</v>
      </c>
      <c r="E49" s="115" t="s">
        <v>874</v>
      </c>
      <c r="F49" s="92" t="s">
        <v>963</v>
      </c>
      <c r="G49" s="110" t="s">
        <v>964</v>
      </c>
      <c r="H49" s="92" t="s">
        <v>980</v>
      </c>
      <c r="I49" s="92" t="s">
        <v>70</v>
      </c>
      <c r="J49" s="92" t="e" vm="13">
        <f>_xlfn.XLOOKUP(año25[[#This Row],[PELIGRO -Tipo]], Tabla12[Calsificación], Tabla12[Imagen])</f>
        <v>#VALUE!</v>
      </c>
      <c r="K49" s="92" t="s">
        <v>79</v>
      </c>
      <c r="L49" s="92" t="s">
        <v>128</v>
      </c>
      <c r="M49" s="112" t="s">
        <v>429</v>
      </c>
      <c r="N49" s="112" t="s">
        <v>250</v>
      </c>
      <c r="O49" s="112">
        <v>8</v>
      </c>
      <c r="P49" s="112">
        <v>18</v>
      </c>
      <c r="Q49" s="112">
        <v>2</v>
      </c>
      <c r="R49" s="112">
        <v>8</v>
      </c>
      <c r="S49" s="92" t="s">
        <v>878</v>
      </c>
      <c r="T49" s="92" t="s">
        <v>981</v>
      </c>
      <c r="U49" s="116" t="s">
        <v>982</v>
      </c>
      <c r="V49" s="113" t="s">
        <v>647</v>
      </c>
      <c r="W49" s="113" t="s">
        <v>53</v>
      </c>
      <c r="X49" s="113" t="s">
        <v>6</v>
      </c>
      <c r="Y49" s="114" t="s">
        <v>201</v>
      </c>
      <c r="Z49" s="92">
        <f>INDEX($AS$3:$AV$6,MATCH($W49,$AR$3:$AR$6,FALSE),MATCH($Y49,AS$7:$AV$7,FALSE))</f>
        <v>4</v>
      </c>
      <c r="AA49" s="108" t="s">
        <v>254</v>
      </c>
      <c r="AB49" s="92" t="s">
        <v>882</v>
      </c>
      <c r="AC49" s="92" t="s">
        <v>983</v>
      </c>
      <c r="AD49" s="113" t="s">
        <v>984</v>
      </c>
      <c r="AE49" s="92" t="s">
        <v>985</v>
      </c>
      <c r="AF49" s="121" t="s">
        <v>886</v>
      </c>
      <c r="AG49"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H49" s="109" t="s">
        <v>887</v>
      </c>
      <c r="AI49" s="113" t="s">
        <v>53</v>
      </c>
      <c r="AJ49" s="113" t="s">
        <v>6</v>
      </c>
      <c r="AK49" s="114" t="s">
        <v>46</v>
      </c>
      <c r="AL49" s="92">
        <f t="shared" si="0"/>
        <v>2</v>
      </c>
      <c r="AM4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49" s="109"/>
      <c r="AO49" s="115" t="str">
        <f t="shared" si="1"/>
        <v>SI</v>
      </c>
      <c r="AP4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49" s="92" t="e" vm="16">
        <f>_xlfn.XLOOKUP(año25[[#This Row],[VALORACION DEL RIESGO RESULTANTE CON CONTROLES (Riesgo residual) - INTERPRETACIÓN DEL RIESGO]], Nivel[Calsificación], Nivel[Imagen])</f>
        <v>#VALUE!</v>
      </c>
      <c r="BH49" s="48"/>
    </row>
    <row r="50" spans="1:61" ht="108.6" customHeight="1" x14ac:dyDescent="0.2">
      <c r="A50" s="10"/>
      <c r="B50" s="92">
        <v>41</v>
      </c>
      <c r="C50" s="92">
        <v>2025</v>
      </c>
      <c r="D50" s="108" t="s">
        <v>873</v>
      </c>
      <c r="E50" s="115" t="s">
        <v>874</v>
      </c>
      <c r="F50" s="92" t="s">
        <v>963</v>
      </c>
      <c r="G50" s="110" t="s">
        <v>964</v>
      </c>
      <c r="H50" s="92" t="s">
        <v>986</v>
      </c>
      <c r="I50" s="92" t="s">
        <v>70</v>
      </c>
      <c r="J50" s="92" t="e" vm="13">
        <f>_xlfn.XLOOKUP(año25[[#This Row],[PELIGRO -Tipo]], Tabla12[Calsificación], Tabla12[Imagen])</f>
        <v>#VALUE!</v>
      </c>
      <c r="K50" s="92" t="s">
        <v>79</v>
      </c>
      <c r="L50" s="92" t="s">
        <v>128</v>
      </c>
      <c r="M50" s="112" t="s">
        <v>429</v>
      </c>
      <c r="N50" s="112" t="s">
        <v>250</v>
      </c>
      <c r="O50" s="112">
        <v>8</v>
      </c>
      <c r="P50" s="112">
        <v>18</v>
      </c>
      <c r="Q50" s="112">
        <v>2</v>
      </c>
      <c r="R50" s="112">
        <v>8</v>
      </c>
      <c r="S50" s="92" t="s">
        <v>878</v>
      </c>
      <c r="T50" s="116" t="s">
        <v>981</v>
      </c>
      <c r="U50" s="116" t="s">
        <v>982</v>
      </c>
      <c r="V50" s="113" t="s">
        <v>647</v>
      </c>
      <c r="W50" s="113" t="s">
        <v>53</v>
      </c>
      <c r="X50" s="113" t="s">
        <v>6</v>
      </c>
      <c r="Y50" s="114" t="s">
        <v>201</v>
      </c>
      <c r="Z50" s="92">
        <f>INDEX($AS$3:$AV$6,MATCH($W50,$AR$3:$AR$6,FALSE),MATCH($Y50,AS$7:$AV$7,FALSE))</f>
        <v>4</v>
      </c>
      <c r="AA50" s="108" t="s">
        <v>254</v>
      </c>
      <c r="AB50" s="92" t="s">
        <v>882</v>
      </c>
      <c r="AC50" s="92" t="s">
        <v>983</v>
      </c>
      <c r="AD50" s="113" t="s">
        <v>984</v>
      </c>
      <c r="AE50" s="113" t="s">
        <v>985</v>
      </c>
      <c r="AF50" s="121" t="s">
        <v>886</v>
      </c>
      <c r="AG50"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H50" s="109" t="s">
        <v>887</v>
      </c>
      <c r="AI50" s="113" t="s">
        <v>53</v>
      </c>
      <c r="AJ50" s="113" t="s">
        <v>6</v>
      </c>
      <c r="AK50" s="114" t="s">
        <v>46</v>
      </c>
      <c r="AL50" s="92">
        <f t="shared" si="0"/>
        <v>2</v>
      </c>
      <c r="AM5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50" s="109"/>
      <c r="AO50" s="115" t="str">
        <f t="shared" si="1"/>
        <v>SI</v>
      </c>
      <c r="AP5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50" s="92" t="e" vm="16">
        <f>_xlfn.XLOOKUP(año25[[#This Row],[VALORACION DEL RIESGO RESULTANTE CON CONTROLES (Riesgo residual) - INTERPRETACIÓN DEL RIESGO]], Nivel[Calsificación], Nivel[Imagen])</f>
        <v>#VALUE!</v>
      </c>
      <c r="BH50" s="48"/>
    </row>
    <row r="51" spans="1:61" ht="71.7" customHeight="1" x14ac:dyDescent="0.2">
      <c r="A51" s="10"/>
      <c r="B51" s="92">
        <v>42</v>
      </c>
      <c r="C51" s="92">
        <v>2025</v>
      </c>
      <c r="D51" s="108" t="s">
        <v>873</v>
      </c>
      <c r="E51" s="115" t="s">
        <v>874</v>
      </c>
      <c r="F51" s="92" t="s">
        <v>963</v>
      </c>
      <c r="G51" s="110" t="s">
        <v>964</v>
      </c>
      <c r="H51" s="92" t="s">
        <v>987</v>
      </c>
      <c r="I51" s="92" t="s">
        <v>70</v>
      </c>
      <c r="J51" s="92" t="e" vm="13">
        <f>_xlfn.XLOOKUP(año25[[#This Row],[PELIGRO -Tipo]], Tabla12[Calsificación], Tabla12[Imagen])</f>
        <v>#VALUE!</v>
      </c>
      <c r="K51" s="92" t="s">
        <v>103</v>
      </c>
      <c r="L51" s="92" t="s">
        <v>128</v>
      </c>
      <c r="M51" s="112" t="s">
        <v>429</v>
      </c>
      <c r="N51" s="112" t="s">
        <v>250</v>
      </c>
      <c r="O51" s="112">
        <v>8</v>
      </c>
      <c r="P51" s="112">
        <v>18</v>
      </c>
      <c r="Q51" s="112">
        <v>2</v>
      </c>
      <c r="R51" s="112">
        <v>3</v>
      </c>
      <c r="S51" s="92" t="s">
        <v>878</v>
      </c>
      <c r="T51" s="116" t="s">
        <v>889</v>
      </c>
      <c r="U51" s="92" t="s">
        <v>925</v>
      </c>
      <c r="V51" s="113" t="s">
        <v>926</v>
      </c>
      <c r="W51" s="113" t="s">
        <v>52</v>
      </c>
      <c r="X51" s="113" t="s">
        <v>6</v>
      </c>
      <c r="Y51" s="114" t="s">
        <v>201</v>
      </c>
      <c r="Z51" s="92">
        <f>INDEX($AS$3:$AV$6,MATCH($W51,$AR$3:$AR$6,FALSE),MATCH($Y51,AS$7:$AV$7,FALSE))</f>
        <v>6</v>
      </c>
      <c r="AA51" s="108" t="s">
        <v>254</v>
      </c>
      <c r="AB51" s="92" t="s">
        <v>882</v>
      </c>
      <c r="AC51" s="92" t="s">
        <v>883</v>
      </c>
      <c r="AD51" s="113" t="s">
        <v>988</v>
      </c>
      <c r="AE51" s="113" t="s">
        <v>927</v>
      </c>
      <c r="AF51" s="121" t="s">
        <v>886</v>
      </c>
      <c r="AG51"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y recarga de equipos contra incendio.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H51" s="109" t="s">
        <v>887</v>
      </c>
      <c r="AI51" s="113" t="s">
        <v>53</v>
      </c>
      <c r="AJ51" s="113" t="s">
        <v>6</v>
      </c>
      <c r="AK51" s="114" t="s">
        <v>46</v>
      </c>
      <c r="AL51" s="92">
        <f t="shared" si="0"/>
        <v>2</v>
      </c>
      <c r="AM5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51" s="109"/>
      <c r="AO51" s="115" t="str">
        <f t="shared" si="1"/>
        <v>SI</v>
      </c>
      <c r="AP5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51" s="92" t="e" vm="16">
        <f>_xlfn.XLOOKUP(año25[[#This Row],[VALORACION DEL RIESGO RESULTANTE CON CONTROLES (Riesgo residual) - INTERPRETACIÓN DEL RIESGO]], Nivel[Calsificación], Nivel[Imagen])</f>
        <v>#VALUE!</v>
      </c>
      <c r="AW51" s="32"/>
      <c r="AX51" s="32"/>
      <c r="AY51" s="32"/>
      <c r="AZ51" s="32"/>
      <c r="BA51" s="32"/>
      <c r="BB51" s="32"/>
      <c r="BC51" s="32"/>
      <c r="BD51" s="32"/>
      <c r="BE51" s="32"/>
      <c r="BH51" s="21"/>
      <c r="BI51" s="33"/>
    </row>
    <row r="52" spans="1:61" ht="42.75" customHeight="1" x14ac:dyDescent="0.2">
      <c r="A52" s="10"/>
      <c r="B52" s="92">
        <v>43</v>
      </c>
      <c r="C52" s="92">
        <v>2025</v>
      </c>
      <c r="D52" s="108" t="s">
        <v>873</v>
      </c>
      <c r="E52" s="115" t="s">
        <v>874</v>
      </c>
      <c r="F52" s="92" t="s">
        <v>963</v>
      </c>
      <c r="G52" s="110" t="s">
        <v>964</v>
      </c>
      <c r="H52" s="92" t="s">
        <v>920</v>
      </c>
      <c r="I52" s="92" t="s">
        <v>70</v>
      </c>
      <c r="J52" s="92" t="e" vm="13">
        <f>_xlfn.XLOOKUP(año25[[#This Row],[PELIGRO -Tipo]], Tabla12[Calsificación], Tabla12[Imagen])</f>
        <v>#VALUE!</v>
      </c>
      <c r="K52" s="92" t="s">
        <v>117</v>
      </c>
      <c r="L52" s="111" t="s">
        <v>128</v>
      </c>
      <c r="M52" s="112" t="s">
        <v>429</v>
      </c>
      <c r="N52" s="112" t="s">
        <v>261</v>
      </c>
      <c r="O52" s="112">
        <v>8</v>
      </c>
      <c r="P52" s="112">
        <v>18</v>
      </c>
      <c r="Q52" s="112">
        <v>2</v>
      </c>
      <c r="R52" s="112">
        <v>8</v>
      </c>
      <c r="S52" s="92" t="s">
        <v>878</v>
      </c>
      <c r="T52" s="116" t="s">
        <v>889</v>
      </c>
      <c r="U52" s="116" t="s">
        <v>894</v>
      </c>
      <c r="V52" s="113" t="s">
        <v>921</v>
      </c>
      <c r="W52" s="113" t="s">
        <v>52</v>
      </c>
      <c r="X52" s="113" t="s">
        <v>6</v>
      </c>
      <c r="Y52" s="114" t="s">
        <v>201</v>
      </c>
      <c r="Z52" s="92">
        <f>INDEX($AS$3:$AV$6,MATCH($W52,$AR$3:$AR$6,FALSE),MATCH($Y52,AS$7:$AV$7,FALSE))</f>
        <v>6</v>
      </c>
      <c r="AA52" s="108" t="s">
        <v>254</v>
      </c>
      <c r="AB52" s="92" t="s">
        <v>882</v>
      </c>
      <c r="AC52" s="92" t="s">
        <v>883</v>
      </c>
      <c r="AD52" s="113" t="s">
        <v>892</v>
      </c>
      <c r="AE52" s="92" t="s">
        <v>922</v>
      </c>
      <c r="AF52" s="121" t="s">
        <v>919</v>
      </c>
      <c r="AG5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HSQControles de EPP; N/A</v>
      </c>
      <c r="AH52" s="109" t="s">
        <v>887</v>
      </c>
      <c r="AI52" s="113" t="s">
        <v>53</v>
      </c>
      <c r="AJ52" s="113" t="s">
        <v>6</v>
      </c>
      <c r="AK52" s="114" t="s">
        <v>46</v>
      </c>
      <c r="AL52" s="92">
        <f t="shared" si="0"/>
        <v>2</v>
      </c>
      <c r="AM5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52" s="109"/>
      <c r="AO52" s="115" t="str">
        <f t="shared" si="1"/>
        <v>SI</v>
      </c>
      <c r="AP5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52" s="92" t="e" vm="16">
        <f>_xlfn.XLOOKUP(año25[[#This Row],[VALORACION DEL RIESGO RESULTANTE CON CONTROLES (Riesgo residual) - INTERPRETACIÓN DEL RIESGO]], Nivel[Calsificación], Nivel[Imagen])</f>
        <v>#VALUE!</v>
      </c>
      <c r="BH52" s="48"/>
    </row>
    <row r="53" spans="1:61" ht="90" customHeight="1" x14ac:dyDescent="0.2">
      <c r="A53" s="10"/>
      <c r="B53" s="92">
        <v>44</v>
      </c>
      <c r="C53" s="92">
        <v>2025</v>
      </c>
      <c r="D53" s="108" t="s">
        <v>873</v>
      </c>
      <c r="E53" s="115" t="s">
        <v>874</v>
      </c>
      <c r="F53" s="92" t="s">
        <v>963</v>
      </c>
      <c r="G53" s="110" t="s">
        <v>964</v>
      </c>
      <c r="H53" s="92" t="s">
        <v>989</v>
      </c>
      <c r="I53" s="92" t="s">
        <v>70</v>
      </c>
      <c r="J53" s="92" t="e" vm="13">
        <f>_xlfn.XLOOKUP(año25[[#This Row],[PELIGRO -Tipo]], Tabla12[Calsificación], Tabla12[Imagen])</f>
        <v>#VALUE!</v>
      </c>
      <c r="K53" s="92" t="s">
        <v>79</v>
      </c>
      <c r="L53" s="92" t="s">
        <v>128</v>
      </c>
      <c r="M53" s="112" t="s">
        <v>429</v>
      </c>
      <c r="N53" s="112" t="s">
        <v>250</v>
      </c>
      <c r="O53" s="112">
        <v>8</v>
      </c>
      <c r="P53" s="112">
        <v>18</v>
      </c>
      <c r="Q53" s="112">
        <v>2</v>
      </c>
      <c r="R53" s="112">
        <v>8</v>
      </c>
      <c r="S53" s="92" t="s">
        <v>878</v>
      </c>
      <c r="T53" s="116" t="s">
        <v>981</v>
      </c>
      <c r="U53" s="116" t="s">
        <v>982</v>
      </c>
      <c r="V53" s="113" t="s">
        <v>647</v>
      </c>
      <c r="W53" s="113" t="s">
        <v>53</v>
      </c>
      <c r="X53" s="113" t="s">
        <v>6</v>
      </c>
      <c r="Y53" s="114" t="s">
        <v>201</v>
      </c>
      <c r="Z53" s="92">
        <f>INDEX($AS$3:$AV$6,MATCH($W53,$AR$3:$AR$6,FALSE),MATCH($Y53,AS$7:$AV$7,FALSE))</f>
        <v>4</v>
      </c>
      <c r="AA53" s="108" t="s">
        <v>254</v>
      </c>
      <c r="AB53" s="92" t="s">
        <v>882</v>
      </c>
      <c r="AC53" s="92" t="s">
        <v>983</v>
      </c>
      <c r="AD53" s="113" t="s">
        <v>984</v>
      </c>
      <c r="AE53" s="92" t="s">
        <v>985</v>
      </c>
      <c r="AF53" s="121" t="s">
        <v>886</v>
      </c>
      <c r="AG5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H53" s="109" t="s">
        <v>887</v>
      </c>
      <c r="AI53" s="113" t="s">
        <v>53</v>
      </c>
      <c r="AJ53" s="113" t="s">
        <v>6</v>
      </c>
      <c r="AK53" s="114" t="s">
        <v>46</v>
      </c>
      <c r="AL53" s="92">
        <f t="shared" si="0"/>
        <v>2</v>
      </c>
      <c r="AM5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53" s="109"/>
      <c r="AO53" s="115" t="str">
        <f t="shared" si="1"/>
        <v>SI</v>
      </c>
      <c r="AP5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53" s="92" t="e" vm="16">
        <f>_xlfn.XLOOKUP(año25[[#This Row],[VALORACION DEL RIESGO RESULTANTE CON CONTROLES (Riesgo residual) - INTERPRETACIÓN DEL RIESGO]], Nivel[Calsificación], Nivel[Imagen])</f>
        <v>#VALUE!</v>
      </c>
      <c r="BH53" s="49"/>
    </row>
    <row r="54" spans="1:61" ht="93" customHeight="1" x14ac:dyDescent="0.2">
      <c r="A54" s="10"/>
      <c r="B54" s="92">
        <v>45</v>
      </c>
      <c r="C54" s="92">
        <v>2025</v>
      </c>
      <c r="D54" s="108" t="s">
        <v>873</v>
      </c>
      <c r="E54" s="115" t="s">
        <v>874</v>
      </c>
      <c r="F54" s="92" t="s">
        <v>963</v>
      </c>
      <c r="G54" s="110" t="s">
        <v>964</v>
      </c>
      <c r="H54" s="92" t="s">
        <v>990</v>
      </c>
      <c r="I54" s="92" t="s">
        <v>68</v>
      </c>
      <c r="J54" s="92" t="e" vm="17">
        <f>_xlfn.XLOOKUP(año25[[#This Row],[PELIGRO -Tipo]], Tabla12[Calsificación], Tabla12[Imagen])</f>
        <v>#VALUE!</v>
      </c>
      <c r="K54" s="92" t="s">
        <v>93</v>
      </c>
      <c r="L54" s="92" t="s">
        <v>129</v>
      </c>
      <c r="M54" s="112" t="s">
        <v>429</v>
      </c>
      <c r="N54" s="112" t="s">
        <v>250</v>
      </c>
      <c r="O54" s="112">
        <v>8</v>
      </c>
      <c r="P54" s="112">
        <v>18</v>
      </c>
      <c r="Q54" s="112">
        <v>2</v>
      </c>
      <c r="R54" s="112">
        <v>8</v>
      </c>
      <c r="S54" s="92" t="s">
        <v>878</v>
      </c>
      <c r="T54" s="116" t="s">
        <v>889</v>
      </c>
      <c r="U54" s="116" t="s">
        <v>894</v>
      </c>
      <c r="V54" s="113" t="s">
        <v>991</v>
      </c>
      <c r="W54" s="113" t="s">
        <v>53</v>
      </c>
      <c r="X54" s="113" t="s">
        <v>6</v>
      </c>
      <c r="Y54" s="114" t="s">
        <v>201</v>
      </c>
      <c r="Z54" s="92">
        <f>INDEX($AS$3:$AV$6,MATCH($W54,$AR$3:$AR$6,FALSE),MATCH($Y54,AS$7:$AV$7,FALSE))</f>
        <v>4</v>
      </c>
      <c r="AA54" s="108" t="s">
        <v>254</v>
      </c>
      <c r="AB54" s="92" t="s">
        <v>882</v>
      </c>
      <c r="AC54" s="92" t="s">
        <v>883</v>
      </c>
      <c r="AD54" s="113" t="s">
        <v>892</v>
      </c>
      <c r="AE54" s="92" t="s">
        <v>992</v>
      </c>
      <c r="AF54" s="121" t="s">
        <v>919</v>
      </c>
      <c r="AG5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54" s="109" t="s">
        <v>887</v>
      </c>
      <c r="AI54" s="113" t="s">
        <v>53</v>
      </c>
      <c r="AJ54" s="113" t="s">
        <v>6</v>
      </c>
      <c r="AK54" s="114" t="s">
        <v>46</v>
      </c>
      <c r="AL54" s="92">
        <f t="shared" si="0"/>
        <v>2</v>
      </c>
      <c r="AM5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54" s="109"/>
      <c r="AO54" s="115" t="str">
        <f t="shared" si="1"/>
        <v>SI</v>
      </c>
      <c r="AP5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54" s="92" t="e" vm="16">
        <f>_xlfn.XLOOKUP(año25[[#This Row],[VALORACION DEL RIESGO RESULTANTE CON CONTROLES (Riesgo residual) - INTERPRETACIÓN DEL RIESGO]], Nivel[Calsificación], Nivel[Imagen])</f>
        <v>#VALUE!</v>
      </c>
      <c r="BH54" s="49"/>
    </row>
    <row r="55" spans="1:61" ht="76.95" customHeight="1" x14ac:dyDescent="0.2">
      <c r="A55" s="10"/>
      <c r="B55" s="92">
        <v>46</v>
      </c>
      <c r="C55" s="92">
        <v>2025</v>
      </c>
      <c r="D55" s="108" t="s">
        <v>873</v>
      </c>
      <c r="E55" s="115" t="s">
        <v>874</v>
      </c>
      <c r="F55" s="92" t="s">
        <v>963</v>
      </c>
      <c r="G55" s="110" t="s">
        <v>964</v>
      </c>
      <c r="H55" s="92" t="s">
        <v>993</v>
      </c>
      <c r="I55" s="92" t="s">
        <v>70</v>
      </c>
      <c r="J55" s="92" t="e" vm="13">
        <f>_xlfn.XLOOKUP(año25[[#This Row],[PELIGRO -Tipo]], Tabla12[Calsificación], Tabla12[Imagen])</f>
        <v>#VALUE!</v>
      </c>
      <c r="K55" s="92" t="s">
        <v>110</v>
      </c>
      <c r="L55" s="92" t="s">
        <v>128</v>
      </c>
      <c r="M55" s="112" t="s">
        <v>429</v>
      </c>
      <c r="N55" s="112" t="s">
        <v>250</v>
      </c>
      <c r="O55" s="112">
        <v>8</v>
      </c>
      <c r="P55" s="112">
        <v>18</v>
      </c>
      <c r="Q55" s="112">
        <v>2</v>
      </c>
      <c r="R55" s="112">
        <v>8</v>
      </c>
      <c r="S55" s="92" t="s">
        <v>878</v>
      </c>
      <c r="T55" s="92" t="s">
        <v>879</v>
      </c>
      <c r="U55" s="92" t="s">
        <v>880</v>
      </c>
      <c r="V55" s="113" t="s">
        <v>881</v>
      </c>
      <c r="W55" s="113" t="s">
        <v>52</v>
      </c>
      <c r="X55" s="113" t="s">
        <v>6</v>
      </c>
      <c r="Y55" s="114" t="s">
        <v>40</v>
      </c>
      <c r="Z55" s="92">
        <f>INDEX($AS$3:$AV$6,MATCH($W55,$AR$3:$AR$6,FALSE),MATCH($Y55,AS$7:$AV$7,FALSE))</f>
        <v>9</v>
      </c>
      <c r="AA55" s="92" t="s">
        <v>254</v>
      </c>
      <c r="AB55" s="92" t="s">
        <v>882</v>
      </c>
      <c r="AC55" s="92" t="s">
        <v>883</v>
      </c>
      <c r="AD55" s="113" t="s">
        <v>884</v>
      </c>
      <c r="AE55" s="92" t="s">
        <v>885</v>
      </c>
      <c r="AF55" s="121" t="s">
        <v>886</v>
      </c>
      <c r="AG5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H55" s="109" t="s">
        <v>887</v>
      </c>
      <c r="AI55" s="113" t="s">
        <v>53</v>
      </c>
      <c r="AJ55" s="113" t="s">
        <v>6</v>
      </c>
      <c r="AK55" s="114" t="s">
        <v>201</v>
      </c>
      <c r="AL55" s="92">
        <f t="shared" si="0"/>
        <v>4</v>
      </c>
      <c r="AM5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55" s="109"/>
      <c r="AO55" s="115" t="str">
        <f t="shared" si="1"/>
        <v>SI</v>
      </c>
      <c r="AP55"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AT</v>
      </c>
      <c r="AQ55" s="92" t="e" vm="14">
        <f>_xlfn.XLOOKUP(año25[[#This Row],[VALORACION DEL RIESGO RESULTANTE CON CONTROLES (Riesgo residual) - INTERPRETACIÓN DEL RIESGO]], Nivel[Calsificación], Nivel[Imagen])</f>
        <v>#VALUE!</v>
      </c>
      <c r="BH55" s="49"/>
    </row>
    <row r="56" spans="1:61" ht="88.95" customHeight="1" x14ac:dyDescent="0.2">
      <c r="A56" s="10"/>
      <c r="B56" s="92">
        <v>47</v>
      </c>
      <c r="C56" s="92">
        <v>2025</v>
      </c>
      <c r="D56" s="108" t="s">
        <v>873</v>
      </c>
      <c r="E56" s="115" t="s">
        <v>874</v>
      </c>
      <c r="F56" s="92" t="s">
        <v>963</v>
      </c>
      <c r="G56" s="109" t="s">
        <v>964</v>
      </c>
      <c r="H56" s="92" t="s">
        <v>994</v>
      </c>
      <c r="I56" s="92" t="s">
        <v>70</v>
      </c>
      <c r="J56" s="92" t="e" vm="13">
        <f>_xlfn.XLOOKUP(año25[[#This Row],[PELIGRO -Tipo]], Tabla12[Calsificación], Tabla12[Imagen])</f>
        <v>#VALUE!</v>
      </c>
      <c r="K56" s="92" t="s">
        <v>110</v>
      </c>
      <c r="L56" s="92" t="s">
        <v>128</v>
      </c>
      <c r="M56" s="112" t="s">
        <v>429</v>
      </c>
      <c r="N56" s="112" t="s">
        <v>250</v>
      </c>
      <c r="O56" s="112">
        <v>8</v>
      </c>
      <c r="P56" s="112">
        <v>18</v>
      </c>
      <c r="Q56" s="112">
        <v>2</v>
      </c>
      <c r="R56" s="112">
        <v>8</v>
      </c>
      <c r="S56" s="92" t="s">
        <v>878</v>
      </c>
      <c r="T56" s="92" t="s">
        <v>879</v>
      </c>
      <c r="U56" s="92" t="s">
        <v>880</v>
      </c>
      <c r="V56" s="113" t="s">
        <v>881</v>
      </c>
      <c r="W56" s="113" t="s">
        <v>52</v>
      </c>
      <c r="X56" s="113" t="s">
        <v>6</v>
      </c>
      <c r="Y56" s="114" t="s">
        <v>40</v>
      </c>
      <c r="Z56" s="92">
        <f>INDEX($AS$3:$AV$6,MATCH($W56,$AR$3:$AR$6,FALSE),MATCH($Y56,AS$7:$AV$7,FALSE))</f>
        <v>9</v>
      </c>
      <c r="AA56" s="108" t="s">
        <v>254</v>
      </c>
      <c r="AB56" s="92" t="s">
        <v>882</v>
      </c>
      <c r="AC56" s="92" t="s">
        <v>883</v>
      </c>
      <c r="AD56" s="113" t="s">
        <v>884</v>
      </c>
      <c r="AE56" s="113" t="s">
        <v>885</v>
      </c>
      <c r="AF56" s="121" t="s">
        <v>886</v>
      </c>
      <c r="AG56"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H56" s="109" t="s">
        <v>887</v>
      </c>
      <c r="AI56" s="113" t="s">
        <v>53</v>
      </c>
      <c r="AJ56" s="113" t="s">
        <v>6</v>
      </c>
      <c r="AK56" s="114" t="s">
        <v>201</v>
      </c>
      <c r="AL56" s="92">
        <f t="shared" si="0"/>
        <v>4</v>
      </c>
      <c r="AM5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56" s="109"/>
      <c r="AO56" s="115" t="str">
        <f t="shared" si="1"/>
        <v>SI</v>
      </c>
      <c r="AP56"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AT</v>
      </c>
      <c r="AQ56" s="92" t="e" vm="14">
        <f>_xlfn.XLOOKUP(año25[[#This Row],[VALORACION DEL RIESGO RESULTANTE CON CONTROLES (Riesgo residual) - INTERPRETACIÓN DEL RIESGO]], Nivel[Calsificación], Nivel[Imagen])</f>
        <v>#VALUE!</v>
      </c>
      <c r="AW56" s="32"/>
      <c r="AX56" s="32"/>
      <c r="AY56" s="32"/>
      <c r="AZ56" s="32"/>
      <c r="BA56" s="32"/>
      <c r="BB56" s="32"/>
      <c r="BC56" s="32"/>
      <c r="BD56" s="32"/>
      <c r="BE56" s="32"/>
      <c r="BH56" s="21"/>
      <c r="BI56" s="33"/>
    </row>
    <row r="57" spans="1:61" ht="96" customHeight="1" x14ac:dyDescent="0.2">
      <c r="A57" s="10"/>
      <c r="B57" s="92">
        <v>48</v>
      </c>
      <c r="C57" s="92">
        <v>2025</v>
      </c>
      <c r="D57" s="108" t="s">
        <v>873</v>
      </c>
      <c r="E57" s="115" t="s">
        <v>874</v>
      </c>
      <c r="F57" s="92" t="s">
        <v>963</v>
      </c>
      <c r="G57" s="109" t="s">
        <v>964</v>
      </c>
      <c r="H57" s="92" t="s">
        <v>928</v>
      </c>
      <c r="I57" s="92" t="s">
        <v>71</v>
      </c>
      <c r="J57" s="92" t="e" vm="15">
        <f>_xlfn.XLOOKUP(año25[[#This Row],[PELIGRO -Tipo]], Tabla12[Calsificación], Tabla12[Imagen])</f>
        <v>#VALUE!</v>
      </c>
      <c r="K57" s="92" t="s">
        <v>80</v>
      </c>
      <c r="L57" s="92" t="s">
        <v>128</v>
      </c>
      <c r="M57" s="112" t="s">
        <v>429</v>
      </c>
      <c r="N57" s="112" t="s">
        <v>261</v>
      </c>
      <c r="O57" s="112">
        <v>8</v>
      </c>
      <c r="P57" s="112">
        <v>18</v>
      </c>
      <c r="Q57" s="112">
        <v>2</v>
      </c>
      <c r="R57" s="112">
        <v>0.5</v>
      </c>
      <c r="S57" s="92" t="s">
        <v>878</v>
      </c>
      <c r="T57" s="116" t="s">
        <v>889</v>
      </c>
      <c r="U57" s="116" t="s">
        <v>894</v>
      </c>
      <c r="V57" s="113" t="s">
        <v>929</v>
      </c>
      <c r="W57" s="113" t="s">
        <v>52</v>
      </c>
      <c r="X57" s="113" t="s">
        <v>6</v>
      </c>
      <c r="Y57" s="114" t="s">
        <v>46</v>
      </c>
      <c r="Z57" s="92">
        <f>INDEX($AS$3:$AV$6,MATCH($W57,$AR$3:$AR$6,FALSE),MATCH($Y57,AS$7:$AV$7,FALSE))</f>
        <v>3</v>
      </c>
      <c r="AA57" s="108" t="s">
        <v>254</v>
      </c>
      <c r="AB57" s="92" t="s">
        <v>882</v>
      </c>
      <c r="AC57" s="92" t="s">
        <v>883</v>
      </c>
      <c r="AD57" s="113" t="s">
        <v>930</v>
      </c>
      <c r="AE57" s="113" t="s">
        <v>931</v>
      </c>
      <c r="AF57" s="121" t="s">
        <v>886</v>
      </c>
      <c r="AG5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57" s="109" t="s">
        <v>887</v>
      </c>
      <c r="AI57" s="113" t="s">
        <v>53</v>
      </c>
      <c r="AJ57" s="113" t="s">
        <v>6</v>
      </c>
      <c r="AK57" s="114" t="s">
        <v>46</v>
      </c>
      <c r="AL57" s="92">
        <f t="shared" si="0"/>
        <v>2</v>
      </c>
      <c r="AM5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57" s="109"/>
      <c r="AO57" s="115" t="str">
        <f t="shared" si="1"/>
        <v>SI</v>
      </c>
      <c r="AP5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57" s="92" t="e" vm="16">
        <f>_xlfn.XLOOKUP(año25[[#This Row],[VALORACION DEL RIESGO RESULTANTE CON CONTROLES (Riesgo residual) - INTERPRETACIÓN DEL RIESGO]], Nivel[Calsificación], Nivel[Imagen])</f>
        <v>#VALUE!</v>
      </c>
      <c r="BH57" s="49"/>
    </row>
    <row r="58" spans="1:61" ht="42.75" customHeight="1" x14ac:dyDescent="0.2">
      <c r="A58" s="10"/>
      <c r="B58" s="92">
        <v>49</v>
      </c>
      <c r="C58" s="92">
        <v>2025</v>
      </c>
      <c r="D58" s="108" t="s">
        <v>873</v>
      </c>
      <c r="E58" s="115" t="s">
        <v>874</v>
      </c>
      <c r="F58" s="92" t="s">
        <v>963</v>
      </c>
      <c r="G58" s="109" t="s">
        <v>932</v>
      </c>
      <c r="H58" s="92" t="s">
        <v>933</v>
      </c>
      <c r="I58" s="92" t="s">
        <v>71</v>
      </c>
      <c r="J58" s="92" t="e" vm="15">
        <f>_xlfn.XLOOKUP(año25[[#This Row],[PELIGRO -Tipo]], Tabla12[Calsificación], Tabla12[Imagen])</f>
        <v>#VALUE!</v>
      </c>
      <c r="K58" s="92" t="s">
        <v>96</v>
      </c>
      <c r="L58" s="92" t="s">
        <v>128</v>
      </c>
      <c r="M58" s="112" t="s">
        <v>429</v>
      </c>
      <c r="N58" s="112" t="s">
        <v>261</v>
      </c>
      <c r="O58" s="112">
        <v>8</v>
      </c>
      <c r="P58" s="112">
        <v>18</v>
      </c>
      <c r="Q58" s="112">
        <v>2</v>
      </c>
      <c r="R58" s="112">
        <v>4</v>
      </c>
      <c r="S58" s="92" t="s">
        <v>878</v>
      </c>
      <c r="T58" s="116" t="s">
        <v>889</v>
      </c>
      <c r="U58" s="92" t="s">
        <v>934</v>
      </c>
      <c r="V58" s="113" t="s">
        <v>935</v>
      </c>
      <c r="W58" s="113" t="s">
        <v>52</v>
      </c>
      <c r="X58" s="113" t="s">
        <v>6</v>
      </c>
      <c r="Y58" s="114" t="s">
        <v>201</v>
      </c>
      <c r="Z58" s="92">
        <f>INDEX($AS$3:$AV$6,MATCH($W58,$AR$3:$AR$6,FALSE),MATCH($Y58,AS$7:$AV$7,FALSE))</f>
        <v>6</v>
      </c>
      <c r="AA58" s="108" t="s">
        <v>254</v>
      </c>
      <c r="AB58" s="92" t="s">
        <v>882</v>
      </c>
      <c r="AC58" s="92" t="s">
        <v>883</v>
      </c>
      <c r="AD58" s="113" t="s">
        <v>936</v>
      </c>
      <c r="AE58" s="92" t="s">
        <v>931</v>
      </c>
      <c r="AF58" s="121" t="s">
        <v>886</v>
      </c>
      <c r="AG5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Verificar el aseguramiento de las estructuras (Anclajes, vientos) para evitar que sean arrasadas por la brisa.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58" s="109" t="s">
        <v>887</v>
      </c>
      <c r="AI58" s="113" t="s">
        <v>53</v>
      </c>
      <c r="AJ58" s="113" t="s">
        <v>6</v>
      </c>
      <c r="AK58" s="114" t="s">
        <v>46</v>
      </c>
      <c r="AL58" s="92">
        <f t="shared" si="0"/>
        <v>2</v>
      </c>
      <c r="AM5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58" s="109"/>
      <c r="AO58" s="115" t="str">
        <f t="shared" si="1"/>
        <v>SI</v>
      </c>
      <c r="AP58"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58" s="92" t="e" vm="16">
        <f>_xlfn.XLOOKUP(año25[[#This Row],[VALORACION DEL RIESGO RESULTANTE CON CONTROLES (Riesgo residual) - INTERPRETACIÓN DEL RIESGO]], Nivel[Calsificación], Nivel[Imagen])</f>
        <v>#VALUE!</v>
      </c>
      <c r="BH58" s="49"/>
    </row>
    <row r="59" spans="1:61" ht="97.95" customHeight="1" x14ac:dyDescent="0.2">
      <c r="A59" s="10"/>
      <c r="B59" s="92">
        <v>50</v>
      </c>
      <c r="C59" s="92">
        <v>2025</v>
      </c>
      <c r="D59" s="108" t="s">
        <v>873</v>
      </c>
      <c r="E59" s="115" t="s">
        <v>874</v>
      </c>
      <c r="F59" s="92" t="s">
        <v>963</v>
      </c>
      <c r="G59" s="109" t="s">
        <v>964</v>
      </c>
      <c r="H59" s="92" t="s">
        <v>937</v>
      </c>
      <c r="I59" s="92" t="s">
        <v>71</v>
      </c>
      <c r="J59" s="92" t="e" vm="15">
        <f>_xlfn.XLOOKUP(año25[[#This Row],[PELIGRO -Tipo]], Tabla12[Calsificación], Tabla12[Imagen])</f>
        <v>#VALUE!</v>
      </c>
      <c r="K59" s="92" t="s">
        <v>118</v>
      </c>
      <c r="L59" s="111" t="s">
        <v>128</v>
      </c>
      <c r="M59" s="112" t="s">
        <v>429</v>
      </c>
      <c r="N59" s="112" t="s">
        <v>261</v>
      </c>
      <c r="O59" s="112">
        <v>8</v>
      </c>
      <c r="P59" s="112">
        <v>18</v>
      </c>
      <c r="Q59" s="112">
        <v>2</v>
      </c>
      <c r="R59" s="112">
        <v>4</v>
      </c>
      <c r="S59" s="92" t="s">
        <v>878</v>
      </c>
      <c r="T59" s="116" t="s">
        <v>889</v>
      </c>
      <c r="U59" s="116" t="s">
        <v>894</v>
      </c>
      <c r="V59" s="113" t="s">
        <v>939</v>
      </c>
      <c r="W59" s="113" t="s">
        <v>53</v>
      </c>
      <c r="X59" s="113" t="s">
        <v>6</v>
      </c>
      <c r="Y59" s="114" t="s">
        <v>201</v>
      </c>
      <c r="Z59" s="92">
        <f>INDEX($AS$3:$AV$6,MATCH($W59,$AR$3:$AR$6,FALSE),MATCH($Y59,AS$7:$AV$7,FALSE))</f>
        <v>4</v>
      </c>
      <c r="AA59" s="108" t="s">
        <v>254</v>
      </c>
      <c r="AB59" s="92" t="s">
        <v>882</v>
      </c>
      <c r="AC59" s="92" t="s">
        <v>883</v>
      </c>
      <c r="AD59" s="113" t="s">
        <v>938</v>
      </c>
      <c r="AE59" s="113" t="s">
        <v>931</v>
      </c>
      <c r="AF59" s="121" t="s">
        <v>886</v>
      </c>
      <c r="AG5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Contenedores y carpas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59" s="109" t="s">
        <v>887</v>
      </c>
      <c r="AI59" s="113" t="s">
        <v>54</v>
      </c>
      <c r="AJ59" s="113" t="s">
        <v>6</v>
      </c>
      <c r="AK59" s="114" t="s">
        <v>201</v>
      </c>
      <c r="AL59" s="92">
        <f t="shared" si="0"/>
        <v>2</v>
      </c>
      <c r="AM5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59" s="109"/>
      <c r="AO59" s="115" t="str">
        <f t="shared" si="1"/>
        <v>SI</v>
      </c>
      <c r="AP5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59" s="92" t="e" vm="16">
        <f>_xlfn.XLOOKUP(año25[[#This Row],[VALORACION DEL RIESGO RESULTANTE CON CONTROLES (Riesgo residual) - INTERPRETACIÓN DEL RIESGO]], Nivel[Calsificación], Nivel[Imagen])</f>
        <v>#VALUE!</v>
      </c>
      <c r="BH59" s="49"/>
    </row>
    <row r="60" spans="1:61" ht="82.2" customHeight="1" x14ac:dyDescent="0.2">
      <c r="A60" s="10"/>
      <c r="B60" s="92">
        <v>51</v>
      </c>
      <c r="C60" s="92">
        <v>2025</v>
      </c>
      <c r="D60" s="108" t="s">
        <v>873</v>
      </c>
      <c r="E60" s="115" t="s">
        <v>874</v>
      </c>
      <c r="F60" s="92" t="s">
        <v>995</v>
      </c>
      <c r="G60" s="109" t="s">
        <v>876</v>
      </c>
      <c r="H60" s="92" t="s">
        <v>972</v>
      </c>
      <c r="I60" s="92" t="s">
        <v>65</v>
      </c>
      <c r="J60" s="92" t="e" vm="20">
        <f>_xlfn.XLOOKUP(año25[[#This Row],[PELIGRO -Tipo]], Tabla12[Calsificación], Tabla12[Imagen])</f>
        <v>#VALUE!</v>
      </c>
      <c r="K60" s="92" t="s">
        <v>82</v>
      </c>
      <c r="L60" s="92" t="s">
        <v>128</v>
      </c>
      <c r="M60" s="112" t="s">
        <v>249</v>
      </c>
      <c r="N60" s="112" t="s">
        <v>250</v>
      </c>
      <c r="O60" s="112">
        <v>8</v>
      </c>
      <c r="P60" s="112">
        <v>10</v>
      </c>
      <c r="Q60" s="112">
        <v>2</v>
      </c>
      <c r="R60" s="112">
        <v>8</v>
      </c>
      <c r="S60" s="92" t="s">
        <v>878</v>
      </c>
      <c r="T60" s="92" t="s">
        <v>973</v>
      </c>
      <c r="U60" s="116" t="s">
        <v>974</v>
      </c>
      <c r="V60" s="113" t="s">
        <v>967</v>
      </c>
      <c r="W60" s="113" t="s">
        <v>53</v>
      </c>
      <c r="X60" s="113" t="s">
        <v>6</v>
      </c>
      <c r="Y60" s="114" t="s">
        <v>201</v>
      </c>
      <c r="Z60" s="92">
        <f>INDEX($AS$3:$AV$6,MATCH($W60,$AR$3:$AR$6,FALSE),MATCH($Y60,AS$7:$AV$7,FALSE))</f>
        <v>4</v>
      </c>
      <c r="AA60" s="108" t="s">
        <v>254</v>
      </c>
      <c r="AB60" s="92" t="s">
        <v>882</v>
      </c>
      <c r="AC60" s="92" t="s">
        <v>883</v>
      </c>
      <c r="AD60" s="113" t="s">
        <v>892</v>
      </c>
      <c r="AE60" s="92" t="s">
        <v>975</v>
      </c>
      <c r="AF60" s="121" t="s">
        <v>886</v>
      </c>
      <c r="AG60"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H60" s="109" t="s">
        <v>887</v>
      </c>
      <c r="AI60" s="113" t="s">
        <v>53</v>
      </c>
      <c r="AJ60" s="113" t="s">
        <v>6</v>
      </c>
      <c r="AK60" s="114" t="s">
        <v>46</v>
      </c>
      <c r="AL60" s="92">
        <f t="shared" si="0"/>
        <v>2</v>
      </c>
      <c r="AM6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60" s="109"/>
      <c r="AO60" s="115" t="str">
        <f t="shared" si="1"/>
        <v>SI</v>
      </c>
      <c r="AP6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60" s="92" t="e" vm="16">
        <f>_xlfn.XLOOKUP(año25[[#This Row],[VALORACION DEL RIESGO RESULTANTE CON CONTROLES (Riesgo residual) - INTERPRETACIÓN DEL RIESGO]], Nivel[Calsificación], Nivel[Imagen])</f>
        <v>#VALUE!</v>
      </c>
      <c r="BH60" s="49"/>
    </row>
    <row r="61" spans="1:61" ht="84" customHeight="1" x14ac:dyDescent="0.2">
      <c r="A61" s="10"/>
      <c r="B61" s="92">
        <v>52</v>
      </c>
      <c r="C61" s="92">
        <v>2025</v>
      </c>
      <c r="D61" s="108" t="s">
        <v>873</v>
      </c>
      <c r="E61" s="115" t="s">
        <v>874</v>
      </c>
      <c r="F61" s="92" t="s">
        <v>995</v>
      </c>
      <c r="G61" s="109" t="s">
        <v>876</v>
      </c>
      <c r="H61" s="92" t="s">
        <v>285</v>
      </c>
      <c r="I61" s="92" t="s">
        <v>65</v>
      </c>
      <c r="J61" s="92" t="e" vm="20">
        <f>_xlfn.XLOOKUP(año25[[#This Row],[PELIGRO -Tipo]], Tabla12[Calsificación], Tabla12[Imagen])</f>
        <v>#VALUE!</v>
      </c>
      <c r="K61" s="92" t="s">
        <v>74</v>
      </c>
      <c r="L61" s="92" t="s">
        <v>129</v>
      </c>
      <c r="M61" s="112" t="s">
        <v>249</v>
      </c>
      <c r="N61" s="112" t="s">
        <v>250</v>
      </c>
      <c r="O61" s="112">
        <v>8</v>
      </c>
      <c r="P61" s="112">
        <v>10</v>
      </c>
      <c r="Q61" s="112">
        <v>2</v>
      </c>
      <c r="R61" s="112">
        <v>8</v>
      </c>
      <c r="S61" s="92" t="s">
        <v>878</v>
      </c>
      <c r="T61" s="116" t="s">
        <v>889</v>
      </c>
      <c r="U61" s="116" t="s">
        <v>894</v>
      </c>
      <c r="V61" s="113" t="s">
        <v>286</v>
      </c>
      <c r="W61" s="113" t="s">
        <v>53</v>
      </c>
      <c r="X61" s="113" t="s">
        <v>6</v>
      </c>
      <c r="Y61" s="114" t="s">
        <v>40</v>
      </c>
      <c r="Z61" s="92">
        <f>INDEX($AS$3:$AV$6,MATCH($W61,$AR$3:$AR$6,FALSE),MATCH($Y61,AS$7:$AV$7,FALSE))</f>
        <v>6</v>
      </c>
      <c r="AA61" s="108" t="s">
        <v>254</v>
      </c>
      <c r="AB61" s="92" t="s">
        <v>882</v>
      </c>
      <c r="AC61" s="92" t="s">
        <v>883</v>
      </c>
      <c r="AD61" s="113" t="s">
        <v>892</v>
      </c>
      <c r="AE61" s="92" t="s">
        <v>895</v>
      </c>
      <c r="AF61" s="121" t="s">
        <v>886</v>
      </c>
      <c r="AG61"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H61" s="109" t="s">
        <v>887</v>
      </c>
      <c r="AI61" s="113" t="s">
        <v>54</v>
      </c>
      <c r="AJ61" s="113" t="s">
        <v>6</v>
      </c>
      <c r="AK61" s="114" t="s">
        <v>40</v>
      </c>
      <c r="AL61" s="92">
        <f t="shared" si="0"/>
        <v>3</v>
      </c>
      <c r="AM6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61" s="109"/>
      <c r="AO61" s="115" t="str">
        <f t="shared" si="1"/>
        <v>SI</v>
      </c>
      <c r="AP6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61" s="92" t="e" vm="16">
        <f>_xlfn.XLOOKUP(año25[[#This Row],[VALORACION DEL RIESGO RESULTANTE CON CONTROLES (Riesgo residual) - INTERPRETACIÓN DEL RIESGO]], Nivel[Calsificación], Nivel[Imagen])</f>
        <v>#VALUE!</v>
      </c>
      <c r="AW61" s="32"/>
      <c r="AX61" s="32"/>
      <c r="AY61" s="32"/>
      <c r="AZ61" s="32"/>
      <c r="BA61" s="32"/>
      <c r="BB61" s="32"/>
      <c r="BC61" s="32"/>
      <c r="BD61" s="32"/>
      <c r="BE61" s="32"/>
      <c r="BH61" s="21"/>
      <c r="BI61" s="33"/>
    </row>
    <row r="62" spans="1:61" ht="78" customHeight="1" x14ac:dyDescent="0.2">
      <c r="A62" s="10"/>
      <c r="B62" s="92">
        <v>53</v>
      </c>
      <c r="C62" s="92">
        <v>2025</v>
      </c>
      <c r="D62" s="108" t="s">
        <v>873</v>
      </c>
      <c r="E62" s="115" t="s">
        <v>874</v>
      </c>
      <c r="F62" s="92" t="s">
        <v>995</v>
      </c>
      <c r="G62" s="109" t="s">
        <v>964</v>
      </c>
      <c r="H62" s="92" t="s">
        <v>888</v>
      </c>
      <c r="I62" s="92" t="s">
        <v>65</v>
      </c>
      <c r="J62" s="92" t="e" vm="20">
        <f>_xlfn.XLOOKUP(año25[[#This Row],[PELIGRO -Tipo]], Tabla12[Calsificación], Tabla12[Imagen])</f>
        <v>#VALUE!</v>
      </c>
      <c r="K62" s="92" t="s">
        <v>113</v>
      </c>
      <c r="L62" s="92" t="s">
        <v>128</v>
      </c>
      <c r="M62" s="112" t="s">
        <v>249</v>
      </c>
      <c r="N62" s="112" t="s">
        <v>250</v>
      </c>
      <c r="O62" s="112">
        <v>8</v>
      </c>
      <c r="P62" s="112">
        <v>10</v>
      </c>
      <c r="Q62" s="112">
        <v>2</v>
      </c>
      <c r="R62" s="112">
        <v>8</v>
      </c>
      <c r="S62" s="92" t="s">
        <v>878</v>
      </c>
      <c r="T62" s="116" t="s">
        <v>889</v>
      </c>
      <c r="U62" s="116" t="s">
        <v>890</v>
      </c>
      <c r="V62" s="113" t="s">
        <v>891</v>
      </c>
      <c r="W62" s="113" t="s">
        <v>52</v>
      </c>
      <c r="X62" s="113" t="s">
        <v>6</v>
      </c>
      <c r="Y62" s="114" t="s">
        <v>46</v>
      </c>
      <c r="Z62" s="92">
        <f>INDEX($AS$3:$AV$6,MATCH($W62,$AR$3:$AR$6,FALSE),MATCH($Y62,AS$7:$AV$7,FALSE))</f>
        <v>3</v>
      </c>
      <c r="AA62" s="108" t="s">
        <v>254</v>
      </c>
      <c r="AB62" s="92" t="s">
        <v>965</v>
      </c>
      <c r="AC62" s="92" t="s">
        <v>883</v>
      </c>
      <c r="AD62" s="113" t="s">
        <v>892</v>
      </c>
      <c r="AE62" s="92" t="s">
        <v>893</v>
      </c>
      <c r="AF62" s="121" t="s">
        <v>886</v>
      </c>
      <c r="AG6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riesgo:Reubicación de animales (abejas, avispas, Serpientes) en áreas alejadas a las áreas de trabajo. 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H62" s="109" t="s">
        <v>887</v>
      </c>
      <c r="AI62" s="113" t="s">
        <v>53</v>
      </c>
      <c r="AJ62" s="113" t="s">
        <v>6</v>
      </c>
      <c r="AK62" s="114" t="s">
        <v>46</v>
      </c>
      <c r="AL62" s="92">
        <f t="shared" si="0"/>
        <v>2</v>
      </c>
      <c r="AM6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62" s="109"/>
      <c r="AO62" s="115" t="str">
        <f t="shared" si="1"/>
        <v>SI</v>
      </c>
      <c r="AP6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62" s="92" t="e" vm="16">
        <f>_xlfn.XLOOKUP(año25[[#This Row],[VALORACION DEL RIESGO RESULTANTE CON CONTROLES (Riesgo residual) - INTERPRETACIÓN DEL RIESGO]], Nivel[Calsificación], Nivel[Imagen])</f>
        <v>#VALUE!</v>
      </c>
      <c r="BH62" s="49"/>
    </row>
    <row r="63" spans="1:61" ht="78" customHeight="1" x14ac:dyDescent="0.2">
      <c r="A63" s="10"/>
      <c r="B63" s="92">
        <v>54</v>
      </c>
      <c r="C63" s="92">
        <v>2025</v>
      </c>
      <c r="D63" s="108" t="s">
        <v>873</v>
      </c>
      <c r="E63" s="115" t="s">
        <v>874</v>
      </c>
      <c r="F63" s="92" t="s">
        <v>995</v>
      </c>
      <c r="G63" s="109" t="s">
        <v>964</v>
      </c>
      <c r="H63" s="92" t="s">
        <v>966</v>
      </c>
      <c r="I63" s="92" t="s">
        <v>65</v>
      </c>
      <c r="J63" s="92" t="e" vm="20">
        <f>_xlfn.XLOOKUP(año25[[#This Row],[PELIGRO -Tipo]], Tabla12[Calsificación], Tabla12[Imagen])</f>
        <v>#VALUE!</v>
      </c>
      <c r="K63" s="92" t="s">
        <v>90</v>
      </c>
      <c r="L63" s="92" t="s">
        <v>128</v>
      </c>
      <c r="M63" s="112" t="s">
        <v>249</v>
      </c>
      <c r="N63" s="112" t="s">
        <v>250</v>
      </c>
      <c r="O63" s="112">
        <v>8</v>
      </c>
      <c r="P63" s="112">
        <v>10</v>
      </c>
      <c r="Q63" s="112">
        <v>2</v>
      </c>
      <c r="R63" s="112">
        <v>8</v>
      </c>
      <c r="S63" s="92" t="s">
        <v>878</v>
      </c>
      <c r="T63" s="116" t="s">
        <v>889</v>
      </c>
      <c r="U63" s="116" t="s">
        <v>894</v>
      </c>
      <c r="V63" s="113" t="s">
        <v>967</v>
      </c>
      <c r="W63" s="113" t="s">
        <v>53</v>
      </c>
      <c r="X63" s="113" t="s">
        <v>6</v>
      </c>
      <c r="Y63" s="114" t="s">
        <v>201</v>
      </c>
      <c r="Z63" s="92">
        <f>INDEX($AS$3:$AV$6,MATCH($W63,$AR$3:$AR$6,FALSE),MATCH($Y63,AS$7:$AV$7,FALSE))</f>
        <v>4</v>
      </c>
      <c r="AA63" s="108" t="s">
        <v>254</v>
      </c>
      <c r="AB63" s="92" t="s">
        <v>882</v>
      </c>
      <c r="AC63" s="92" t="s">
        <v>883</v>
      </c>
      <c r="AD63" s="113" t="s">
        <v>892</v>
      </c>
      <c r="AE63" s="92" t="s">
        <v>968</v>
      </c>
      <c r="AF63" s="121" t="s">
        <v>886</v>
      </c>
      <c r="AG6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Gestión Seguridad Basada en el Comportamiento
* Procedimiento de trabajo seguro en topografía.
'Capacitación sobre riesgo biológico.
 Normas de transito seguro en la línea. 
Adecuación de la trocha. Controles de EPP; Ver matriz de EPP de Parex y/o Contratista</v>
      </c>
      <c r="AH63" s="109" t="s">
        <v>887</v>
      </c>
      <c r="AI63" s="113" t="s">
        <v>53</v>
      </c>
      <c r="AJ63" s="113" t="s">
        <v>6</v>
      </c>
      <c r="AK63" s="114" t="s">
        <v>46</v>
      </c>
      <c r="AL63" s="92">
        <f t="shared" si="0"/>
        <v>2</v>
      </c>
      <c r="AM6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63" s="109"/>
      <c r="AO63" s="115" t="str">
        <f t="shared" si="1"/>
        <v>SI</v>
      </c>
      <c r="AP6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63" s="92" t="e" vm="16">
        <f>_xlfn.XLOOKUP(año25[[#This Row],[VALORACION DEL RIESGO RESULTANTE CON CONTROLES (Riesgo residual) - INTERPRETACIÓN DEL RIESGO]], Nivel[Calsificación], Nivel[Imagen])</f>
        <v>#VALUE!</v>
      </c>
      <c r="BH63" s="49"/>
    </row>
    <row r="64" spans="1:61" ht="52.95" customHeight="1" x14ac:dyDescent="0.2">
      <c r="A64" s="10"/>
      <c r="B64" s="92">
        <v>55</v>
      </c>
      <c r="C64" s="92">
        <v>2025</v>
      </c>
      <c r="D64" s="108" t="s">
        <v>873</v>
      </c>
      <c r="E64" s="115" t="s">
        <v>874</v>
      </c>
      <c r="F64" s="92" t="s">
        <v>995</v>
      </c>
      <c r="G64" s="109" t="s">
        <v>964</v>
      </c>
      <c r="H64" s="92" t="s">
        <v>969</v>
      </c>
      <c r="I64" s="92" t="s">
        <v>65</v>
      </c>
      <c r="J64" s="92" t="e" vm="20">
        <f>_xlfn.XLOOKUP(año25[[#This Row],[PELIGRO -Tipo]], Tabla12[Calsificación], Tabla12[Imagen])</f>
        <v>#VALUE!</v>
      </c>
      <c r="K64" s="92" t="s">
        <v>120</v>
      </c>
      <c r="L64" s="92" t="s">
        <v>128</v>
      </c>
      <c r="M64" s="112" t="s">
        <v>249</v>
      </c>
      <c r="N64" s="112" t="s">
        <v>250</v>
      </c>
      <c r="O64" s="112">
        <v>8</v>
      </c>
      <c r="P64" s="112">
        <v>10</v>
      </c>
      <c r="Q64" s="112">
        <v>2</v>
      </c>
      <c r="R64" s="112">
        <v>8</v>
      </c>
      <c r="S64" s="92" t="s">
        <v>878</v>
      </c>
      <c r="T64" s="116" t="s">
        <v>889</v>
      </c>
      <c r="U64" s="116" t="s">
        <v>970</v>
      </c>
      <c r="V64" s="113" t="s">
        <v>967</v>
      </c>
      <c r="W64" s="113" t="s">
        <v>52</v>
      </c>
      <c r="X64" s="113" t="s">
        <v>6</v>
      </c>
      <c r="Y64" s="114" t="s">
        <v>46</v>
      </c>
      <c r="Z64" s="92">
        <f>INDEX($AS$3:$AV$6,MATCH($W64,$AR$3:$AR$6,FALSE),MATCH($Y64,AS$7:$AV$7,FALSE))</f>
        <v>3</v>
      </c>
      <c r="AA64" s="108" t="s">
        <v>254</v>
      </c>
      <c r="AB64" s="92" t="s">
        <v>882</v>
      </c>
      <c r="AC64" s="92" t="s">
        <v>883</v>
      </c>
      <c r="AD64" s="113" t="s">
        <v>892</v>
      </c>
      <c r="AE64" s="92" t="s">
        <v>971</v>
      </c>
      <c r="AF64" s="121" t="s">
        <v>886</v>
      </c>
      <c r="AG6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H64" s="109" t="s">
        <v>887</v>
      </c>
      <c r="AI64" s="113" t="s">
        <v>53</v>
      </c>
      <c r="AJ64" s="113" t="s">
        <v>6</v>
      </c>
      <c r="AK64" s="114" t="s">
        <v>46</v>
      </c>
      <c r="AL64" s="92">
        <f t="shared" si="0"/>
        <v>2</v>
      </c>
      <c r="AM6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64" s="109"/>
      <c r="AO64" s="115" t="str">
        <f t="shared" si="1"/>
        <v>SI</v>
      </c>
      <c r="AP6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64" s="92" t="e" vm="16">
        <f>_xlfn.XLOOKUP(año25[[#This Row],[VALORACION DEL RIESGO RESULTANTE CON CONTROLES (Riesgo residual) - INTERPRETACIÓN DEL RIESGO]], Nivel[Calsificación], Nivel[Imagen])</f>
        <v>#VALUE!</v>
      </c>
      <c r="BH64" s="49"/>
    </row>
    <row r="65" spans="1:60" ht="50.7" customHeight="1" x14ac:dyDescent="0.2">
      <c r="A65" s="10"/>
      <c r="B65" s="92">
        <v>56</v>
      </c>
      <c r="C65" s="92">
        <v>2025</v>
      </c>
      <c r="D65" s="108" t="s">
        <v>873</v>
      </c>
      <c r="E65" s="115" t="s">
        <v>874</v>
      </c>
      <c r="F65" s="92" t="s">
        <v>995</v>
      </c>
      <c r="G65" s="110" t="s">
        <v>876</v>
      </c>
      <c r="H65" s="92" t="s">
        <v>996</v>
      </c>
      <c r="I65" s="92" t="s">
        <v>69</v>
      </c>
      <c r="J65" s="92" t="e" vm="21">
        <f>_xlfn.XLOOKUP(año25[[#This Row],[PELIGRO -Tipo]], Tabla12[Calsificación], Tabla12[Imagen])</f>
        <v>#VALUE!</v>
      </c>
      <c r="K65" s="92" t="s">
        <v>78</v>
      </c>
      <c r="L65" s="92" t="s">
        <v>129</v>
      </c>
      <c r="M65" s="112" t="s">
        <v>249</v>
      </c>
      <c r="N65" s="112" t="s">
        <v>250</v>
      </c>
      <c r="O65" s="112">
        <v>8</v>
      </c>
      <c r="P65" s="112">
        <v>10</v>
      </c>
      <c r="Q65" s="112">
        <v>2</v>
      </c>
      <c r="R65" s="112">
        <v>8</v>
      </c>
      <c r="S65" s="92" t="s">
        <v>878</v>
      </c>
      <c r="T65" s="116" t="s">
        <v>889</v>
      </c>
      <c r="U65" s="92" t="s">
        <v>997</v>
      </c>
      <c r="V65" s="113" t="s">
        <v>917</v>
      </c>
      <c r="W65" s="113" t="s">
        <v>52</v>
      </c>
      <c r="X65" s="113" t="s">
        <v>6</v>
      </c>
      <c r="Y65" s="114" t="s">
        <v>201</v>
      </c>
      <c r="Z65" s="92">
        <f>INDEX($AS$3:$AV$6,MATCH($W65,$AR$3:$AR$6,FALSE),MATCH($Y65,AS$7:$AV$7,FALSE))</f>
        <v>6</v>
      </c>
      <c r="AA65" s="108" t="s">
        <v>254</v>
      </c>
      <c r="AB65" s="92" t="s">
        <v>882</v>
      </c>
      <c r="AC65" s="92" t="s">
        <v>883</v>
      </c>
      <c r="AD65" s="113" t="s">
        <v>892</v>
      </c>
      <c r="AE65" s="121" t="s">
        <v>918</v>
      </c>
      <c r="AF65" s="121" t="s">
        <v>919</v>
      </c>
      <c r="AG6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65" s="109" t="s">
        <v>887</v>
      </c>
      <c r="AI65" s="113" t="s">
        <v>53</v>
      </c>
      <c r="AJ65" s="113" t="s">
        <v>6</v>
      </c>
      <c r="AK65" s="114" t="s">
        <v>201</v>
      </c>
      <c r="AL65" s="92">
        <f t="shared" si="0"/>
        <v>4</v>
      </c>
      <c r="AM6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65" s="109"/>
      <c r="AO65" s="115" t="str">
        <f t="shared" si="1"/>
        <v>SI</v>
      </c>
      <c r="AP65"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65" s="92" t="e" vm="14">
        <f>_xlfn.XLOOKUP(año25[[#This Row],[VALORACION DEL RIESGO RESULTANTE CON CONTROLES (Riesgo residual) - INTERPRETACIÓN DEL RIESGO]], Nivel[Calsificación], Nivel[Imagen])</f>
        <v>#VALUE!</v>
      </c>
      <c r="BH65" s="49"/>
    </row>
    <row r="66" spans="1:60" ht="75" customHeight="1" x14ac:dyDescent="0.2">
      <c r="A66" s="10"/>
      <c r="B66" s="92">
        <v>57</v>
      </c>
      <c r="C66" s="92">
        <v>2025</v>
      </c>
      <c r="D66" s="108" t="s">
        <v>873</v>
      </c>
      <c r="E66" s="115" t="s">
        <v>874</v>
      </c>
      <c r="F66" s="92" t="s">
        <v>995</v>
      </c>
      <c r="G66" s="110" t="s">
        <v>876</v>
      </c>
      <c r="H66" s="111" t="s">
        <v>998</v>
      </c>
      <c r="I66" s="92" t="s">
        <v>69</v>
      </c>
      <c r="J66" s="92" t="e" vm="21">
        <f>_xlfn.XLOOKUP(año25[[#This Row],[PELIGRO -Tipo]], Tabla12[Calsificación], Tabla12[Imagen])</f>
        <v>#VALUE!</v>
      </c>
      <c r="K66" s="92" t="s">
        <v>94</v>
      </c>
      <c r="L66" s="92" t="s">
        <v>129</v>
      </c>
      <c r="M66" s="112" t="s">
        <v>249</v>
      </c>
      <c r="N66" s="112" t="s">
        <v>250</v>
      </c>
      <c r="O66" s="112">
        <v>8</v>
      </c>
      <c r="P66" s="112">
        <v>10</v>
      </c>
      <c r="Q66" s="112">
        <v>2</v>
      </c>
      <c r="R66" s="112">
        <v>8</v>
      </c>
      <c r="S66" s="92" t="s">
        <v>878</v>
      </c>
      <c r="T66" s="116" t="s">
        <v>889</v>
      </c>
      <c r="U66" s="92" t="s">
        <v>999</v>
      </c>
      <c r="V66" s="113" t="s">
        <v>917</v>
      </c>
      <c r="W66" s="113" t="s">
        <v>52</v>
      </c>
      <c r="X66" s="113" t="s">
        <v>6</v>
      </c>
      <c r="Y66" s="114" t="s">
        <v>201</v>
      </c>
      <c r="Z66" s="92">
        <f>INDEX($AS$3:$AV$6,MATCH($W66,$AR$3:$AR$6,FALSE),MATCH($Y66,AS$7:$AV$7,FALSE))</f>
        <v>6</v>
      </c>
      <c r="AA66" s="108" t="s">
        <v>254</v>
      </c>
      <c r="AB66" s="92" t="s">
        <v>882</v>
      </c>
      <c r="AC66" s="92" t="s">
        <v>883</v>
      </c>
      <c r="AD66" s="113" t="s">
        <v>892</v>
      </c>
      <c r="AE66" s="113" t="s">
        <v>918</v>
      </c>
      <c r="AF66" s="121" t="s">
        <v>919</v>
      </c>
      <c r="AG6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66" s="109" t="s">
        <v>887</v>
      </c>
      <c r="AI66" s="113" t="s">
        <v>53</v>
      </c>
      <c r="AJ66" s="113" t="s">
        <v>6</v>
      </c>
      <c r="AK66" s="114" t="s">
        <v>201</v>
      </c>
      <c r="AL66" s="92">
        <f t="shared" si="0"/>
        <v>4</v>
      </c>
      <c r="AM6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66" s="109"/>
      <c r="AO66" s="115" t="str">
        <f t="shared" si="1"/>
        <v>SI</v>
      </c>
      <c r="AP66"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66" s="92" t="e" vm="14">
        <f>_xlfn.XLOOKUP(año25[[#This Row],[VALORACION DEL RIESGO RESULTANTE CON CONTROLES (Riesgo residual) - INTERPRETACIÓN DEL RIESGO]], Nivel[Calsificación], Nivel[Imagen])</f>
        <v>#VALUE!</v>
      </c>
      <c r="BH66" s="49"/>
    </row>
    <row r="67" spans="1:60" ht="87" customHeight="1" x14ac:dyDescent="0.2">
      <c r="A67" s="10"/>
      <c r="B67" s="92">
        <v>58</v>
      </c>
      <c r="C67" s="92">
        <v>2025</v>
      </c>
      <c r="D67" s="108" t="s">
        <v>873</v>
      </c>
      <c r="E67" s="115" t="s">
        <v>874</v>
      </c>
      <c r="F67" s="92" t="s">
        <v>995</v>
      </c>
      <c r="G67" s="110" t="s">
        <v>876</v>
      </c>
      <c r="H67" s="92" t="s">
        <v>1000</v>
      </c>
      <c r="I67" s="92" t="s">
        <v>70</v>
      </c>
      <c r="J67" s="92" t="e" vm="13">
        <f>_xlfn.XLOOKUP(año25[[#This Row],[PELIGRO -Tipo]], Tabla12[Calsificación], Tabla12[Imagen])</f>
        <v>#VALUE!</v>
      </c>
      <c r="K67" s="92" t="s">
        <v>95</v>
      </c>
      <c r="L67" s="92" t="s">
        <v>128</v>
      </c>
      <c r="M67" s="112" t="s">
        <v>249</v>
      </c>
      <c r="N67" s="112" t="s">
        <v>250</v>
      </c>
      <c r="O67" s="112">
        <v>8</v>
      </c>
      <c r="P67" s="112">
        <v>10</v>
      </c>
      <c r="Q67" s="112">
        <v>2</v>
      </c>
      <c r="R67" s="112">
        <v>8</v>
      </c>
      <c r="S67" s="92" t="s">
        <v>878</v>
      </c>
      <c r="T67" s="116" t="s">
        <v>645</v>
      </c>
      <c r="U67" s="92" t="s">
        <v>646</v>
      </c>
      <c r="V67" s="113" t="s">
        <v>647</v>
      </c>
      <c r="W67" s="113" t="s">
        <v>53</v>
      </c>
      <c r="X67" s="113" t="s">
        <v>6</v>
      </c>
      <c r="Y67" s="114" t="s">
        <v>201</v>
      </c>
      <c r="Z67" s="92">
        <f>INDEX($AS$3:$AV$6,MATCH($W67,$AR$3:$AR$6,FALSE),MATCH($Y67,AS$7:$AV$7,FALSE))</f>
        <v>4</v>
      </c>
      <c r="AA67" s="108" t="s">
        <v>254</v>
      </c>
      <c r="AB67" s="92" t="s">
        <v>882</v>
      </c>
      <c r="AC67" s="92" t="s">
        <v>883</v>
      </c>
      <c r="AD67" s="113" t="s">
        <v>892</v>
      </c>
      <c r="AE67" s="113" t="s">
        <v>648</v>
      </c>
      <c r="AF67" s="121" t="s">
        <v>886</v>
      </c>
      <c r="AG6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H67" s="109" t="s">
        <v>887</v>
      </c>
      <c r="AI67" s="113" t="s">
        <v>53</v>
      </c>
      <c r="AJ67" s="113" t="s">
        <v>6</v>
      </c>
      <c r="AK67" s="114" t="s">
        <v>46</v>
      </c>
      <c r="AL67" s="92">
        <f t="shared" si="0"/>
        <v>2</v>
      </c>
      <c r="AM6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67" s="109"/>
      <c r="AO67" s="115" t="str">
        <f t="shared" si="1"/>
        <v>SI</v>
      </c>
      <c r="AP6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67" s="92" t="e" vm="16">
        <f>_xlfn.XLOOKUP(año25[[#This Row],[VALORACION DEL RIESGO RESULTANTE CON CONTROLES (Riesgo residual) - INTERPRETACIÓN DEL RIESGO]], Nivel[Calsificación], Nivel[Imagen])</f>
        <v>#VALUE!</v>
      </c>
      <c r="BH67" s="49"/>
    </row>
    <row r="68" spans="1:60" ht="103.5" customHeight="1" x14ac:dyDescent="0.2">
      <c r="A68" s="10"/>
      <c r="B68" s="92">
        <v>59</v>
      </c>
      <c r="C68" s="92">
        <v>2025</v>
      </c>
      <c r="D68" s="108" t="s">
        <v>873</v>
      </c>
      <c r="E68" s="115" t="s">
        <v>874</v>
      </c>
      <c r="F68" s="92" t="s">
        <v>995</v>
      </c>
      <c r="G68" s="110" t="s">
        <v>876</v>
      </c>
      <c r="H68" s="92" t="s">
        <v>901</v>
      </c>
      <c r="I68" s="92" t="s">
        <v>66</v>
      </c>
      <c r="J68" s="92" t="e" vm="19">
        <f>_xlfn.XLOOKUP(año25[[#This Row],[PELIGRO -Tipo]], Tabla12[Calsificación], Tabla12[Imagen])</f>
        <v>#VALUE!</v>
      </c>
      <c r="K68" s="92" t="s">
        <v>83</v>
      </c>
      <c r="L68" s="92" t="s">
        <v>129</v>
      </c>
      <c r="M68" s="112" t="s">
        <v>249</v>
      </c>
      <c r="N68" s="112" t="s">
        <v>250</v>
      </c>
      <c r="O68" s="112">
        <v>8</v>
      </c>
      <c r="P68" s="112">
        <v>10</v>
      </c>
      <c r="Q68" s="112">
        <v>2</v>
      </c>
      <c r="R68" s="112">
        <v>8</v>
      </c>
      <c r="S68" s="92" t="s">
        <v>878</v>
      </c>
      <c r="T68" s="116" t="s">
        <v>889</v>
      </c>
      <c r="U68" s="92" t="s">
        <v>902</v>
      </c>
      <c r="V68" s="113" t="s">
        <v>903</v>
      </c>
      <c r="W68" s="113" t="s">
        <v>53</v>
      </c>
      <c r="X68" s="113" t="s">
        <v>6</v>
      </c>
      <c r="Y68" s="114" t="s">
        <v>46</v>
      </c>
      <c r="Z68" s="92">
        <f>INDEX($AS$3:$AV$6,MATCH($W68,$AR$3:$AR$6,FALSE),MATCH($Y68,AS$7:$AV$7,FALSE))</f>
        <v>2</v>
      </c>
      <c r="AA68" s="108" t="s">
        <v>254</v>
      </c>
      <c r="AB68" s="92" t="s">
        <v>882</v>
      </c>
      <c r="AC68" s="92" t="s">
        <v>883</v>
      </c>
      <c r="AD68" s="113" t="s">
        <v>892</v>
      </c>
      <c r="AE68" s="113" t="s">
        <v>904</v>
      </c>
      <c r="AF68" s="121" t="s">
        <v>886</v>
      </c>
      <c r="AG6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H68" s="109" t="s">
        <v>887</v>
      </c>
      <c r="AI68" s="113" t="s">
        <v>54</v>
      </c>
      <c r="AJ68" s="113" t="s">
        <v>6</v>
      </c>
      <c r="AK68" s="114" t="s">
        <v>46</v>
      </c>
      <c r="AL68" s="92">
        <f t="shared" si="0"/>
        <v>1</v>
      </c>
      <c r="AM6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68" s="109"/>
      <c r="AO68" s="115" t="str">
        <f t="shared" si="1"/>
        <v>SI</v>
      </c>
      <c r="AP68"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68" s="92" t="e" vm="16">
        <f>_xlfn.XLOOKUP(año25[[#This Row],[VALORACION DEL RIESGO RESULTANTE CON CONTROLES (Riesgo residual) - INTERPRETACIÓN DEL RIESGO]], Nivel[Calsificación], Nivel[Imagen])</f>
        <v>#VALUE!</v>
      </c>
      <c r="BH68" s="49"/>
    </row>
    <row r="69" spans="1:60" ht="91.95" customHeight="1" x14ac:dyDescent="0.2">
      <c r="A69" s="10"/>
      <c r="B69" s="92">
        <v>60</v>
      </c>
      <c r="C69" s="92">
        <v>2025</v>
      </c>
      <c r="D69" s="108" t="s">
        <v>873</v>
      </c>
      <c r="E69" s="115" t="s">
        <v>874</v>
      </c>
      <c r="F69" s="92" t="s">
        <v>995</v>
      </c>
      <c r="G69" s="109" t="s">
        <v>876</v>
      </c>
      <c r="H69" s="92" t="s">
        <v>905</v>
      </c>
      <c r="I69" s="92" t="s">
        <v>66</v>
      </c>
      <c r="J69" s="92" t="e" vm="19">
        <f>_xlfn.XLOOKUP(año25[[#This Row],[PELIGRO -Tipo]], Tabla12[Calsificación], Tabla12[Imagen])</f>
        <v>#VALUE!</v>
      </c>
      <c r="K69" s="92" t="s">
        <v>99</v>
      </c>
      <c r="L69" s="92" t="s">
        <v>129</v>
      </c>
      <c r="M69" s="112" t="s">
        <v>429</v>
      </c>
      <c r="N69" s="112" t="s">
        <v>261</v>
      </c>
      <c r="O69" s="112">
        <v>8</v>
      </c>
      <c r="P69" s="112">
        <v>10</v>
      </c>
      <c r="Q69" s="112">
        <v>2</v>
      </c>
      <c r="R69" s="112">
        <v>8</v>
      </c>
      <c r="S69" s="92" t="s">
        <v>878</v>
      </c>
      <c r="T69" s="116" t="s">
        <v>889</v>
      </c>
      <c r="U69" s="92" t="s">
        <v>906</v>
      </c>
      <c r="V69" s="113" t="s">
        <v>907</v>
      </c>
      <c r="W69" s="113" t="s">
        <v>53</v>
      </c>
      <c r="X69" s="113" t="s">
        <v>6</v>
      </c>
      <c r="Y69" s="114" t="s">
        <v>46</v>
      </c>
      <c r="Z69" s="92">
        <f>INDEX($AS$3:$AV$6,MATCH($W69,$AR$3:$AR$6,FALSE),MATCH($Y69,AS$7:$AV$7,FALSE))</f>
        <v>2</v>
      </c>
      <c r="AA69" s="108" t="s">
        <v>254</v>
      </c>
      <c r="AB69" s="92" t="s">
        <v>882</v>
      </c>
      <c r="AC69" s="92" t="s">
        <v>883</v>
      </c>
      <c r="AD69" s="113" t="s">
        <v>892</v>
      </c>
      <c r="AE69" s="92" t="s">
        <v>908</v>
      </c>
      <c r="AF69" s="121" t="s">
        <v>886</v>
      </c>
      <c r="AG69"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H69" s="109" t="s">
        <v>887</v>
      </c>
      <c r="AI69" s="113" t="s">
        <v>54</v>
      </c>
      <c r="AJ69" s="113" t="s">
        <v>6</v>
      </c>
      <c r="AK69" s="114" t="s">
        <v>46</v>
      </c>
      <c r="AL69" s="92">
        <f t="shared" si="0"/>
        <v>1</v>
      </c>
      <c r="AM6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69" s="109"/>
      <c r="AO69" s="115" t="str">
        <f t="shared" si="1"/>
        <v>SI</v>
      </c>
      <c r="AP6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69" s="92" t="e" vm="16">
        <f>_xlfn.XLOOKUP(año25[[#This Row],[VALORACION DEL RIESGO RESULTANTE CON CONTROLES (Riesgo residual) - INTERPRETACIÓN DEL RIESGO]], Nivel[Calsificación], Nivel[Imagen])</f>
        <v>#VALUE!</v>
      </c>
      <c r="BH69" s="49"/>
    </row>
    <row r="70" spans="1:60" ht="60.45" customHeight="1" x14ac:dyDescent="0.2">
      <c r="A70" s="10"/>
      <c r="B70" s="92">
        <v>61</v>
      </c>
      <c r="C70" s="92">
        <v>2025</v>
      </c>
      <c r="D70" s="108" t="s">
        <v>873</v>
      </c>
      <c r="E70" s="115" t="s">
        <v>874</v>
      </c>
      <c r="F70" s="92" t="s">
        <v>995</v>
      </c>
      <c r="G70" s="110" t="s">
        <v>876</v>
      </c>
      <c r="H70" s="92" t="s">
        <v>990</v>
      </c>
      <c r="I70" s="92" t="s">
        <v>68</v>
      </c>
      <c r="J70" s="92" t="e" vm="17">
        <f>_xlfn.XLOOKUP(año25[[#This Row],[PELIGRO -Tipo]], Tabla12[Calsificación], Tabla12[Imagen])</f>
        <v>#VALUE!</v>
      </c>
      <c r="K70" s="92" t="s">
        <v>93</v>
      </c>
      <c r="L70" s="92" t="s">
        <v>129</v>
      </c>
      <c r="M70" s="112" t="s">
        <v>249</v>
      </c>
      <c r="N70" s="112" t="s">
        <v>250</v>
      </c>
      <c r="O70" s="112">
        <v>8</v>
      </c>
      <c r="P70" s="112">
        <v>10</v>
      </c>
      <c r="Q70" s="112">
        <v>2</v>
      </c>
      <c r="R70" s="112">
        <v>8</v>
      </c>
      <c r="S70" s="92" t="s">
        <v>878</v>
      </c>
      <c r="T70" s="116" t="s">
        <v>889</v>
      </c>
      <c r="U70" s="116" t="s">
        <v>894</v>
      </c>
      <c r="V70" s="113" t="s">
        <v>991</v>
      </c>
      <c r="W70" s="113" t="s">
        <v>53</v>
      </c>
      <c r="X70" s="113" t="s">
        <v>6</v>
      </c>
      <c r="Y70" s="114" t="s">
        <v>201</v>
      </c>
      <c r="Z70" s="92">
        <f>INDEX($AS$3:$AV$6,MATCH($W70,$AR$3:$AR$6,FALSE),MATCH($Y70,AS$7:$AV$7,FALSE))</f>
        <v>4</v>
      </c>
      <c r="AA70" s="108" t="s">
        <v>254</v>
      </c>
      <c r="AB70" s="92" t="s">
        <v>882</v>
      </c>
      <c r="AC70" s="92" t="s">
        <v>883</v>
      </c>
      <c r="AD70" s="113" t="s">
        <v>892</v>
      </c>
      <c r="AE70" s="121" t="s">
        <v>992</v>
      </c>
      <c r="AF70" s="121" t="s">
        <v>919</v>
      </c>
      <c r="AG70"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70" s="109" t="s">
        <v>887</v>
      </c>
      <c r="AI70" s="113" t="s">
        <v>53</v>
      </c>
      <c r="AJ70" s="113" t="s">
        <v>6</v>
      </c>
      <c r="AK70" s="114" t="s">
        <v>46</v>
      </c>
      <c r="AL70" s="92">
        <f t="shared" si="0"/>
        <v>2</v>
      </c>
      <c r="AM7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70" s="109"/>
      <c r="AO70" s="115" t="str">
        <f t="shared" si="1"/>
        <v>SI</v>
      </c>
      <c r="AP7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70" s="92" t="e" vm="16">
        <f>_xlfn.XLOOKUP(año25[[#This Row],[VALORACION DEL RIESGO RESULTANTE CON CONTROLES (Riesgo residual) - INTERPRETACIÓN DEL RIESGO]], Nivel[Calsificación], Nivel[Imagen])</f>
        <v>#VALUE!</v>
      </c>
      <c r="BH70" s="48"/>
    </row>
    <row r="71" spans="1:60" ht="54.6" customHeight="1" x14ac:dyDescent="0.2">
      <c r="A71" s="10"/>
      <c r="B71" s="92">
        <v>62</v>
      </c>
      <c r="C71" s="92">
        <v>2025</v>
      </c>
      <c r="D71" s="108" t="s">
        <v>873</v>
      </c>
      <c r="E71" s="115" t="s">
        <v>874</v>
      </c>
      <c r="F71" s="92" t="s">
        <v>995</v>
      </c>
      <c r="G71" s="110" t="s">
        <v>876</v>
      </c>
      <c r="H71" s="92" t="s">
        <v>1001</v>
      </c>
      <c r="I71" s="92" t="s">
        <v>68</v>
      </c>
      <c r="J71" s="92" t="e" vm="17">
        <f>_xlfn.XLOOKUP(año25[[#This Row],[PELIGRO -Tipo]], Tabla12[Calsificación], Tabla12[Imagen])</f>
        <v>#VALUE!</v>
      </c>
      <c r="K71" s="92" t="s">
        <v>116</v>
      </c>
      <c r="L71" s="108" t="s">
        <v>129</v>
      </c>
      <c r="M71" s="112" t="s">
        <v>249</v>
      </c>
      <c r="N71" s="112" t="s">
        <v>250</v>
      </c>
      <c r="O71" s="112">
        <v>8</v>
      </c>
      <c r="P71" s="112">
        <v>10</v>
      </c>
      <c r="Q71" s="112">
        <v>2</v>
      </c>
      <c r="R71" s="112">
        <v>8</v>
      </c>
      <c r="S71" s="92" t="s">
        <v>878</v>
      </c>
      <c r="T71" s="116" t="s">
        <v>889</v>
      </c>
      <c r="U71" s="116" t="s">
        <v>894</v>
      </c>
      <c r="V71" s="113" t="s">
        <v>991</v>
      </c>
      <c r="W71" s="113" t="s">
        <v>53</v>
      </c>
      <c r="X71" s="113" t="s">
        <v>6</v>
      </c>
      <c r="Y71" s="114" t="s">
        <v>201</v>
      </c>
      <c r="Z71" s="92">
        <f>INDEX($AS$3:$AV$6,MATCH($W71,$AR$3:$AR$6,FALSE),MATCH($Y71,AS$7:$AV$7,FALSE))</f>
        <v>4</v>
      </c>
      <c r="AA71" s="108" t="s">
        <v>254</v>
      </c>
      <c r="AB71" s="92" t="s">
        <v>882</v>
      </c>
      <c r="AC71" s="92" t="s">
        <v>883</v>
      </c>
      <c r="AD71" s="113" t="s">
        <v>892</v>
      </c>
      <c r="AE71" s="92" t="s">
        <v>992</v>
      </c>
      <c r="AF71" s="121" t="s">
        <v>919</v>
      </c>
      <c r="AG71"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71" s="109" t="s">
        <v>887</v>
      </c>
      <c r="AI71" s="113" t="s">
        <v>53</v>
      </c>
      <c r="AJ71" s="113" t="s">
        <v>6</v>
      </c>
      <c r="AK71" s="114" t="s">
        <v>46</v>
      </c>
      <c r="AL71" s="92">
        <f t="shared" si="0"/>
        <v>2</v>
      </c>
      <c r="AM7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71" s="109"/>
      <c r="AO71" s="115" t="str">
        <f t="shared" si="1"/>
        <v>SI</v>
      </c>
      <c r="AP7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71" s="92" t="e" vm="16">
        <f>_xlfn.XLOOKUP(año25[[#This Row],[VALORACION DEL RIESGO RESULTANTE CON CONTROLES (Riesgo residual) - INTERPRETACIÓN DEL RIESGO]], Nivel[Calsificación], Nivel[Imagen])</f>
        <v>#VALUE!</v>
      </c>
      <c r="BH71" s="49"/>
    </row>
    <row r="72" spans="1:60" ht="42.75" customHeight="1" x14ac:dyDescent="0.2">
      <c r="A72" s="10"/>
      <c r="B72" s="92">
        <v>63</v>
      </c>
      <c r="C72" s="92">
        <v>2025</v>
      </c>
      <c r="D72" s="108" t="s">
        <v>873</v>
      </c>
      <c r="E72" s="115" t="s">
        <v>874</v>
      </c>
      <c r="F72" s="92" t="s">
        <v>995</v>
      </c>
      <c r="G72" s="110" t="s">
        <v>876</v>
      </c>
      <c r="H72" s="92" t="s">
        <v>1002</v>
      </c>
      <c r="I72" s="92" t="s">
        <v>68</v>
      </c>
      <c r="J72" s="92" t="e" vm="17">
        <f>_xlfn.XLOOKUP(año25[[#This Row],[PELIGRO -Tipo]], Tabla12[Calsificación], Tabla12[Imagen])</f>
        <v>#VALUE!</v>
      </c>
      <c r="K72" s="92" t="s">
        <v>101</v>
      </c>
      <c r="L72" s="111" t="s">
        <v>129</v>
      </c>
      <c r="M72" s="112" t="s">
        <v>249</v>
      </c>
      <c r="N72" s="112" t="s">
        <v>250</v>
      </c>
      <c r="O72" s="112">
        <v>8</v>
      </c>
      <c r="P72" s="112">
        <v>10</v>
      </c>
      <c r="Q72" s="112">
        <v>2</v>
      </c>
      <c r="R72" s="112">
        <v>8</v>
      </c>
      <c r="S72" s="92" t="s">
        <v>878</v>
      </c>
      <c r="T72" s="116" t="s">
        <v>889</v>
      </c>
      <c r="U72" s="116" t="s">
        <v>894</v>
      </c>
      <c r="V72" s="113" t="s">
        <v>991</v>
      </c>
      <c r="W72" s="113" t="s">
        <v>53</v>
      </c>
      <c r="X72" s="113" t="s">
        <v>6</v>
      </c>
      <c r="Y72" s="114" t="s">
        <v>201</v>
      </c>
      <c r="Z72" s="92">
        <f>INDEX($AS$3:$AV$6,MATCH($W72,$AR$3:$AR$6,FALSE),MATCH($Y72,AS$7:$AV$7,FALSE))</f>
        <v>4</v>
      </c>
      <c r="AA72" s="108" t="s">
        <v>254</v>
      </c>
      <c r="AB72" s="92" t="s">
        <v>882</v>
      </c>
      <c r="AC72" s="92" t="s">
        <v>883</v>
      </c>
      <c r="AD72" s="113" t="s">
        <v>892</v>
      </c>
      <c r="AE72" s="92" t="s">
        <v>992</v>
      </c>
      <c r="AF72" s="121" t="s">
        <v>919</v>
      </c>
      <c r="AG7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72" s="109" t="s">
        <v>887</v>
      </c>
      <c r="AI72" s="113" t="s">
        <v>53</v>
      </c>
      <c r="AJ72" s="113" t="s">
        <v>6</v>
      </c>
      <c r="AK72" s="114" t="s">
        <v>46</v>
      </c>
      <c r="AL72" s="92">
        <f t="shared" si="0"/>
        <v>2</v>
      </c>
      <c r="AM7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72" s="109"/>
      <c r="AO72" s="115" t="str">
        <f t="shared" si="1"/>
        <v>SI</v>
      </c>
      <c r="AP7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72" s="92" t="e" vm="16">
        <f>_xlfn.XLOOKUP(año25[[#This Row],[VALORACION DEL RIESGO RESULTANTE CON CONTROLES (Riesgo residual) - INTERPRETACIÓN DEL RIESGO]], Nivel[Calsificación], Nivel[Imagen])</f>
        <v>#VALUE!</v>
      </c>
      <c r="BH72" s="48"/>
    </row>
    <row r="73" spans="1:60" ht="86.25" customHeight="1" x14ac:dyDescent="0.2">
      <c r="A73" s="10"/>
      <c r="B73" s="92">
        <v>64</v>
      </c>
      <c r="C73" s="92">
        <v>2025</v>
      </c>
      <c r="D73" s="108" t="s">
        <v>873</v>
      </c>
      <c r="E73" s="115" t="s">
        <v>874</v>
      </c>
      <c r="F73" s="92" t="s">
        <v>995</v>
      </c>
      <c r="G73" s="110" t="s">
        <v>876</v>
      </c>
      <c r="H73" s="92" t="s">
        <v>1003</v>
      </c>
      <c r="I73" s="92" t="s">
        <v>67</v>
      </c>
      <c r="J73" s="92" t="e" vm="18">
        <f>_xlfn.XLOOKUP(año25[[#This Row],[PELIGRO -Tipo]], Tabla12[Calsificación], Tabla12[Imagen])</f>
        <v>#VALUE!</v>
      </c>
      <c r="K73" s="92" t="s">
        <v>122</v>
      </c>
      <c r="L73" s="92" t="s">
        <v>130</v>
      </c>
      <c r="M73" s="112" t="s">
        <v>249</v>
      </c>
      <c r="N73" s="112" t="s">
        <v>250</v>
      </c>
      <c r="O73" s="112">
        <v>8</v>
      </c>
      <c r="P73" s="112">
        <v>10</v>
      </c>
      <c r="Q73" s="112">
        <v>2</v>
      </c>
      <c r="R73" s="112">
        <v>3</v>
      </c>
      <c r="S73" s="92" t="s">
        <v>878</v>
      </c>
      <c r="T73" s="116" t="s">
        <v>889</v>
      </c>
      <c r="U73" s="116" t="s">
        <v>894</v>
      </c>
      <c r="V73" s="113" t="s">
        <v>913</v>
      </c>
      <c r="W73" s="113" t="s">
        <v>53</v>
      </c>
      <c r="X73" s="113" t="s">
        <v>6</v>
      </c>
      <c r="Y73" s="114" t="s">
        <v>201</v>
      </c>
      <c r="Z73" s="92">
        <f>INDEX($AS$3:$AV$6,MATCH($W73,$AR$3:$AR$6,FALSE),MATCH($Y73,AS$7:$AV$7,FALSE))</f>
        <v>4</v>
      </c>
      <c r="AA73" s="108" t="s">
        <v>254</v>
      </c>
      <c r="AB73" s="92" t="s">
        <v>882</v>
      </c>
      <c r="AC73" s="92" t="s">
        <v>883</v>
      </c>
      <c r="AD73" s="113" t="s">
        <v>892</v>
      </c>
      <c r="AE73" s="113" t="s">
        <v>914</v>
      </c>
      <c r="AF73" s="121" t="s">
        <v>886</v>
      </c>
      <c r="AG7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H73" s="109" t="s">
        <v>887</v>
      </c>
      <c r="AI73" s="113" t="s">
        <v>53</v>
      </c>
      <c r="AJ73" s="113" t="s">
        <v>6</v>
      </c>
      <c r="AK73" s="114" t="s">
        <v>46</v>
      </c>
      <c r="AL73" s="92">
        <f t="shared" si="0"/>
        <v>2</v>
      </c>
      <c r="AM7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73" s="109"/>
      <c r="AO73" s="115" t="str">
        <f t="shared" si="1"/>
        <v>SI</v>
      </c>
      <c r="AP7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AT/EL</v>
      </c>
      <c r="AQ73" s="92" t="e" vm="16">
        <f>_xlfn.XLOOKUP(año25[[#This Row],[VALORACION DEL RIESGO RESULTANTE CON CONTROLES (Riesgo residual) - INTERPRETACIÓN DEL RIESGO]], Nivel[Calsificación], Nivel[Imagen])</f>
        <v>#VALUE!</v>
      </c>
      <c r="BH73" s="49"/>
    </row>
    <row r="74" spans="1:60" ht="42.75" customHeight="1" x14ac:dyDescent="0.2">
      <c r="A74" s="10"/>
      <c r="B74" s="92">
        <v>65</v>
      </c>
      <c r="C74" s="92">
        <v>2025</v>
      </c>
      <c r="D74" s="108" t="s">
        <v>873</v>
      </c>
      <c r="E74" s="115" t="s">
        <v>874</v>
      </c>
      <c r="F74" s="92" t="s">
        <v>995</v>
      </c>
      <c r="G74" s="110" t="s">
        <v>876</v>
      </c>
      <c r="H74" s="92" t="s">
        <v>928</v>
      </c>
      <c r="I74" s="92" t="s">
        <v>71</v>
      </c>
      <c r="J74" s="92" t="e" vm="15">
        <f>_xlfn.XLOOKUP(año25[[#This Row],[PELIGRO -Tipo]], Tabla12[Calsificación], Tabla12[Imagen])</f>
        <v>#VALUE!</v>
      </c>
      <c r="K74" s="92" t="s">
        <v>80</v>
      </c>
      <c r="L74" s="92" t="s">
        <v>128</v>
      </c>
      <c r="M74" s="112" t="s">
        <v>429</v>
      </c>
      <c r="N74" s="112" t="s">
        <v>261</v>
      </c>
      <c r="O74" s="112">
        <v>8</v>
      </c>
      <c r="P74" s="112">
        <v>10</v>
      </c>
      <c r="Q74" s="112">
        <v>2</v>
      </c>
      <c r="R74" s="112">
        <v>0.5</v>
      </c>
      <c r="S74" s="92" t="s">
        <v>878</v>
      </c>
      <c r="T74" s="116" t="s">
        <v>889</v>
      </c>
      <c r="U74" s="116" t="s">
        <v>894</v>
      </c>
      <c r="V74" s="113" t="s">
        <v>929</v>
      </c>
      <c r="W74" s="113" t="s">
        <v>52</v>
      </c>
      <c r="X74" s="113" t="s">
        <v>6</v>
      </c>
      <c r="Y74" s="114" t="s">
        <v>46</v>
      </c>
      <c r="Z74" s="92">
        <f>INDEX($AS$3:$AV$6,MATCH($W74,$AR$3:$AR$6,FALSE),MATCH($Y74,AS$7:$AV$7,FALSE))</f>
        <v>3</v>
      </c>
      <c r="AA74" s="108" t="s">
        <v>254</v>
      </c>
      <c r="AB74" s="92" t="s">
        <v>882</v>
      </c>
      <c r="AC74" s="92" t="s">
        <v>883</v>
      </c>
      <c r="AD74" s="113" t="s">
        <v>930</v>
      </c>
      <c r="AE74" s="113" t="s">
        <v>931</v>
      </c>
      <c r="AF74" s="121" t="s">
        <v>886</v>
      </c>
      <c r="AG7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74" s="109" t="s">
        <v>887</v>
      </c>
      <c r="AI74" s="113" t="s">
        <v>53</v>
      </c>
      <c r="AJ74" s="113" t="s">
        <v>6</v>
      </c>
      <c r="AK74" s="114" t="s">
        <v>46</v>
      </c>
      <c r="AL74" s="92">
        <f t="shared" ref="AL74:AL130" si="2">INDEX($AS$3:$AV$6,MATCH($AI74,$AR$3:$AR$6,FALSE),MATCH($AK74,$AS$7:$AV$7,FALSE))</f>
        <v>2</v>
      </c>
      <c r="AM7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74" s="109"/>
      <c r="AO74" s="115" t="str">
        <f t="shared" si="1"/>
        <v>SI</v>
      </c>
      <c r="AP7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74" s="92" t="e" vm="16">
        <f>_xlfn.XLOOKUP(año25[[#This Row],[VALORACION DEL RIESGO RESULTANTE CON CONTROLES (Riesgo residual) - INTERPRETACIÓN DEL RIESGO]], Nivel[Calsificación], Nivel[Imagen])</f>
        <v>#VALUE!</v>
      </c>
      <c r="BH74" s="48"/>
    </row>
    <row r="75" spans="1:60" ht="94.95" customHeight="1" x14ac:dyDescent="0.2">
      <c r="A75" s="10"/>
      <c r="B75" s="92">
        <v>66</v>
      </c>
      <c r="C75" s="92">
        <v>2025</v>
      </c>
      <c r="D75" s="108" t="s">
        <v>873</v>
      </c>
      <c r="E75" s="115" t="s">
        <v>1004</v>
      </c>
      <c r="F75" s="92" t="s">
        <v>1005</v>
      </c>
      <c r="G75" s="110" t="s">
        <v>876</v>
      </c>
      <c r="H75" s="92" t="s">
        <v>972</v>
      </c>
      <c r="I75" s="92" t="s">
        <v>65</v>
      </c>
      <c r="J75" s="92" t="e" vm="20">
        <f>_xlfn.XLOOKUP(año25[[#This Row],[PELIGRO -Tipo]], Tabla12[Calsificación], Tabla12[Imagen])</f>
        <v>#VALUE!</v>
      </c>
      <c r="K75" s="92" t="s">
        <v>82</v>
      </c>
      <c r="L75" s="92" t="s">
        <v>128</v>
      </c>
      <c r="M75" s="112" t="s">
        <v>249</v>
      </c>
      <c r="N75" s="112" t="s">
        <v>250</v>
      </c>
      <c r="O75" s="112">
        <v>8</v>
      </c>
      <c r="P75" s="112">
        <v>10</v>
      </c>
      <c r="Q75" s="112">
        <v>2</v>
      </c>
      <c r="R75" s="112">
        <v>8</v>
      </c>
      <c r="S75" s="92" t="s">
        <v>878</v>
      </c>
      <c r="T75" s="92" t="s">
        <v>973</v>
      </c>
      <c r="U75" s="92" t="s">
        <v>974</v>
      </c>
      <c r="V75" s="113" t="s">
        <v>967</v>
      </c>
      <c r="W75" s="113" t="s">
        <v>53</v>
      </c>
      <c r="X75" s="113" t="s">
        <v>6</v>
      </c>
      <c r="Y75" s="114" t="s">
        <v>201</v>
      </c>
      <c r="Z75" s="92">
        <f>INDEX($AS$3:$AV$6,MATCH($W75,$AR$3:$AR$6,FALSE),MATCH($Y75,AS$7:$AV$7,FALSE))</f>
        <v>4</v>
      </c>
      <c r="AA75" s="108" t="s">
        <v>254</v>
      </c>
      <c r="AB75" s="92" t="s">
        <v>882</v>
      </c>
      <c r="AC75" s="92" t="s">
        <v>883</v>
      </c>
      <c r="AD75" s="113" t="s">
        <v>892</v>
      </c>
      <c r="AE75" s="92" t="s">
        <v>975</v>
      </c>
      <c r="AF75" s="121" t="s">
        <v>886</v>
      </c>
      <c r="AG7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H75" s="109" t="s">
        <v>887</v>
      </c>
      <c r="AI75" s="113" t="s">
        <v>53</v>
      </c>
      <c r="AJ75" s="113" t="s">
        <v>6</v>
      </c>
      <c r="AK75" s="114" t="s">
        <v>46</v>
      </c>
      <c r="AL75" s="92">
        <f t="shared" si="2"/>
        <v>2</v>
      </c>
      <c r="AM7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75" s="109"/>
      <c r="AO75" s="115" t="str">
        <f t="shared" ref="AO75:AO130" si="3">IF(AL75&lt;=4,"SI",IF(AL75&gt;=5,"NO"))</f>
        <v>SI</v>
      </c>
      <c r="AP7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75" s="92" t="e" vm="16">
        <f>_xlfn.XLOOKUP(año25[[#This Row],[VALORACION DEL RIESGO RESULTANTE CON CONTROLES (Riesgo residual) - INTERPRETACIÓN DEL RIESGO]], Nivel[Calsificación], Nivel[Imagen])</f>
        <v>#VALUE!</v>
      </c>
      <c r="BH75" s="49"/>
    </row>
    <row r="76" spans="1:60" ht="66.75" customHeight="1" x14ac:dyDescent="0.2">
      <c r="A76" s="10"/>
      <c r="B76" s="92">
        <v>67</v>
      </c>
      <c r="C76" s="92">
        <v>2025</v>
      </c>
      <c r="D76" s="108" t="s">
        <v>873</v>
      </c>
      <c r="E76" s="115" t="s">
        <v>1004</v>
      </c>
      <c r="F76" s="92" t="s">
        <v>1005</v>
      </c>
      <c r="G76" s="110" t="s">
        <v>876</v>
      </c>
      <c r="H76" s="111" t="s">
        <v>285</v>
      </c>
      <c r="I76" s="92" t="s">
        <v>65</v>
      </c>
      <c r="J76" s="92" t="e" vm="20">
        <f>_xlfn.XLOOKUP(año25[[#This Row],[PELIGRO -Tipo]], Tabla12[Calsificación], Tabla12[Imagen])</f>
        <v>#VALUE!</v>
      </c>
      <c r="K76" s="92" t="s">
        <v>74</v>
      </c>
      <c r="L76" s="92" t="s">
        <v>129</v>
      </c>
      <c r="M76" s="112" t="s">
        <v>249</v>
      </c>
      <c r="N76" s="112" t="s">
        <v>250</v>
      </c>
      <c r="O76" s="112">
        <v>8</v>
      </c>
      <c r="P76" s="112">
        <v>10</v>
      </c>
      <c r="Q76" s="112">
        <v>2</v>
      </c>
      <c r="R76" s="112">
        <v>8</v>
      </c>
      <c r="S76" s="92" t="s">
        <v>878</v>
      </c>
      <c r="T76" s="116" t="s">
        <v>889</v>
      </c>
      <c r="U76" s="116" t="s">
        <v>894</v>
      </c>
      <c r="V76" s="113" t="s">
        <v>286</v>
      </c>
      <c r="W76" s="113" t="s">
        <v>53</v>
      </c>
      <c r="X76" s="113" t="s">
        <v>6</v>
      </c>
      <c r="Y76" s="114" t="s">
        <v>40</v>
      </c>
      <c r="Z76" s="92">
        <f>INDEX($AS$3:$AV$6,MATCH($W76,$AR$3:$AR$6,FALSE),MATCH($Y76,AS$7:$AV$7,FALSE))</f>
        <v>6</v>
      </c>
      <c r="AA76" s="108" t="s">
        <v>254</v>
      </c>
      <c r="AB76" s="92" t="s">
        <v>882</v>
      </c>
      <c r="AC76" s="92" t="s">
        <v>883</v>
      </c>
      <c r="AD76" s="113" t="s">
        <v>892</v>
      </c>
      <c r="AE76" s="113" t="s">
        <v>895</v>
      </c>
      <c r="AF76" s="121" t="s">
        <v>886</v>
      </c>
      <c r="AG7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H76" s="109" t="s">
        <v>887</v>
      </c>
      <c r="AI76" s="113" t="s">
        <v>54</v>
      </c>
      <c r="AJ76" s="113" t="s">
        <v>6</v>
      </c>
      <c r="AK76" s="114" t="s">
        <v>40</v>
      </c>
      <c r="AL76" s="92">
        <f t="shared" si="2"/>
        <v>3</v>
      </c>
      <c r="AM7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76" s="109"/>
      <c r="AO76" s="115" t="str">
        <f t="shared" si="3"/>
        <v>SI</v>
      </c>
      <c r="AP76"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76" s="92" t="e" vm="16">
        <f>_xlfn.XLOOKUP(año25[[#This Row],[VALORACION DEL RIESGO RESULTANTE CON CONTROLES (Riesgo residual) - INTERPRETACIÓN DEL RIESGO]], Nivel[Calsificación], Nivel[Imagen])</f>
        <v>#VALUE!</v>
      </c>
      <c r="BH76" s="49"/>
    </row>
    <row r="77" spans="1:60" ht="63.75" customHeight="1" x14ac:dyDescent="0.2">
      <c r="A77" s="10"/>
      <c r="B77" s="92">
        <v>68</v>
      </c>
      <c r="C77" s="92">
        <v>2025</v>
      </c>
      <c r="D77" s="108" t="s">
        <v>873</v>
      </c>
      <c r="E77" s="115" t="s">
        <v>1004</v>
      </c>
      <c r="F77" s="92" t="s">
        <v>1005</v>
      </c>
      <c r="G77" s="110" t="s">
        <v>876</v>
      </c>
      <c r="H77" s="92" t="s">
        <v>1006</v>
      </c>
      <c r="I77" s="92" t="s">
        <v>69</v>
      </c>
      <c r="J77" s="92" t="e" vm="21">
        <f>_xlfn.XLOOKUP(año25[[#This Row],[PELIGRO -Tipo]], Tabla12[Calsificación], Tabla12[Imagen])</f>
        <v>#VALUE!</v>
      </c>
      <c r="K77" s="92" t="s">
        <v>78</v>
      </c>
      <c r="L77" s="92" t="s">
        <v>129</v>
      </c>
      <c r="M77" s="112" t="s">
        <v>249</v>
      </c>
      <c r="N77" s="112" t="s">
        <v>250</v>
      </c>
      <c r="O77" s="112">
        <v>8</v>
      </c>
      <c r="P77" s="112">
        <v>10</v>
      </c>
      <c r="Q77" s="112">
        <v>2</v>
      </c>
      <c r="R77" s="112">
        <v>8</v>
      </c>
      <c r="S77" s="92" t="s">
        <v>878</v>
      </c>
      <c r="T77" s="116" t="s">
        <v>889</v>
      </c>
      <c r="U77" s="116" t="s">
        <v>997</v>
      </c>
      <c r="V77" s="113" t="s">
        <v>917</v>
      </c>
      <c r="W77" s="113" t="s">
        <v>52</v>
      </c>
      <c r="X77" s="113" t="s">
        <v>6</v>
      </c>
      <c r="Y77" s="114" t="s">
        <v>201</v>
      </c>
      <c r="Z77" s="92">
        <f>INDEX($AS$3:$AV$6,MATCH($W77,$AR$3:$AR$6,FALSE),MATCH($Y77,AS$7:$AV$7,FALSE))</f>
        <v>6</v>
      </c>
      <c r="AA77" s="108" t="s">
        <v>254</v>
      </c>
      <c r="AB77" s="92" t="s">
        <v>882</v>
      </c>
      <c r="AC77" s="92" t="s">
        <v>883</v>
      </c>
      <c r="AD77" s="113" t="s">
        <v>892</v>
      </c>
      <c r="AE77" s="113" t="s">
        <v>918</v>
      </c>
      <c r="AF77" s="121" t="s">
        <v>919</v>
      </c>
      <c r="AG7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77" s="109" t="s">
        <v>887</v>
      </c>
      <c r="AI77" s="113" t="s">
        <v>53</v>
      </c>
      <c r="AJ77" s="113" t="s">
        <v>6</v>
      </c>
      <c r="AK77" s="114" t="s">
        <v>201</v>
      </c>
      <c r="AL77" s="92">
        <f t="shared" si="2"/>
        <v>4</v>
      </c>
      <c r="AM7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77" s="109"/>
      <c r="AO77" s="115" t="str">
        <f t="shared" si="3"/>
        <v>SI</v>
      </c>
      <c r="AP77"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77" s="92" t="e" vm="14">
        <f>_xlfn.XLOOKUP(año25[[#This Row],[VALORACION DEL RIESGO RESULTANTE CON CONTROLES (Riesgo residual) - INTERPRETACIÓN DEL RIESGO]], Nivel[Calsificación], Nivel[Imagen])</f>
        <v>#VALUE!</v>
      </c>
      <c r="BH77" s="49"/>
    </row>
    <row r="78" spans="1:60" ht="106.95" customHeight="1" x14ac:dyDescent="0.2">
      <c r="A78" s="10"/>
      <c r="B78" s="92">
        <v>69</v>
      </c>
      <c r="C78" s="92">
        <v>2025</v>
      </c>
      <c r="D78" s="108" t="s">
        <v>873</v>
      </c>
      <c r="E78" s="115" t="s">
        <v>1004</v>
      </c>
      <c r="F78" s="92" t="s">
        <v>1005</v>
      </c>
      <c r="G78" s="110" t="s">
        <v>876</v>
      </c>
      <c r="H78" s="92" t="s">
        <v>998</v>
      </c>
      <c r="I78" s="92" t="s">
        <v>69</v>
      </c>
      <c r="J78" s="92" t="e" vm="21">
        <f>_xlfn.XLOOKUP(año25[[#This Row],[PELIGRO -Tipo]], Tabla12[Calsificación], Tabla12[Imagen])</f>
        <v>#VALUE!</v>
      </c>
      <c r="K78" s="92" t="s">
        <v>94</v>
      </c>
      <c r="L78" s="92" t="s">
        <v>129</v>
      </c>
      <c r="M78" s="112" t="s">
        <v>249</v>
      </c>
      <c r="N78" s="112" t="s">
        <v>250</v>
      </c>
      <c r="O78" s="112">
        <v>8</v>
      </c>
      <c r="P78" s="112">
        <v>10</v>
      </c>
      <c r="Q78" s="112">
        <v>2</v>
      </c>
      <c r="R78" s="112">
        <v>8</v>
      </c>
      <c r="S78" s="92" t="s">
        <v>878</v>
      </c>
      <c r="T78" s="116" t="s">
        <v>889</v>
      </c>
      <c r="U78" s="116" t="s">
        <v>999</v>
      </c>
      <c r="V78" s="113" t="s">
        <v>917</v>
      </c>
      <c r="W78" s="113" t="s">
        <v>52</v>
      </c>
      <c r="X78" s="113" t="s">
        <v>6</v>
      </c>
      <c r="Y78" s="114" t="s">
        <v>201</v>
      </c>
      <c r="Z78" s="92">
        <f>INDEX($AS$3:$AV$6,MATCH($W78,$AR$3:$AR$6,FALSE),MATCH($Y78,AS$7:$AV$7,FALSE))</f>
        <v>6</v>
      </c>
      <c r="AA78" s="108" t="s">
        <v>254</v>
      </c>
      <c r="AB78" s="92" t="s">
        <v>882</v>
      </c>
      <c r="AC78" s="92" t="s">
        <v>883</v>
      </c>
      <c r="AD78" s="113" t="s">
        <v>892</v>
      </c>
      <c r="AE78" s="92" t="s">
        <v>918</v>
      </c>
      <c r="AF78" s="121" t="s">
        <v>919</v>
      </c>
      <c r="AG7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78" s="109" t="s">
        <v>887</v>
      </c>
      <c r="AI78" s="113" t="s">
        <v>53</v>
      </c>
      <c r="AJ78" s="113" t="s">
        <v>6</v>
      </c>
      <c r="AK78" s="114" t="s">
        <v>201</v>
      </c>
      <c r="AL78" s="92">
        <f t="shared" si="2"/>
        <v>4</v>
      </c>
      <c r="AM7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78" s="109"/>
      <c r="AO78" s="115" t="str">
        <f t="shared" si="3"/>
        <v>SI</v>
      </c>
      <c r="AP78"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78" s="92" t="e" vm="14">
        <f>_xlfn.XLOOKUP(año25[[#This Row],[VALORACION DEL RIESGO RESULTANTE CON CONTROLES (Riesgo residual) - INTERPRETACIÓN DEL RIESGO]], Nivel[Calsificación], Nivel[Imagen])</f>
        <v>#VALUE!</v>
      </c>
      <c r="BH78" s="49"/>
    </row>
    <row r="79" spans="1:60" ht="42.75" customHeight="1" x14ac:dyDescent="0.2">
      <c r="A79" s="10"/>
      <c r="B79" s="92">
        <v>70</v>
      </c>
      <c r="C79" s="92">
        <v>2025</v>
      </c>
      <c r="D79" s="108" t="s">
        <v>873</v>
      </c>
      <c r="E79" s="115" t="s">
        <v>1004</v>
      </c>
      <c r="F79" s="92" t="s">
        <v>1005</v>
      </c>
      <c r="G79" s="110" t="s">
        <v>876</v>
      </c>
      <c r="H79" s="92" t="s">
        <v>845</v>
      </c>
      <c r="I79" s="92" t="s">
        <v>70</v>
      </c>
      <c r="J79" s="92" t="e" vm="13">
        <f>_xlfn.XLOOKUP(año25[[#This Row],[PELIGRO -Tipo]], Tabla12[Calsificación], Tabla12[Imagen])</f>
        <v>#VALUE!</v>
      </c>
      <c r="K79" s="92" t="s">
        <v>95</v>
      </c>
      <c r="L79" s="92" t="s">
        <v>128</v>
      </c>
      <c r="M79" s="112" t="s">
        <v>249</v>
      </c>
      <c r="N79" s="112" t="s">
        <v>250</v>
      </c>
      <c r="O79" s="112">
        <v>8</v>
      </c>
      <c r="P79" s="112">
        <v>10</v>
      </c>
      <c r="Q79" s="112">
        <v>2</v>
      </c>
      <c r="R79" s="112">
        <v>8</v>
      </c>
      <c r="S79" s="92" t="s">
        <v>878</v>
      </c>
      <c r="T79" s="92" t="s">
        <v>645</v>
      </c>
      <c r="U79" s="92" t="s">
        <v>646</v>
      </c>
      <c r="V79" s="92" t="s">
        <v>647</v>
      </c>
      <c r="W79" s="113" t="s">
        <v>53</v>
      </c>
      <c r="X79" s="113" t="s">
        <v>6</v>
      </c>
      <c r="Y79" s="114" t="s">
        <v>201</v>
      </c>
      <c r="Z79" s="92">
        <f>INDEX($AS$3:$AV$6,MATCH($W79,$AR$3:$AR$6,FALSE),MATCH($Y79,AS$7:$AV$7,FALSE))</f>
        <v>4</v>
      </c>
      <c r="AA79" s="108" t="s">
        <v>254</v>
      </c>
      <c r="AB79" s="92" t="s">
        <v>882</v>
      </c>
      <c r="AC79" s="92" t="s">
        <v>883</v>
      </c>
      <c r="AD79" s="113" t="s">
        <v>892</v>
      </c>
      <c r="AE79" s="92" t="s">
        <v>648</v>
      </c>
      <c r="AF79" s="121" t="s">
        <v>886</v>
      </c>
      <c r="AG7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H79" s="109" t="s">
        <v>887</v>
      </c>
      <c r="AI79" s="113" t="s">
        <v>53</v>
      </c>
      <c r="AJ79" s="113" t="s">
        <v>6</v>
      </c>
      <c r="AK79" s="114" t="s">
        <v>46</v>
      </c>
      <c r="AL79" s="92">
        <f t="shared" si="2"/>
        <v>2</v>
      </c>
      <c r="AM7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79" s="109"/>
      <c r="AO79" s="115" t="str">
        <f t="shared" si="3"/>
        <v>SI</v>
      </c>
      <c r="AP7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79" s="92" t="e" vm="16">
        <f>_xlfn.XLOOKUP(año25[[#This Row],[VALORACION DEL RIESGO RESULTANTE CON CONTROLES (Riesgo residual) - INTERPRETACIÓN DEL RIESGO]], Nivel[Calsificación], Nivel[Imagen])</f>
        <v>#VALUE!</v>
      </c>
      <c r="BH79" s="48"/>
    </row>
    <row r="80" spans="1:60" ht="93" customHeight="1" x14ac:dyDescent="0.2">
      <c r="A80" s="10"/>
      <c r="B80" s="92">
        <v>71</v>
      </c>
      <c r="C80" s="92">
        <v>2025</v>
      </c>
      <c r="D80" s="108" t="s">
        <v>873</v>
      </c>
      <c r="E80" s="115" t="s">
        <v>1004</v>
      </c>
      <c r="F80" s="92" t="s">
        <v>1005</v>
      </c>
      <c r="G80" s="110" t="s">
        <v>876</v>
      </c>
      <c r="H80" s="92" t="s">
        <v>901</v>
      </c>
      <c r="I80" s="92" t="s">
        <v>66</v>
      </c>
      <c r="J80" s="92" t="e" vm="19">
        <f>_xlfn.XLOOKUP(año25[[#This Row],[PELIGRO -Tipo]], Tabla12[Calsificación], Tabla12[Imagen])</f>
        <v>#VALUE!</v>
      </c>
      <c r="K80" s="92" t="s">
        <v>83</v>
      </c>
      <c r="L80" s="92" t="s">
        <v>129</v>
      </c>
      <c r="M80" s="112" t="s">
        <v>249</v>
      </c>
      <c r="N80" s="112" t="s">
        <v>250</v>
      </c>
      <c r="O80" s="112">
        <v>8</v>
      </c>
      <c r="P80" s="112">
        <v>10</v>
      </c>
      <c r="Q80" s="112">
        <v>2</v>
      </c>
      <c r="R80" s="112">
        <v>8</v>
      </c>
      <c r="S80" s="92" t="s">
        <v>878</v>
      </c>
      <c r="T80" s="116" t="s">
        <v>889</v>
      </c>
      <c r="U80" s="92" t="s">
        <v>902</v>
      </c>
      <c r="V80" s="113" t="s">
        <v>903</v>
      </c>
      <c r="W80" s="113" t="s">
        <v>53</v>
      </c>
      <c r="X80" s="113" t="s">
        <v>6</v>
      </c>
      <c r="Y80" s="114" t="s">
        <v>46</v>
      </c>
      <c r="Z80" s="92">
        <f>INDEX($AS$3:$AV$6,MATCH($W80,$AR$3:$AR$6,FALSE),MATCH($Y80,AS$7:$AV$7,FALSE))</f>
        <v>2</v>
      </c>
      <c r="AA80" s="108" t="s">
        <v>254</v>
      </c>
      <c r="AB80" s="92" t="s">
        <v>882</v>
      </c>
      <c r="AC80" s="92" t="s">
        <v>883</v>
      </c>
      <c r="AD80" s="113" t="s">
        <v>892</v>
      </c>
      <c r="AE80" s="92" t="s">
        <v>904</v>
      </c>
      <c r="AF80" s="121" t="s">
        <v>886</v>
      </c>
      <c r="AG80"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H80" s="109" t="s">
        <v>887</v>
      </c>
      <c r="AI80" s="113" t="s">
        <v>54</v>
      </c>
      <c r="AJ80" s="113" t="s">
        <v>6</v>
      </c>
      <c r="AK80" s="114" t="s">
        <v>46</v>
      </c>
      <c r="AL80" s="92">
        <f t="shared" si="2"/>
        <v>1</v>
      </c>
      <c r="AM8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0" s="109"/>
      <c r="AO80" s="115" t="str">
        <f t="shared" si="3"/>
        <v>SI</v>
      </c>
      <c r="AP8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80" s="92" t="e" vm="16">
        <f>_xlfn.XLOOKUP(año25[[#This Row],[VALORACION DEL RIESGO RESULTANTE CON CONTROLES (Riesgo residual) - INTERPRETACIÓN DEL RIESGO]], Nivel[Calsificación], Nivel[Imagen])</f>
        <v>#VALUE!</v>
      </c>
      <c r="BH80" s="48"/>
    </row>
    <row r="81" spans="1:61" ht="96.75" customHeight="1" x14ac:dyDescent="0.2">
      <c r="A81" s="10"/>
      <c r="B81" s="92">
        <v>72</v>
      </c>
      <c r="C81" s="92">
        <v>2025</v>
      </c>
      <c r="D81" s="108" t="s">
        <v>873</v>
      </c>
      <c r="E81" s="115" t="s">
        <v>1004</v>
      </c>
      <c r="F81" s="92" t="s">
        <v>1005</v>
      </c>
      <c r="G81" s="110" t="s">
        <v>876</v>
      </c>
      <c r="H81" s="92" t="s">
        <v>905</v>
      </c>
      <c r="I81" s="92" t="s">
        <v>66</v>
      </c>
      <c r="J81" s="92" t="e" vm="19">
        <f>_xlfn.XLOOKUP(año25[[#This Row],[PELIGRO -Tipo]], Tabla12[Calsificación], Tabla12[Imagen])</f>
        <v>#VALUE!</v>
      </c>
      <c r="K81" s="92" t="s">
        <v>99</v>
      </c>
      <c r="L81" s="108" t="s">
        <v>129</v>
      </c>
      <c r="M81" s="112" t="s">
        <v>429</v>
      </c>
      <c r="N81" s="112" t="s">
        <v>261</v>
      </c>
      <c r="O81" s="120">
        <v>8</v>
      </c>
      <c r="P81" s="112">
        <v>10</v>
      </c>
      <c r="Q81" s="112">
        <v>2</v>
      </c>
      <c r="R81" s="120">
        <v>2</v>
      </c>
      <c r="S81" s="92" t="s">
        <v>878</v>
      </c>
      <c r="T81" s="116" t="s">
        <v>889</v>
      </c>
      <c r="U81" s="92" t="s">
        <v>906</v>
      </c>
      <c r="V81" s="113" t="s">
        <v>907</v>
      </c>
      <c r="W81" s="119" t="s">
        <v>53</v>
      </c>
      <c r="X81" s="119" t="s">
        <v>6</v>
      </c>
      <c r="Y81" s="122" t="s">
        <v>46</v>
      </c>
      <c r="Z81" s="92">
        <f>INDEX($AS$3:$AV$6,MATCH($W81,$AR$3:$AR$6,FALSE),MATCH($Y81,AS$7:$AV$7,FALSE))</f>
        <v>2</v>
      </c>
      <c r="AA81" s="108" t="s">
        <v>254</v>
      </c>
      <c r="AB81" s="92" t="s">
        <v>882</v>
      </c>
      <c r="AC81" s="92" t="s">
        <v>883</v>
      </c>
      <c r="AD81" s="113" t="s">
        <v>892</v>
      </c>
      <c r="AE81" s="113" t="s">
        <v>908</v>
      </c>
      <c r="AF81" s="121" t="s">
        <v>886</v>
      </c>
      <c r="AG81"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H81" s="109" t="s">
        <v>887</v>
      </c>
      <c r="AI81" s="113" t="s">
        <v>54</v>
      </c>
      <c r="AJ81" s="119" t="s">
        <v>6</v>
      </c>
      <c r="AK81" s="114" t="s">
        <v>46</v>
      </c>
      <c r="AL81" s="92">
        <f t="shared" si="2"/>
        <v>1</v>
      </c>
      <c r="AM8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1" s="109"/>
      <c r="AO81" s="115" t="str">
        <f t="shared" si="3"/>
        <v>SI</v>
      </c>
      <c r="AP8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81" s="92" t="e" vm="16">
        <f>_xlfn.XLOOKUP(año25[[#This Row],[VALORACION DEL RIESGO RESULTANTE CON CONTROLES (Riesgo residual) - INTERPRETACIÓN DEL RIESGO]], Nivel[Calsificación], Nivel[Imagen])</f>
        <v>#VALUE!</v>
      </c>
      <c r="AW81" s="32"/>
      <c r="AX81" s="32"/>
      <c r="AY81" s="32"/>
      <c r="AZ81" s="32"/>
      <c r="BA81" s="32"/>
      <c r="BB81" s="32"/>
      <c r="BC81" s="32"/>
      <c r="BD81" s="32"/>
      <c r="BE81" s="32"/>
      <c r="BH81" s="21"/>
      <c r="BI81" s="33"/>
    </row>
    <row r="82" spans="1:61" ht="95.25" customHeight="1" x14ac:dyDescent="0.2">
      <c r="A82" s="10"/>
      <c r="B82" s="92">
        <v>73</v>
      </c>
      <c r="C82" s="92">
        <v>2025</v>
      </c>
      <c r="D82" s="108" t="s">
        <v>873</v>
      </c>
      <c r="E82" s="115" t="s">
        <v>1004</v>
      </c>
      <c r="F82" s="92" t="s">
        <v>1005</v>
      </c>
      <c r="G82" s="110" t="s">
        <v>876</v>
      </c>
      <c r="H82" s="92" t="s">
        <v>990</v>
      </c>
      <c r="I82" s="92" t="s">
        <v>68</v>
      </c>
      <c r="J82" s="92" t="e" vm="17">
        <f>_xlfn.XLOOKUP(año25[[#This Row],[PELIGRO -Tipo]], Tabla12[Calsificación], Tabla12[Imagen])</f>
        <v>#VALUE!</v>
      </c>
      <c r="K82" s="92" t="s">
        <v>93</v>
      </c>
      <c r="L82" s="108" t="s">
        <v>129</v>
      </c>
      <c r="M82" s="112" t="s">
        <v>249</v>
      </c>
      <c r="N82" s="112" t="s">
        <v>250</v>
      </c>
      <c r="O82" s="120">
        <v>8</v>
      </c>
      <c r="P82" s="112">
        <v>10</v>
      </c>
      <c r="Q82" s="112">
        <v>2</v>
      </c>
      <c r="R82" s="120">
        <v>8</v>
      </c>
      <c r="S82" s="92" t="s">
        <v>878</v>
      </c>
      <c r="T82" s="116" t="s">
        <v>889</v>
      </c>
      <c r="U82" s="116" t="s">
        <v>894</v>
      </c>
      <c r="V82" s="119" t="s">
        <v>991</v>
      </c>
      <c r="W82" s="119" t="s">
        <v>53</v>
      </c>
      <c r="X82" s="119" t="s">
        <v>6</v>
      </c>
      <c r="Y82" s="122" t="s">
        <v>201</v>
      </c>
      <c r="Z82" s="92">
        <f>INDEX($AS$3:$AV$6,MATCH($W82,$AR$3:$AR$6,FALSE),MATCH($Y82,AS$7:$AV$7,FALSE))</f>
        <v>4</v>
      </c>
      <c r="AA82" s="108" t="s">
        <v>254</v>
      </c>
      <c r="AB82" s="92" t="s">
        <v>882</v>
      </c>
      <c r="AC82" s="92" t="s">
        <v>883</v>
      </c>
      <c r="AD82" s="113" t="s">
        <v>892</v>
      </c>
      <c r="AE82" s="92" t="s">
        <v>992</v>
      </c>
      <c r="AF82" s="121" t="s">
        <v>919</v>
      </c>
      <c r="AG82"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82" s="109" t="s">
        <v>887</v>
      </c>
      <c r="AI82" s="119" t="s">
        <v>53</v>
      </c>
      <c r="AJ82" s="119" t="s">
        <v>6</v>
      </c>
      <c r="AK82" s="122" t="s">
        <v>46</v>
      </c>
      <c r="AL82" s="92">
        <f t="shared" si="2"/>
        <v>2</v>
      </c>
      <c r="AM8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2" s="109"/>
      <c r="AO82" s="115" t="str">
        <f t="shared" si="3"/>
        <v>SI</v>
      </c>
      <c r="AP8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82" s="92" t="e" vm="16">
        <f>_xlfn.XLOOKUP(año25[[#This Row],[VALORACION DEL RIESGO RESULTANTE CON CONTROLES (Riesgo residual) - INTERPRETACIÓN DEL RIESGO]], Nivel[Calsificación], Nivel[Imagen])</f>
        <v>#VALUE!</v>
      </c>
      <c r="AW82" s="32"/>
      <c r="AX82" s="32"/>
      <c r="AY82" s="32"/>
      <c r="AZ82" s="32"/>
      <c r="BA82" s="32"/>
      <c r="BB82" s="32"/>
      <c r="BC82" s="32"/>
      <c r="BD82" s="32"/>
      <c r="BE82" s="32"/>
      <c r="BH82" s="21"/>
      <c r="BI82" s="33"/>
    </row>
    <row r="83" spans="1:61" ht="94.5" customHeight="1" x14ac:dyDescent="0.2">
      <c r="A83" s="10"/>
      <c r="B83" s="92">
        <v>74</v>
      </c>
      <c r="C83" s="92">
        <v>2025</v>
      </c>
      <c r="D83" s="108" t="s">
        <v>873</v>
      </c>
      <c r="E83" s="115" t="s">
        <v>1004</v>
      </c>
      <c r="F83" s="92" t="s">
        <v>1005</v>
      </c>
      <c r="G83" s="110" t="s">
        <v>876</v>
      </c>
      <c r="H83" s="92" t="s">
        <v>1001</v>
      </c>
      <c r="I83" s="92" t="s">
        <v>68</v>
      </c>
      <c r="J83" s="92" t="e" vm="17">
        <f>_xlfn.XLOOKUP(año25[[#This Row],[PELIGRO -Tipo]], Tabla12[Calsificación], Tabla12[Imagen])</f>
        <v>#VALUE!</v>
      </c>
      <c r="K83" s="92" t="s">
        <v>116</v>
      </c>
      <c r="L83" s="111" t="s">
        <v>129</v>
      </c>
      <c r="M83" s="112" t="s">
        <v>249</v>
      </c>
      <c r="N83" s="112" t="s">
        <v>250</v>
      </c>
      <c r="O83" s="120">
        <v>8</v>
      </c>
      <c r="P83" s="112">
        <v>10</v>
      </c>
      <c r="Q83" s="112">
        <v>2</v>
      </c>
      <c r="R83" s="120">
        <v>8</v>
      </c>
      <c r="S83" s="92" t="s">
        <v>878</v>
      </c>
      <c r="T83" s="116" t="s">
        <v>889</v>
      </c>
      <c r="U83" s="116" t="s">
        <v>894</v>
      </c>
      <c r="V83" s="113" t="s">
        <v>991</v>
      </c>
      <c r="W83" s="119" t="s">
        <v>53</v>
      </c>
      <c r="X83" s="119" t="s">
        <v>6</v>
      </c>
      <c r="Y83" s="122" t="s">
        <v>201</v>
      </c>
      <c r="Z83" s="92">
        <f>INDEX($AS$3:$AV$6,MATCH($W83,$AR$3:$AR$6,FALSE),MATCH($Y83,AS$7:$AV$7,FALSE))</f>
        <v>4</v>
      </c>
      <c r="AA83" s="108" t="s">
        <v>254</v>
      </c>
      <c r="AB83" s="92" t="s">
        <v>882</v>
      </c>
      <c r="AC83" s="92" t="s">
        <v>883</v>
      </c>
      <c r="AD83" s="113" t="s">
        <v>892</v>
      </c>
      <c r="AE83" s="108" t="s">
        <v>992</v>
      </c>
      <c r="AF83" s="121" t="s">
        <v>919</v>
      </c>
      <c r="AG83"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83" s="109" t="s">
        <v>887</v>
      </c>
      <c r="AI83" s="119" t="s">
        <v>53</v>
      </c>
      <c r="AJ83" s="119" t="s">
        <v>6</v>
      </c>
      <c r="AK83" s="122" t="s">
        <v>46</v>
      </c>
      <c r="AL83" s="92">
        <f t="shared" si="2"/>
        <v>2</v>
      </c>
      <c r="AM8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3" s="109"/>
      <c r="AO83" s="115" t="str">
        <f t="shared" si="3"/>
        <v>SI</v>
      </c>
      <c r="AP8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83" s="92" t="e" vm="16">
        <f>_xlfn.XLOOKUP(año25[[#This Row],[VALORACION DEL RIESGO RESULTANTE CON CONTROLES (Riesgo residual) - INTERPRETACIÓN DEL RIESGO]], Nivel[Calsificación], Nivel[Imagen])</f>
        <v>#VALUE!</v>
      </c>
      <c r="BH83" s="49"/>
    </row>
    <row r="84" spans="1:61" ht="51" customHeight="1" x14ac:dyDescent="0.2">
      <c r="A84" s="10"/>
      <c r="B84" s="92">
        <v>75</v>
      </c>
      <c r="C84" s="92">
        <v>2025</v>
      </c>
      <c r="D84" s="108" t="s">
        <v>873</v>
      </c>
      <c r="E84" s="115" t="s">
        <v>1004</v>
      </c>
      <c r="F84" s="92" t="s">
        <v>1005</v>
      </c>
      <c r="G84" s="110" t="s">
        <v>876</v>
      </c>
      <c r="H84" s="92" t="s">
        <v>1002</v>
      </c>
      <c r="I84" s="92" t="s">
        <v>68</v>
      </c>
      <c r="J84" s="92" t="e" vm="17">
        <f>_xlfn.XLOOKUP(año25[[#This Row],[PELIGRO -Tipo]], Tabla12[Calsificación], Tabla12[Imagen])</f>
        <v>#VALUE!</v>
      </c>
      <c r="K84" s="92" t="s">
        <v>101</v>
      </c>
      <c r="L84" s="92" t="s">
        <v>129</v>
      </c>
      <c r="M84" s="112" t="s">
        <v>249</v>
      </c>
      <c r="N84" s="112" t="s">
        <v>250</v>
      </c>
      <c r="O84" s="112">
        <v>8</v>
      </c>
      <c r="P84" s="112">
        <v>10</v>
      </c>
      <c r="Q84" s="112">
        <v>2</v>
      </c>
      <c r="R84" s="112">
        <v>8</v>
      </c>
      <c r="S84" s="92" t="s">
        <v>878</v>
      </c>
      <c r="T84" s="116" t="s">
        <v>889</v>
      </c>
      <c r="U84" s="116" t="s">
        <v>894</v>
      </c>
      <c r="V84" s="113" t="s">
        <v>991</v>
      </c>
      <c r="W84" s="113" t="s">
        <v>53</v>
      </c>
      <c r="X84" s="113" t="s">
        <v>6</v>
      </c>
      <c r="Y84" s="114" t="s">
        <v>201</v>
      </c>
      <c r="Z84" s="92">
        <f>INDEX($AS$3:$AV$6,MATCH($W84,$AR$3:$AR$6,FALSE),MATCH($Y84,AS$7:$AV$7,FALSE))</f>
        <v>4</v>
      </c>
      <c r="AA84" s="108" t="s">
        <v>254</v>
      </c>
      <c r="AB84" s="92" t="s">
        <v>882</v>
      </c>
      <c r="AC84" s="92" t="s">
        <v>883</v>
      </c>
      <c r="AD84" s="113" t="s">
        <v>892</v>
      </c>
      <c r="AE84" s="92" t="s">
        <v>992</v>
      </c>
      <c r="AF84" s="121" t="s">
        <v>919</v>
      </c>
      <c r="AG8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84" s="109" t="s">
        <v>887</v>
      </c>
      <c r="AI84" s="113" t="s">
        <v>53</v>
      </c>
      <c r="AJ84" s="113" t="s">
        <v>6</v>
      </c>
      <c r="AK84" s="114" t="s">
        <v>46</v>
      </c>
      <c r="AL84" s="92">
        <f t="shared" si="2"/>
        <v>2</v>
      </c>
      <c r="AM8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4" s="109"/>
      <c r="AO84" s="115" t="str">
        <f t="shared" si="3"/>
        <v>SI</v>
      </c>
      <c r="AP8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84" s="92" t="e" vm="16">
        <f>_xlfn.XLOOKUP(año25[[#This Row],[VALORACION DEL RIESGO RESULTANTE CON CONTROLES (Riesgo residual) - INTERPRETACIÓN DEL RIESGO]], Nivel[Calsificación], Nivel[Imagen])</f>
        <v>#VALUE!</v>
      </c>
      <c r="BH84" s="49"/>
    </row>
    <row r="85" spans="1:61" ht="66.75" customHeight="1" x14ac:dyDescent="0.2">
      <c r="A85" s="10"/>
      <c r="B85" s="92">
        <v>76</v>
      </c>
      <c r="C85" s="92">
        <v>2025</v>
      </c>
      <c r="D85" s="108" t="s">
        <v>873</v>
      </c>
      <c r="E85" s="115" t="s">
        <v>1004</v>
      </c>
      <c r="F85" s="92" t="s">
        <v>1005</v>
      </c>
      <c r="G85" s="110" t="s">
        <v>876</v>
      </c>
      <c r="H85" s="92" t="s">
        <v>1003</v>
      </c>
      <c r="I85" s="92" t="s">
        <v>67</v>
      </c>
      <c r="J85" s="92" t="e" vm="18">
        <f>_xlfn.XLOOKUP(año25[[#This Row],[PELIGRO -Tipo]], Tabla12[Calsificación], Tabla12[Imagen])</f>
        <v>#VALUE!</v>
      </c>
      <c r="K85" s="92" t="s">
        <v>122</v>
      </c>
      <c r="L85" s="92" t="s">
        <v>130</v>
      </c>
      <c r="M85" s="112" t="s">
        <v>249</v>
      </c>
      <c r="N85" s="112" t="s">
        <v>250</v>
      </c>
      <c r="O85" s="112">
        <v>8</v>
      </c>
      <c r="P85" s="112">
        <v>10</v>
      </c>
      <c r="Q85" s="112">
        <v>2</v>
      </c>
      <c r="R85" s="112">
        <v>3</v>
      </c>
      <c r="S85" s="92" t="s">
        <v>878</v>
      </c>
      <c r="T85" s="116" t="s">
        <v>889</v>
      </c>
      <c r="U85" s="116" t="s">
        <v>894</v>
      </c>
      <c r="V85" s="113" t="s">
        <v>913</v>
      </c>
      <c r="W85" s="113" t="s">
        <v>53</v>
      </c>
      <c r="X85" s="113" t="s">
        <v>6</v>
      </c>
      <c r="Y85" s="114" t="s">
        <v>201</v>
      </c>
      <c r="Z85" s="92">
        <f>INDEX($AS$3:$AV$6,MATCH($W85,$AR$3:$AR$6,FALSE),MATCH($Y85,AS$7:$AV$7,FALSE))</f>
        <v>4</v>
      </c>
      <c r="AA85" s="108" t="s">
        <v>254</v>
      </c>
      <c r="AB85" s="92" t="s">
        <v>882</v>
      </c>
      <c r="AC85" s="92" t="s">
        <v>883</v>
      </c>
      <c r="AD85" s="113" t="s">
        <v>892</v>
      </c>
      <c r="AE85" s="92" t="s">
        <v>914</v>
      </c>
      <c r="AF85" s="121" t="s">
        <v>886</v>
      </c>
      <c r="AG8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H85" s="109" t="s">
        <v>887</v>
      </c>
      <c r="AI85" s="113" t="s">
        <v>53</v>
      </c>
      <c r="AJ85" s="113" t="s">
        <v>6</v>
      </c>
      <c r="AK85" s="114" t="s">
        <v>46</v>
      </c>
      <c r="AL85" s="92">
        <f t="shared" si="2"/>
        <v>2</v>
      </c>
      <c r="AM8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5" s="109"/>
      <c r="AO85" s="115" t="str">
        <f t="shared" si="3"/>
        <v>SI</v>
      </c>
      <c r="AP8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AT/EL</v>
      </c>
      <c r="AQ85" s="92" t="e" vm="16">
        <f>_xlfn.XLOOKUP(año25[[#This Row],[VALORACION DEL RIESGO RESULTANTE CON CONTROLES (Riesgo residual) - INTERPRETACIÓN DEL RIESGO]], Nivel[Calsificación], Nivel[Imagen])</f>
        <v>#VALUE!</v>
      </c>
      <c r="BH85" s="49"/>
    </row>
    <row r="86" spans="1:61" ht="66.75" customHeight="1" x14ac:dyDescent="0.2">
      <c r="A86" s="10"/>
      <c r="B86" s="92">
        <v>77</v>
      </c>
      <c r="C86" s="92">
        <v>2025</v>
      </c>
      <c r="D86" s="108" t="s">
        <v>873</v>
      </c>
      <c r="E86" s="115" t="s">
        <v>1004</v>
      </c>
      <c r="F86" s="92" t="s">
        <v>1005</v>
      </c>
      <c r="G86" s="110" t="s">
        <v>964</v>
      </c>
      <c r="H86" s="92" t="s">
        <v>920</v>
      </c>
      <c r="I86" s="92" t="s">
        <v>70</v>
      </c>
      <c r="J86" s="92" t="e" vm="13">
        <f>_xlfn.XLOOKUP(año25[[#This Row],[PELIGRO -Tipo]], Tabla12[Calsificación], Tabla12[Imagen])</f>
        <v>#VALUE!</v>
      </c>
      <c r="K86" s="92" t="s">
        <v>117</v>
      </c>
      <c r="L86" s="92" t="s">
        <v>128</v>
      </c>
      <c r="M86" s="112" t="s">
        <v>249</v>
      </c>
      <c r="N86" s="112" t="s">
        <v>261</v>
      </c>
      <c r="O86" s="112">
        <v>8</v>
      </c>
      <c r="P86" s="112">
        <v>10</v>
      </c>
      <c r="Q86" s="112">
        <v>2</v>
      </c>
      <c r="R86" s="112">
        <v>8</v>
      </c>
      <c r="S86" s="92" t="s">
        <v>878</v>
      </c>
      <c r="T86" s="116" t="s">
        <v>889</v>
      </c>
      <c r="U86" s="116" t="s">
        <v>894</v>
      </c>
      <c r="V86" s="113" t="s">
        <v>921</v>
      </c>
      <c r="W86" s="113" t="s">
        <v>53</v>
      </c>
      <c r="X86" s="113" t="s">
        <v>6</v>
      </c>
      <c r="Y86" s="114" t="s">
        <v>201</v>
      </c>
      <c r="Z86" s="92">
        <f>INDEX($AS$3:$AV$6,MATCH($W86,$AR$3:$AR$6,FALSE),MATCH($Y86,AS$7:$AV$7,FALSE))</f>
        <v>4</v>
      </c>
      <c r="AA86" s="108" t="s">
        <v>254</v>
      </c>
      <c r="AB86" s="92" t="s">
        <v>882</v>
      </c>
      <c r="AC86" s="92" t="s">
        <v>883</v>
      </c>
      <c r="AD86" s="113" t="s">
        <v>892</v>
      </c>
      <c r="AE86" s="92" t="s">
        <v>922</v>
      </c>
      <c r="AF86" s="121" t="s">
        <v>919</v>
      </c>
      <c r="AG8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HSQControles de EPP; N/A</v>
      </c>
      <c r="AH86" s="109" t="s">
        <v>887</v>
      </c>
      <c r="AI86" s="113" t="s">
        <v>53</v>
      </c>
      <c r="AJ86" s="113" t="s">
        <v>6</v>
      </c>
      <c r="AK86" s="114" t="s">
        <v>46</v>
      </c>
      <c r="AL86" s="92">
        <f t="shared" si="2"/>
        <v>2</v>
      </c>
      <c r="AM8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6" s="109"/>
      <c r="AO86" s="115" t="str">
        <f t="shared" si="3"/>
        <v>SI</v>
      </c>
      <c r="AP86"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86" s="92" t="e" vm="16">
        <f>_xlfn.XLOOKUP(año25[[#This Row],[VALORACION DEL RIESGO RESULTANTE CON CONTROLES (Riesgo residual) - INTERPRETACIÓN DEL RIESGO]], Nivel[Calsificación], Nivel[Imagen])</f>
        <v>#VALUE!</v>
      </c>
      <c r="BH86" s="49"/>
    </row>
    <row r="87" spans="1:61" ht="58.95" customHeight="1" x14ac:dyDescent="0.2">
      <c r="A87" s="10"/>
      <c r="B87" s="92">
        <v>78</v>
      </c>
      <c r="C87" s="92">
        <v>2025</v>
      </c>
      <c r="D87" s="108" t="s">
        <v>873</v>
      </c>
      <c r="E87" s="115" t="s">
        <v>1004</v>
      </c>
      <c r="F87" s="92" t="s">
        <v>1005</v>
      </c>
      <c r="G87" s="110" t="s">
        <v>876</v>
      </c>
      <c r="H87" s="92" t="s">
        <v>928</v>
      </c>
      <c r="I87" s="92" t="s">
        <v>71</v>
      </c>
      <c r="J87" s="92" t="e" vm="15">
        <f>_xlfn.XLOOKUP(año25[[#This Row],[PELIGRO -Tipo]], Tabla12[Calsificación], Tabla12[Imagen])</f>
        <v>#VALUE!</v>
      </c>
      <c r="K87" s="92" t="s">
        <v>80</v>
      </c>
      <c r="L87" s="92" t="s">
        <v>128</v>
      </c>
      <c r="M87" s="112" t="s">
        <v>429</v>
      </c>
      <c r="N87" s="112" t="s">
        <v>261</v>
      </c>
      <c r="O87" s="112">
        <v>8</v>
      </c>
      <c r="P87" s="112">
        <v>60</v>
      </c>
      <c r="Q87" s="112">
        <v>2</v>
      </c>
      <c r="R87" s="112">
        <v>0.5</v>
      </c>
      <c r="S87" s="92" t="s">
        <v>878</v>
      </c>
      <c r="T87" s="116" t="s">
        <v>889</v>
      </c>
      <c r="U87" s="116" t="s">
        <v>894</v>
      </c>
      <c r="V87" s="113" t="s">
        <v>929</v>
      </c>
      <c r="W87" s="113" t="s">
        <v>52</v>
      </c>
      <c r="X87" s="113" t="s">
        <v>6</v>
      </c>
      <c r="Y87" s="114" t="s">
        <v>46</v>
      </c>
      <c r="Z87" s="92">
        <f>INDEX($AS$3:$AV$6,MATCH($W87,$AR$3:$AR$6,FALSE),MATCH($Y87,AS$7:$AV$7,FALSE))</f>
        <v>3</v>
      </c>
      <c r="AA87" s="108" t="s">
        <v>254</v>
      </c>
      <c r="AB87" s="92" t="s">
        <v>882</v>
      </c>
      <c r="AC87" s="92" t="s">
        <v>883</v>
      </c>
      <c r="AD87" s="113" t="s">
        <v>930</v>
      </c>
      <c r="AE87" s="113" t="s">
        <v>931</v>
      </c>
      <c r="AF87" s="121" t="s">
        <v>886</v>
      </c>
      <c r="AG8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87" s="109" t="s">
        <v>887</v>
      </c>
      <c r="AI87" s="113" t="s">
        <v>53</v>
      </c>
      <c r="AJ87" s="113" t="s">
        <v>6</v>
      </c>
      <c r="AK87" s="117" t="s">
        <v>46</v>
      </c>
      <c r="AL87" s="92">
        <f t="shared" si="2"/>
        <v>2</v>
      </c>
      <c r="AM8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7" s="109"/>
      <c r="AO87" s="115" t="str">
        <f t="shared" si="3"/>
        <v>SI</v>
      </c>
      <c r="AP8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87" s="92" t="e" vm="16">
        <f>_xlfn.XLOOKUP(año25[[#This Row],[VALORACION DEL RIESGO RESULTANTE CON CONTROLES (Riesgo residual) - INTERPRETACIÓN DEL RIESGO]], Nivel[Calsificación], Nivel[Imagen])</f>
        <v>#VALUE!</v>
      </c>
      <c r="BH87" s="48"/>
    </row>
    <row r="88" spans="1:61" ht="51" customHeight="1" x14ac:dyDescent="0.2">
      <c r="A88" s="10"/>
      <c r="B88" s="92">
        <v>79</v>
      </c>
      <c r="C88" s="92">
        <v>2025</v>
      </c>
      <c r="D88" s="108" t="s">
        <v>873</v>
      </c>
      <c r="E88" s="115" t="s">
        <v>1004</v>
      </c>
      <c r="F88" s="92" t="s">
        <v>1007</v>
      </c>
      <c r="G88" s="110" t="s">
        <v>964</v>
      </c>
      <c r="H88" s="92" t="s">
        <v>937</v>
      </c>
      <c r="I88" s="92" t="s">
        <v>71</v>
      </c>
      <c r="J88" s="92" t="e" vm="15">
        <f>_xlfn.XLOOKUP(año25[[#This Row],[PELIGRO -Tipo]], Tabla12[Calsificación], Tabla12[Imagen])</f>
        <v>#VALUE!</v>
      </c>
      <c r="K88" s="92" t="s">
        <v>118</v>
      </c>
      <c r="L88" s="92" t="s">
        <v>128</v>
      </c>
      <c r="M88" s="112" t="s">
        <v>429</v>
      </c>
      <c r="N88" s="112" t="s">
        <v>261</v>
      </c>
      <c r="O88" s="112">
        <v>8</v>
      </c>
      <c r="P88" s="112">
        <v>18</v>
      </c>
      <c r="Q88" s="112">
        <v>2</v>
      </c>
      <c r="R88" s="112">
        <v>3</v>
      </c>
      <c r="S88" s="92" t="s">
        <v>878</v>
      </c>
      <c r="T88" s="116" t="s">
        <v>889</v>
      </c>
      <c r="U88" s="116" t="s">
        <v>925</v>
      </c>
      <c r="V88" s="113" t="s">
        <v>926</v>
      </c>
      <c r="W88" s="113" t="s">
        <v>52</v>
      </c>
      <c r="X88" s="113" t="s">
        <v>6</v>
      </c>
      <c r="Y88" s="117" t="s">
        <v>201</v>
      </c>
      <c r="Z88" s="92">
        <f>INDEX($AS$3:$AV$6,MATCH($W88,$AR$3:$AR$6,FALSE),MATCH($Y88,AS$7:$AV$7,FALSE))</f>
        <v>6</v>
      </c>
      <c r="AA88" s="108" t="s">
        <v>254</v>
      </c>
      <c r="AB88" s="92" t="s">
        <v>882</v>
      </c>
      <c r="AC88" s="92" t="s">
        <v>883</v>
      </c>
      <c r="AD88" s="113" t="s">
        <v>988</v>
      </c>
      <c r="AE88" s="111" t="s">
        <v>927</v>
      </c>
      <c r="AF88" s="121" t="s">
        <v>886</v>
      </c>
      <c r="AG8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y recarga de equipos contra incendio.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H88" s="109" t="s">
        <v>887</v>
      </c>
      <c r="AI88" s="113" t="s">
        <v>53</v>
      </c>
      <c r="AJ88" s="113" t="s">
        <v>6</v>
      </c>
      <c r="AK88" s="114" t="s">
        <v>46</v>
      </c>
      <c r="AL88" s="92">
        <f t="shared" si="2"/>
        <v>2</v>
      </c>
      <c r="AM8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8" s="109"/>
      <c r="AO88" s="115" t="str">
        <f t="shared" si="3"/>
        <v>SI</v>
      </c>
      <c r="AP88"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88" s="92" t="e" vm="16">
        <f>_xlfn.XLOOKUP(año25[[#This Row],[VALORACION DEL RIESGO RESULTANTE CON CONTROLES (Riesgo residual) - INTERPRETACIÓN DEL RIESGO]], Nivel[Calsificación], Nivel[Imagen])</f>
        <v>#VALUE!</v>
      </c>
      <c r="BH88" s="49"/>
    </row>
    <row r="89" spans="1:61" ht="51" customHeight="1" x14ac:dyDescent="0.2">
      <c r="A89" s="10"/>
      <c r="B89" s="92">
        <v>80</v>
      </c>
      <c r="C89" s="92">
        <v>2025</v>
      </c>
      <c r="D89" s="108" t="s">
        <v>873</v>
      </c>
      <c r="E89" s="115" t="s">
        <v>1004</v>
      </c>
      <c r="F89" s="92" t="s">
        <v>1007</v>
      </c>
      <c r="G89" s="110" t="s">
        <v>964</v>
      </c>
      <c r="H89" s="92" t="s">
        <v>1008</v>
      </c>
      <c r="I89" s="92" t="s">
        <v>66</v>
      </c>
      <c r="J89" s="92" t="e" vm="19">
        <f>_xlfn.XLOOKUP(año25[[#This Row],[PELIGRO -Tipo]], Tabla12[Calsificación], Tabla12[Imagen])</f>
        <v>#VALUE!</v>
      </c>
      <c r="K89" s="92" t="s">
        <v>91</v>
      </c>
      <c r="L89" s="111" t="s">
        <v>129</v>
      </c>
      <c r="M89" s="112" t="s">
        <v>249</v>
      </c>
      <c r="N89" s="112" t="s">
        <v>250</v>
      </c>
      <c r="O89" s="112">
        <v>8</v>
      </c>
      <c r="P89" s="112">
        <v>18</v>
      </c>
      <c r="Q89" s="112">
        <v>2</v>
      </c>
      <c r="R89" s="112">
        <v>8</v>
      </c>
      <c r="S89" s="92" t="s">
        <v>878</v>
      </c>
      <c r="T89" s="116" t="s">
        <v>889</v>
      </c>
      <c r="U89" s="116" t="s">
        <v>894</v>
      </c>
      <c r="V89" s="113" t="s">
        <v>991</v>
      </c>
      <c r="W89" s="113" t="s">
        <v>53</v>
      </c>
      <c r="X89" s="113" t="s">
        <v>6</v>
      </c>
      <c r="Y89" s="114" t="s">
        <v>201</v>
      </c>
      <c r="Z89" s="92">
        <f>INDEX($AS$3:$AV$6,MATCH($W89,$AR$3:$AR$6,FALSE),MATCH($Y89,AS$7:$AV$7,FALSE))</f>
        <v>4</v>
      </c>
      <c r="AA89" s="108" t="s">
        <v>254</v>
      </c>
      <c r="AB89" s="92" t="s">
        <v>882</v>
      </c>
      <c r="AC89" s="92" t="s">
        <v>883</v>
      </c>
      <c r="AD89" s="113" t="s">
        <v>892</v>
      </c>
      <c r="AE89" s="92" t="s">
        <v>992</v>
      </c>
      <c r="AF89" s="121" t="s">
        <v>919</v>
      </c>
      <c r="AG8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89" s="109" t="s">
        <v>887</v>
      </c>
      <c r="AI89" s="113" t="s">
        <v>53</v>
      </c>
      <c r="AJ89" s="113" t="s">
        <v>6</v>
      </c>
      <c r="AK89" s="114" t="s">
        <v>46</v>
      </c>
      <c r="AL89" s="92">
        <f t="shared" si="2"/>
        <v>2</v>
      </c>
      <c r="AM8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89" s="109"/>
      <c r="AO89" s="115" t="str">
        <f t="shared" si="3"/>
        <v>SI</v>
      </c>
      <c r="AP8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89" s="92" t="e" vm="16">
        <f>_xlfn.XLOOKUP(año25[[#This Row],[VALORACION DEL RIESGO RESULTANTE CON CONTROLES (Riesgo residual) - INTERPRETACIÓN DEL RIESGO]], Nivel[Calsificación], Nivel[Imagen])</f>
        <v>#VALUE!</v>
      </c>
      <c r="BH89" s="49"/>
    </row>
    <row r="90" spans="1:61" ht="52.95" customHeight="1" x14ac:dyDescent="0.2">
      <c r="A90" s="10"/>
      <c r="B90" s="92">
        <v>81</v>
      </c>
      <c r="C90" s="92">
        <v>2025</v>
      </c>
      <c r="D90" s="108" t="s">
        <v>873</v>
      </c>
      <c r="E90" s="115" t="s">
        <v>1004</v>
      </c>
      <c r="F90" s="92" t="s">
        <v>1007</v>
      </c>
      <c r="G90" s="110" t="s">
        <v>964</v>
      </c>
      <c r="H90" s="92" t="s">
        <v>1009</v>
      </c>
      <c r="I90" s="92" t="s">
        <v>66</v>
      </c>
      <c r="J90" s="92" t="e" vm="19">
        <f>_xlfn.XLOOKUP(año25[[#This Row],[PELIGRO -Tipo]], Tabla12[Calsificación], Tabla12[Imagen])</f>
        <v>#VALUE!</v>
      </c>
      <c r="K90" s="92" t="s">
        <v>75</v>
      </c>
      <c r="L90" s="92" t="s">
        <v>129</v>
      </c>
      <c r="M90" s="112" t="s">
        <v>249</v>
      </c>
      <c r="N90" s="112" t="s">
        <v>250</v>
      </c>
      <c r="O90" s="112">
        <v>8</v>
      </c>
      <c r="P90" s="112">
        <v>18</v>
      </c>
      <c r="Q90" s="112">
        <v>2</v>
      </c>
      <c r="R90" s="112">
        <v>12</v>
      </c>
      <c r="S90" s="92" t="s">
        <v>878</v>
      </c>
      <c r="T90" s="116" t="s">
        <v>889</v>
      </c>
      <c r="U90" s="116" t="s">
        <v>894</v>
      </c>
      <c r="V90" s="113" t="s">
        <v>898</v>
      </c>
      <c r="W90" s="113" t="s">
        <v>53</v>
      </c>
      <c r="X90" s="113" t="s">
        <v>6</v>
      </c>
      <c r="Y90" s="114" t="s">
        <v>201</v>
      </c>
      <c r="Z90" s="92">
        <f>INDEX($AS$3:$AV$6,MATCH($W90,$AR$3:$AR$6,FALSE),MATCH($Y90,AS$7:$AV$7,FALSE))</f>
        <v>4</v>
      </c>
      <c r="AA90" s="108" t="s">
        <v>254</v>
      </c>
      <c r="AB90" s="92" t="s">
        <v>882</v>
      </c>
      <c r="AC90" s="92" t="s">
        <v>883</v>
      </c>
      <c r="AD90" s="113" t="s">
        <v>899</v>
      </c>
      <c r="AE90" s="113" t="s">
        <v>900</v>
      </c>
      <c r="AF90" s="121" t="s">
        <v>886</v>
      </c>
      <c r="AG90"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H90" s="109" t="s">
        <v>887</v>
      </c>
      <c r="AI90" s="113" t="s">
        <v>53</v>
      </c>
      <c r="AJ90" s="113" t="s">
        <v>6</v>
      </c>
      <c r="AK90" s="114" t="s">
        <v>46</v>
      </c>
      <c r="AL90" s="92">
        <f t="shared" si="2"/>
        <v>2</v>
      </c>
      <c r="AM9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0" s="109"/>
      <c r="AO90" s="115" t="str">
        <f t="shared" si="3"/>
        <v>SI</v>
      </c>
      <c r="AP9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90" s="92" t="e" vm="16">
        <f>_xlfn.XLOOKUP(año25[[#This Row],[VALORACION DEL RIESGO RESULTANTE CON CONTROLES (Riesgo residual) - INTERPRETACIÓN DEL RIESGO]], Nivel[Calsificación], Nivel[Imagen])</f>
        <v>#VALUE!</v>
      </c>
      <c r="BH90" s="49"/>
    </row>
    <row r="91" spans="1:61" ht="66" customHeight="1" x14ac:dyDescent="0.2">
      <c r="A91" s="10"/>
      <c r="B91" s="92">
        <v>82</v>
      </c>
      <c r="C91" s="92">
        <v>2025</v>
      </c>
      <c r="D91" s="108" t="s">
        <v>873</v>
      </c>
      <c r="E91" s="115" t="s">
        <v>1004</v>
      </c>
      <c r="F91" s="110" t="s">
        <v>1007</v>
      </c>
      <c r="G91" s="110" t="s">
        <v>964</v>
      </c>
      <c r="H91" s="92" t="s">
        <v>901</v>
      </c>
      <c r="I91" s="92" t="s">
        <v>66</v>
      </c>
      <c r="J91" s="92" t="e" vm="19">
        <f>_xlfn.XLOOKUP(año25[[#This Row],[PELIGRO -Tipo]], Tabla12[Calsificación], Tabla12[Imagen])</f>
        <v>#VALUE!</v>
      </c>
      <c r="K91" s="92" t="s">
        <v>83</v>
      </c>
      <c r="L91" s="92" t="s">
        <v>128</v>
      </c>
      <c r="M91" s="112" t="s">
        <v>249</v>
      </c>
      <c r="N91" s="112" t="s">
        <v>250</v>
      </c>
      <c r="O91" s="112">
        <v>8</v>
      </c>
      <c r="P91" s="112">
        <v>12</v>
      </c>
      <c r="Q91" s="112">
        <v>2</v>
      </c>
      <c r="R91" s="112">
        <v>8</v>
      </c>
      <c r="S91" s="92" t="s">
        <v>878</v>
      </c>
      <c r="T91" s="92" t="s">
        <v>879</v>
      </c>
      <c r="U91" s="130" t="s">
        <v>880</v>
      </c>
      <c r="V91" s="113" t="s">
        <v>903</v>
      </c>
      <c r="W91" s="113" t="s">
        <v>53</v>
      </c>
      <c r="X91" s="113" t="s">
        <v>6</v>
      </c>
      <c r="Y91" s="114" t="s">
        <v>46</v>
      </c>
      <c r="Z91" s="92">
        <f>INDEX($AS$3:$AV$6,MATCH($W91,$AR$3:$AR$6,FALSE),MATCH($Y91,AS$7:$AV$7,FALSE))</f>
        <v>2</v>
      </c>
      <c r="AA91" s="108" t="s">
        <v>254</v>
      </c>
      <c r="AB91" s="92" t="s">
        <v>882</v>
      </c>
      <c r="AC91" s="92" t="s">
        <v>883</v>
      </c>
      <c r="AD91" s="113" t="s">
        <v>892</v>
      </c>
      <c r="AE91" s="92" t="s">
        <v>904</v>
      </c>
      <c r="AF91" s="121" t="s">
        <v>886</v>
      </c>
      <c r="AG91"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H91" s="109" t="s">
        <v>887</v>
      </c>
      <c r="AI91" s="113" t="s">
        <v>53</v>
      </c>
      <c r="AJ91" s="113" t="s">
        <v>6</v>
      </c>
      <c r="AK91" s="114" t="s">
        <v>46</v>
      </c>
      <c r="AL91" s="92">
        <f t="shared" si="2"/>
        <v>2</v>
      </c>
      <c r="AM9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1" s="109"/>
      <c r="AO91" s="115" t="str">
        <f t="shared" si="3"/>
        <v>SI</v>
      </c>
      <c r="AP9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91" s="92" t="e" vm="16">
        <f>_xlfn.XLOOKUP(año25[[#This Row],[VALORACION DEL RIESGO RESULTANTE CON CONTROLES (Riesgo residual) - INTERPRETACIÓN DEL RIESGO]], Nivel[Calsificación], Nivel[Imagen])</f>
        <v>#VALUE!</v>
      </c>
      <c r="AW91" s="32"/>
      <c r="AX91" s="32"/>
      <c r="AY91" s="32"/>
      <c r="AZ91" s="32"/>
      <c r="BA91" s="32"/>
      <c r="BB91" s="32"/>
      <c r="BC91" s="32"/>
      <c r="BD91" s="32"/>
      <c r="BE91" s="32"/>
      <c r="BH91" s="21"/>
      <c r="BI91" s="33"/>
    </row>
    <row r="92" spans="1:61" ht="103.5" customHeight="1" x14ac:dyDescent="0.2">
      <c r="A92" s="10"/>
      <c r="B92" s="92">
        <v>83</v>
      </c>
      <c r="C92" s="92">
        <v>2025</v>
      </c>
      <c r="D92" s="108" t="s">
        <v>873</v>
      </c>
      <c r="E92" s="115" t="s">
        <v>1004</v>
      </c>
      <c r="F92" s="110" t="s">
        <v>1007</v>
      </c>
      <c r="G92" s="110" t="s">
        <v>964</v>
      </c>
      <c r="H92" s="92" t="s">
        <v>905</v>
      </c>
      <c r="I92" s="92" t="s">
        <v>66</v>
      </c>
      <c r="J92" s="92" t="e" vm="19">
        <f>_xlfn.XLOOKUP(año25[[#This Row],[PELIGRO -Tipo]], Tabla12[Calsificación], Tabla12[Imagen])</f>
        <v>#VALUE!</v>
      </c>
      <c r="K92" s="92" t="s">
        <v>99</v>
      </c>
      <c r="L92" s="92" t="s">
        <v>129</v>
      </c>
      <c r="M92" s="112" t="s">
        <v>429</v>
      </c>
      <c r="N92" s="112" t="s">
        <v>261</v>
      </c>
      <c r="O92" s="112">
        <v>8</v>
      </c>
      <c r="P92" s="112">
        <v>12</v>
      </c>
      <c r="Q92" s="112">
        <v>2</v>
      </c>
      <c r="R92" s="112">
        <v>8</v>
      </c>
      <c r="S92" s="92" t="s">
        <v>878</v>
      </c>
      <c r="T92" s="116" t="s">
        <v>889</v>
      </c>
      <c r="U92" s="92" t="s">
        <v>906</v>
      </c>
      <c r="V92" s="113" t="s">
        <v>907</v>
      </c>
      <c r="W92" s="113" t="s">
        <v>53</v>
      </c>
      <c r="X92" s="113" t="s">
        <v>6</v>
      </c>
      <c r="Y92" s="114" t="s">
        <v>46</v>
      </c>
      <c r="Z92" s="92">
        <f>INDEX($AS$3:$AV$6,MATCH($W92,$AR$3:$AR$6,FALSE),MATCH($Y92,AS$7:$AV$7,FALSE))</f>
        <v>2</v>
      </c>
      <c r="AA92" s="108" t="s">
        <v>254</v>
      </c>
      <c r="AB92" s="92" t="s">
        <v>882</v>
      </c>
      <c r="AC92" s="92" t="s">
        <v>883</v>
      </c>
      <c r="AD92" s="113" t="s">
        <v>892</v>
      </c>
      <c r="AE92" s="121" t="s">
        <v>908</v>
      </c>
      <c r="AF92" s="121" t="s">
        <v>886</v>
      </c>
      <c r="AG9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H92" s="109" t="s">
        <v>887</v>
      </c>
      <c r="AI92" s="113" t="s">
        <v>54</v>
      </c>
      <c r="AJ92" s="113" t="s">
        <v>6</v>
      </c>
      <c r="AK92" s="114" t="s">
        <v>46</v>
      </c>
      <c r="AL92" s="92">
        <f t="shared" si="2"/>
        <v>1</v>
      </c>
      <c r="AM9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2" s="109"/>
      <c r="AO92" s="115" t="str">
        <f t="shared" si="3"/>
        <v>SI</v>
      </c>
      <c r="AP9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92" s="92" t="e" vm="16">
        <f>_xlfn.XLOOKUP(año25[[#This Row],[VALORACION DEL RIESGO RESULTANTE CON CONTROLES (Riesgo residual) - INTERPRETACIÓN DEL RIESGO]], Nivel[Calsificación], Nivel[Imagen])</f>
        <v>#VALUE!</v>
      </c>
      <c r="AW92" s="32"/>
      <c r="AX92" s="32"/>
      <c r="AY92" s="32"/>
      <c r="AZ92" s="32"/>
      <c r="BA92" s="32"/>
      <c r="BB92" s="32"/>
      <c r="BC92" s="32"/>
      <c r="BD92" s="32"/>
      <c r="BE92" s="32"/>
      <c r="BH92" s="21"/>
      <c r="BI92" s="33"/>
    </row>
    <row r="93" spans="1:61" ht="63.75" customHeight="1" x14ac:dyDescent="0.2">
      <c r="A93" s="10"/>
      <c r="B93" s="92">
        <v>84</v>
      </c>
      <c r="C93" s="92">
        <v>2025</v>
      </c>
      <c r="D93" s="108" t="s">
        <v>873</v>
      </c>
      <c r="E93" s="115" t="s">
        <v>1004</v>
      </c>
      <c r="F93" s="110" t="s">
        <v>1007</v>
      </c>
      <c r="G93" s="110" t="s">
        <v>964</v>
      </c>
      <c r="H93" s="92" t="s">
        <v>909</v>
      </c>
      <c r="I93" s="92" t="s">
        <v>66</v>
      </c>
      <c r="J93" s="92" t="e" vm="19">
        <f>_xlfn.XLOOKUP(año25[[#This Row],[PELIGRO -Tipo]], Tabla12[Calsificación], Tabla12[Imagen])</f>
        <v>#VALUE!</v>
      </c>
      <c r="K93" s="92" t="s">
        <v>121</v>
      </c>
      <c r="L93" s="108" t="s">
        <v>129</v>
      </c>
      <c r="M93" s="112" t="s">
        <v>249</v>
      </c>
      <c r="N93" s="112" t="s">
        <v>250</v>
      </c>
      <c r="O93" s="112">
        <v>8</v>
      </c>
      <c r="P93" s="112">
        <v>18</v>
      </c>
      <c r="Q93" s="112">
        <v>2</v>
      </c>
      <c r="R93" s="112">
        <v>8</v>
      </c>
      <c r="S93" s="92" t="s">
        <v>878</v>
      </c>
      <c r="T93" s="116" t="s">
        <v>889</v>
      </c>
      <c r="U93" s="116" t="s">
        <v>894</v>
      </c>
      <c r="V93" s="113" t="s">
        <v>910</v>
      </c>
      <c r="W93" s="113" t="s">
        <v>54</v>
      </c>
      <c r="X93" s="113" t="s">
        <v>6</v>
      </c>
      <c r="Y93" s="114" t="s">
        <v>201</v>
      </c>
      <c r="Z93" s="92">
        <f>INDEX($AS$3:$AV$6,MATCH($W93,$AR$3:$AR$6,FALSE),MATCH($Y93,AS$7:$AV$7,FALSE))</f>
        <v>2</v>
      </c>
      <c r="AA93" s="108" t="s">
        <v>254</v>
      </c>
      <c r="AB93" s="92" t="s">
        <v>882</v>
      </c>
      <c r="AC93" s="92" t="s">
        <v>883</v>
      </c>
      <c r="AD93" s="113" t="s">
        <v>892</v>
      </c>
      <c r="AE93" s="92" t="s">
        <v>911</v>
      </c>
      <c r="AF93" s="121" t="s">
        <v>886</v>
      </c>
      <c r="AG9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H93" s="109" t="s">
        <v>887</v>
      </c>
      <c r="AI93" s="113" t="s">
        <v>54</v>
      </c>
      <c r="AJ93" s="113" t="s">
        <v>6</v>
      </c>
      <c r="AK93" s="114" t="s">
        <v>46</v>
      </c>
      <c r="AL93" s="92">
        <f t="shared" si="2"/>
        <v>1</v>
      </c>
      <c r="AM9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3" s="109"/>
      <c r="AO93" s="115" t="str">
        <f t="shared" si="3"/>
        <v>SI</v>
      </c>
      <c r="AP9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93" s="92" t="e" vm="16">
        <f>_xlfn.XLOOKUP(año25[[#This Row],[VALORACION DEL RIESGO RESULTANTE CON CONTROLES (Riesgo residual) - INTERPRETACIÓN DEL RIESGO]], Nivel[Calsificación], Nivel[Imagen])</f>
        <v>#VALUE!</v>
      </c>
      <c r="BH93" s="49"/>
    </row>
    <row r="94" spans="1:61" ht="103.2" customHeight="1" x14ac:dyDescent="0.2">
      <c r="A94" s="10"/>
      <c r="B94" s="92">
        <v>85</v>
      </c>
      <c r="C94" s="92">
        <v>2025</v>
      </c>
      <c r="D94" s="108" t="s">
        <v>873</v>
      </c>
      <c r="E94" s="115" t="s">
        <v>1004</v>
      </c>
      <c r="F94" s="110" t="s">
        <v>1007</v>
      </c>
      <c r="G94" s="110" t="s">
        <v>964</v>
      </c>
      <c r="H94" s="92" t="s">
        <v>977</v>
      </c>
      <c r="I94" s="92" t="s">
        <v>69</v>
      </c>
      <c r="J94" s="92" t="e" vm="21">
        <f>_xlfn.XLOOKUP(año25[[#This Row],[PELIGRO -Tipo]], Tabla12[Calsificación], Tabla12[Imagen])</f>
        <v>#VALUE!</v>
      </c>
      <c r="K94" s="92" t="s">
        <v>102</v>
      </c>
      <c r="L94" s="111" t="s">
        <v>128</v>
      </c>
      <c r="M94" s="112" t="s">
        <v>249</v>
      </c>
      <c r="N94" s="112" t="s">
        <v>261</v>
      </c>
      <c r="O94" s="112">
        <v>8</v>
      </c>
      <c r="P94" s="112">
        <v>18</v>
      </c>
      <c r="Q94" s="112">
        <v>2</v>
      </c>
      <c r="R94" s="112">
        <v>0.5</v>
      </c>
      <c r="S94" s="92" t="s">
        <v>878</v>
      </c>
      <c r="T94" s="116" t="s">
        <v>889</v>
      </c>
      <c r="U94" s="116" t="s">
        <v>894</v>
      </c>
      <c r="V94" s="113" t="s">
        <v>917</v>
      </c>
      <c r="W94" s="113" t="s">
        <v>52</v>
      </c>
      <c r="X94" s="113" t="s">
        <v>6</v>
      </c>
      <c r="Y94" s="114" t="s">
        <v>46</v>
      </c>
      <c r="Z94" s="92">
        <f>INDEX($AS$3:$AV$6,MATCH($W94,$AR$3:$AR$6,FALSE),MATCH($Y94,AS$7:$AV$7,FALSE))</f>
        <v>3</v>
      </c>
      <c r="AA94" s="108" t="s">
        <v>254</v>
      </c>
      <c r="AB94" s="92" t="s">
        <v>882</v>
      </c>
      <c r="AC94" s="92" t="s">
        <v>883</v>
      </c>
      <c r="AD94" s="113" t="s">
        <v>892</v>
      </c>
      <c r="AE94" s="92" t="s">
        <v>978</v>
      </c>
      <c r="AF94" s="121" t="s">
        <v>886</v>
      </c>
      <c r="AG94"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Ver matriz de EPP de Parex y/o Contratista</v>
      </c>
      <c r="AH94" s="109" t="s">
        <v>887</v>
      </c>
      <c r="AI94" s="113" t="s">
        <v>53</v>
      </c>
      <c r="AJ94" s="113" t="s">
        <v>6</v>
      </c>
      <c r="AK94" s="114" t="s">
        <v>46</v>
      </c>
      <c r="AL94" s="92">
        <f t="shared" si="2"/>
        <v>2</v>
      </c>
      <c r="AM9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4" s="109"/>
      <c r="AO94" s="115" t="str">
        <f t="shared" si="3"/>
        <v>SI</v>
      </c>
      <c r="AP9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94" s="92" t="e" vm="16">
        <f>_xlfn.XLOOKUP(año25[[#This Row],[VALORACION DEL RIESGO RESULTANTE CON CONTROLES (Riesgo residual) - INTERPRETACIÓN DEL RIESGO]], Nivel[Calsificación], Nivel[Imagen])</f>
        <v>#VALUE!</v>
      </c>
      <c r="BH94" s="49"/>
    </row>
    <row r="95" spans="1:61" ht="42.75" customHeight="1" x14ac:dyDescent="0.2">
      <c r="A95" s="10"/>
      <c r="B95" s="92">
        <v>86</v>
      </c>
      <c r="C95" s="92">
        <v>2025</v>
      </c>
      <c r="D95" s="108" t="s">
        <v>873</v>
      </c>
      <c r="E95" s="115" t="s">
        <v>1004</v>
      </c>
      <c r="F95" s="110" t="s">
        <v>1007</v>
      </c>
      <c r="G95" s="110" t="s">
        <v>964</v>
      </c>
      <c r="H95" s="92" t="s">
        <v>986</v>
      </c>
      <c r="I95" s="92" t="s">
        <v>70</v>
      </c>
      <c r="J95" s="92" t="e" vm="13">
        <f>_xlfn.XLOOKUP(año25[[#This Row],[PELIGRO -Tipo]], Tabla12[Calsificación], Tabla12[Imagen])</f>
        <v>#VALUE!</v>
      </c>
      <c r="K95" s="92" t="s">
        <v>79</v>
      </c>
      <c r="L95" s="92" t="s">
        <v>128</v>
      </c>
      <c r="M95" s="112" t="s">
        <v>249</v>
      </c>
      <c r="N95" s="112" t="s">
        <v>261</v>
      </c>
      <c r="O95" s="112">
        <v>8</v>
      </c>
      <c r="P95" s="112">
        <v>18</v>
      </c>
      <c r="Q95" s="112">
        <v>2</v>
      </c>
      <c r="R95" s="112">
        <v>4</v>
      </c>
      <c r="S95" s="92" t="s">
        <v>878</v>
      </c>
      <c r="T95" s="92" t="s">
        <v>981</v>
      </c>
      <c r="U95" s="92" t="s">
        <v>982</v>
      </c>
      <c r="V95" s="113" t="s">
        <v>647</v>
      </c>
      <c r="W95" s="113" t="s">
        <v>53</v>
      </c>
      <c r="X95" s="113" t="s">
        <v>6</v>
      </c>
      <c r="Y95" s="114" t="s">
        <v>201</v>
      </c>
      <c r="Z95" s="92">
        <f>INDEX($AS$3:$AV$6,MATCH($W95,$AR$3:$AR$6,FALSE),MATCH($Y95,AS$7:$AV$7,FALSE))</f>
        <v>4</v>
      </c>
      <c r="AA95" s="108" t="s">
        <v>254</v>
      </c>
      <c r="AB95" s="92" t="s">
        <v>882</v>
      </c>
      <c r="AC95" s="92" t="s">
        <v>983</v>
      </c>
      <c r="AD95" s="113" t="s">
        <v>984</v>
      </c>
      <c r="AE95" s="92" t="s">
        <v>985</v>
      </c>
      <c r="AF95" s="121" t="s">
        <v>886</v>
      </c>
      <c r="AG95"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H95" s="109" t="s">
        <v>887</v>
      </c>
      <c r="AI95" s="113" t="s">
        <v>53</v>
      </c>
      <c r="AJ95" s="113" t="s">
        <v>6</v>
      </c>
      <c r="AK95" s="114" t="s">
        <v>46</v>
      </c>
      <c r="AL95" s="92">
        <f t="shared" si="2"/>
        <v>2</v>
      </c>
      <c r="AM9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5" s="109"/>
      <c r="AO95" s="115" t="str">
        <f t="shared" si="3"/>
        <v>SI</v>
      </c>
      <c r="AP9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95" s="92" t="e" vm="16">
        <f>_xlfn.XLOOKUP(año25[[#This Row],[VALORACION DEL RIESGO RESULTANTE CON CONTROLES (Riesgo residual) - INTERPRETACIÓN DEL RIESGO]], Nivel[Calsificación], Nivel[Imagen])</f>
        <v>#VALUE!</v>
      </c>
      <c r="BH95" s="48"/>
    </row>
    <row r="96" spans="1:61" ht="93" customHeight="1" x14ac:dyDescent="0.2">
      <c r="A96" s="10"/>
      <c r="B96" s="92">
        <v>87</v>
      </c>
      <c r="C96" s="92">
        <v>2025</v>
      </c>
      <c r="D96" s="108" t="s">
        <v>873</v>
      </c>
      <c r="E96" s="115" t="s">
        <v>1004</v>
      </c>
      <c r="F96" s="110" t="s">
        <v>1007</v>
      </c>
      <c r="G96" s="110" t="s">
        <v>964</v>
      </c>
      <c r="H96" s="171" t="s">
        <v>1010</v>
      </c>
      <c r="I96" s="92" t="s">
        <v>70</v>
      </c>
      <c r="J96" s="92" t="e" vm="13">
        <f>_xlfn.XLOOKUP(año25[[#This Row],[PELIGRO -Tipo]], Tabla12[Calsificación], Tabla12[Imagen])</f>
        <v>#VALUE!</v>
      </c>
      <c r="K96" s="92" t="s">
        <v>79</v>
      </c>
      <c r="L96" s="92" t="s">
        <v>128</v>
      </c>
      <c r="M96" s="112" t="s">
        <v>249</v>
      </c>
      <c r="N96" s="112" t="s">
        <v>250</v>
      </c>
      <c r="O96" s="112">
        <v>8</v>
      </c>
      <c r="P96" s="112">
        <v>18</v>
      </c>
      <c r="Q96" s="112">
        <v>2</v>
      </c>
      <c r="R96" s="112">
        <v>4</v>
      </c>
      <c r="S96" s="92" t="s">
        <v>878</v>
      </c>
      <c r="T96" s="116" t="s">
        <v>981</v>
      </c>
      <c r="U96" s="116" t="s">
        <v>982</v>
      </c>
      <c r="V96" s="113" t="s">
        <v>647</v>
      </c>
      <c r="W96" s="113" t="s">
        <v>53</v>
      </c>
      <c r="X96" s="113" t="s">
        <v>6</v>
      </c>
      <c r="Y96" s="114" t="s">
        <v>201</v>
      </c>
      <c r="Z96" s="92">
        <f>INDEX($AS$3:$AV$6,MATCH($W96,$AR$3:$AR$6,FALSE),MATCH($Y96,AS$7:$AV$7,FALSE))</f>
        <v>4</v>
      </c>
      <c r="AA96" s="108" t="s">
        <v>254</v>
      </c>
      <c r="AB96" s="92" t="s">
        <v>882</v>
      </c>
      <c r="AC96" s="92" t="s">
        <v>983</v>
      </c>
      <c r="AD96" s="113" t="s">
        <v>984</v>
      </c>
      <c r="AE96" s="113" t="s">
        <v>985</v>
      </c>
      <c r="AF96" s="121" t="s">
        <v>886</v>
      </c>
      <c r="AG96"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H96" s="109" t="s">
        <v>887</v>
      </c>
      <c r="AI96" s="113" t="s">
        <v>53</v>
      </c>
      <c r="AJ96" s="113" t="s">
        <v>6</v>
      </c>
      <c r="AK96" s="114" t="s">
        <v>46</v>
      </c>
      <c r="AL96" s="92">
        <f t="shared" si="2"/>
        <v>2</v>
      </c>
      <c r="AM9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6" s="109"/>
      <c r="AO96" s="115" t="str">
        <f t="shared" si="3"/>
        <v>SI</v>
      </c>
      <c r="AP96"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96" s="92" t="e" vm="16">
        <f>_xlfn.XLOOKUP(año25[[#This Row],[VALORACION DEL RIESGO RESULTANTE CON CONTROLES (Riesgo residual) - INTERPRETACIÓN DEL RIESGO]], Nivel[Calsificación], Nivel[Imagen])</f>
        <v>#VALUE!</v>
      </c>
      <c r="BH96" s="48"/>
    </row>
    <row r="97" spans="1:61" ht="112.5" customHeight="1" x14ac:dyDescent="0.2">
      <c r="A97" s="10"/>
      <c r="B97" s="92">
        <v>88</v>
      </c>
      <c r="C97" s="92">
        <v>2025</v>
      </c>
      <c r="D97" s="108" t="s">
        <v>873</v>
      </c>
      <c r="E97" s="115" t="s">
        <v>1004</v>
      </c>
      <c r="F97" s="110" t="s">
        <v>1011</v>
      </c>
      <c r="G97" s="110" t="s">
        <v>964</v>
      </c>
      <c r="H97" s="92" t="s">
        <v>1012</v>
      </c>
      <c r="I97" s="92" t="s">
        <v>70</v>
      </c>
      <c r="J97" s="92" t="e" vm="13">
        <f>_xlfn.XLOOKUP(año25[[#This Row],[PELIGRO -Tipo]], Tabla12[Calsificación], Tabla12[Imagen])</f>
        <v>#VALUE!</v>
      </c>
      <c r="K97" s="92" t="s">
        <v>103</v>
      </c>
      <c r="L97" s="92" t="s">
        <v>128</v>
      </c>
      <c r="M97" s="112" t="s">
        <v>249</v>
      </c>
      <c r="N97" s="112" t="s">
        <v>250</v>
      </c>
      <c r="O97" s="112">
        <v>8</v>
      </c>
      <c r="P97" s="112">
        <v>18</v>
      </c>
      <c r="Q97" s="112">
        <v>2</v>
      </c>
      <c r="R97" s="112">
        <v>3</v>
      </c>
      <c r="S97" s="92" t="s">
        <v>878</v>
      </c>
      <c r="T97" s="116" t="s">
        <v>889</v>
      </c>
      <c r="U97" s="116" t="s">
        <v>925</v>
      </c>
      <c r="V97" s="113" t="s">
        <v>926</v>
      </c>
      <c r="W97" s="113" t="s">
        <v>52</v>
      </c>
      <c r="X97" s="113" t="s">
        <v>6</v>
      </c>
      <c r="Y97" s="114" t="s">
        <v>201</v>
      </c>
      <c r="Z97" s="92">
        <f>INDEX($AS$3:$AV$6,MATCH($W97,$AR$3:$AR$6,FALSE),MATCH($Y97,AS$7:$AV$7,FALSE))</f>
        <v>6</v>
      </c>
      <c r="AA97" s="108" t="s">
        <v>254</v>
      </c>
      <c r="AB97" s="92" t="s">
        <v>882</v>
      </c>
      <c r="AC97" s="92" t="s">
        <v>883</v>
      </c>
      <c r="AD97" s="113" t="s">
        <v>988</v>
      </c>
      <c r="AE97" s="113" t="s">
        <v>927</v>
      </c>
      <c r="AF97" s="121" t="s">
        <v>886</v>
      </c>
      <c r="AG9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y recarga de equipos contra incendio.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H97" s="109" t="s">
        <v>887</v>
      </c>
      <c r="AI97" s="113" t="s">
        <v>53</v>
      </c>
      <c r="AJ97" s="113" t="s">
        <v>6</v>
      </c>
      <c r="AK97" s="114" t="s">
        <v>46</v>
      </c>
      <c r="AL97" s="92">
        <f t="shared" si="2"/>
        <v>2</v>
      </c>
      <c r="AM9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7" s="109"/>
      <c r="AO97" s="115" t="str">
        <f t="shared" si="3"/>
        <v>SI</v>
      </c>
      <c r="AP9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97" s="92" t="e" vm="16">
        <f>_xlfn.XLOOKUP(año25[[#This Row],[VALORACION DEL RIESGO RESULTANTE CON CONTROLES (Riesgo residual) - INTERPRETACIÓN DEL RIESGO]], Nivel[Calsificación], Nivel[Imagen])</f>
        <v>#VALUE!</v>
      </c>
      <c r="AW97" s="32"/>
      <c r="AX97" s="32"/>
      <c r="AY97" s="32"/>
      <c r="AZ97" s="32"/>
      <c r="BA97" s="32"/>
      <c r="BB97" s="32"/>
      <c r="BC97" s="32"/>
      <c r="BD97" s="32"/>
      <c r="BE97" s="32"/>
      <c r="BH97" s="21"/>
      <c r="BI97" s="33"/>
    </row>
    <row r="98" spans="1:61" ht="95.25" customHeight="1" x14ac:dyDescent="0.2">
      <c r="A98" s="10"/>
      <c r="B98" s="92">
        <v>89</v>
      </c>
      <c r="C98" s="92">
        <v>2025</v>
      </c>
      <c r="D98" s="108" t="s">
        <v>873</v>
      </c>
      <c r="E98" s="115" t="s">
        <v>1004</v>
      </c>
      <c r="F98" s="110" t="s">
        <v>1011</v>
      </c>
      <c r="G98" s="110" t="s">
        <v>964</v>
      </c>
      <c r="H98" s="111" t="s">
        <v>888</v>
      </c>
      <c r="I98" s="92" t="s">
        <v>65</v>
      </c>
      <c r="J98" s="92" t="e" vm="20">
        <f>_xlfn.XLOOKUP(año25[[#This Row],[PELIGRO -Tipo]], Tabla12[Calsificación], Tabla12[Imagen])</f>
        <v>#VALUE!</v>
      </c>
      <c r="K98" s="92" t="s">
        <v>113</v>
      </c>
      <c r="L98" s="92" t="s">
        <v>128</v>
      </c>
      <c r="M98" s="112" t="s">
        <v>249</v>
      </c>
      <c r="N98" s="112" t="s">
        <v>250</v>
      </c>
      <c r="O98" s="112">
        <v>8</v>
      </c>
      <c r="P98" s="112">
        <v>18</v>
      </c>
      <c r="Q98" s="112">
        <v>2</v>
      </c>
      <c r="R98" s="112">
        <v>8</v>
      </c>
      <c r="S98" s="92" t="s">
        <v>878</v>
      </c>
      <c r="T98" s="116" t="s">
        <v>889</v>
      </c>
      <c r="U98" s="116" t="s">
        <v>890</v>
      </c>
      <c r="V98" s="113" t="s">
        <v>891</v>
      </c>
      <c r="W98" s="113" t="s">
        <v>52</v>
      </c>
      <c r="X98" s="113" t="s">
        <v>6</v>
      </c>
      <c r="Y98" s="114" t="s">
        <v>46</v>
      </c>
      <c r="Z98" s="92">
        <f>INDEX($AS$3:$AV$6,MATCH($W98,$AR$3:$AR$6,FALSE),MATCH($Y98,AS$7:$AV$7,FALSE))</f>
        <v>3</v>
      </c>
      <c r="AA98" s="108" t="s">
        <v>254</v>
      </c>
      <c r="AB98" s="92" t="s">
        <v>965</v>
      </c>
      <c r="AC98" s="92" t="s">
        <v>883</v>
      </c>
      <c r="AD98" s="113" t="s">
        <v>892</v>
      </c>
      <c r="AE98" s="113" t="s">
        <v>893</v>
      </c>
      <c r="AF98" s="121" t="s">
        <v>886</v>
      </c>
      <c r="AG9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riesgo:Reubicación de animales (abejas, avispas, Serpientes) en áreas alejadas a las áreas de trabajo. 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H98" s="109" t="s">
        <v>887</v>
      </c>
      <c r="AI98" s="113" t="s">
        <v>53</v>
      </c>
      <c r="AJ98" s="113" t="s">
        <v>6</v>
      </c>
      <c r="AK98" s="114" t="s">
        <v>46</v>
      </c>
      <c r="AL98" s="92">
        <f t="shared" si="2"/>
        <v>2</v>
      </c>
      <c r="AM9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8" s="109"/>
      <c r="AO98" s="115" t="str">
        <f t="shared" si="3"/>
        <v>SI</v>
      </c>
      <c r="AP98"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98" s="92" t="e" vm="16">
        <f>_xlfn.XLOOKUP(año25[[#This Row],[VALORACION DEL RIESGO RESULTANTE CON CONTROLES (Riesgo residual) - INTERPRETACIÓN DEL RIESGO]], Nivel[Calsificación], Nivel[Imagen])</f>
        <v>#VALUE!</v>
      </c>
      <c r="AW98" s="32"/>
      <c r="AX98" s="32"/>
      <c r="AY98" s="32"/>
      <c r="AZ98" s="32"/>
      <c r="BA98" s="32"/>
      <c r="BB98" s="32"/>
      <c r="BC98" s="32"/>
      <c r="BD98" s="32"/>
      <c r="BE98" s="32"/>
      <c r="BH98" s="21"/>
      <c r="BI98" s="33"/>
    </row>
    <row r="99" spans="1:61" ht="88.5" customHeight="1" x14ac:dyDescent="0.2">
      <c r="A99" s="10"/>
      <c r="B99" s="92">
        <v>90</v>
      </c>
      <c r="C99" s="92">
        <v>2025</v>
      </c>
      <c r="D99" s="108" t="s">
        <v>873</v>
      </c>
      <c r="E99" s="115" t="s">
        <v>1004</v>
      </c>
      <c r="F99" s="110" t="s">
        <v>1011</v>
      </c>
      <c r="G99" s="110" t="s">
        <v>964</v>
      </c>
      <c r="H99" s="92" t="s">
        <v>1013</v>
      </c>
      <c r="I99" s="92" t="s">
        <v>65</v>
      </c>
      <c r="J99" s="92" t="e" vm="20">
        <f>_xlfn.XLOOKUP(año25[[#This Row],[PELIGRO -Tipo]], Tabla12[Calsificación], Tabla12[Imagen])</f>
        <v>#VALUE!</v>
      </c>
      <c r="K99" s="92" t="s">
        <v>120</v>
      </c>
      <c r="L99" s="92" t="s">
        <v>128</v>
      </c>
      <c r="M99" s="112" t="s">
        <v>249</v>
      </c>
      <c r="N99" s="112" t="s">
        <v>250</v>
      </c>
      <c r="O99" s="112">
        <v>8</v>
      </c>
      <c r="P99" s="112">
        <v>18</v>
      </c>
      <c r="Q99" s="112">
        <v>2</v>
      </c>
      <c r="R99" s="112">
        <v>8</v>
      </c>
      <c r="S99" s="92" t="s">
        <v>878</v>
      </c>
      <c r="T99" s="116" t="s">
        <v>889</v>
      </c>
      <c r="U99" s="92" t="s">
        <v>970</v>
      </c>
      <c r="V99" s="113" t="s">
        <v>967</v>
      </c>
      <c r="W99" s="113" t="s">
        <v>52</v>
      </c>
      <c r="X99" s="113" t="s">
        <v>6</v>
      </c>
      <c r="Y99" s="114" t="s">
        <v>46</v>
      </c>
      <c r="Z99" s="92">
        <f>INDEX($AS$3:$AV$6,MATCH($W99,$AR$3:$AR$6,FALSE),MATCH($Y99,AS$7:$AV$7,FALSE))</f>
        <v>3</v>
      </c>
      <c r="AA99" s="108" t="s">
        <v>254</v>
      </c>
      <c r="AB99" s="92" t="s">
        <v>882</v>
      </c>
      <c r="AC99" s="92" t="s">
        <v>883</v>
      </c>
      <c r="AD99" s="113" t="s">
        <v>892</v>
      </c>
      <c r="AE99" s="113" t="s">
        <v>971</v>
      </c>
      <c r="AF99" s="121" t="s">
        <v>886</v>
      </c>
      <c r="AG99"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H99" s="109" t="s">
        <v>887</v>
      </c>
      <c r="AI99" s="113" t="s">
        <v>53</v>
      </c>
      <c r="AJ99" s="113" t="s">
        <v>6</v>
      </c>
      <c r="AK99" s="114" t="s">
        <v>46</v>
      </c>
      <c r="AL99" s="92">
        <f t="shared" si="2"/>
        <v>2</v>
      </c>
      <c r="AM9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99" s="109"/>
      <c r="AO99" s="115" t="str">
        <f t="shared" si="3"/>
        <v>SI</v>
      </c>
      <c r="AP9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99" s="92" t="e" vm="16">
        <f>_xlfn.XLOOKUP(año25[[#This Row],[VALORACION DEL RIESGO RESULTANTE CON CONTROLES (Riesgo residual) - INTERPRETACIÓN DEL RIESGO]], Nivel[Calsificación], Nivel[Imagen])</f>
        <v>#VALUE!</v>
      </c>
      <c r="BH99" s="49"/>
    </row>
    <row r="100" spans="1:61" ht="51" customHeight="1" x14ac:dyDescent="0.2">
      <c r="A100" s="10"/>
      <c r="B100" s="92">
        <v>91</v>
      </c>
      <c r="C100" s="92">
        <v>2025</v>
      </c>
      <c r="D100" s="108" t="s">
        <v>873</v>
      </c>
      <c r="E100" s="115" t="s">
        <v>1004</v>
      </c>
      <c r="F100" s="110" t="s">
        <v>1011</v>
      </c>
      <c r="G100" s="110" t="s">
        <v>964</v>
      </c>
      <c r="H100" s="92" t="s">
        <v>1014</v>
      </c>
      <c r="I100" s="92" t="s">
        <v>65</v>
      </c>
      <c r="J100" s="92" t="e" vm="20">
        <f>_xlfn.XLOOKUP(año25[[#This Row],[PELIGRO -Tipo]], Tabla12[Calsificación], Tabla12[Imagen])</f>
        <v>#VALUE!</v>
      </c>
      <c r="K100" s="92" t="s">
        <v>82</v>
      </c>
      <c r="L100" s="92" t="s">
        <v>128</v>
      </c>
      <c r="M100" s="112" t="s">
        <v>249</v>
      </c>
      <c r="N100" s="112" t="s">
        <v>250</v>
      </c>
      <c r="O100" s="112">
        <v>8</v>
      </c>
      <c r="P100" s="112">
        <v>18</v>
      </c>
      <c r="Q100" s="112">
        <v>2</v>
      </c>
      <c r="R100" s="112">
        <v>8</v>
      </c>
      <c r="S100" s="92" t="s">
        <v>878</v>
      </c>
      <c r="T100" s="116" t="s">
        <v>973</v>
      </c>
      <c r="U100" s="92" t="s">
        <v>974</v>
      </c>
      <c r="V100" s="113" t="s">
        <v>967</v>
      </c>
      <c r="W100" s="113" t="s">
        <v>53</v>
      </c>
      <c r="X100" s="113" t="s">
        <v>6</v>
      </c>
      <c r="Y100" s="114" t="s">
        <v>201</v>
      </c>
      <c r="Z100" s="92">
        <f>INDEX($AS$3:$AV$6,MATCH($W100,$AR$3:$AR$6,FALSE),MATCH($Y100,AS$7:$AV$7,FALSE))</f>
        <v>4</v>
      </c>
      <c r="AA100" s="108" t="s">
        <v>254</v>
      </c>
      <c r="AB100" s="92" t="s">
        <v>882</v>
      </c>
      <c r="AC100" s="92" t="s">
        <v>883</v>
      </c>
      <c r="AD100" s="113" t="s">
        <v>892</v>
      </c>
      <c r="AE100" s="92" t="s">
        <v>975</v>
      </c>
      <c r="AF100" s="121" t="s">
        <v>886</v>
      </c>
      <c r="AG100"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H100" s="109" t="s">
        <v>887</v>
      </c>
      <c r="AI100" s="113" t="s">
        <v>53</v>
      </c>
      <c r="AJ100" s="113" t="s">
        <v>6</v>
      </c>
      <c r="AK100" s="114" t="s">
        <v>46</v>
      </c>
      <c r="AL100" s="92">
        <f t="shared" si="2"/>
        <v>2</v>
      </c>
      <c r="AM10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00" s="109"/>
      <c r="AO100" s="115" t="str">
        <f t="shared" si="3"/>
        <v>SI</v>
      </c>
      <c r="AP10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00" s="92" t="e" vm="16">
        <f>_xlfn.XLOOKUP(año25[[#This Row],[VALORACION DEL RIESGO RESULTANTE CON CONTROLES (Riesgo residual) - INTERPRETACIÓN DEL RIESGO]], Nivel[Calsificación], Nivel[Imagen])</f>
        <v>#VALUE!</v>
      </c>
      <c r="BH100" s="49"/>
    </row>
    <row r="101" spans="1:61" ht="66.75" customHeight="1" x14ac:dyDescent="0.2">
      <c r="A101" s="10"/>
      <c r="B101" s="92">
        <v>92</v>
      </c>
      <c r="C101" s="92">
        <v>2025</v>
      </c>
      <c r="D101" s="108" t="s">
        <v>873</v>
      </c>
      <c r="E101" s="115" t="s">
        <v>1004</v>
      </c>
      <c r="F101" s="110" t="s">
        <v>1011</v>
      </c>
      <c r="G101" s="110" t="s">
        <v>964</v>
      </c>
      <c r="H101" s="92" t="s">
        <v>1008</v>
      </c>
      <c r="I101" s="92" t="s">
        <v>66</v>
      </c>
      <c r="J101" s="92" t="e" vm="19">
        <f>_xlfn.XLOOKUP(año25[[#This Row],[PELIGRO -Tipo]], Tabla12[Calsificación], Tabla12[Imagen])</f>
        <v>#VALUE!</v>
      </c>
      <c r="K101" s="92" t="s">
        <v>91</v>
      </c>
      <c r="L101" s="92" t="s">
        <v>129</v>
      </c>
      <c r="M101" s="112" t="s">
        <v>249</v>
      </c>
      <c r="N101" s="112" t="s">
        <v>250</v>
      </c>
      <c r="O101" s="112">
        <v>8</v>
      </c>
      <c r="P101" s="112">
        <v>18</v>
      </c>
      <c r="Q101" s="112">
        <v>2</v>
      </c>
      <c r="R101" s="112">
        <v>4</v>
      </c>
      <c r="S101" s="92" t="s">
        <v>878</v>
      </c>
      <c r="T101" s="116" t="s">
        <v>889</v>
      </c>
      <c r="U101" s="116" t="s">
        <v>894</v>
      </c>
      <c r="V101" s="113" t="s">
        <v>960</v>
      </c>
      <c r="W101" s="113" t="s">
        <v>53</v>
      </c>
      <c r="X101" s="113" t="s">
        <v>6</v>
      </c>
      <c r="Y101" s="114" t="s">
        <v>201</v>
      </c>
      <c r="Z101" s="92">
        <f>INDEX($AS$3:$AV$6,MATCH($W101,$AR$3:$AR$6,FALSE),MATCH($Y101,AS$7:$AV$7,FALSE))</f>
        <v>4</v>
      </c>
      <c r="AA101" s="108" t="s">
        <v>254</v>
      </c>
      <c r="AB101" s="92" t="s">
        <v>1015</v>
      </c>
      <c r="AC101" s="92" t="s">
        <v>883</v>
      </c>
      <c r="AD101" s="113" t="s">
        <v>899</v>
      </c>
      <c r="AE101" s="92" t="s">
        <v>1016</v>
      </c>
      <c r="AF101" s="121" t="s">
        <v>886</v>
      </c>
      <c r="AG101"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riesgo:Eliminar los equipos y herramientas según vida útilSustitución del riesgo; Controles de sustitución: No aplicanControles de Ingenieria; Mantenimiento de equipos, herramientas y vehículos. Controles administrativos; Procedimiento manejo seguro de herramientas.
'Capacitación autocuidado
Uso seguro de equipos y herramientas
Exámenes ocupacionales.Controles de EPP; Ver matriz de EPP de Parex y/o Contratista</v>
      </c>
      <c r="AH101" s="109" t="s">
        <v>887</v>
      </c>
      <c r="AI101" s="113" t="s">
        <v>53</v>
      </c>
      <c r="AJ101" s="113" t="s">
        <v>6</v>
      </c>
      <c r="AK101" s="114" t="s">
        <v>46</v>
      </c>
      <c r="AL101" s="92">
        <f t="shared" si="2"/>
        <v>2</v>
      </c>
      <c r="AM10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01" s="109"/>
      <c r="AO101" s="115" t="str">
        <f t="shared" si="3"/>
        <v>SI</v>
      </c>
      <c r="AP10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01" s="92" t="e" vm="16">
        <f>_xlfn.XLOOKUP(año25[[#This Row],[VALORACION DEL RIESGO RESULTANTE CON CONTROLES (Riesgo residual) - INTERPRETACIÓN DEL RIESGO]], Nivel[Calsificación], Nivel[Imagen])</f>
        <v>#VALUE!</v>
      </c>
      <c r="BH101" s="49"/>
    </row>
    <row r="102" spans="1:61" ht="66.75" customHeight="1" x14ac:dyDescent="0.2">
      <c r="A102" s="10"/>
      <c r="B102" s="92">
        <v>93</v>
      </c>
      <c r="C102" s="92">
        <v>2025</v>
      </c>
      <c r="D102" s="108" t="s">
        <v>873</v>
      </c>
      <c r="E102" s="115" t="s">
        <v>1004</v>
      </c>
      <c r="F102" s="110" t="s">
        <v>1011</v>
      </c>
      <c r="G102" s="110" t="s">
        <v>964</v>
      </c>
      <c r="H102" s="92" t="s">
        <v>1009</v>
      </c>
      <c r="I102" s="92" t="s">
        <v>66</v>
      </c>
      <c r="J102" s="92" t="e" vm="19">
        <f>_xlfn.XLOOKUP(año25[[#This Row],[PELIGRO -Tipo]], Tabla12[Calsificación], Tabla12[Imagen])</f>
        <v>#VALUE!</v>
      </c>
      <c r="K102" s="92" t="s">
        <v>75</v>
      </c>
      <c r="L102" s="92" t="s">
        <v>129</v>
      </c>
      <c r="M102" s="112" t="s">
        <v>249</v>
      </c>
      <c r="N102" s="112" t="s">
        <v>250</v>
      </c>
      <c r="O102" s="112">
        <v>8</v>
      </c>
      <c r="P102" s="112">
        <v>18</v>
      </c>
      <c r="Q102" s="112">
        <v>2</v>
      </c>
      <c r="R102" s="112">
        <v>4</v>
      </c>
      <c r="S102" s="92" t="s">
        <v>878</v>
      </c>
      <c r="T102" s="116" t="s">
        <v>889</v>
      </c>
      <c r="U102" s="116" t="s">
        <v>894</v>
      </c>
      <c r="V102" s="113" t="s">
        <v>898</v>
      </c>
      <c r="W102" s="113" t="s">
        <v>53</v>
      </c>
      <c r="X102" s="113" t="s">
        <v>6</v>
      </c>
      <c r="Y102" s="114" t="s">
        <v>201</v>
      </c>
      <c r="Z102" s="92">
        <f>INDEX($AS$3:$AV$6,MATCH($W102,$AR$3:$AR$6,FALSE),MATCH($Y102,AS$7:$AV$7,FALSE))</f>
        <v>4</v>
      </c>
      <c r="AA102" s="108" t="s">
        <v>254</v>
      </c>
      <c r="AB102" s="92" t="s">
        <v>882</v>
      </c>
      <c r="AC102" s="92" t="s">
        <v>883</v>
      </c>
      <c r="AD102" s="113" t="s">
        <v>899</v>
      </c>
      <c r="AE102" s="92" t="s">
        <v>900</v>
      </c>
      <c r="AF102" s="121" t="s">
        <v>886</v>
      </c>
      <c r="AG10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H102" s="109" t="s">
        <v>887</v>
      </c>
      <c r="AI102" s="113" t="s">
        <v>54</v>
      </c>
      <c r="AJ102" s="113" t="s">
        <v>6</v>
      </c>
      <c r="AK102" s="114" t="s">
        <v>46</v>
      </c>
      <c r="AL102" s="92">
        <f t="shared" si="2"/>
        <v>1</v>
      </c>
      <c r="AM10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02" s="109"/>
      <c r="AO102" s="115" t="str">
        <f t="shared" si="3"/>
        <v>SI</v>
      </c>
      <c r="AP10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02" s="92" t="e" vm="16">
        <f>_xlfn.XLOOKUP(año25[[#This Row],[VALORACION DEL RIESGO RESULTANTE CON CONTROLES (Riesgo residual) - INTERPRETACIÓN DEL RIESGO]], Nivel[Calsificación], Nivel[Imagen])</f>
        <v>#VALUE!</v>
      </c>
      <c r="BH102" s="49"/>
    </row>
    <row r="103" spans="1:61" ht="58.95" customHeight="1" x14ac:dyDescent="0.2">
      <c r="A103" s="10"/>
      <c r="B103" s="92">
        <v>94</v>
      </c>
      <c r="C103" s="92">
        <v>2025</v>
      </c>
      <c r="D103" s="108" t="s">
        <v>873</v>
      </c>
      <c r="E103" s="115" t="s">
        <v>1004</v>
      </c>
      <c r="F103" s="110" t="s">
        <v>1011</v>
      </c>
      <c r="G103" s="110" t="s">
        <v>964</v>
      </c>
      <c r="H103" s="92" t="s">
        <v>901</v>
      </c>
      <c r="I103" s="92" t="s">
        <v>66</v>
      </c>
      <c r="J103" s="92" t="e" vm="19">
        <f>_xlfn.XLOOKUP(año25[[#This Row],[PELIGRO -Tipo]], Tabla12[Calsificación], Tabla12[Imagen])</f>
        <v>#VALUE!</v>
      </c>
      <c r="K103" s="92" t="s">
        <v>83</v>
      </c>
      <c r="L103" s="92" t="s">
        <v>129</v>
      </c>
      <c r="M103" s="112" t="s">
        <v>249</v>
      </c>
      <c r="N103" s="112" t="s">
        <v>250</v>
      </c>
      <c r="O103" s="112">
        <v>8</v>
      </c>
      <c r="P103" s="112">
        <v>18</v>
      </c>
      <c r="Q103" s="112">
        <v>2</v>
      </c>
      <c r="R103" s="112">
        <v>8</v>
      </c>
      <c r="S103" s="92" t="s">
        <v>878</v>
      </c>
      <c r="T103" s="116" t="s">
        <v>889</v>
      </c>
      <c r="U103" s="116" t="s">
        <v>894</v>
      </c>
      <c r="V103" s="113" t="s">
        <v>903</v>
      </c>
      <c r="W103" s="113" t="s">
        <v>53</v>
      </c>
      <c r="X103" s="113" t="s">
        <v>6</v>
      </c>
      <c r="Y103" s="114" t="s">
        <v>46</v>
      </c>
      <c r="Z103" s="92">
        <f>INDEX($AS$3:$AV$6,MATCH($W103,$AR$3:$AR$6,FALSE),MATCH($Y103,AS$7:$AV$7,FALSE))</f>
        <v>2</v>
      </c>
      <c r="AA103" s="108" t="s">
        <v>254</v>
      </c>
      <c r="AB103" s="92" t="s">
        <v>882</v>
      </c>
      <c r="AC103" s="92" t="s">
        <v>883</v>
      </c>
      <c r="AD103" s="113" t="s">
        <v>892</v>
      </c>
      <c r="AE103" s="113" t="s">
        <v>904</v>
      </c>
      <c r="AF103" s="121" t="s">
        <v>886</v>
      </c>
      <c r="AG103"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H103" s="109" t="s">
        <v>887</v>
      </c>
      <c r="AI103" s="113" t="s">
        <v>53</v>
      </c>
      <c r="AJ103" s="113" t="s">
        <v>6</v>
      </c>
      <c r="AK103" s="114" t="s">
        <v>46</v>
      </c>
      <c r="AL103" s="92">
        <f t="shared" si="2"/>
        <v>2</v>
      </c>
      <c r="AM10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03" s="109"/>
      <c r="AO103" s="115" t="str">
        <f t="shared" si="3"/>
        <v>SI</v>
      </c>
      <c r="AP10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03" s="92" t="e" vm="16">
        <f>_xlfn.XLOOKUP(año25[[#This Row],[VALORACION DEL RIESGO RESULTANTE CON CONTROLES (Riesgo residual) - INTERPRETACIÓN DEL RIESGO]], Nivel[Calsificación], Nivel[Imagen])</f>
        <v>#VALUE!</v>
      </c>
      <c r="BH103" s="48"/>
    </row>
    <row r="104" spans="1:61" ht="51" customHeight="1" x14ac:dyDescent="0.2">
      <c r="A104" s="10"/>
      <c r="B104" s="92">
        <v>95</v>
      </c>
      <c r="C104" s="92">
        <v>2025</v>
      </c>
      <c r="D104" s="108" t="s">
        <v>873</v>
      </c>
      <c r="E104" s="108" t="s">
        <v>1004</v>
      </c>
      <c r="F104" s="110" t="s">
        <v>1011</v>
      </c>
      <c r="G104" s="110" t="s">
        <v>964</v>
      </c>
      <c r="H104" s="92" t="s">
        <v>905</v>
      </c>
      <c r="I104" s="92" t="s">
        <v>66</v>
      </c>
      <c r="J104" s="92" t="e" vm="19">
        <f>_xlfn.XLOOKUP(año25[[#This Row],[PELIGRO -Tipo]], Tabla12[Calsificación], Tabla12[Imagen])</f>
        <v>#VALUE!</v>
      </c>
      <c r="K104" s="92" t="s">
        <v>99</v>
      </c>
      <c r="L104" s="92" t="s">
        <v>129</v>
      </c>
      <c r="M104" s="112" t="s">
        <v>429</v>
      </c>
      <c r="N104" s="112" t="s">
        <v>261</v>
      </c>
      <c r="O104" s="112">
        <v>8</v>
      </c>
      <c r="P104" s="112">
        <v>18</v>
      </c>
      <c r="Q104" s="112">
        <v>2</v>
      </c>
      <c r="R104" s="112">
        <v>2</v>
      </c>
      <c r="S104" s="92" t="s">
        <v>878</v>
      </c>
      <c r="T104" s="116" t="s">
        <v>889</v>
      </c>
      <c r="U104" s="92" t="s">
        <v>906</v>
      </c>
      <c r="V104" s="113" t="s">
        <v>907</v>
      </c>
      <c r="W104" s="113" t="s">
        <v>53</v>
      </c>
      <c r="X104" s="113" t="s">
        <v>6</v>
      </c>
      <c r="Y104" s="114" t="s">
        <v>46</v>
      </c>
      <c r="Z104" s="92">
        <f>INDEX($AS$3:$AV$6,MATCH($W104,$AR$3:$AR$6,FALSE),MATCH($Y104,AS$7:$AV$7,FALSE))</f>
        <v>2</v>
      </c>
      <c r="AA104" s="108" t="s">
        <v>254</v>
      </c>
      <c r="AB104" s="92" t="s">
        <v>882</v>
      </c>
      <c r="AC104" s="92" t="s">
        <v>883</v>
      </c>
      <c r="AD104" s="113" t="s">
        <v>892</v>
      </c>
      <c r="AE104" s="113" t="s">
        <v>908</v>
      </c>
      <c r="AF104" s="121" t="s">
        <v>886</v>
      </c>
      <c r="AG10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H104" s="109" t="s">
        <v>887</v>
      </c>
      <c r="AI104" s="113" t="s">
        <v>54</v>
      </c>
      <c r="AJ104" s="113" t="s">
        <v>6</v>
      </c>
      <c r="AK104" s="114" t="s">
        <v>46</v>
      </c>
      <c r="AL104" s="92">
        <f t="shared" si="2"/>
        <v>1</v>
      </c>
      <c r="AM10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04" s="109"/>
      <c r="AO104" s="115" t="str">
        <f t="shared" si="3"/>
        <v>SI</v>
      </c>
      <c r="AP10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04" s="92" t="e" vm="16">
        <f>_xlfn.XLOOKUP(año25[[#This Row],[VALORACION DEL RIESGO RESULTANTE CON CONTROLES (Riesgo residual) - INTERPRETACIÓN DEL RIESGO]], Nivel[Calsificación], Nivel[Imagen])</f>
        <v>#VALUE!</v>
      </c>
      <c r="BH104" s="49"/>
    </row>
    <row r="105" spans="1:61" ht="51" customHeight="1" x14ac:dyDescent="0.2">
      <c r="A105" s="10"/>
      <c r="B105" s="92">
        <v>96</v>
      </c>
      <c r="C105" s="92">
        <v>2025</v>
      </c>
      <c r="D105" s="108" t="s">
        <v>873</v>
      </c>
      <c r="E105" s="108" t="s">
        <v>1004</v>
      </c>
      <c r="F105" s="110" t="s">
        <v>1011</v>
      </c>
      <c r="G105" s="110" t="s">
        <v>964</v>
      </c>
      <c r="H105" s="92" t="s">
        <v>909</v>
      </c>
      <c r="I105" s="92" t="s">
        <v>66</v>
      </c>
      <c r="J105" s="92" t="e" vm="19">
        <f>_xlfn.XLOOKUP(año25[[#This Row],[PELIGRO -Tipo]], Tabla12[Calsificación], Tabla12[Imagen])</f>
        <v>#VALUE!</v>
      </c>
      <c r="K105" s="92" t="s">
        <v>121</v>
      </c>
      <c r="L105" s="108" t="s">
        <v>129</v>
      </c>
      <c r="M105" s="112" t="s">
        <v>249</v>
      </c>
      <c r="N105" s="112" t="s">
        <v>250</v>
      </c>
      <c r="O105" s="112">
        <v>8</v>
      </c>
      <c r="P105" s="112">
        <v>18</v>
      </c>
      <c r="Q105" s="112">
        <v>2</v>
      </c>
      <c r="R105" s="112">
        <v>8</v>
      </c>
      <c r="S105" s="92" t="s">
        <v>878</v>
      </c>
      <c r="T105" s="116" t="s">
        <v>889</v>
      </c>
      <c r="U105" s="116" t="s">
        <v>894</v>
      </c>
      <c r="V105" s="113" t="s">
        <v>910</v>
      </c>
      <c r="W105" s="113" t="s">
        <v>54</v>
      </c>
      <c r="X105" s="113" t="s">
        <v>6</v>
      </c>
      <c r="Y105" s="114" t="s">
        <v>201</v>
      </c>
      <c r="Z105" s="92">
        <f>INDEX($AS$3:$AV$6,MATCH($W105,$AR$3:$AR$6,FALSE),MATCH($Y105,AS$7:$AV$7,FALSE))</f>
        <v>2</v>
      </c>
      <c r="AA105" s="108" t="s">
        <v>254</v>
      </c>
      <c r="AB105" s="92" t="s">
        <v>882</v>
      </c>
      <c r="AC105" s="92" t="s">
        <v>883</v>
      </c>
      <c r="AD105" s="113" t="s">
        <v>892</v>
      </c>
      <c r="AE105" s="92" t="s">
        <v>911</v>
      </c>
      <c r="AF105" s="121" t="s">
        <v>886</v>
      </c>
      <c r="AG10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H105" s="109" t="s">
        <v>887</v>
      </c>
      <c r="AI105" s="113" t="s">
        <v>54</v>
      </c>
      <c r="AJ105" s="113" t="s">
        <v>6</v>
      </c>
      <c r="AK105" s="114" t="s">
        <v>201</v>
      </c>
      <c r="AL105" s="92">
        <f t="shared" si="2"/>
        <v>2</v>
      </c>
      <c r="AM10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05" s="109"/>
      <c r="AO105" s="115" t="str">
        <f t="shared" si="3"/>
        <v>SI</v>
      </c>
      <c r="AP10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05" s="92" t="e" vm="16">
        <f>_xlfn.XLOOKUP(año25[[#This Row],[VALORACION DEL RIESGO RESULTANTE CON CONTROLES (Riesgo residual) - INTERPRETACIÓN DEL RIESGO]], Nivel[Calsificación], Nivel[Imagen])</f>
        <v>#VALUE!</v>
      </c>
      <c r="BH105" s="49"/>
    </row>
    <row r="106" spans="1:61" ht="127.95" customHeight="1" x14ac:dyDescent="0.2">
      <c r="A106" s="10"/>
      <c r="B106" s="92">
        <v>97</v>
      </c>
      <c r="C106" s="92">
        <v>2025</v>
      </c>
      <c r="D106" s="108" t="s">
        <v>873</v>
      </c>
      <c r="E106" s="108" t="s">
        <v>1004</v>
      </c>
      <c r="F106" s="110" t="s">
        <v>1011</v>
      </c>
      <c r="G106" s="110" t="s">
        <v>964</v>
      </c>
      <c r="H106" s="92" t="s">
        <v>1017</v>
      </c>
      <c r="I106" s="92" t="s">
        <v>67</v>
      </c>
      <c r="J106" s="92" t="e" vm="18">
        <f>_xlfn.XLOOKUP(año25[[#This Row],[PELIGRO -Tipo]], Tabla12[Calsificación], Tabla12[Imagen])</f>
        <v>#VALUE!</v>
      </c>
      <c r="K106" s="92" t="s">
        <v>108</v>
      </c>
      <c r="L106" s="111" t="s">
        <v>130</v>
      </c>
      <c r="M106" s="112" t="s">
        <v>249</v>
      </c>
      <c r="N106" s="112" t="s">
        <v>250</v>
      </c>
      <c r="O106" s="112">
        <v>8</v>
      </c>
      <c r="P106" s="112">
        <v>18</v>
      </c>
      <c r="Q106" s="112">
        <v>2</v>
      </c>
      <c r="R106" s="112">
        <v>3</v>
      </c>
      <c r="S106" s="92" t="s">
        <v>878</v>
      </c>
      <c r="T106" s="116" t="s">
        <v>889</v>
      </c>
      <c r="U106" s="116" t="s">
        <v>894</v>
      </c>
      <c r="V106" s="113" t="s">
        <v>1018</v>
      </c>
      <c r="W106" s="113" t="s">
        <v>52</v>
      </c>
      <c r="X106" s="113" t="s">
        <v>6</v>
      </c>
      <c r="Y106" s="114" t="s">
        <v>201</v>
      </c>
      <c r="Z106" s="92">
        <f>INDEX($AS$3:$AV$6,MATCH($W106,$AR$3:$AR$6,FALSE),MATCH($Y106,AS$7:$AV$7,FALSE))</f>
        <v>6</v>
      </c>
      <c r="AA106" s="108" t="s">
        <v>254</v>
      </c>
      <c r="AB106" s="92" t="s">
        <v>882</v>
      </c>
      <c r="AC106" s="92" t="s">
        <v>883</v>
      </c>
      <c r="AD106" s="113" t="s">
        <v>892</v>
      </c>
      <c r="AE106" s="92" t="s">
        <v>1019</v>
      </c>
      <c r="AF106" s="121" t="s">
        <v>886</v>
      </c>
      <c r="AG10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Seguridad Basada en el Comportamiento
Sistema Globalmente Armonizado
Examen medico ocupacionalControles de EPP; Ver matriz de EPP de Parex y/o Contratista</v>
      </c>
      <c r="AH106" s="109" t="s">
        <v>887</v>
      </c>
      <c r="AI106" s="113" t="s">
        <v>53</v>
      </c>
      <c r="AJ106" s="113" t="s">
        <v>6</v>
      </c>
      <c r="AK106" s="114" t="s">
        <v>201</v>
      </c>
      <c r="AL106" s="92">
        <f t="shared" si="2"/>
        <v>4</v>
      </c>
      <c r="AM10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106" s="109"/>
      <c r="AO106" s="115" t="str">
        <f t="shared" si="3"/>
        <v>SI</v>
      </c>
      <c r="AP106"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AT/EL</v>
      </c>
      <c r="AQ106" s="92" t="e" vm="14">
        <f>_xlfn.XLOOKUP(año25[[#This Row],[VALORACION DEL RIESGO RESULTANTE CON CONTROLES (Riesgo residual) - INTERPRETACIÓN DEL RIESGO]], Nivel[Calsificación], Nivel[Imagen])</f>
        <v>#VALUE!</v>
      </c>
      <c r="BH106" s="49"/>
    </row>
    <row r="107" spans="1:61" ht="42.75" customHeight="1" x14ac:dyDescent="0.2">
      <c r="A107" s="10"/>
      <c r="B107" s="92">
        <v>98</v>
      </c>
      <c r="C107" s="92">
        <v>2025</v>
      </c>
      <c r="D107" s="108" t="s">
        <v>873</v>
      </c>
      <c r="E107" s="108" t="s">
        <v>1004</v>
      </c>
      <c r="F107" s="110" t="s">
        <v>1011</v>
      </c>
      <c r="G107" s="110" t="s">
        <v>964</v>
      </c>
      <c r="H107" s="92" t="s">
        <v>1003</v>
      </c>
      <c r="I107" s="92" t="s">
        <v>67</v>
      </c>
      <c r="J107" s="92" t="e" vm="18">
        <f>_xlfn.XLOOKUP(año25[[#This Row],[PELIGRO -Tipo]], Tabla12[Calsificación], Tabla12[Imagen])</f>
        <v>#VALUE!</v>
      </c>
      <c r="K107" s="92" t="s">
        <v>122</v>
      </c>
      <c r="L107" s="92" t="s">
        <v>130</v>
      </c>
      <c r="M107" s="112" t="s">
        <v>249</v>
      </c>
      <c r="N107" s="112" t="s">
        <v>250</v>
      </c>
      <c r="O107" s="112">
        <v>8</v>
      </c>
      <c r="P107" s="112">
        <v>18</v>
      </c>
      <c r="Q107" s="112">
        <v>2</v>
      </c>
      <c r="R107" s="112">
        <v>3</v>
      </c>
      <c r="S107" s="92" t="s">
        <v>878</v>
      </c>
      <c r="T107" s="116" t="s">
        <v>889</v>
      </c>
      <c r="U107" s="116" t="s">
        <v>894</v>
      </c>
      <c r="V107" s="113" t="s">
        <v>913</v>
      </c>
      <c r="W107" s="113" t="s">
        <v>53</v>
      </c>
      <c r="X107" s="113" t="s">
        <v>6</v>
      </c>
      <c r="Y107" s="114" t="s">
        <v>201</v>
      </c>
      <c r="Z107" s="92">
        <f>INDEX($AS$3:$AV$6,MATCH($W107,$AR$3:$AR$6,FALSE),MATCH($Y107,AS$7:$AV$7,FALSE))</f>
        <v>4</v>
      </c>
      <c r="AA107" s="108" t="s">
        <v>254</v>
      </c>
      <c r="AB107" s="92" t="s">
        <v>882</v>
      </c>
      <c r="AC107" s="92" t="s">
        <v>883</v>
      </c>
      <c r="AD107" s="113" t="s">
        <v>892</v>
      </c>
      <c r="AE107" s="113" t="s">
        <v>914</v>
      </c>
      <c r="AF107" s="121" t="s">
        <v>886</v>
      </c>
      <c r="AG10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H107" s="109" t="s">
        <v>887</v>
      </c>
      <c r="AI107" s="113" t="s">
        <v>53</v>
      </c>
      <c r="AJ107" s="113" t="s">
        <v>6</v>
      </c>
      <c r="AK107" s="114" t="s">
        <v>46</v>
      </c>
      <c r="AL107" s="92">
        <f t="shared" si="2"/>
        <v>2</v>
      </c>
      <c r="AM10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07" s="109"/>
      <c r="AO107" s="115" t="str">
        <f t="shared" si="3"/>
        <v>SI</v>
      </c>
      <c r="AP10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AT/EL</v>
      </c>
      <c r="AQ107" s="92" t="e" vm="16">
        <f>_xlfn.XLOOKUP(año25[[#This Row],[VALORACION DEL RIESGO RESULTANTE CON CONTROLES (Riesgo residual) - INTERPRETACIÓN DEL RIESGO]], Nivel[Calsificación], Nivel[Imagen])</f>
        <v>#VALUE!</v>
      </c>
      <c r="BH107" s="48"/>
    </row>
    <row r="108" spans="1:61" ht="93" customHeight="1" x14ac:dyDescent="0.2">
      <c r="A108" s="10"/>
      <c r="B108" s="92">
        <v>99</v>
      </c>
      <c r="C108" s="92">
        <v>2025</v>
      </c>
      <c r="D108" s="108" t="s">
        <v>873</v>
      </c>
      <c r="E108" s="108" t="s">
        <v>1004</v>
      </c>
      <c r="F108" s="110" t="s">
        <v>1011</v>
      </c>
      <c r="G108" s="110" t="s">
        <v>964</v>
      </c>
      <c r="H108" s="92" t="s">
        <v>976</v>
      </c>
      <c r="I108" s="92" t="s">
        <v>69</v>
      </c>
      <c r="J108" s="92" t="e" vm="21">
        <f>_xlfn.XLOOKUP(año25[[#This Row],[PELIGRO -Tipo]], Tabla12[Calsificación], Tabla12[Imagen])</f>
        <v>#VALUE!</v>
      </c>
      <c r="K108" s="92" t="s">
        <v>78</v>
      </c>
      <c r="L108" s="92" t="s">
        <v>129</v>
      </c>
      <c r="M108" s="112" t="s">
        <v>249</v>
      </c>
      <c r="N108" s="112" t="s">
        <v>250</v>
      </c>
      <c r="O108" s="112">
        <v>8</v>
      </c>
      <c r="P108" s="112">
        <v>18</v>
      </c>
      <c r="Q108" s="112">
        <v>2</v>
      </c>
      <c r="R108" s="112">
        <v>8</v>
      </c>
      <c r="S108" s="92" t="s">
        <v>878</v>
      </c>
      <c r="T108" s="116" t="s">
        <v>889</v>
      </c>
      <c r="U108" s="116" t="s">
        <v>894</v>
      </c>
      <c r="V108" s="113" t="s">
        <v>917</v>
      </c>
      <c r="W108" s="113" t="s">
        <v>52</v>
      </c>
      <c r="X108" s="113" t="s">
        <v>6</v>
      </c>
      <c r="Y108" s="114" t="s">
        <v>201</v>
      </c>
      <c r="Z108" s="92">
        <f>INDEX($AS$3:$AV$6,MATCH($W108,$AR$3:$AR$6,FALSE),MATCH($Y108,AS$7:$AV$7,FALSE))</f>
        <v>6</v>
      </c>
      <c r="AA108" s="108" t="s">
        <v>254</v>
      </c>
      <c r="AB108" s="92" t="s">
        <v>882</v>
      </c>
      <c r="AC108" s="92" t="s">
        <v>883</v>
      </c>
      <c r="AD108" s="113" t="s">
        <v>892</v>
      </c>
      <c r="AE108" s="113" t="s">
        <v>918</v>
      </c>
      <c r="AF108" s="121" t="s">
        <v>919</v>
      </c>
      <c r="AG10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108" s="109" t="s">
        <v>887</v>
      </c>
      <c r="AI108" s="113" t="s">
        <v>53</v>
      </c>
      <c r="AJ108" s="113" t="s">
        <v>6</v>
      </c>
      <c r="AK108" s="114" t="s">
        <v>201</v>
      </c>
      <c r="AL108" s="92">
        <f t="shared" si="2"/>
        <v>4</v>
      </c>
      <c r="AM10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108" s="109"/>
      <c r="AO108" s="115" t="str">
        <f t="shared" si="3"/>
        <v>SI</v>
      </c>
      <c r="AP108"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108" s="92" t="e" vm="14">
        <f>_xlfn.XLOOKUP(año25[[#This Row],[VALORACION DEL RIESGO RESULTANTE CON CONTROLES (Riesgo residual) - INTERPRETACIÓN DEL RIESGO]], Nivel[Calsificación], Nivel[Imagen])</f>
        <v>#VALUE!</v>
      </c>
      <c r="BH108" s="48"/>
    </row>
    <row r="109" spans="1:61" ht="112.5" customHeight="1" x14ac:dyDescent="0.2">
      <c r="A109" s="10"/>
      <c r="B109" s="92">
        <v>100</v>
      </c>
      <c r="C109" s="92">
        <v>2025</v>
      </c>
      <c r="D109" s="108" t="s">
        <v>873</v>
      </c>
      <c r="E109" s="108" t="s">
        <v>1004</v>
      </c>
      <c r="F109" s="110" t="s">
        <v>1011</v>
      </c>
      <c r="G109" s="110" t="s">
        <v>964</v>
      </c>
      <c r="H109" s="92" t="s">
        <v>977</v>
      </c>
      <c r="I109" s="92" t="s">
        <v>69</v>
      </c>
      <c r="J109" s="92" t="e" vm="21">
        <f>_xlfn.XLOOKUP(año25[[#This Row],[PELIGRO -Tipo]], Tabla12[Calsificación], Tabla12[Imagen])</f>
        <v>#VALUE!</v>
      </c>
      <c r="K109" s="92" t="s">
        <v>86</v>
      </c>
      <c r="L109" s="92" t="s">
        <v>129</v>
      </c>
      <c r="M109" s="112" t="s">
        <v>249</v>
      </c>
      <c r="N109" s="112" t="s">
        <v>250</v>
      </c>
      <c r="O109" s="112">
        <v>8</v>
      </c>
      <c r="P109" s="112">
        <v>18</v>
      </c>
      <c r="Q109" s="112">
        <v>2</v>
      </c>
      <c r="R109" s="112">
        <v>8</v>
      </c>
      <c r="S109" s="92" t="s">
        <v>878</v>
      </c>
      <c r="T109" s="116" t="s">
        <v>889</v>
      </c>
      <c r="U109" s="116" t="s">
        <v>894</v>
      </c>
      <c r="V109" s="113" t="s">
        <v>917</v>
      </c>
      <c r="W109" s="113" t="s">
        <v>52</v>
      </c>
      <c r="X109" s="113" t="s">
        <v>6</v>
      </c>
      <c r="Y109" s="114" t="s">
        <v>201</v>
      </c>
      <c r="Z109" s="92">
        <f>INDEX($AS$3:$AV$6,MATCH($W109,$AR$3:$AR$6,FALSE),MATCH($Y109,AS$7:$AV$7,FALSE))</f>
        <v>6</v>
      </c>
      <c r="AA109" s="92" t="s">
        <v>254</v>
      </c>
      <c r="AB109" s="92" t="s">
        <v>882</v>
      </c>
      <c r="AC109" s="92" t="s">
        <v>883</v>
      </c>
      <c r="AD109" s="113" t="s">
        <v>892</v>
      </c>
      <c r="AE109" s="113" t="s">
        <v>978</v>
      </c>
      <c r="AF109" s="121" t="s">
        <v>919</v>
      </c>
      <c r="AG10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109" s="109" t="s">
        <v>887</v>
      </c>
      <c r="AI109" s="113" t="s">
        <v>53</v>
      </c>
      <c r="AJ109" s="113" t="s">
        <v>6</v>
      </c>
      <c r="AK109" s="114" t="s">
        <v>201</v>
      </c>
      <c r="AL109" s="92">
        <f t="shared" si="2"/>
        <v>4</v>
      </c>
      <c r="AM10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109" s="109"/>
      <c r="AO109" s="115" t="str">
        <f t="shared" si="3"/>
        <v>SI</v>
      </c>
      <c r="AP109"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109" s="92" t="e" vm="14">
        <f>_xlfn.XLOOKUP(año25[[#This Row],[VALORACION DEL RIESGO RESULTANTE CON CONTROLES (Riesgo residual) - INTERPRETACIÓN DEL RIESGO]], Nivel[Calsificación], Nivel[Imagen])</f>
        <v>#VALUE!</v>
      </c>
      <c r="AW109" s="32"/>
      <c r="AX109" s="32"/>
      <c r="AY109" s="32"/>
      <c r="AZ109" s="32"/>
      <c r="BA109" s="32"/>
      <c r="BB109" s="32"/>
      <c r="BC109" s="32"/>
      <c r="BD109" s="32"/>
      <c r="BE109" s="32"/>
      <c r="BH109" s="21"/>
      <c r="BI109" s="33"/>
    </row>
    <row r="110" spans="1:61" ht="95.25" customHeight="1" x14ac:dyDescent="0.2">
      <c r="A110" s="10"/>
      <c r="B110" s="92">
        <v>101</v>
      </c>
      <c r="C110" s="92">
        <v>2025</v>
      </c>
      <c r="D110" s="108" t="s">
        <v>873</v>
      </c>
      <c r="E110" s="108" t="s">
        <v>1004</v>
      </c>
      <c r="F110" s="110" t="s">
        <v>1011</v>
      </c>
      <c r="G110" s="110" t="s">
        <v>964</v>
      </c>
      <c r="H110" s="111" t="s">
        <v>986</v>
      </c>
      <c r="I110" s="92" t="s">
        <v>70</v>
      </c>
      <c r="J110" s="92" t="e" vm="13">
        <f>_xlfn.XLOOKUP(año25[[#This Row],[PELIGRO -Tipo]], Tabla12[Calsificación], Tabla12[Imagen])</f>
        <v>#VALUE!</v>
      </c>
      <c r="K110" s="92" t="s">
        <v>79</v>
      </c>
      <c r="L110" s="92" t="s">
        <v>128</v>
      </c>
      <c r="M110" s="112" t="s">
        <v>249</v>
      </c>
      <c r="N110" s="112" t="s">
        <v>250</v>
      </c>
      <c r="O110" s="112">
        <v>8</v>
      </c>
      <c r="P110" s="112">
        <v>18</v>
      </c>
      <c r="Q110" s="112">
        <v>2</v>
      </c>
      <c r="R110" s="112">
        <v>8</v>
      </c>
      <c r="S110" s="92" t="s">
        <v>878</v>
      </c>
      <c r="T110" s="92" t="s">
        <v>981</v>
      </c>
      <c r="U110" s="92" t="s">
        <v>982</v>
      </c>
      <c r="V110" s="113" t="s">
        <v>647</v>
      </c>
      <c r="W110" s="113" t="s">
        <v>53</v>
      </c>
      <c r="X110" s="113" t="s">
        <v>6</v>
      </c>
      <c r="Y110" s="114" t="s">
        <v>201</v>
      </c>
      <c r="Z110" s="92">
        <f>INDEX($AS$3:$AV$6,MATCH($W110,$AR$3:$AR$6,FALSE),MATCH($Y110,AS$7:$AV$7,FALSE))</f>
        <v>4</v>
      </c>
      <c r="AA110" s="108" t="s">
        <v>254</v>
      </c>
      <c r="AB110" s="92" t="s">
        <v>882</v>
      </c>
      <c r="AC110" s="92" t="s">
        <v>983</v>
      </c>
      <c r="AD110" s="113" t="s">
        <v>984</v>
      </c>
      <c r="AE110" s="92" t="s">
        <v>985</v>
      </c>
      <c r="AF110" s="121" t="s">
        <v>886</v>
      </c>
      <c r="AG110"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H110" s="109" t="s">
        <v>887</v>
      </c>
      <c r="AI110" s="113" t="s">
        <v>53</v>
      </c>
      <c r="AJ110" s="113" t="s">
        <v>6</v>
      </c>
      <c r="AK110" s="114" t="s">
        <v>46</v>
      </c>
      <c r="AL110" s="92">
        <f t="shared" si="2"/>
        <v>2</v>
      </c>
      <c r="AM11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0" s="109"/>
      <c r="AO110" s="115" t="str">
        <f t="shared" si="3"/>
        <v>SI</v>
      </c>
      <c r="AP11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0" s="92" t="e" vm="16">
        <f>_xlfn.XLOOKUP(año25[[#This Row],[VALORACION DEL RIESGO RESULTANTE CON CONTROLES (Riesgo residual) - INTERPRETACIÓN DEL RIESGO]], Nivel[Calsificación], Nivel[Imagen])</f>
        <v>#VALUE!</v>
      </c>
      <c r="AW110" s="32"/>
      <c r="AX110" s="32"/>
      <c r="AY110" s="32"/>
      <c r="AZ110" s="32"/>
      <c r="BA110" s="32"/>
      <c r="BB110" s="32"/>
      <c r="BC110" s="32"/>
      <c r="BD110" s="32"/>
      <c r="BE110" s="32"/>
      <c r="BH110" s="21"/>
      <c r="BI110" s="33"/>
    </row>
    <row r="111" spans="1:61" ht="88.5" customHeight="1" x14ac:dyDescent="0.2">
      <c r="A111" s="10"/>
      <c r="B111" s="92">
        <v>102</v>
      </c>
      <c r="C111" s="92">
        <v>2025</v>
      </c>
      <c r="D111" s="108" t="s">
        <v>873</v>
      </c>
      <c r="E111" s="108" t="s">
        <v>1004</v>
      </c>
      <c r="F111" s="110" t="s">
        <v>1011</v>
      </c>
      <c r="G111" s="110" t="s">
        <v>964</v>
      </c>
      <c r="H111" s="92" t="s">
        <v>1012</v>
      </c>
      <c r="I111" s="92" t="s">
        <v>70</v>
      </c>
      <c r="J111" s="92" t="e" vm="13">
        <f>_xlfn.XLOOKUP(año25[[#This Row],[PELIGRO -Tipo]], Tabla12[Calsificación], Tabla12[Imagen])</f>
        <v>#VALUE!</v>
      </c>
      <c r="K111" s="92" t="s">
        <v>103</v>
      </c>
      <c r="L111" s="92" t="s">
        <v>128</v>
      </c>
      <c r="M111" s="112" t="s">
        <v>249</v>
      </c>
      <c r="N111" s="112" t="s">
        <v>250</v>
      </c>
      <c r="O111" s="112">
        <v>8</v>
      </c>
      <c r="P111" s="112">
        <v>18</v>
      </c>
      <c r="Q111" s="112">
        <v>2</v>
      </c>
      <c r="R111" s="112">
        <v>3</v>
      </c>
      <c r="S111" s="92" t="s">
        <v>878</v>
      </c>
      <c r="T111" s="116" t="s">
        <v>889</v>
      </c>
      <c r="U111" s="92" t="s">
        <v>925</v>
      </c>
      <c r="V111" s="113" t="s">
        <v>926</v>
      </c>
      <c r="W111" s="113" t="s">
        <v>52</v>
      </c>
      <c r="X111" s="113" t="s">
        <v>6</v>
      </c>
      <c r="Y111" s="114" t="s">
        <v>201</v>
      </c>
      <c r="Z111" s="92">
        <f>INDEX($AS$3:$AV$6,MATCH($W111,$AR$3:$AR$6,FALSE),MATCH($Y111,AS$7:$AV$7,FALSE))</f>
        <v>6</v>
      </c>
      <c r="AA111" s="108" t="s">
        <v>254</v>
      </c>
      <c r="AB111" s="92" t="s">
        <v>882</v>
      </c>
      <c r="AC111" s="92" t="s">
        <v>883</v>
      </c>
      <c r="AD111" s="113" t="s">
        <v>988</v>
      </c>
      <c r="AE111" s="113" t="s">
        <v>927</v>
      </c>
      <c r="AF111" s="121" t="s">
        <v>886</v>
      </c>
      <c r="AG111"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Mantenimiento y recarga de equipos contra incendio.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H111" s="109" t="s">
        <v>887</v>
      </c>
      <c r="AI111" s="113" t="s">
        <v>53</v>
      </c>
      <c r="AJ111" s="113" t="s">
        <v>6</v>
      </c>
      <c r="AK111" s="114" t="s">
        <v>46</v>
      </c>
      <c r="AL111" s="92">
        <f t="shared" si="2"/>
        <v>2</v>
      </c>
      <c r="AM11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1" s="109"/>
      <c r="AO111" s="115" t="str">
        <f t="shared" si="3"/>
        <v>SI</v>
      </c>
      <c r="AP111"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1" s="92" t="e" vm="16">
        <f>_xlfn.XLOOKUP(año25[[#This Row],[VALORACION DEL RIESGO RESULTANTE CON CONTROLES (Riesgo residual) - INTERPRETACIÓN DEL RIESGO]], Nivel[Calsificación], Nivel[Imagen])</f>
        <v>#VALUE!</v>
      </c>
      <c r="BH111" s="49"/>
    </row>
    <row r="112" spans="1:61" ht="51" customHeight="1" x14ac:dyDescent="0.2">
      <c r="A112" s="10"/>
      <c r="B112" s="92">
        <v>103</v>
      </c>
      <c r="C112" s="92">
        <v>2025</v>
      </c>
      <c r="D112" s="108" t="s">
        <v>873</v>
      </c>
      <c r="E112" s="108" t="s">
        <v>1004</v>
      </c>
      <c r="F112" s="110" t="s">
        <v>1011</v>
      </c>
      <c r="G112" s="110" t="s">
        <v>964</v>
      </c>
      <c r="H112" s="92" t="s">
        <v>1010</v>
      </c>
      <c r="I112" s="92" t="s">
        <v>70</v>
      </c>
      <c r="J112" s="92" t="e" vm="13">
        <f>_xlfn.XLOOKUP(año25[[#This Row],[PELIGRO -Tipo]], Tabla12[Calsificación], Tabla12[Imagen])</f>
        <v>#VALUE!</v>
      </c>
      <c r="K112" s="92" t="s">
        <v>79</v>
      </c>
      <c r="L112" s="92" t="s">
        <v>128</v>
      </c>
      <c r="M112" s="112" t="s">
        <v>249</v>
      </c>
      <c r="N112" s="112" t="s">
        <v>250</v>
      </c>
      <c r="O112" s="112">
        <v>8</v>
      </c>
      <c r="P112" s="112">
        <v>18</v>
      </c>
      <c r="Q112" s="112">
        <v>2</v>
      </c>
      <c r="R112" s="112">
        <v>8</v>
      </c>
      <c r="S112" s="92" t="s">
        <v>878</v>
      </c>
      <c r="T112" s="116" t="s">
        <v>981</v>
      </c>
      <c r="U112" s="92" t="s">
        <v>982</v>
      </c>
      <c r="V112" s="113" t="s">
        <v>647</v>
      </c>
      <c r="W112" s="113" t="s">
        <v>53</v>
      </c>
      <c r="X112" s="113" t="s">
        <v>6</v>
      </c>
      <c r="Y112" s="114" t="s">
        <v>201</v>
      </c>
      <c r="Z112" s="92">
        <f>INDEX($AS$3:$AV$6,MATCH($W112,$AR$3:$AR$6,FALSE),MATCH($Y112,AS$7:$AV$7,FALSE))</f>
        <v>4</v>
      </c>
      <c r="AA112" s="108" t="s">
        <v>254</v>
      </c>
      <c r="AB112" s="92" t="s">
        <v>882</v>
      </c>
      <c r="AC112" s="92" t="s">
        <v>983</v>
      </c>
      <c r="AD112" s="113" t="s">
        <v>984</v>
      </c>
      <c r="AE112" s="92" t="s">
        <v>985</v>
      </c>
      <c r="AF112" s="121" t="s">
        <v>886</v>
      </c>
      <c r="AG11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H112" s="109" t="s">
        <v>887</v>
      </c>
      <c r="AI112" s="113" t="s">
        <v>53</v>
      </c>
      <c r="AJ112" s="113" t="s">
        <v>6</v>
      </c>
      <c r="AK112" s="114" t="s">
        <v>46</v>
      </c>
      <c r="AL112" s="92">
        <f t="shared" si="2"/>
        <v>2</v>
      </c>
      <c r="AM11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2" s="109"/>
      <c r="AO112" s="115" t="str">
        <f t="shared" si="3"/>
        <v>SI</v>
      </c>
      <c r="AP112"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2" s="92" t="e" vm="16">
        <f>_xlfn.XLOOKUP(año25[[#This Row],[VALORACION DEL RIESGO RESULTANTE CON CONTROLES (Riesgo residual) - INTERPRETACIÓN DEL RIESGO]], Nivel[Calsificación], Nivel[Imagen])</f>
        <v>#VALUE!</v>
      </c>
      <c r="BH112" s="49"/>
    </row>
    <row r="113" spans="1:61" ht="66.75" customHeight="1" x14ac:dyDescent="0.2">
      <c r="A113" s="10"/>
      <c r="B113" s="92">
        <v>104</v>
      </c>
      <c r="C113" s="92">
        <v>2025</v>
      </c>
      <c r="D113" s="108" t="s">
        <v>873</v>
      </c>
      <c r="E113" s="108" t="s">
        <v>1004</v>
      </c>
      <c r="F113" s="110" t="s">
        <v>1011</v>
      </c>
      <c r="G113" s="110" t="s">
        <v>964</v>
      </c>
      <c r="H113" s="92" t="s">
        <v>979</v>
      </c>
      <c r="I113" s="92" t="s">
        <v>70</v>
      </c>
      <c r="J113" s="92" t="e" vm="13">
        <f>_xlfn.XLOOKUP(año25[[#This Row],[PELIGRO -Tipo]], Tabla12[Calsificación], Tabla12[Imagen])</f>
        <v>#VALUE!</v>
      </c>
      <c r="K113" s="92" t="s">
        <v>95</v>
      </c>
      <c r="L113" s="92" t="s">
        <v>128</v>
      </c>
      <c r="M113" s="112" t="s">
        <v>249</v>
      </c>
      <c r="N113" s="112" t="s">
        <v>250</v>
      </c>
      <c r="O113" s="112">
        <v>8</v>
      </c>
      <c r="P113" s="112">
        <v>18</v>
      </c>
      <c r="Q113" s="112">
        <v>2</v>
      </c>
      <c r="R113" s="112">
        <v>8</v>
      </c>
      <c r="S113" s="92" t="s">
        <v>878</v>
      </c>
      <c r="T113" s="92" t="s">
        <v>645</v>
      </c>
      <c r="U113" s="92" t="s">
        <v>646</v>
      </c>
      <c r="V113" s="113" t="s">
        <v>647</v>
      </c>
      <c r="W113" s="113" t="s">
        <v>53</v>
      </c>
      <c r="X113" s="113" t="s">
        <v>6</v>
      </c>
      <c r="Y113" s="114" t="s">
        <v>201</v>
      </c>
      <c r="Z113" s="92">
        <f>INDEX($AS$3:$AV$6,MATCH($W113,$AR$3:$AR$6,FALSE),MATCH($Y113,AS$7:$AV$7,FALSE))</f>
        <v>4</v>
      </c>
      <c r="AA113" s="108" t="s">
        <v>254</v>
      </c>
      <c r="AB113" s="92" t="s">
        <v>882</v>
      </c>
      <c r="AC113" s="92" t="s">
        <v>883</v>
      </c>
      <c r="AD113" s="113" t="s">
        <v>892</v>
      </c>
      <c r="AE113" s="92" t="s">
        <v>648</v>
      </c>
      <c r="AF113" s="121" t="s">
        <v>886</v>
      </c>
      <c r="AG11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H113" s="109" t="s">
        <v>887</v>
      </c>
      <c r="AI113" s="113" t="s">
        <v>53</v>
      </c>
      <c r="AJ113" s="113" t="s">
        <v>6</v>
      </c>
      <c r="AK113" s="114" t="s">
        <v>46</v>
      </c>
      <c r="AL113" s="92">
        <f t="shared" si="2"/>
        <v>2</v>
      </c>
      <c r="AM11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3" s="109"/>
      <c r="AO113" s="115" t="str">
        <f t="shared" si="3"/>
        <v>SI</v>
      </c>
      <c r="AP11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3" s="92" t="e" vm="16">
        <f>_xlfn.XLOOKUP(año25[[#This Row],[VALORACION DEL RIESGO RESULTANTE CON CONTROLES (Riesgo residual) - INTERPRETACIÓN DEL RIESGO]], Nivel[Calsificación], Nivel[Imagen])</f>
        <v>#VALUE!</v>
      </c>
      <c r="BH113" s="49"/>
    </row>
    <row r="114" spans="1:61" ht="66.75" customHeight="1" x14ac:dyDescent="0.2">
      <c r="A114" s="10"/>
      <c r="B114" s="92">
        <v>105</v>
      </c>
      <c r="C114" s="92">
        <v>2025</v>
      </c>
      <c r="D114" s="108" t="s">
        <v>873</v>
      </c>
      <c r="E114" s="108" t="s">
        <v>1004</v>
      </c>
      <c r="F114" s="110" t="s">
        <v>1011</v>
      </c>
      <c r="G114" s="110" t="s">
        <v>964</v>
      </c>
      <c r="H114" s="92" t="s">
        <v>1020</v>
      </c>
      <c r="I114" s="92" t="s">
        <v>70</v>
      </c>
      <c r="J114" s="92" t="e" vm="13">
        <f>_xlfn.XLOOKUP(año25[[#This Row],[PELIGRO -Tipo]], Tabla12[Calsificación], Tabla12[Imagen])</f>
        <v>#VALUE!</v>
      </c>
      <c r="K114" s="92" t="s">
        <v>87</v>
      </c>
      <c r="L114" s="92" t="s">
        <v>128</v>
      </c>
      <c r="M114" s="112" t="s">
        <v>249</v>
      </c>
      <c r="N114" s="112" t="s">
        <v>250</v>
      </c>
      <c r="O114" s="112">
        <v>8</v>
      </c>
      <c r="P114" s="112">
        <v>18</v>
      </c>
      <c r="Q114" s="112">
        <v>2</v>
      </c>
      <c r="R114" s="112">
        <v>8</v>
      </c>
      <c r="S114" s="92" t="s">
        <v>878</v>
      </c>
      <c r="T114" s="92" t="s">
        <v>1021</v>
      </c>
      <c r="U114" s="116" t="s">
        <v>894</v>
      </c>
      <c r="V114" s="113" t="s">
        <v>1022</v>
      </c>
      <c r="W114" s="113" t="s">
        <v>52</v>
      </c>
      <c r="X114" s="113" t="s">
        <v>6</v>
      </c>
      <c r="Y114" s="114" t="s">
        <v>201</v>
      </c>
      <c r="Z114" s="92">
        <f>INDEX($AS$3:$AV$6,MATCH($W114,$AR$3:$AR$6,FALSE),MATCH($Y114,AS$7:$AV$7,FALSE))</f>
        <v>6</v>
      </c>
      <c r="AA114" s="108" t="s">
        <v>254</v>
      </c>
      <c r="AB114" s="92" t="s">
        <v>882</v>
      </c>
      <c r="AC114" s="92" t="s">
        <v>883</v>
      </c>
      <c r="AD114" s="113" t="s">
        <v>1023</v>
      </c>
      <c r="AE114" s="92" t="s">
        <v>1024</v>
      </c>
      <c r="AF114" s="121" t="s">
        <v>886</v>
      </c>
      <c r="AG114"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Instalaciones eléctricas cumplimiento RETIE Controles administrativos; *Programa de energías peligrosas
*Programa de seguridad de procesos
* Programa de Gestión Seguridad Basada en el Comportamiento
* Procedimiento Sistema Permisos de Trabajo
* Procedimiento de predictivos y eléctricos de proceso
* Procedimiento de control de energías peligrosas
* Programa de seguridad de procesos
* Programa de energías peligrosasControles de EPP; Ver matriz de EPP de Parex y/o Contratista</v>
      </c>
      <c r="AH114" s="109" t="s">
        <v>887</v>
      </c>
      <c r="AI114" s="113" t="s">
        <v>53</v>
      </c>
      <c r="AJ114" s="113" t="s">
        <v>6</v>
      </c>
      <c r="AK114" s="114" t="s">
        <v>46</v>
      </c>
      <c r="AL114" s="92">
        <f t="shared" si="2"/>
        <v>2</v>
      </c>
      <c r="AM11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4" s="109"/>
      <c r="AO114" s="115" t="str">
        <f t="shared" si="3"/>
        <v>SI</v>
      </c>
      <c r="AP11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4" s="92" t="e" vm="16">
        <f>_xlfn.XLOOKUP(año25[[#This Row],[VALORACION DEL RIESGO RESULTANTE CON CONTROLES (Riesgo residual) - INTERPRETACIÓN DEL RIESGO]], Nivel[Calsificación], Nivel[Imagen])</f>
        <v>#VALUE!</v>
      </c>
      <c r="BH114" s="49"/>
    </row>
    <row r="115" spans="1:61" ht="58.95" customHeight="1" x14ac:dyDescent="0.2">
      <c r="A115" s="10"/>
      <c r="B115" s="92">
        <v>106</v>
      </c>
      <c r="C115" s="92">
        <v>2025</v>
      </c>
      <c r="D115" s="108" t="s">
        <v>873</v>
      </c>
      <c r="E115" s="108" t="s">
        <v>1004</v>
      </c>
      <c r="F115" s="110" t="s">
        <v>1011</v>
      </c>
      <c r="G115" s="110" t="s">
        <v>964</v>
      </c>
      <c r="H115" s="92" t="s">
        <v>920</v>
      </c>
      <c r="I115" s="92" t="s">
        <v>70</v>
      </c>
      <c r="J115" s="92" t="e" vm="13">
        <f>_xlfn.XLOOKUP(año25[[#This Row],[PELIGRO -Tipo]], Tabla12[Calsificación], Tabla12[Imagen])</f>
        <v>#VALUE!</v>
      </c>
      <c r="K115" s="92" t="s">
        <v>117</v>
      </c>
      <c r="L115" s="92" t="s">
        <v>128</v>
      </c>
      <c r="M115" s="112" t="s">
        <v>249</v>
      </c>
      <c r="N115" s="112" t="s">
        <v>261</v>
      </c>
      <c r="O115" s="112">
        <v>8</v>
      </c>
      <c r="P115" s="112">
        <v>18</v>
      </c>
      <c r="Q115" s="112">
        <v>2</v>
      </c>
      <c r="R115" s="112">
        <v>8</v>
      </c>
      <c r="S115" s="92" t="s">
        <v>878</v>
      </c>
      <c r="T115" s="116" t="s">
        <v>889</v>
      </c>
      <c r="U115" s="116" t="s">
        <v>894</v>
      </c>
      <c r="V115" s="113" t="s">
        <v>921</v>
      </c>
      <c r="W115" s="113" t="s">
        <v>52</v>
      </c>
      <c r="X115" s="113" t="s">
        <v>6</v>
      </c>
      <c r="Y115" s="114" t="s">
        <v>201</v>
      </c>
      <c r="Z115" s="92">
        <f>INDEX($AS$3:$AV$6,MATCH($W115,$AR$3:$AR$6,FALSE),MATCH($Y115,AS$7:$AV$7,FALSE))</f>
        <v>6</v>
      </c>
      <c r="AA115" s="108" t="s">
        <v>254</v>
      </c>
      <c r="AB115" s="92" t="s">
        <v>882</v>
      </c>
      <c r="AC115" s="92" t="s">
        <v>883</v>
      </c>
      <c r="AD115" s="113" t="s">
        <v>892</v>
      </c>
      <c r="AE115" s="92" t="s">
        <v>922</v>
      </c>
      <c r="AF115" s="121" t="s">
        <v>919</v>
      </c>
      <c r="AG11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HSQControles de EPP; N/A</v>
      </c>
      <c r="AH115" s="109" t="s">
        <v>887</v>
      </c>
      <c r="AI115" s="113" t="s">
        <v>53</v>
      </c>
      <c r="AJ115" s="113" t="s">
        <v>6</v>
      </c>
      <c r="AK115" s="114" t="s">
        <v>46</v>
      </c>
      <c r="AL115" s="92">
        <f t="shared" si="2"/>
        <v>2</v>
      </c>
      <c r="AM11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5" s="109"/>
      <c r="AO115" s="115" t="str">
        <f t="shared" si="3"/>
        <v>SI</v>
      </c>
      <c r="AP11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5" s="92" t="e" vm="16">
        <f>_xlfn.XLOOKUP(año25[[#This Row],[VALORACION DEL RIESGO RESULTANTE CON CONTROLES (Riesgo residual) - INTERPRETACIÓN DEL RIESGO]], Nivel[Calsificación], Nivel[Imagen])</f>
        <v>#VALUE!</v>
      </c>
      <c r="BH115" s="48"/>
    </row>
    <row r="116" spans="1:61" ht="51" customHeight="1" x14ac:dyDescent="0.2">
      <c r="A116" s="10"/>
      <c r="B116" s="92">
        <v>107</v>
      </c>
      <c r="C116" s="92">
        <v>2025</v>
      </c>
      <c r="D116" s="108" t="s">
        <v>873</v>
      </c>
      <c r="E116" s="108" t="s">
        <v>1004</v>
      </c>
      <c r="F116" s="110" t="s">
        <v>1011</v>
      </c>
      <c r="G116" s="110" t="s">
        <v>964</v>
      </c>
      <c r="H116" s="92" t="s">
        <v>990</v>
      </c>
      <c r="I116" s="92" t="s">
        <v>68</v>
      </c>
      <c r="J116" s="92" t="e" vm="17">
        <f>_xlfn.XLOOKUP(año25[[#This Row],[PELIGRO -Tipo]], Tabla12[Calsificación], Tabla12[Imagen])</f>
        <v>#VALUE!</v>
      </c>
      <c r="K116" s="92" t="s">
        <v>93</v>
      </c>
      <c r="L116" s="92" t="s">
        <v>129</v>
      </c>
      <c r="M116" s="112" t="s">
        <v>249</v>
      </c>
      <c r="N116" s="112" t="s">
        <v>250</v>
      </c>
      <c r="O116" s="112">
        <v>8</v>
      </c>
      <c r="P116" s="112">
        <v>18</v>
      </c>
      <c r="Q116" s="112">
        <v>2</v>
      </c>
      <c r="R116" s="112">
        <v>8</v>
      </c>
      <c r="S116" s="92" t="s">
        <v>878</v>
      </c>
      <c r="T116" s="116" t="s">
        <v>889</v>
      </c>
      <c r="U116" s="116" t="s">
        <v>894</v>
      </c>
      <c r="V116" s="113" t="s">
        <v>991</v>
      </c>
      <c r="W116" s="113" t="s">
        <v>53</v>
      </c>
      <c r="X116" s="113" t="s">
        <v>6</v>
      </c>
      <c r="Y116" s="114" t="s">
        <v>201</v>
      </c>
      <c r="Z116" s="92">
        <f>INDEX($AS$3:$AV$6,MATCH($W116,$AR$3:$AR$6,FALSE),MATCH($Y116,AS$7:$AV$7,FALSE))</f>
        <v>4</v>
      </c>
      <c r="AA116" s="108" t="s">
        <v>254</v>
      </c>
      <c r="AB116" s="92" t="s">
        <v>882</v>
      </c>
      <c r="AC116" s="92" t="s">
        <v>883</v>
      </c>
      <c r="AD116" s="113" t="s">
        <v>892</v>
      </c>
      <c r="AE116" s="113" t="s">
        <v>992</v>
      </c>
      <c r="AF116" s="121" t="s">
        <v>919</v>
      </c>
      <c r="AG11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116" s="109" t="s">
        <v>887</v>
      </c>
      <c r="AI116" s="113" t="s">
        <v>53</v>
      </c>
      <c r="AJ116" s="113" t="s">
        <v>6</v>
      </c>
      <c r="AK116" s="114" t="s">
        <v>46</v>
      </c>
      <c r="AL116" s="92">
        <f t="shared" si="2"/>
        <v>2</v>
      </c>
      <c r="AM11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6" s="109"/>
      <c r="AO116" s="115" t="str">
        <f t="shared" si="3"/>
        <v>SI</v>
      </c>
      <c r="AP116"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16" s="92" t="e" vm="16">
        <f>_xlfn.XLOOKUP(año25[[#This Row],[VALORACION DEL RIESGO RESULTANTE CON CONTROLES (Riesgo residual) - INTERPRETACIÓN DEL RIESGO]], Nivel[Calsificación], Nivel[Imagen])</f>
        <v>#VALUE!</v>
      </c>
      <c r="BH116" s="49"/>
    </row>
    <row r="117" spans="1:61" ht="51" customHeight="1" x14ac:dyDescent="0.2">
      <c r="A117" s="10"/>
      <c r="B117" s="92">
        <v>108</v>
      </c>
      <c r="C117" s="92">
        <v>2025</v>
      </c>
      <c r="D117" s="108" t="s">
        <v>873</v>
      </c>
      <c r="E117" s="108" t="s">
        <v>1004</v>
      </c>
      <c r="F117" s="110" t="s">
        <v>1011</v>
      </c>
      <c r="G117" s="110" t="s">
        <v>964</v>
      </c>
      <c r="H117" s="92" t="s">
        <v>928</v>
      </c>
      <c r="I117" s="92" t="s">
        <v>71</v>
      </c>
      <c r="J117" s="92" t="e" vm="15">
        <f>_xlfn.XLOOKUP(año25[[#This Row],[PELIGRO -Tipo]], Tabla12[Calsificación], Tabla12[Imagen])</f>
        <v>#VALUE!</v>
      </c>
      <c r="K117" s="92" t="s">
        <v>80</v>
      </c>
      <c r="L117" s="108" t="s">
        <v>128</v>
      </c>
      <c r="M117" s="112" t="s">
        <v>429</v>
      </c>
      <c r="N117" s="112" t="s">
        <v>261</v>
      </c>
      <c r="O117" s="112">
        <v>8</v>
      </c>
      <c r="P117" s="112">
        <v>18</v>
      </c>
      <c r="Q117" s="112">
        <v>2</v>
      </c>
      <c r="R117" s="112">
        <v>0.5</v>
      </c>
      <c r="S117" s="92" t="s">
        <v>878</v>
      </c>
      <c r="T117" s="116" t="s">
        <v>889</v>
      </c>
      <c r="U117" s="116" t="s">
        <v>894</v>
      </c>
      <c r="V117" s="113" t="s">
        <v>929</v>
      </c>
      <c r="W117" s="113" t="s">
        <v>52</v>
      </c>
      <c r="X117" s="113" t="s">
        <v>6</v>
      </c>
      <c r="Y117" s="114" t="s">
        <v>46</v>
      </c>
      <c r="Z117" s="92">
        <f>INDEX($AS$3:$AV$6,MATCH($W117,$AR$3:$AR$6,FALSE),MATCH($Y117,AS$7:$AV$7,FALSE))</f>
        <v>3</v>
      </c>
      <c r="AA117" s="108" t="s">
        <v>254</v>
      </c>
      <c r="AB117" s="92" t="s">
        <v>882</v>
      </c>
      <c r="AC117" s="92" t="s">
        <v>883</v>
      </c>
      <c r="AD117" s="113" t="s">
        <v>930</v>
      </c>
      <c r="AE117" s="92" t="s">
        <v>931</v>
      </c>
      <c r="AF117" s="121" t="s">
        <v>886</v>
      </c>
      <c r="AG117"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117" s="109" t="s">
        <v>887</v>
      </c>
      <c r="AI117" s="113" t="s">
        <v>53</v>
      </c>
      <c r="AJ117" s="113" t="s">
        <v>6</v>
      </c>
      <c r="AK117" s="114" t="s">
        <v>46</v>
      </c>
      <c r="AL117" s="92">
        <f t="shared" si="2"/>
        <v>2</v>
      </c>
      <c r="AM11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7" s="109"/>
      <c r="AO117" s="115" t="str">
        <f t="shared" si="3"/>
        <v>SI</v>
      </c>
      <c r="AP11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7" s="92" t="e" vm="16">
        <f>_xlfn.XLOOKUP(año25[[#This Row],[VALORACION DEL RIESGO RESULTANTE CON CONTROLES (Riesgo residual) - INTERPRETACIÓN DEL RIESGO]], Nivel[Calsificación], Nivel[Imagen])</f>
        <v>#VALUE!</v>
      </c>
      <c r="BH117" s="49"/>
    </row>
    <row r="118" spans="1:61" ht="99.6" customHeight="1" x14ac:dyDescent="0.2">
      <c r="A118" s="10"/>
      <c r="B118" s="92">
        <v>109</v>
      </c>
      <c r="C118" s="92">
        <v>2025</v>
      </c>
      <c r="D118" s="108" t="s">
        <v>873</v>
      </c>
      <c r="E118" s="108" t="s">
        <v>1004</v>
      </c>
      <c r="F118" s="110" t="s">
        <v>1011</v>
      </c>
      <c r="G118" s="110" t="s">
        <v>964</v>
      </c>
      <c r="H118" s="92" t="s">
        <v>937</v>
      </c>
      <c r="I118" s="92" t="s">
        <v>71</v>
      </c>
      <c r="J118" s="92" t="e" vm="15">
        <f>_xlfn.XLOOKUP(año25[[#This Row],[PELIGRO -Tipo]], Tabla12[Calsificación], Tabla12[Imagen])</f>
        <v>#VALUE!</v>
      </c>
      <c r="K118" s="92" t="s">
        <v>118</v>
      </c>
      <c r="L118" s="111" t="s">
        <v>128</v>
      </c>
      <c r="M118" s="112" t="s">
        <v>429</v>
      </c>
      <c r="N118" s="112" t="s">
        <v>261</v>
      </c>
      <c r="O118" s="112">
        <v>8</v>
      </c>
      <c r="P118" s="112">
        <v>18</v>
      </c>
      <c r="Q118" s="112">
        <v>2</v>
      </c>
      <c r="R118" s="112">
        <v>4</v>
      </c>
      <c r="S118" s="92" t="s">
        <v>878</v>
      </c>
      <c r="T118" s="116" t="s">
        <v>889</v>
      </c>
      <c r="U118" s="116" t="s">
        <v>894</v>
      </c>
      <c r="V118" s="113" t="s">
        <v>939</v>
      </c>
      <c r="W118" s="113" t="s">
        <v>53</v>
      </c>
      <c r="X118" s="113" t="s">
        <v>6</v>
      </c>
      <c r="Y118" s="114" t="s">
        <v>201</v>
      </c>
      <c r="Z118" s="92">
        <f>INDEX($AS$3:$AV$6,MATCH($W118,$AR$3:$AR$6,FALSE),MATCH($Y118,AS$7:$AV$7,FALSE))</f>
        <v>4</v>
      </c>
      <c r="AA118" s="108" t="s">
        <v>254</v>
      </c>
      <c r="AB118" s="92" t="s">
        <v>882</v>
      </c>
      <c r="AC118" s="92" t="s">
        <v>883</v>
      </c>
      <c r="AD118" s="113" t="s">
        <v>938</v>
      </c>
      <c r="AE118" s="92" t="s">
        <v>931</v>
      </c>
      <c r="AF118" s="121" t="s">
        <v>886</v>
      </c>
      <c r="AG11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Contenedores y carpas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118" s="109" t="s">
        <v>887</v>
      </c>
      <c r="AI118" s="113" t="s">
        <v>54</v>
      </c>
      <c r="AJ118" s="113" t="s">
        <v>6</v>
      </c>
      <c r="AK118" s="114" t="s">
        <v>201</v>
      </c>
      <c r="AL118" s="92">
        <f t="shared" si="2"/>
        <v>2</v>
      </c>
      <c r="AM11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8" s="109"/>
      <c r="AO118" s="115" t="str">
        <f t="shared" si="3"/>
        <v>SI</v>
      </c>
      <c r="AP118"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8" s="92" t="e" vm="16">
        <f>_xlfn.XLOOKUP(año25[[#This Row],[VALORACION DEL RIESGO RESULTANTE CON CONTROLES (Riesgo residual) - INTERPRETACIÓN DEL RIESGO]], Nivel[Calsificación], Nivel[Imagen])</f>
        <v>#VALUE!</v>
      </c>
      <c r="BH118" s="49"/>
    </row>
    <row r="119" spans="1:61" ht="42.75" customHeight="1" x14ac:dyDescent="0.2">
      <c r="A119" s="10"/>
      <c r="B119" s="92">
        <v>110</v>
      </c>
      <c r="C119" s="92">
        <v>2025</v>
      </c>
      <c r="D119" s="108" t="s">
        <v>873</v>
      </c>
      <c r="E119" s="108" t="s">
        <v>1004</v>
      </c>
      <c r="F119" s="110" t="s">
        <v>1025</v>
      </c>
      <c r="G119" s="110" t="s">
        <v>876</v>
      </c>
      <c r="H119" s="92" t="s">
        <v>1026</v>
      </c>
      <c r="I119" s="92" t="s">
        <v>65</v>
      </c>
      <c r="J119" s="92" t="e" vm="20">
        <f>_xlfn.XLOOKUP(año25[[#This Row],[PELIGRO -Tipo]], Tabla12[Calsificación], Tabla12[Imagen])</f>
        <v>#VALUE!</v>
      </c>
      <c r="K119" s="92" t="s">
        <v>82</v>
      </c>
      <c r="L119" s="92" t="s">
        <v>128</v>
      </c>
      <c r="M119" s="112" t="s">
        <v>249</v>
      </c>
      <c r="N119" s="112" t="s">
        <v>250</v>
      </c>
      <c r="O119" s="112">
        <v>8</v>
      </c>
      <c r="P119" s="112">
        <v>60</v>
      </c>
      <c r="Q119" s="112">
        <v>2</v>
      </c>
      <c r="R119" s="112">
        <v>8</v>
      </c>
      <c r="S119" s="92" t="s">
        <v>878</v>
      </c>
      <c r="T119" s="92" t="s">
        <v>973</v>
      </c>
      <c r="U119" s="92" t="s">
        <v>974</v>
      </c>
      <c r="V119" s="113" t="s">
        <v>967</v>
      </c>
      <c r="W119" s="113" t="s">
        <v>53</v>
      </c>
      <c r="X119" s="113" t="s">
        <v>6</v>
      </c>
      <c r="Y119" s="114" t="s">
        <v>201</v>
      </c>
      <c r="Z119" s="92">
        <f>INDEX($AS$3:$AV$6,MATCH($W119,$AR$3:$AR$6,FALSE),MATCH($Y119,AS$7:$AV$7,FALSE))</f>
        <v>4</v>
      </c>
      <c r="AA119" s="108" t="s">
        <v>254</v>
      </c>
      <c r="AB119" s="92" t="s">
        <v>882</v>
      </c>
      <c r="AC119" s="92" t="s">
        <v>883</v>
      </c>
      <c r="AD119" s="113" t="s">
        <v>892</v>
      </c>
      <c r="AE119" s="113" t="s">
        <v>975</v>
      </c>
      <c r="AF119" s="121" t="s">
        <v>886</v>
      </c>
      <c r="AG11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H119" s="109" t="s">
        <v>887</v>
      </c>
      <c r="AI119" s="113" t="s">
        <v>53</v>
      </c>
      <c r="AJ119" s="113" t="s">
        <v>6</v>
      </c>
      <c r="AK119" s="114" t="s">
        <v>46</v>
      </c>
      <c r="AL119" s="92">
        <f t="shared" si="2"/>
        <v>2</v>
      </c>
      <c r="AM11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19" s="109"/>
      <c r="AO119" s="115" t="str">
        <f t="shared" si="3"/>
        <v>SI</v>
      </c>
      <c r="AP11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19" s="92" t="e" vm="16">
        <f>_xlfn.XLOOKUP(año25[[#This Row],[VALORACION DEL RIESGO RESULTANTE CON CONTROLES (Riesgo residual) - INTERPRETACIÓN DEL RIESGO]], Nivel[Calsificación], Nivel[Imagen])</f>
        <v>#VALUE!</v>
      </c>
      <c r="BH119" s="48"/>
    </row>
    <row r="120" spans="1:61" ht="93" customHeight="1" x14ac:dyDescent="0.2">
      <c r="A120" s="10"/>
      <c r="B120" s="92">
        <v>111</v>
      </c>
      <c r="C120" s="92">
        <v>2025</v>
      </c>
      <c r="D120" s="108" t="s">
        <v>873</v>
      </c>
      <c r="E120" s="108" t="s">
        <v>1004</v>
      </c>
      <c r="F120" s="110" t="s">
        <v>1025</v>
      </c>
      <c r="G120" s="110" t="s">
        <v>876</v>
      </c>
      <c r="H120" s="92" t="s">
        <v>285</v>
      </c>
      <c r="I120" s="92" t="s">
        <v>65</v>
      </c>
      <c r="J120" s="92" t="e" vm="20">
        <f>_xlfn.XLOOKUP(año25[[#This Row],[PELIGRO -Tipo]], Tabla12[Calsificación], Tabla12[Imagen])</f>
        <v>#VALUE!</v>
      </c>
      <c r="K120" s="92" t="s">
        <v>74</v>
      </c>
      <c r="L120" s="92" t="s">
        <v>129</v>
      </c>
      <c r="M120" s="112" t="s">
        <v>249</v>
      </c>
      <c r="N120" s="112" t="s">
        <v>250</v>
      </c>
      <c r="O120" s="112">
        <v>8</v>
      </c>
      <c r="P120" s="112">
        <v>60</v>
      </c>
      <c r="Q120" s="112">
        <v>2</v>
      </c>
      <c r="R120" s="112">
        <v>8</v>
      </c>
      <c r="S120" s="92" t="s">
        <v>878</v>
      </c>
      <c r="T120" s="116" t="s">
        <v>889</v>
      </c>
      <c r="U120" s="116" t="s">
        <v>894</v>
      </c>
      <c r="V120" s="113" t="s">
        <v>286</v>
      </c>
      <c r="W120" s="113" t="s">
        <v>53</v>
      </c>
      <c r="X120" s="113" t="s">
        <v>6</v>
      </c>
      <c r="Y120" s="114" t="s">
        <v>40</v>
      </c>
      <c r="Z120" s="92">
        <f>INDEX($AS$3:$AV$6,MATCH($W120,$AR$3:$AR$6,FALSE),MATCH($Y120,AS$7:$AV$7,FALSE))</f>
        <v>6</v>
      </c>
      <c r="AA120" s="108" t="s">
        <v>254</v>
      </c>
      <c r="AB120" s="92" t="s">
        <v>882</v>
      </c>
      <c r="AC120" s="92" t="s">
        <v>883</v>
      </c>
      <c r="AD120" s="113" t="s">
        <v>892</v>
      </c>
      <c r="AE120" s="113" t="s">
        <v>895</v>
      </c>
      <c r="AF120" s="121" t="s">
        <v>886</v>
      </c>
      <c r="AG120"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H120" s="109" t="s">
        <v>887</v>
      </c>
      <c r="AI120" s="113" t="s">
        <v>54</v>
      </c>
      <c r="AJ120" s="113" t="s">
        <v>6</v>
      </c>
      <c r="AK120" s="114" t="s">
        <v>40</v>
      </c>
      <c r="AL120" s="92">
        <f t="shared" si="2"/>
        <v>3</v>
      </c>
      <c r="AM12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0" s="109"/>
      <c r="AO120" s="115" t="str">
        <f t="shared" si="3"/>
        <v>SI</v>
      </c>
      <c r="AP12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20" s="92" t="e" vm="16">
        <f>_xlfn.XLOOKUP(año25[[#This Row],[VALORACION DEL RIESGO RESULTANTE CON CONTROLES (Riesgo residual) - INTERPRETACIÓN DEL RIESGO]], Nivel[Calsificación], Nivel[Imagen])</f>
        <v>#VALUE!</v>
      </c>
      <c r="BH120" s="48"/>
    </row>
    <row r="121" spans="1:61" ht="112.5" customHeight="1" x14ac:dyDescent="0.2">
      <c r="A121" s="10"/>
      <c r="B121" s="92">
        <v>112</v>
      </c>
      <c r="C121" s="92">
        <v>2025</v>
      </c>
      <c r="D121" s="108" t="s">
        <v>873</v>
      </c>
      <c r="E121" s="108" t="s">
        <v>1004</v>
      </c>
      <c r="F121" s="110" t="s">
        <v>1025</v>
      </c>
      <c r="G121" s="110" t="s">
        <v>876</v>
      </c>
      <c r="H121" s="92" t="s">
        <v>1006</v>
      </c>
      <c r="I121" s="92" t="s">
        <v>69</v>
      </c>
      <c r="J121" s="92" t="e" vm="21">
        <f>_xlfn.XLOOKUP(año25[[#This Row],[PELIGRO -Tipo]], Tabla12[Calsificación], Tabla12[Imagen])</f>
        <v>#VALUE!</v>
      </c>
      <c r="K121" s="92" t="s">
        <v>78</v>
      </c>
      <c r="L121" s="92" t="s">
        <v>129</v>
      </c>
      <c r="M121" s="112" t="s">
        <v>249</v>
      </c>
      <c r="N121" s="112" t="s">
        <v>250</v>
      </c>
      <c r="O121" s="112">
        <v>8</v>
      </c>
      <c r="P121" s="112">
        <v>60</v>
      </c>
      <c r="Q121" s="112">
        <v>2</v>
      </c>
      <c r="R121" s="112">
        <v>8</v>
      </c>
      <c r="S121" s="92" t="s">
        <v>878</v>
      </c>
      <c r="T121" s="116" t="s">
        <v>889</v>
      </c>
      <c r="U121" s="116" t="s">
        <v>997</v>
      </c>
      <c r="V121" s="113" t="s">
        <v>917</v>
      </c>
      <c r="W121" s="113" t="s">
        <v>52</v>
      </c>
      <c r="X121" s="113" t="s">
        <v>6</v>
      </c>
      <c r="Y121" s="114" t="s">
        <v>201</v>
      </c>
      <c r="Z121" s="92">
        <f>INDEX($AS$3:$AV$6,MATCH($W121,$AR$3:$AR$6,FALSE),MATCH($Y121,AS$7:$AV$7,FALSE))</f>
        <v>6</v>
      </c>
      <c r="AA121" s="108" t="s">
        <v>254</v>
      </c>
      <c r="AB121" s="92" t="s">
        <v>882</v>
      </c>
      <c r="AC121" s="92" t="s">
        <v>883</v>
      </c>
      <c r="AD121" s="113" t="s">
        <v>892</v>
      </c>
      <c r="AE121" s="113" t="s">
        <v>918</v>
      </c>
      <c r="AF121" s="121" t="s">
        <v>919</v>
      </c>
      <c r="AG121"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121" s="109" t="s">
        <v>887</v>
      </c>
      <c r="AI121" s="113" t="s">
        <v>53</v>
      </c>
      <c r="AJ121" s="113" t="s">
        <v>6</v>
      </c>
      <c r="AK121" s="114" t="s">
        <v>201</v>
      </c>
      <c r="AL121" s="92">
        <f t="shared" si="2"/>
        <v>4</v>
      </c>
      <c r="AM121"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121" s="109"/>
      <c r="AO121" s="115" t="str">
        <f t="shared" si="3"/>
        <v>SI</v>
      </c>
      <c r="AP121"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121" s="92" t="e" vm="14">
        <f>_xlfn.XLOOKUP(año25[[#This Row],[VALORACION DEL RIESGO RESULTANTE CON CONTROLES (Riesgo residual) - INTERPRETACIÓN DEL RIESGO]], Nivel[Calsificación], Nivel[Imagen])</f>
        <v>#VALUE!</v>
      </c>
      <c r="AW121" s="32"/>
      <c r="AX121" s="32"/>
      <c r="AY121" s="32"/>
      <c r="AZ121" s="32"/>
      <c r="BA121" s="32"/>
      <c r="BB121" s="32"/>
      <c r="BC121" s="32"/>
      <c r="BD121" s="32"/>
      <c r="BE121" s="32"/>
      <c r="BH121" s="21"/>
      <c r="BI121" s="33"/>
    </row>
    <row r="122" spans="1:61" ht="95.25" customHeight="1" x14ac:dyDescent="0.2">
      <c r="A122" s="10"/>
      <c r="B122" s="92">
        <v>113</v>
      </c>
      <c r="C122" s="92">
        <v>2025</v>
      </c>
      <c r="D122" s="108" t="s">
        <v>873</v>
      </c>
      <c r="E122" s="108" t="s">
        <v>1004</v>
      </c>
      <c r="F122" s="110" t="s">
        <v>1025</v>
      </c>
      <c r="G122" s="110" t="s">
        <v>876</v>
      </c>
      <c r="H122" s="111" t="s">
        <v>998</v>
      </c>
      <c r="I122" s="92" t="s">
        <v>69</v>
      </c>
      <c r="J122" s="92" t="e" vm="21">
        <f>_xlfn.XLOOKUP(año25[[#This Row],[PELIGRO -Tipo]], Tabla12[Calsificación], Tabla12[Imagen])</f>
        <v>#VALUE!</v>
      </c>
      <c r="K122" s="92" t="s">
        <v>94</v>
      </c>
      <c r="L122" s="92" t="s">
        <v>129</v>
      </c>
      <c r="M122" s="112" t="s">
        <v>249</v>
      </c>
      <c r="N122" s="112" t="s">
        <v>250</v>
      </c>
      <c r="O122" s="112">
        <v>8</v>
      </c>
      <c r="P122" s="112">
        <v>60</v>
      </c>
      <c r="Q122" s="112">
        <v>2</v>
      </c>
      <c r="R122" s="112">
        <v>8</v>
      </c>
      <c r="S122" s="92" t="s">
        <v>878</v>
      </c>
      <c r="T122" s="116" t="s">
        <v>889</v>
      </c>
      <c r="U122" s="92" t="s">
        <v>999</v>
      </c>
      <c r="V122" s="113" t="s">
        <v>917</v>
      </c>
      <c r="W122" s="113" t="s">
        <v>52</v>
      </c>
      <c r="X122" s="113" t="s">
        <v>6</v>
      </c>
      <c r="Y122" s="114" t="s">
        <v>201</v>
      </c>
      <c r="Z122" s="92">
        <f>INDEX($AS$3:$AV$6,MATCH($W122,$AR$3:$AR$6,FALSE),MATCH($Y122,AS$7:$AV$7,FALSE))</f>
        <v>6</v>
      </c>
      <c r="AA122" s="108" t="s">
        <v>254</v>
      </c>
      <c r="AB122" s="92" t="s">
        <v>882</v>
      </c>
      <c r="AC122" s="92" t="s">
        <v>883</v>
      </c>
      <c r="AD122" s="113" t="s">
        <v>892</v>
      </c>
      <c r="AE122" s="113" t="s">
        <v>918</v>
      </c>
      <c r="AF122" s="121" t="s">
        <v>919</v>
      </c>
      <c r="AG122"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H122" s="109" t="s">
        <v>887</v>
      </c>
      <c r="AI122" s="113" t="s">
        <v>53</v>
      </c>
      <c r="AJ122" s="113" t="s">
        <v>6</v>
      </c>
      <c r="AK122" s="114" t="s">
        <v>201</v>
      </c>
      <c r="AL122" s="92">
        <f t="shared" si="2"/>
        <v>4</v>
      </c>
      <c r="AM122"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Medio</v>
      </c>
      <c r="AN122" s="109"/>
      <c r="AO122" s="115" t="str">
        <f t="shared" si="3"/>
        <v>SI</v>
      </c>
      <c r="AP122" s="92" t="str">
        <f>"El nivel del riesgo es"&amp;" "&amp;año25[[#This Row],[VALORACION DEL RIESGO RESULTANTE CON CONTROLES (Riesgo residual) - INTERPRETACIÓN DEL RIESGO]]&amp;" siendo las principales consecuencias las siguientes; "&amp;año25[[#This Row],[Consecuencias (AT/EL)]]</f>
        <v>El nivel del riesgo es Medio siendo las principales consecuencias las siguientes; EL</v>
      </c>
      <c r="AQ122" s="92" t="e" vm="14">
        <f>_xlfn.XLOOKUP(año25[[#This Row],[VALORACION DEL RIESGO RESULTANTE CON CONTROLES (Riesgo residual) - INTERPRETACIÓN DEL RIESGO]], Nivel[Calsificación], Nivel[Imagen])</f>
        <v>#VALUE!</v>
      </c>
      <c r="AW122" s="32"/>
      <c r="AX122" s="32"/>
      <c r="AY122" s="32"/>
      <c r="AZ122" s="32"/>
      <c r="BA122" s="32"/>
      <c r="BB122" s="32"/>
      <c r="BC122" s="32"/>
      <c r="BD122" s="32"/>
      <c r="BE122" s="32"/>
      <c r="BH122" s="21"/>
      <c r="BI122" s="33"/>
    </row>
    <row r="123" spans="1:61" ht="88.5" customHeight="1" x14ac:dyDescent="0.2">
      <c r="A123" s="10"/>
      <c r="B123" s="92">
        <v>114</v>
      </c>
      <c r="C123" s="92">
        <v>2025</v>
      </c>
      <c r="D123" s="108" t="s">
        <v>873</v>
      </c>
      <c r="E123" s="108" t="s">
        <v>1004</v>
      </c>
      <c r="F123" s="110" t="s">
        <v>1025</v>
      </c>
      <c r="G123" s="110" t="s">
        <v>876</v>
      </c>
      <c r="H123" s="92" t="s">
        <v>845</v>
      </c>
      <c r="I123" s="92" t="s">
        <v>70</v>
      </c>
      <c r="J123" s="92" t="e" vm="13">
        <f>_xlfn.XLOOKUP(año25[[#This Row],[PELIGRO -Tipo]], Tabla12[Calsificación], Tabla12[Imagen])</f>
        <v>#VALUE!</v>
      </c>
      <c r="K123" s="92" t="s">
        <v>95</v>
      </c>
      <c r="L123" s="92" t="s">
        <v>128</v>
      </c>
      <c r="M123" s="112" t="s">
        <v>249</v>
      </c>
      <c r="N123" s="112" t="s">
        <v>250</v>
      </c>
      <c r="O123" s="112">
        <v>8</v>
      </c>
      <c r="P123" s="112">
        <v>60</v>
      </c>
      <c r="Q123" s="112">
        <v>2</v>
      </c>
      <c r="R123" s="112">
        <v>8</v>
      </c>
      <c r="S123" s="92" t="s">
        <v>878</v>
      </c>
      <c r="T123" s="92" t="s">
        <v>645</v>
      </c>
      <c r="U123" s="92" t="s">
        <v>646</v>
      </c>
      <c r="V123" s="113" t="s">
        <v>647</v>
      </c>
      <c r="W123" s="113" t="s">
        <v>53</v>
      </c>
      <c r="X123" s="113" t="s">
        <v>6</v>
      </c>
      <c r="Y123" s="114" t="s">
        <v>201</v>
      </c>
      <c r="Z123" s="92">
        <f>INDEX($AS$3:$AV$6,MATCH($W123,$AR$3:$AR$6,FALSE),MATCH($Y123,AS$7:$AV$7,FALSE))</f>
        <v>4</v>
      </c>
      <c r="AA123" s="92" t="s">
        <v>254</v>
      </c>
      <c r="AB123" s="92" t="s">
        <v>882</v>
      </c>
      <c r="AC123" s="92" t="s">
        <v>883</v>
      </c>
      <c r="AD123" s="113" t="s">
        <v>892</v>
      </c>
      <c r="AE123" s="113" t="s">
        <v>648</v>
      </c>
      <c r="AF123" s="121" t="s">
        <v>886</v>
      </c>
      <c r="AG123"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H123" s="109" t="s">
        <v>887</v>
      </c>
      <c r="AI123" s="113" t="s">
        <v>53</v>
      </c>
      <c r="AJ123" s="113" t="s">
        <v>6</v>
      </c>
      <c r="AK123" s="114" t="s">
        <v>46</v>
      </c>
      <c r="AL123" s="92">
        <f t="shared" si="2"/>
        <v>2</v>
      </c>
      <c r="AM123"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3" s="109"/>
      <c r="AO123" s="115" t="str">
        <f t="shared" si="3"/>
        <v>SI</v>
      </c>
      <c r="AP123"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23" s="92" t="e" vm="16">
        <f>_xlfn.XLOOKUP(año25[[#This Row],[VALORACION DEL RIESGO RESULTANTE CON CONTROLES (Riesgo residual) - INTERPRETACIÓN DEL RIESGO]], Nivel[Calsificación], Nivel[Imagen])</f>
        <v>#VALUE!</v>
      </c>
      <c r="BH123" s="49"/>
    </row>
    <row r="124" spans="1:61" ht="51" customHeight="1" x14ac:dyDescent="0.2">
      <c r="A124" s="10"/>
      <c r="B124" s="92">
        <v>115</v>
      </c>
      <c r="C124" s="92">
        <v>2025</v>
      </c>
      <c r="D124" s="108" t="s">
        <v>873</v>
      </c>
      <c r="E124" s="108" t="s">
        <v>1004</v>
      </c>
      <c r="F124" s="110" t="s">
        <v>1025</v>
      </c>
      <c r="G124" s="110" t="s">
        <v>876</v>
      </c>
      <c r="H124" s="92" t="s">
        <v>901</v>
      </c>
      <c r="I124" s="92" t="s">
        <v>66</v>
      </c>
      <c r="J124" s="92" t="e" vm="19">
        <f>_xlfn.XLOOKUP(año25[[#This Row],[PELIGRO -Tipo]], Tabla12[Calsificación], Tabla12[Imagen])</f>
        <v>#VALUE!</v>
      </c>
      <c r="K124" s="92" t="s">
        <v>83</v>
      </c>
      <c r="L124" s="92" t="s">
        <v>129</v>
      </c>
      <c r="M124" s="112" t="s">
        <v>249</v>
      </c>
      <c r="N124" s="112" t="s">
        <v>250</v>
      </c>
      <c r="O124" s="112">
        <v>8</v>
      </c>
      <c r="P124" s="112">
        <v>60</v>
      </c>
      <c r="Q124" s="112">
        <v>2</v>
      </c>
      <c r="R124" s="112">
        <v>8</v>
      </c>
      <c r="S124" s="92" t="s">
        <v>878</v>
      </c>
      <c r="T124" s="116" t="s">
        <v>889</v>
      </c>
      <c r="U124" s="92" t="s">
        <v>902</v>
      </c>
      <c r="V124" s="113" t="s">
        <v>903</v>
      </c>
      <c r="W124" s="113" t="s">
        <v>53</v>
      </c>
      <c r="X124" s="113" t="s">
        <v>6</v>
      </c>
      <c r="Y124" s="114" t="s">
        <v>46</v>
      </c>
      <c r="Z124" s="92">
        <f>INDEX($AS$3:$AV$6,MATCH($W124,$AR$3:$AR$6,FALSE),MATCH($Y124,AS$7:$AV$7,FALSE))</f>
        <v>2</v>
      </c>
      <c r="AA124" s="108" t="s">
        <v>254</v>
      </c>
      <c r="AB124" s="92" t="s">
        <v>882</v>
      </c>
      <c r="AC124" s="92" t="s">
        <v>883</v>
      </c>
      <c r="AD124" s="113" t="s">
        <v>892</v>
      </c>
      <c r="AE124" s="92" t="s">
        <v>904</v>
      </c>
      <c r="AF124" s="121" t="s">
        <v>886</v>
      </c>
      <c r="AG124" s="119"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H124" s="109" t="s">
        <v>887</v>
      </c>
      <c r="AI124" s="113" t="s">
        <v>54</v>
      </c>
      <c r="AJ124" s="113" t="s">
        <v>6</v>
      </c>
      <c r="AK124" s="114" t="s">
        <v>46</v>
      </c>
      <c r="AL124" s="92">
        <f t="shared" si="2"/>
        <v>1</v>
      </c>
      <c r="AM124"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4" s="109"/>
      <c r="AO124" s="115" t="str">
        <f t="shared" si="3"/>
        <v>SI</v>
      </c>
      <c r="AP124"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24" s="92" t="e" vm="16">
        <f>_xlfn.XLOOKUP(año25[[#This Row],[VALORACION DEL RIESGO RESULTANTE CON CONTROLES (Riesgo residual) - INTERPRETACIÓN DEL RIESGO]], Nivel[Calsificación], Nivel[Imagen])</f>
        <v>#VALUE!</v>
      </c>
      <c r="BH124" s="49"/>
    </row>
    <row r="125" spans="1:61" ht="66.75" customHeight="1" x14ac:dyDescent="0.2">
      <c r="A125" s="10"/>
      <c r="B125" s="92">
        <v>116</v>
      </c>
      <c r="C125" s="92">
        <v>2025</v>
      </c>
      <c r="D125" s="108" t="s">
        <v>873</v>
      </c>
      <c r="E125" s="108" t="s">
        <v>1004</v>
      </c>
      <c r="F125" s="110" t="s">
        <v>1025</v>
      </c>
      <c r="G125" s="110" t="s">
        <v>876</v>
      </c>
      <c r="H125" s="92" t="s">
        <v>905</v>
      </c>
      <c r="I125" s="92" t="s">
        <v>66</v>
      </c>
      <c r="J125" s="92" t="e" vm="19">
        <f>_xlfn.XLOOKUP(año25[[#This Row],[PELIGRO -Tipo]], Tabla12[Calsificación], Tabla12[Imagen])</f>
        <v>#VALUE!</v>
      </c>
      <c r="K125" s="92" t="s">
        <v>99</v>
      </c>
      <c r="L125" s="92" t="s">
        <v>129</v>
      </c>
      <c r="M125" s="112" t="s">
        <v>429</v>
      </c>
      <c r="N125" s="112" t="s">
        <v>261</v>
      </c>
      <c r="O125" s="112">
        <v>8</v>
      </c>
      <c r="P125" s="112">
        <v>60</v>
      </c>
      <c r="Q125" s="112">
        <v>2</v>
      </c>
      <c r="R125" s="112">
        <v>2</v>
      </c>
      <c r="S125" s="92" t="s">
        <v>878</v>
      </c>
      <c r="T125" s="116" t="s">
        <v>889</v>
      </c>
      <c r="U125" s="92" t="s">
        <v>906</v>
      </c>
      <c r="V125" s="113" t="s">
        <v>907</v>
      </c>
      <c r="W125" s="113" t="s">
        <v>53</v>
      </c>
      <c r="X125" s="113" t="s">
        <v>6</v>
      </c>
      <c r="Y125" s="114" t="s">
        <v>46</v>
      </c>
      <c r="Z125" s="92">
        <f>INDEX($AS$3:$AV$6,MATCH($W125,$AR$3:$AR$6,FALSE),MATCH($Y125,AS$7:$AV$7,FALSE))</f>
        <v>2</v>
      </c>
      <c r="AA125" s="108" t="s">
        <v>254</v>
      </c>
      <c r="AB125" s="92" t="s">
        <v>882</v>
      </c>
      <c r="AC125" s="92" t="s">
        <v>883</v>
      </c>
      <c r="AD125" s="113" t="s">
        <v>892</v>
      </c>
      <c r="AE125" s="92" t="s">
        <v>908</v>
      </c>
      <c r="AF125" s="121" t="s">
        <v>886</v>
      </c>
      <c r="AG125"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H125" s="109" t="s">
        <v>887</v>
      </c>
      <c r="AI125" s="113" t="s">
        <v>54</v>
      </c>
      <c r="AJ125" s="113" t="s">
        <v>6</v>
      </c>
      <c r="AK125" s="114" t="s">
        <v>46</v>
      </c>
      <c r="AL125" s="92">
        <f t="shared" si="2"/>
        <v>1</v>
      </c>
      <c r="AM125"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5" s="109"/>
      <c r="AO125" s="115" t="str">
        <f t="shared" si="3"/>
        <v>SI</v>
      </c>
      <c r="AP125"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25" s="92" t="e" vm="16">
        <f>_xlfn.XLOOKUP(año25[[#This Row],[VALORACION DEL RIESGO RESULTANTE CON CONTROLES (Riesgo residual) - INTERPRETACIÓN DEL RIESGO]], Nivel[Calsificación], Nivel[Imagen])</f>
        <v>#VALUE!</v>
      </c>
      <c r="BH125" s="49"/>
    </row>
    <row r="126" spans="1:61" ht="66" customHeight="1" x14ac:dyDescent="0.2">
      <c r="A126" s="10"/>
      <c r="B126" s="92">
        <v>117</v>
      </c>
      <c r="C126" s="92">
        <v>2025</v>
      </c>
      <c r="D126" s="108" t="s">
        <v>873</v>
      </c>
      <c r="E126" s="108" t="s">
        <v>1004</v>
      </c>
      <c r="F126" s="110" t="s">
        <v>1025</v>
      </c>
      <c r="G126" s="110" t="s">
        <v>876</v>
      </c>
      <c r="H126" s="92" t="s">
        <v>990</v>
      </c>
      <c r="I126" s="92" t="s">
        <v>68</v>
      </c>
      <c r="J126" s="92" t="e" vm="17">
        <f>_xlfn.XLOOKUP(año25[[#This Row],[PELIGRO -Tipo]], Tabla12[Calsificación], Tabla12[Imagen])</f>
        <v>#VALUE!</v>
      </c>
      <c r="K126" s="92" t="s">
        <v>93</v>
      </c>
      <c r="L126" s="92" t="s">
        <v>129</v>
      </c>
      <c r="M126" s="112" t="s">
        <v>249</v>
      </c>
      <c r="N126" s="112" t="s">
        <v>250</v>
      </c>
      <c r="O126" s="112">
        <v>8</v>
      </c>
      <c r="P126" s="112">
        <v>60</v>
      </c>
      <c r="Q126" s="112">
        <v>2</v>
      </c>
      <c r="R126" s="112">
        <v>8</v>
      </c>
      <c r="S126" s="92" t="s">
        <v>878</v>
      </c>
      <c r="T126" s="116" t="s">
        <v>889</v>
      </c>
      <c r="U126" s="116" t="s">
        <v>894</v>
      </c>
      <c r="V126" s="113" t="s">
        <v>991</v>
      </c>
      <c r="W126" s="113" t="s">
        <v>53</v>
      </c>
      <c r="X126" s="113" t="s">
        <v>6</v>
      </c>
      <c r="Y126" s="114" t="s">
        <v>201</v>
      </c>
      <c r="Z126" s="92">
        <f>INDEX($AS$3:$AV$6,MATCH($W126,$AR$3:$AR$6,FALSE),MATCH($Y126,AS$7:$AV$7,FALSE))</f>
        <v>4</v>
      </c>
      <c r="AA126" s="108" t="s">
        <v>254</v>
      </c>
      <c r="AB126" s="92" t="s">
        <v>882</v>
      </c>
      <c r="AC126" s="92" t="s">
        <v>883</v>
      </c>
      <c r="AD126" s="113" t="s">
        <v>892</v>
      </c>
      <c r="AE126" s="92" t="s">
        <v>992</v>
      </c>
      <c r="AF126" s="121" t="s">
        <v>919</v>
      </c>
      <c r="AG126"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126" s="109" t="s">
        <v>887</v>
      </c>
      <c r="AI126" s="113" t="s">
        <v>53</v>
      </c>
      <c r="AJ126" s="113" t="s">
        <v>6</v>
      </c>
      <c r="AK126" s="114" t="s">
        <v>46</v>
      </c>
      <c r="AL126" s="92">
        <f t="shared" si="2"/>
        <v>2</v>
      </c>
      <c r="AM126"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6" s="109"/>
      <c r="AO126" s="115" t="str">
        <f t="shared" si="3"/>
        <v>SI</v>
      </c>
      <c r="AP126"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26" s="92" t="e" vm="16">
        <f>_xlfn.XLOOKUP(año25[[#This Row],[VALORACION DEL RIESGO RESULTANTE CON CONTROLES (Riesgo residual) - INTERPRETACIÓN DEL RIESGO]], Nivel[Calsificación], Nivel[Imagen])</f>
        <v>#VALUE!</v>
      </c>
      <c r="AW126" s="32"/>
      <c r="AX126" s="32"/>
      <c r="AY126" s="32"/>
      <c r="AZ126" s="32"/>
      <c r="BA126" s="32"/>
      <c r="BB126" s="32"/>
      <c r="BC126" s="32"/>
      <c r="BD126" s="32"/>
      <c r="BE126" s="32"/>
      <c r="BH126" s="21"/>
      <c r="BI126" s="33"/>
    </row>
    <row r="127" spans="1:61" ht="165.45" customHeight="1" x14ac:dyDescent="0.2">
      <c r="A127" s="10"/>
      <c r="B127" s="92">
        <v>118</v>
      </c>
      <c r="C127" s="92">
        <v>2025</v>
      </c>
      <c r="D127" s="108" t="s">
        <v>873</v>
      </c>
      <c r="E127" s="108" t="s">
        <v>1004</v>
      </c>
      <c r="F127" s="110" t="s">
        <v>1025</v>
      </c>
      <c r="G127" s="110" t="s">
        <v>876</v>
      </c>
      <c r="H127" s="92" t="s">
        <v>1001</v>
      </c>
      <c r="I127" s="92" t="s">
        <v>68</v>
      </c>
      <c r="J127" s="92" t="e" vm="17">
        <f>_xlfn.XLOOKUP(año25[[#This Row],[PELIGRO -Tipo]], Tabla12[Calsificación], Tabla12[Imagen])</f>
        <v>#VALUE!</v>
      </c>
      <c r="K127" s="92" t="s">
        <v>116</v>
      </c>
      <c r="L127" s="92" t="s">
        <v>129</v>
      </c>
      <c r="M127" s="112" t="s">
        <v>249</v>
      </c>
      <c r="N127" s="112" t="s">
        <v>250</v>
      </c>
      <c r="O127" s="112">
        <v>8</v>
      </c>
      <c r="P127" s="112">
        <v>60</v>
      </c>
      <c r="Q127" s="112">
        <v>2</v>
      </c>
      <c r="R127" s="112">
        <v>8</v>
      </c>
      <c r="S127" s="92" t="s">
        <v>878</v>
      </c>
      <c r="T127" s="116" t="s">
        <v>889</v>
      </c>
      <c r="U127" s="116" t="s">
        <v>894</v>
      </c>
      <c r="V127" s="113" t="s">
        <v>991</v>
      </c>
      <c r="W127" s="113" t="s">
        <v>53</v>
      </c>
      <c r="X127" s="113" t="s">
        <v>6</v>
      </c>
      <c r="Y127" s="114" t="s">
        <v>201</v>
      </c>
      <c r="Z127" s="92">
        <f>INDEX($AS$3:$AV$6,MATCH($W127,$AR$3:$AR$6,FALSE),MATCH($Y127,AS$7:$AV$7,FALSE))</f>
        <v>4</v>
      </c>
      <c r="AA127" s="108" t="s">
        <v>254</v>
      </c>
      <c r="AB127" s="92" t="s">
        <v>882</v>
      </c>
      <c r="AC127" s="92" t="s">
        <v>883</v>
      </c>
      <c r="AD127" s="113" t="s">
        <v>892</v>
      </c>
      <c r="AE127" s="92" t="s">
        <v>992</v>
      </c>
      <c r="AF127" s="121" t="s">
        <v>919</v>
      </c>
      <c r="AG127"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127" s="109" t="s">
        <v>887</v>
      </c>
      <c r="AI127" s="113" t="s">
        <v>53</v>
      </c>
      <c r="AJ127" s="113" t="s">
        <v>6</v>
      </c>
      <c r="AK127" s="114" t="s">
        <v>46</v>
      </c>
      <c r="AL127" s="92">
        <f t="shared" si="2"/>
        <v>2</v>
      </c>
      <c r="AM127"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7" s="109"/>
      <c r="AO127" s="115" t="str">
        <f t="shared" si="3"/>
        <v>SI</v>
      </c>
      <c r="AP127"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27" s="92" t="e" vm="16">
        <f>_xlfn.XLOOKUP(año25[[#This Row],[VALORACION DEL RIESGO RESULTANTE CON CONTROLES (Riesgo residual) - INTERPRETACIÓN DEL RIESGO]], Nivel[Calsificación], Nivel[Imagen])</f>
        <v>#VALUE!</v>
      </c>
      <c r="AW127" s="32"/>
      <c r="AX127" s="32"/>
      <c r="AY127" s="32"/>
      <c r="AZ127" s="32"/>
      <c r="BA127" s="32"/>
      <c r="BB127" s="32"/>
      <c r="BC127" s="32"/>
      <c r="BD127" s="32"/>
      <c r="BE127" s="32"/>
      <c r="BH127" s="21"/>
      <c r="BI127" s="33"/>
    </row>
    <row r="128" spans="1:61" ht="99" customHeight="1" x14ac:dyDescent="0.2">
      <c r="A128" s="10"/>
      <c r="B128" s="92">
        <v>119</v>
      </c>
      <c r="C128" s="92">
        <v>2025</v>
      </c>
      <c r="D128" s="108" t="s">
        <v>873</v>
      </c>
      <c r="E128" s="108" t="s">
        <v>1004</v>
      </c>
      <c r="F128" s="110" t="s">
        <v>1025</v>
      </c>
      <c r="G128" s="109" t="s">
        <v>876</v>
      </c>
      <c r="H128" s="92" t="s">
        <v>1002</v>
      </c>
      <c r="I128" s="92" t="s">
        <v>68</v>
      </c>
      <c r="J128" s="92" t="e" vm="17">
        <f>_xlfn.XLOOKUP(año25[[#This Row],[PELIGRO -Tipo]], Tabla12[Calsificación], Tabla12[Imagen])</f>
        <v>#VALUE!</v>
      </c>
      <c r="K128" s="92" t="s">
        <v>101</v>
      </c>
      <c r="L128" s="111" t="s">
        <v>129</v>
      </c>
      <c r="M128" s="112" t="s">
        <v>249</v>
      </c>
      <c r="N128" s="112" t="s">
        <v>250</v>
      </c>
      <c r="O128" s="112">
        <v>8</v>
      </c>
      <c r="P128" s="112">
        <v>60</v>
      </c>
      <c r="Q128" s="112">
        <v>2</v>
      </c>
      <c r="R128" s="112">
        <v>8</v>
      </c>
      <c r="S128" s="92" t="s">
        <v>878</v>
      </c>
      <c r="T128" s="116" t="s">
        <v>889</v>
      </c>
      <c r="U128" s="116" t="s">
        <v>894</v>
      </c>
      <c r="V128" s="113" t="s">
        <v>991</v>
      </c>
      <c r="W128" s="113" t="s">
        <v>53</v>
      </c>
      <c r="X128" s="113" t="s">
        <v>6</v>
      </c>
      <c r="Y128" s="114" t="s">
        <v>201</v>
      </c>
      <c r="Z128" s="92">
        <f>INDEX($AS$3:$AV$6,MATCH($W128,$AR$3:$AR$6,FALSE),MATCH($Y128,AS$7:$AV$7,FALSE))</f>
        <v>4</v>
      </c>
      <c r="AA128" s="108" t="s">
        <v>254</v>
      </c>
      <c r="AB128" s="92" t="s">
        <v>882</v>
      </c>
      <c r="AC128" s="92" t="s">
        <v>883</v>
      </c>
      <c r="AD128" s="113" t="s">
        <v>892</v>
      </c>
      <c r="AE128" s="113" t="s">
        <v>992</v>
      </c>
      <c r="AF128" s="121" t="s">
        <v>919</v>
      </c>
      <c r="AG128"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H128" s="109" t="s">
        <v>887</v>
      </c>
      <c r="AI128" s="113" t="s">
        <v>53</v>
      </c>
      <c r="AJ128" s="113" t="s">
        <v>6</v>
      </c>
      <c r="AK128" s="114" t="s">
        <v>46</v>
      </c>
      <c r="AL128" s="92">
        <f t="shared" si="2"/>
        <v>2</v>
      </c>
      <c r="AM128"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8" s="109"/>
      <c r="AO128" s="115" t="str">
        <f t="shared" si="3"/>
        <v>SI</v>
      </c>
      <c r="AP128"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EL</v>
      </c>
      <c r="AQ128" s="92" t="e" vm="16">
        <f>_xlfn.XLOOKUP(año25[[#This Row],[VALORACION DEL RIESGO RESULTANTE CON CONTROLES (Riesgo residual) - INTERPRETACIÓN DEL RIESGO]], Nivel[Calsificación], Nivel[Imagen])</f>
        <v>#VALUE!</v>
      </c>
      <c r="AW128" s="32"/>
      <c r="AX128" s="32"/>
      <c r="AY128" s="32"/>
      <c r="AZ128" s="32"/>
      <c r="BA128" s="32"/>
      <c r="BB128" s="32"/>
      <c r="BC128" s="32"/>
      <c r="BD128" s="32"/>
      <c r="BE128" s="32"/>
      <c r="BH128" s="21"/>
      <c r="BI128" s="33"/>
    </row>
    <row r="129" spans="1:61" ht="66" customHeight="1" x14ac:dyDescent="0.2">
      <c r="A129" s="10"/>
      <c r="B129" s="92">
        <v>120</v>
      </c>
      <c r="C129" s="92">
        <v>2025</v>
      </c>
      <c r="D129" s="108" t="s">
        <v>873</v>
      </c>
      <c r="E129" s="108" t="s">
        <v>1004</v>
      </c>
      <c r="F129" s="110" t="s">
        <v>1025</v>
      </c>
      <c r="G129" s="109" t="s">
        <v>876</v>
      </c>
      <c r="H129" s="92" t="s">
        <v>1003</v>
      </c>
      <c r="I129" s="92" t="s">
        <v>67</v>
      </c>
      <c r="J129" s="92" t="e" vm="18">
        <f>_xlfn.XLOOKUP(año25[[#This Row],[PELIGRO -Tipo]], Tabla12[Calsificación], Tabla12[Imagen])</f>
        <v>#VALUE!</v>
      </c>
      <c r="K129" s="92" t="s">
        <v>122</v>
      </c>
      <c r="L129" s="92" t="s">
        <v>130</v>
      </c>
      <c r="M129" s="112" t="s">
        <v>249</v>
      </c>
      <c r="N129" s="112" t="s">
        <v>250</v>
      </c>
      <c r="O129" s="112">
        <v>8</v>
      </c>
      <c r="P129" s="112">
        <v>60</v>
      </c>
      <c r="Q129" s="112">
        <v>2</v>
      </c>
      <c r="R129" s="112">
        <v>3</v>
      </c>
      <c r="S129" s="92" t="s">
        <v>878</v>
      </c>
      <c r="T129" s="116" t="s">
        <v>889</v>
      </c>
      <c r="U129" s="116" t="s">
        <v>894</v>
      </c>
      <c r="V129" s="113" t="s">
        <v>913</v>
      </c>
      <c r="W129" s="113" t="s">
        <v>53</v>
      </c>
      <c r="X129" s="113" t="s">
        <v>6</v>
      </c>
      <c r="Y129" s="114" t="s">
        <v>201</v>
      </c>
      <c r="Z129" s="92">
        <f>INDEX($AS$3:$AV$6,MATCH($W129,$AR$3:$AR$6,FALSE),MATCH($Y129,AS$7:$AV$7,FALSE))</f>
        <v>4</v>
      </c>
      <c r="AA129" s="108" t="s">
        <v>254</v>
      </c>
      <c r="AB129" s="92" t="s">
        <v>882</v>
      </c>
      <c r="AC129" s="92" t="s">
        <v>883</v>
      </c>
      <c r="AD129" s="113" t="s">
        <v>892</v>
      </c>
      <c r="AE129" s="92" t="s">
        <v>914</v>
      </c>
      <c r="AF129" s="121" t="s">
        <v>886</v>
      </c>
      <c r="AG129"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H129" s="109" t="s">
        <v>887</v>
      </c>
      <c r="AI129" s="113" t="s">
        <v>53</v>
      </c>
      <c r="AJ129" s="113" t="s">
        <v>6</v>
      </c>
      <c r="AK129" s="114" t="s">
        <v>46</v>
      </c>
      <c r="AL129" s="92">
        <f t="shared" si="2"/>
        <v>2</v>
      </c>
      <c r="AM129"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29" s="109"/>
      <c r="AO129" s="115" t="str">
        <f t="shared" si="3"/>
        <v>SI</v>
      </c>
      <c r="AP129"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AT/EL</v>
      </c>
      <c r="AQ129" s="92" t="e" vm="16">
        <f>_xlfn.XLOOKUP(año25[[#This Row],[VALORACION DEL RIESGO RESULTANTE CON CONTROLES (Riesgo residual) - INTERPRETACIÓN DEL RIESGO]], Nivel[Calsificación], Nivel[Imagen])</f>
        <v>#VALUE!</v>
      </c>
      <c r="AW129" s="32"/>
      <c r="AX129" s="32"/>
      <c r="AY129" s="32"/>
      <c r="AZ129" s="32"/>
      <c r="BA129" s="32"/>
      <c r="BB129" s="32"/>
      <c r="BC129" s="32"/>
      <c r="BD129" s="32"/>
      <c r="BE129" s="32"/>
      <c r="BH129" s="21"/>
      <c r="BI129" s="33"/>
    </row>
    <row r="130" spans="1:61" ht="66" customHeight="1" x14ac:dyDescent="0.2">
      <c r="A130" s="10"/>
      <c r="B130" s="92">
        <v>121</v>
      </c>
      <c r="C130" s="92">
        <v>2025</v>
      </c>
      <c r="D130" s="108" t="s">
        <v>873</v>
      </c>
      <c r="E130" s="108" t="s">
        <v>1004</v>
      </c>
      <c r="F130" s="110" t="s">
        <v>1025</v>
      </c>
      <c r="G130" s="109" t="s">
        <v>876</v>
      </c>
      <c r="H130" s="92" t="s">
        <v>928</v>
      </c>
      <c r="I130" s="92" t="s">
        <v>71</v>
      </c>
      <c r="J130" s="92" t="e" vm="15">
        <f>_xlfn.XLOOKUP(año25[[#This Row],[PELIGRO -Tipo]], Tabla12[Calsificación], Tabla12[Imagen])</f>
        <v>#VALUE!</v>
      </c>
      <c r="K130" s="92" t="s">
        <v>80</v>
      </c>
      <c r="L130" s="92" t="s">
        <v>128</v>
      </c>
      <c r="M130" s="112" t="s">
        <v>429</v>
      </c>
      <c r="N130" s="112" t="s">
        <v>261</v>
      </c>
      <c r="O130" s="112">
        <v>8</v>
      </c>
      <c r="P130" s="112">
        <v>60</v>
      </c>
      <c r="Q130" s="112">
        <v>2</v>
      </c>
      <c r="R130" s="112">
        <v>0.5</v>
      </c>
      <c r="S130" s="92" t="s">
        <v>878</v>
      </c>
      <c r="T130" s="116" t="s">
        <v>889</v>
      </c>
      <c r="U130" s="116" t="s">
        <v>894</v>
      </c>
      <c r="V130" s="113" t="s">
        <v>929</v>
      </c>
      <c r="W130" s="113" t="s">
        <v>52</v>
      </c>
      <c r="X130" s="113" t="s">
        <v>6</v>
      </c>
      <c r="Y130" s="114" t="s">
        <v>46</v>
      </c>
      <c r="Z130" s="92">
        <f>INDEX($AS$3:$AV$6,MATCH($W130,$AR$3:$AR$6,FALSE),MATCH($Y130,AS$7:$AV$7,FALSE))</f>
        <v>3</v>
      </c>
      <c r="AA130" s="108" t="s">
        <v>254</v>
      </c>
      <c r="AB130" s="92" t="s">
        <v>882</v>
      </c>
      <c r="AC130" s="92" t="s">
        <v>883</v>
      </c>
      <c r="AD130" s="113" t="s">
        <v>930</v>
      </c>
      <c r="AE130" s="92" t="s">
        <v>931</v>
      </c>
      <c r="AF130" s="121" t="s">
        <v>886</v>
      </c>
      <c r="AG130" s="113" t="str">
        <f>"Eliminación del riesgo:"&amp;año25[[#This Row],[CONTROLES
(TRATAMIENTO DEL RIESGO Y PLANES ATENUANTES) - ELIMINACIÓN]]&amp;"Sustitución del riesgo; "&amp;año25[[#This Row],[CONTROLES
(TRATAMIENTO DEL RIESGO Y PLANES ATENUANTES) - SUSTITUCIÓN]]&amp;"Controles de Ingenieria; "&amp;año25[[#This Row],[CONTROLES
(TRATAMIENTO DEL RIESGO Y PLANES ATENUANTES) - CONTROLES DE INGENIERIA]]&amp;" Controles administrativos; "&amp;año25[[#This Row],[CONTROLES
(TRATAMIENTO DEL RIESGO Y PLANES ATENUANTES) - CONTROLES ADMINISTRATIVOS / SEÑALIZACIÓN]]&amp;"Controles de EPP; "&amp;año25[[#This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H130" s="109" t="s">
        <v>887</v>
      </c>
      <c r="AI130" s="113" t="s">
        <v>53</v>
      </c>
      <c r="AJ130" s="113" t="s">
        <v>6</v>
      </c>
      <c r="AK130" s="114" t="s">
        <v>46</v>
      </c>
      <c r="AL130" s="92">
        <f t="shared" si="2"/>
        <v>2</v>
      </c>
      <c r="AM130" s="92" t="str">
        <f>IF(año25[[#This Row],[VALORACION DEL RIESGO RESULTANTE CON CONTROLES (Riesgo residual) - Nivel de riesgo]]&lt;=3,"Bajo",IF(año25[[#This Row],[VALORACION DEL RIESGO RESULTANTE CON CONTROLES (Riesgo residual) - Nivel de riesgo]]&lt;=6,"Medio",IF(año25[[#This Row],[VALORACION DEL RIESGO RESULTANTE CON CONTROLES (Riesgo residual) - Nivel de riesgo]]&lt;=12,"Alto","Extremo")))</f>
        <v>Bajo</v>
      </c>
      <c r="AN130" s="109"/>
      <c r="AO130" s="115" t="str">
        <f t="shared" si="3"/>
        <v>SI</v>
      </c>
      <c r="AP130" s="92" t="str">
        <f>"El nivel del riesgo es"&amp;" "&amp;año25[[#This Row],[VALORACION DEL RIESGO RESULTANTE CON CONTROLES (Riesgo residual) - INTERPRETACIÓN DEL RIESGO]]&amp;" siendo las principales consecuencias las siguientes; "&amp;año25[[#This Row],[Consecuencias (AT/EL)]]</f>
        <v>El nivel del riesgo es Bajo siendo las principales consecuencias las siguientes; AT</v>
      </c>
      <c r="AQ130" s="92" t="e" vm="16">
        <f>_xlfn.XLOOKUP(año25[[#This Row],[VALORACION DEL RIESGO RESULTANTE CON CONTROLES (Riesgo residual) - INTERPRETACIÓN DEL RIESGO]], Nivel[Calsificación], Nivel[Imagen])</f>
        <v>#VALUE!</v>
      </c>
      <c r="AW130" s="32"/>
      <c r="AX130" s="32"/>
      <c r="AY130" s="32"/>
      <c r="AZ130" s="32"/>
      <c r="BA130" s="32"/>
      <c r="BB130" s="32"/>
      <c r="BC130" s="32"/>
      <c r="BD130" s="32"/>
      <c r="BE130" s="32"/>
      <c r="BH130" s="21"/>
      <c r="BI130" s="33"/>
    </row>
  </sheetData>
  <sheetProtection sort="0" autoFilter="0"/>
  <mergeCells count="26">
    <mergeCell ref="AN8:AO8"/>
    <mergeCell ref="AS8:AV8"/>
    <mergeCell ref="B7:E7"/>
    <mergeCell ref="F7:AF7"/>
    <mergeCell ref="AQ3:AQ7"/>
    <mergeCell ref="B4:E4"/>
    <mergeCell ref="F4:AF4"/>
    <mergeCell ref="AI4:AL4"/>
    <mergeCell ref="B5:E5"/>
    <mergeCell ref="F5:AF5"/>
    <mergeCell ref="AI5:AL5"/>
    <mergeCell ref="B6:E6"/>
    <mergeCell ref="F6:AF6"/>
    <mergeCell ref="AI6:AL6"/>
    <mergeCell ref="H8:K8"/>
    <mergeCell ref="F3:AF3"/>
    <mergeCell ref="AH2:AL2"/>
    <mergeCell ref="B3:E3"/>
    <mergeCell ref="AI3:AL3"/>
    <mergeCell ref="M8:N8"/>
    <mergeCell ref="W8:Z8"/>
    <mergeCell ref="AB8:AF8"/>
    <mergeCell ref="T8:V8"/>
    <mergeCell ref="B2:G2"/>
    <mergeCell ref="AI8:AL8"/>
    <mergeCell ref="H2:AG2"/>
  </mergeCells>
  <phoneticPr fontId="18" type="noConversion"/>
  <conditionalFormatting sqref="D10:D130">
    <cfRule type="expression" dxfId="432" priority="1" stopIfTrue="1">
      <formula>AND(#REF!&lt;&gt;"",$A10="")</formula>
    </cfRule>
  </conditionalFormatting>
  <conditionalFormatting sqref="Z10 AM10:AM130 Z12:Z14">
    <cfRule type="cellIs" dxfId="431" priority="662" stopIfTrue="1" operator="lessThan">
      <formula>4</formula>
    </cfRule>
    <cfRule type="cellIs" dxfId="430" priority="660" stopIfTrue="1" operator="equal">
      <formula>6</formula>
    </cfRule>
    <cfRule type="cellIs" dxfId="429" priority="663" stopIfTrue="1" operator="greaterThan">
      <formula>9</formula>
    </cfRule>
    <cfRule type="cellIs" dxfId="428" priority="661" stopIfTrue="1" operator="equal">
      <formula>4</formula>
    </cfRule>
  </conditionalFormatting>
  <conditionalFormatting sqref="Z10:Z39 Z124:Z130 AL124:AM130">
    <cfRule type="cellIs" dxfId="427" priority="397" stopIfTrue="1" operator="lessThan">
      <formula>4</formula>
    </cfRule>
    <cfRule type="cellIs" dxfId="426" priority="398" stopIfTrue="1" operator="greaterThan">
      <formula>9</formula>
    </cfRule>
  </conditionalFormatting>
  <conditionalFormatting sqref="Z10:Z130 AL29:AM130">
    <cfRule type="cellIs" dxfId="425" priority="395" stopIfTrue="1" operator="equal">
      <formula>6</formula>
    </cfRule>
    <cfRule type="cellIs" dxfId="424" priority="394" stopIfTrue="1" operator="equal">
      <formula>8</formula>
    </cfRule>
    <cfRule type="cellIs" dxfId="423" priority="396" stopIfTrue="1" operator="equal">
      <formula>4</formula>
    </cfRule>
  </conditionalFormatting>
  <conditionalFormatting sqref="Z40">
    <cfRule type="cellIs" dxfId="422" priority="371" stopIfTrue="1" operator="lessThan">
      <formula>4</formula>
    </cfRule>
    <cfRule type="cellIs" dxfId="421" priority="372" stopIfTrue="1" operator="greaterThan">
      <formula>9</formula>
    </cfRule>
  </conditionalFormatting>
  <conditionalFormatting sqref="Z41:Z46 Z48:Z54 Z56:Z108 Z110:Z122">
    <cfRule type="cellIs" dxfId="420" priority="487" stopIfTrue="1" operator="greaterThan">
      <formula>9</formula>
    </cfRule>
    <cfRule type="cellIs" dxfId="419" priority="486" stopIfTrue="1" operator="lessThan">
      <formula>4</formula>
    </cfRule>
  </conditionalFormatting>
  <conditionalFormatting sqref="Z47">
    <cfRule type="cellIs" dxfId="418" priority="350" stopIfTrue="1" operator="greaterThan">
      <formula>9</formula>
    </cfRule>
    <cfRule type="cellIs" dxfId="417" priority="349" stopIfTrue="1" operator="lessThan">
      <formula>4</formula>
    </cfRule>
  </conditionalFormatting>
  <conditionalFormatting sqref="Z55">
    <cfRule type="cellIs" dxfId="416" priority="327" stopIfTrue="1" operator="lessThan">
      <formula>4</formula>
    </cfRule>
    <cfRule type="cellIs" dxfId="415" priority="328" stopIfTrue="1" operator="greaterThan">
      <formula>9</formula>
    </cfRule>
  </conditionalFormatting>
  <conditionalFormatting sqref="Z109">
    <cfRule type="cellIs" dxfId="414" priority="305" stopIfTrue="1" operator="lessThan">
      <formula>4</formula>
    </cfRule>
    <cfRule type="cellIs" dxfId="413" priority="306" stopIfTrue="1" operator="greaterThan">
      <formula>9</formula>
    </cfRule>
  </conditionalFormatting>
  <conditionalFormatting sqref="Z123">
    <cfRule type="cellIs" dxfId="412" priority="283" stopIfTrue="1" operator="lessThan">
      <formula>4</formula>
    </cfRule>
    <cfRule type="cellIs" dxfId="411" priority="284" stopIfTrue="1" operator="greaterThan">
      <formula>9</formula>
    </cfRule>
  </conditionalFormatting>
  <conditionalFormatting sqref="AL10:AM10 AL12:AM15">
    <cfRule type="cellIs" dxfId="410" priority="658" stopIfTrue="1" operator="greaterThan">
      <formula>9</formula>
    </cfRule>
    <cfRule type="cellIs" dxfId="409" priority="657" stopIfTrue="1" operator="lessThan">
      <formula>4</formula>
    </cfRule>
    <cfRule type="cellIs" dxfId="408" priority="656" stopIfTrue="1" operator="equal">
      <formula>4</formula>
    </cfRule>
    <cfRule type="cellIs" dxfId="407" priority="655" stopIfTrue="1" operator="equal">
      <formula>6</formula>
    </cfRule>
    <cfRule type="cellIs" dxfId="406" priority="654" stopIfTrue="1" operator="equal">
      <formula>8</formula>
    </cfRule>
    <cfRule type="cellIs" dxfId="405" priority="653" stopIfTrue="1" operator="equal">
      <formula>9</formula>
    </cfRule>
  </conditionalFormatting>
  <conditionalFormatting sqref="AL10:AM14">
    <cfRule type="cellIs" dxfId="404" priority="469" stopIfTrue="1" operator="lessThan">
      <formula>4</formula>
    </cfRule>
    <cfRule type="cellIs" dxfId="403" priority="468" stopIfTrue="1" operator="equal">
      <formula>4</formula>
    </cfRule>
    <cfRule type="cellIs" dxfId="402" priority="467" stopIfTrue="1" operator="equal">
      <formula>6</formula>
    </cfRule>
    <cfRule type="cellIs" dxfId="401" priority="466" stopIfTrue="1" operator="equal">
      <formula>8</formula>
    </cfRule>
    <cfRule type="cellIs" dxfId="400" priority="465" stopIfTrue="1" operator="equal">
      <formula>9</formula>
    </cfRule>
    <cfRule type="cellIs" dxfId="399" priority="470" stopIfTrue="1" operator="greaterThan">
      <formula>9</formula>
    </cfRule>
  </conditionalFormatting>
  <conditionalFormatting sqref="AL11:AM11">
    <cfRule type="cellIs" dxfId="398" priority="450" stopIfTrue="1" operator="equal">
      <formula>4</formula>
    </cfRule>
    <cfRule type="cellIs" dxfId="397" priority="451" stopIfTrue="1" operator="lessThan">
      <formula>4</formula>
    </cfRule>
    <cfRule type="cellIs" dxfId="396" priority="452" stopIfTrue="1" operator="greaterThan">
      <formula>9</formula>
    </cfRule>
    <cfRule type="cellIs" dxfId="395" priority="453" stopIfTrue="1" operator="equal">
      <formula>9</formula>
    </cfRule>
    <cfRule type="cellIs" dxfId="394" priority="454" stopIfTrue="1" operator="equal">
      <formula>8</formula>
    </cfRule>
    <cfRule type="cellIs" dxfId="393" priority="455" stopIfTrue="1" operator="equal">
      <formula>6</formula>
    </cfRule>
    <cfRule type="cellIs" dxfId="392" priority="456" stopIfTrue="1" operator="equal">
      <formula>4</formula>
    </cfRule>
    <cfRule type="cellIs" dxfId="391" priority="457" stopIfTrue="1" operator="lessThan">
      <formula>4</formula>
    </cfRule>
    <cfRule type="cellIs" dxfId="390" priority="458" stopIfTrue="1" operator="greaterThan">
      <formula>9</formula>
    </cfRule>
    <cfRule type="cellIs" dxfId="389" priority="459" stopIfTrue="1" operator="equal">
      <formula>9</formula>
    </cfRule>
    <cfRule type="cellIs" dxfId="388" priority="461" stopIfTrue="1" operator="equal">
      <formula>6</formula>
    </cfRule>
    <cfRule type="cellIs" dxfId="387" priority="462" stopIfTrue="1" operator="equal">
      <formula>4</formula>
    </cfRule>
    <cfRule type="cellIs" dxfId="386" priority="463" stopIfTrue="1" operator="lessThan">
      <formula>4</formula>
    </cfRule>
    <cfRule type="cellIs" dxfId="385" priority="464" stopIfTrue="1" operator="greaterThan">
      <formula>9</formula>
    </cfRule>
    <cfRule type="cellIs" dxfId="384" priority="460" stopIfTrue="1" operator="equal">
      <formula>8</formula>
    </cfRule>
    <cfRule type="cellIs" dxfId="383" priority="447" stopIfTrue="1" operator="equal">
      <formula>9</formula>
    </cfRule>
    <cfRule type="cellIs" dxfId="382" priority="448" stopIfTrue="1" operator="equal">
      <formula>8</formula>
    </cfRule>
    <cfRule type="cellIs" dxfId="381" priority="449" stopIfTrue="1" operator="equal">
      <formula>6</formula>
    </cfRule>
  </conditionalFormatting>
  <conditionalFormatting sqref="AL16:AM28">
    <cfRule type="cellIs" dxfId="380" priority="444" stopIfTrue="1" operator="equal">
      <formula>4</formula>
    </cfRule>
    <cfRule type="cellIs" dxfId="379" priority="445" stopIfTrue="1" operator="lessThan">
      <formula>4</formula>
    </cfRule>
    <cfRule type="cellIs" dxfId="378" priority="446" stopIfTrue="1" operator="greaterThan">
      <formula>9</formula>
    </cfRule>
    <cfRule type="cellIs" dxfId="377" priority="442" stopIfTrue="1" operator="equal">
      <formula>8</formula>
    </cfRule>
    <cfRule type="cellIs" dxfId="376" priority="441" stopIfTrue="1" operator="equal">
      <formula>9</formula>
    </cfRule>
    <cfRule type="cellIs" dxfId="375" priority="443" stopIfTrue="1" operator="equal">
      <formula>6</formula>
    </cfRule>
  </conditionalFormatting>
  <conditionalFormatting sqref="AL20:AM20">
    <cfRule type="cellIs" dxfId="374" priority="436" stopIfTrue="1" operator="equal">
      <formula>8</formula>
    </cfRule>
    <cfRule type="cellIs" dxfId="373" priority="434" stopIfTrue="1" operator="greaterThan">
      <formula>9</formula>
    </cfRule>
    <cfRule type="cellIs" dxfId="372" priority="433" stopIfTrue="1" operator="lessThan">
      <formula>4</formula>
    </cfRule>
    <cfRule type="cellIs" dxfId="371" priority="432" stopIfTrue="1" operator="equal">
      <formula>4</formula>
    </cfRule>
    <cfRule type="cellIs" dxfId="370" priority="431" stopIfTrue="1" operator="equal">
      <formula>6</formula>
    </cfRule>
    <cfRule type="cellIs" dxfId="369" priority="430" stopIfTrue="1" operator="equal">
      <formula>8</formula>
    </cfRule>
    <cfRule type="cellIs" dxfId="368" priority="428" stopIfTrue="1" operator="greaterThan">
      <formula>9</formula>
    </cfRule>
    <cfRule type="cellIs" dxfId="367" priority="427" stopIfTrue="1" operator="lessThan">
      <formula>4</formula>
    </cfRule>
    <cfRule type="cellIs" dxfId="366" priority="426" stopIfTrue="1" operator="equal">
      <formula>4</formula>
    </cfRule>
    <cfRule type="cellIs" dxfId="365" priority="425" stopIfTrue="1" operator="equal">
      <formula>6</formula>
    </cfRule>
    <cfRule type="cellIs" dxfId="364" priority="424" stopIfTrue="1" operator="equal">
      <formula>8</formula>
    </cfRule>
    <cfRule type="cellIs" dxfId="363" priority="423" stopIfTrue="1" operator="equal">
      <formula>9</formula>
    </cfRule>
    <cfRule type="cellIs" dxfId="362" priority="439" stopIfTrue="1" operator="lessThan">
      <formula>4</formula>
    </cfRule>
    <cfRule type="cellIs" dxfId="361" priority="429" stopIfTrue="1" operator="equal">
      <formula>9</formula>
    </cfRule>
    <cfRule type="cellIs" dxfId="360" priority="438" stopIfTrue="1" operator="equal">
      <formula>4</formula>
    </cfRule>
    <cfRule type="cellIs" dxfId="359" priority="437" stopIfTrue="1" operator="equal">
      <formula>6</formula>
    </cfRule>
    <cfRule type="cellIs" dxfId="358" priority="435" stopIfTrue="1" operator="equal">
      <formula>9</formula>
    </cfRule>
    <cfRule type="cellIs" dxfId="357" priority="440" stopIfTrue="1" operator="greaterThan">
      <formula>9</formula>
    </cfRule>
  </conditionalFormatting>
  <conditionalFormatting sqref="AL29:AM29">
    <cfRule type="cellIs" dxfId="356" priority="416" stopIfTrue="1" operator="greaterThan">
      <formula>9</formula>
    </cfRule>
    <cfRule type="cellIs" dxfId="355" priority="400" stopIfTrue="1" operator="equal">
      <formula>8</formula>
    </cfRule>
    <cfRule type="cellIs" dxfId="354" priority="401" stopIfTrue="1" operator="equal">
      <formula>6</formula>
    </cfRule>
    <cfRule type="cellIs" dxfId="353" priority="402" stopIfTrue="1" operator="equal">
      <formula>4</formula>
    </cfRule>
    <cfRule type="cellIs" dxfId="352" priority="403" stopIfTrue="1" operator="lessThan">
      <formula>4</formula>
    </cfRule>
    <cfRule type="cellIs" dxfId="351" priority="404" stopIfTrue="1" operator="greaterThan">
      <formula>9</formula>
    </cfRule>
    <cfRule type="cellIs" dxfId="350" priority="405" stopIfTrue="1" operator="equal">
      <formula>9</formula>
    </cfRule>
    <cfRule type="cellIs" dxfId="349" priority="411" stopIfTrue="1" operator="equal">
      <formula>9</formula>
    </cfRule>
    <cfRule type="cellIs" dxfId="348" priority="412" stopIfTrue="1" operator="equal">
      <formula>8</formula>
    </cfRule>
    <cfRule type="cellIs" dxfId="347" priority="406" stopIfTrue="1" operator="equal">
      <formula>8</formula>
    </cfRule>
    <cfRule type="cellIs" dxfId="346" priority="413" stopIfTrue="1" operator="equal">
      <formula>6</formula>
    </cfRule>
    <cfRule type="cellIs" dxfId="345" priority="414" stopIfTrue="1" operator="equal">
      <formula>4</formula>
    </cfRule>
    <cfRule type="cellIs" dxfId="344" priority="410" stopIfTrue="1" operator="greaterThan">
      <formula>9</formula>
    </cfRule>
    <cfRule type="cellIs" dxfId="343" priority="415" stopIfTrue="1" operator="lessThan">
      <formula>4</formula>
    </cfRule>
    <cfRule type="cellIs" dxfId="342" priority="409" stopIfTrue="1" operator="lessThan">
      <formula>4</formula>
    </cfRule>
    <cfRule type="cellIs" dxfId="341" priority="408" stopIfTrue="1" operator="equal">
      <formula>4</formula>
    </cfRule>
    <cfRule type="cellIs" dxfId="340" priority="407" stopIfTrue="1" operator="equal">
      <formula>6</formula>
    </cfRule>
    <cfRule type="cellIs" dxfId="339" priority="399" stopIfTrue="1" operator="equal">
      <formula>9</formula>
    </cfRule>
  </conditionalFormatting>
  <conditionalFormatting sqref="AL29:AM39">
    <cfRule type="cellIs" dxfId="338" priority="422" stopIfTrue="1" operator="greaterThan">
      <formula>9</formula>
    </cfRule>
    <cfRule type="cellIs" dxfId="337" priority="421" stopIfTrue="1" operator="lessThan">
      <formula>4</formula>
    </cfRule>
  </conditionalFormatting>
  <conditionalFormatting sqref="AL40:AM40">
    <cfRule type="cellIs" dxfId="336" priority="388" stopIfTrue="1" operator="equal">
      <formula>4</formula>
    </cfRule>
    <cfRule type="cellIs" dxfId="335" priority="389" stopIfTrue="1" operator="lessThan">
      <formula>4</formula>
    </cfRule>
    <cfRule type="cellIs" dxfId="334" priority="390" stopIfTrue="1" operator="greaterThan">
      <formula>9</formula>
    </cfRule>
    <cfRule type="cellIs" dxfId="333" priority="391" stopIfTrue="1" operator="lessThan">
      <formula>4</formula>
    </cfRule>
    <cfRule type="cellIs" dxfId="332" priority="392" stopIfTrue="1" operator="greaterThan">
      <formula>9</formula>
    </cfRule>
    <cfRule type="cellIs" dxfId="331" priority="380" stopIfTrue="1" operator="equal">
      <formula>8</formula>
    </cfRule>
    <cfRule type="cellIs" dxfId="330" priority="379" stopIfTrue="1" operator="equal">
      <formula>9</formula>
    </cfRule>
    <cfRule type="cellIs" dxfId="329" priority="378" stopIfTrue="1" operator="greaterThan">
      <formula>9</formula>
    </cfRule>
    <cfRule type="cellIs" dxfId="328" priority="377" stopIfTrue="1" operator="lessThan">
      <formula>4</formula>
    </cfRule>
    <cfRule type="cellIs" dxfId="327" priority="376" stopIfTrue="1" operator="equal">
      <formula>4</formula>
    </cfRule>
    <cfRule type="cellIs" dxfId="326" priority="373" stopIfTrue="1" operator="equal">
      <formula>9</formula>
    </cfRule>
    <cfRule type="cellIs" dxfId="325" priority="375" stopIfTrue="1" operator="equal">
      <formula>6</formula>
    </cfRule>
    <cfRule type="cellIs" dxfId="324" priority="381" stopIfTrue="1" operator="equal">
      <formula>6</formula>
    </cfRule>
    <cfRule type="cellIs" dxfId="323" priority="374" stopIfTrue="1" operator="equal">
      <formula>8</formula>
    </cfRule>
    <cfRule type="cellIs" dxfId="322" priority="382" stopIfTrue="1" operator="equal">
      <formula>4</formula>
    </cfRule>
    <cfRule type="cellIs" dxfId="321" priority="383" stopIfTrue="1" operator="lessThan">
      <formula>4</formula>
    </cfRule>
    <cfRule type="cellIs" dxfId="320" priority="384" stopIfTrue="1" operator="greaterThan">
      <formula>9</formula>
    </cfRule>
    <cfRule type="cellIs" dxfId="319" priority="385" stopIfTrue="1" operator="equal">
      <formula>9</formula>
    </cfRule>
    <cfRule type="cellIs" dxfId="318" priority="386" stopIfTrue="1" operator="equal">
      <formula>8</formula>
    </cfRule>
    <cfRule type="cellIs" dxfId="317" priority="387" stopIfTrue="1" operator="equal">
      <formula>6</formula>
    </cfRule>
  </conditionalFormatting>
  <conditionalFormatting sqref="AL41:AM46 AL48:AM54 AL56:AM108 AL110:AM122">
    <cfRule type="cellIs" dxfId="316" priority="492" stopIfTrue="1" operator="lessThan">
      <formula>4</formula>
    </cfRule>
    <cfRule type="cellIs" dxfId="315" priority="493" stopIfTrue="1" operator="greaterThan">
      <formula>9</formula>
    </cfRule>
  </conditionalFormatting>
  <conditionalFormatting sqref="AL47:AM47">
    <cfRule type="cellIs" dxfId="314" priority="362" stopIfTrue="1" operator="greaterThan">
      <formula>9</formula>
    </cfRule>
    <cfRule type="cellIs" dxfId="313" priority="363" stopIfTrue="1" operator="equal">
      <formula>9</formula>
    </cfRule>
    <cfRule type="cellIs" dxfId="312" priority="364" stopIfTrue="1" operator="equal">
      <formula>8</formula>
    </cfRule>
    <cfRule type="cellIs" dxfId="311" priority="365" stopIfTrue="1" operator="equal">
      <formula>6</formula>
    </cfRule>
    <cfRule type="cellIs" dxfId="310" priority="366" stopIfTrue="1" operator="equal">
      <formula>4</formula>
    </cfRule>
    <cfRule type="cellIs" dxfId="309" priority="367" stopIfTrue="1" operator="lessThan">
      <formula>4</formula>
    </cfRule>
    <cfRule type="cellIs" dxfId="308" priority="368" stopIfTrue="1" operator="greaterThan">
      <formula>9</formula>
    </cfRule>
    <cfRule type="cellIs" dxfId="307" priority="369" stopIfTrue="1" operator="lessThan">
      <formula>4</formula>
    </cfRule>
    <cfRule type="cellIs" dxfId="306" priority="355" stopIfTrue="1" operator="lessThan">
      <formula>4</formula>
    </cfRule>
    <cfRule type="cellIs" dxfId="305" priority="354" stopIfTrue="1" operator="equal">
      <formula>4</formula>
    </cfRule>
    <cfRule type="cellIs" dxfId="304" priority="370" stopIfTrue="1" operator="greaterThan">
      <formula>9</formula>
    </cfRule>
    <cfRule type="cellIs" dxfId="303" priority="351" stopIfTrue="1" operator="equal">
      <formula>9</formula>
    </cfRule>
    <cfRule type="cellIs" dxfId="302" priority="352" stopIfTrue="1" operator="equal">
      <formula>8</formula>
    </cfRule>
    <cfRule type="cellIs" dxfId="301" priority="353" stopIfTrue="1" operator="equal">
      <formula>6</formula>
    </cfRule>
    <cfRule type="cellIs" dxfId="300" priority="356" stopIfTrue="1" operator="greaterThan">
      <formula>9</formula>
    </cfRule>
    <cfRule type="cellIs" dxfId="299" priority="357" stopIfTrue="1" operator="equal">
      <formula>9</formula>
    </cfRule>
    <cfRule type="cellIs" dxfId="298" priority="358" stopIfTrue="1" operator="equal">
      <formula>8</formula>
    </cfRule>
    <cfRule type="cellIs" dxfId="297" priority="359" stopIfTrue="1" operator="equal">
      <formula>6</formula>
    </cfRule>
    <cfRule type="cellIs" dxfId="296" priority="360" stopIfTrue="1" operator="equal">
      <formula>4</formula>
    </cfRule>
    <cfRule type="cellIs" dxfId="295" priority="361" stopIfTrue="1" operator="lessThan">
      <formula>4</formula>
    </cfRule>
  </conditionalFormatting>
  <conditionalFormatting sqref="AL55:AM55">
    <cfRule type="cellIs" dxfId="294" priority="330" stopIfTrue="1" operator="equal">
      <formula>8</formula>
    </cfRule>
    <cfRule type="cellIs" dxfId="293" priority="329" stopIfTrue="1" operator="equal">
      <formula>9</formula>
    </cfRule>
    <cfRule type="cellIs" dxfId="292" priority="347" stopIfTrue="1" operator="lessThan">
      <formula>4</formula>
    </cfRule>
    <cfRule type="cellIs" dxfId="291" priority="348" stopIfTrue="1" operator="greaterThan">
      <formula>9</formula>
    </cfRule>
    <cfRule type="cellIs" dxfId="290" priority="346" stopIfTrue="1" operator="greaterThan">
      <formula>9</formula>
    </cfRule>
    <cfRule type="cellIs" dxfId="289" priority="345" stopIfTrue="1" operator="lessThan">
      <formula>4</formula>
    </cfRule>
    <cfRule type="cellIs" dxfId="288" priority="344" stopIfTrue="1" operator="equal">
      <formula>4</formula>
    </cfRule>
    <cfRule type="cellIs" dxfId="287" priority="343" stopIfTrue="1" operator="equal">
      <formula>6</formula>
    </cfRule>
    <cfRule type="cellIs" dxfId="286" priority="341" stopIfTrue="1" operator="equal">
      <formula>9</formula>
    </cfRule>
    <cfRule type="cellIs" dxfId="285" priority="340" stopIfTrue="1" operator="greaterThan">
      <formula>9</formula>
    </cfRule>
    <cfRule type="cellIs" dxfId="284" priority="339" stopIfTrue="1" operator="lessThan">
      <formula>4</formula>
    </cfRule>
    <cfRule type="cellIs" dxfId="283" priority="338" stopIfTrue="1" operator="equal">
      <formula>4</formula>
    </cfRule>
    <cfRule type="cellIs" dxfId="282" priority="336" stopIfTrue="1" operator="equal">
      <formula>8</formula>
    </cfRule>
    <cfRule type="cellIs" dxfId="281" priority="335" stopIfTrue="1" operator="equal">
      <formula>9</formula>
    </cfRule>
    <cfRule type="cellIs" dxfId="280" priority="337" stopIfTrue="1" operator="equal">
      <formula>6</formula>
    </cfRule>
    <cfRule type="cellIs" dxfId="279" priority="342" stopIfTrue="1" operator="equal">
      <formula>8</formula>
    </cfRule>
    <cfRule type="cellIs" dxfId="278" priority="334" stopIfTrue="1" operator="greaterThan">
      <formula>9</formula>
    </cfRule>
    <cfRule type="cellIs" dxfId="277" priority="333" stopIfTrue="1" operator="lessThan">
      <formula>4</formula>
    </cfRule>
    <cfRule type="cellIs" dxfId="276" priority="332" stopIfTrue="1" operator="equal">
      <formula>4</formula>
    </cfRule>
    <cfRule type="cellIs" dxfId="275" priority="331" stopIfTrue="1" operator="equal">
      <formula>6</formula>
    </cfRule>
  </conditionalFormatting>
  <conditionalFormatting sqref="AL109:AM109">
    <cfRule type="cellIs" dxfId="274" priority="322" stopIfTrue="1" operator="equal">
      <formula>4</formula>
    </cfRule>
    <cfRule type="cellIs" dxfId="273" priority="324" stopIfTrue="1" operator="greaterThan">
      <formula>9</formula>
    </cfRule>
    <cfRule type="cellIs" dxfId="272" priority="325" stopIfTrue="1" operator="lessThan">
      <formula>4</formula>
    </cfRule>
    <cfRule type="cellIs" dxfId="271" priority="326" stopIfTrue="1" operator="greaterThan">
      <formula>9</formula>
    </cfRule>
    <cfRule type="cellIs" dxfId="270" priority="320" stopIfTrue="1" operator="equal">
      <formula>8</formula>
    </cfRule>
    <cfRule type="cellIs" dxfId="269" priority="314" stopIfTrue="1" operator="equal">
      <formula>8</formula>
    </cfRule>
    <cfRule type="cellIs" dxfId="268" priority="321" stopIfTrue="1" operator="equal">
      <formula>6</formula>
    </cfRule>
    <cfRule type="cellIs" dxfId="267" priority="315" stopIfTrue="1" operator="equal">
      <formula>6</formula>
    </cfRule>
    <cfRule type="cellIs" dxfId="266" priority="313" stopIfTrue="1" operator="equal">
      <formula>9</formula>
    </cfRule>
    <cfRule type="cellIs" dxfId="265" priority="312" stopIfTrue="1" operator="greaterThan">
      <formula>9</formula>
    </cfRule>
    <cfRule type="cellIs" dxfId="264" priority="311" stopIfTrue="1" operator="lessThan">
      <formula>4</formula>
    </cfRule>
    <cfRule type="cellIs" dxfId="263" priority="310" stopIfTrue="1" operator="equal">
      <formula>4</formula>
    </cfRule>
    <cfRule type="cellIs" dxfId="262" priority="309" stopIfTrue="1" operator="equal">
      <formula>6</formula>
    </cfRule>
    <cfRule type="cellIs" dxfId="261" priority="307" stopIfTrue="1" operator="equal">
      <formula>9</formula>
    </cfRule>
    <cfRule type="cellIs" dxfId="260" priority="308" stopIfTrue="1" operator="equal">
      <formula>8</formula>
    </cfRule>
    <cfRule type="cellIs" dxfId="259" priority="319" stopIfTrue="1" operator="equal">
      <formula>9</formula>
    </cfRule>
    <cfRule type="cellIs" dxfId="258" priority="318" stopIfTrue="1" operator="greaterThan">
      <formula>9</formula>
    </cfRule>
    <cfRule type="cellIs" dxfId="257" priority="317" stopIfTrue="1" operator="lessThan">
      <formula>4</formula>
    </cfRule>
    <cfRule type="cellIs" dxfId="256" priority="323" stopIfTrue="1" operator="lessThan">
      <formula>4</formula>
    </cfRule>
    <cfRule type="cellIs" dxfId="255" priority="316" stopIfTrue="1" operator="equal">
      <formula>4</formula>
    </cfRule>
  </conditionalFormatting>
  <conditionalFormatting sqref="AL123:AM123">
    <cfRule type="cellIs" dxfId="254" priority="285" stopIfTrue="1" operator="equal">
      <formula>9</formula>
    </cfRule>
    <cfRule type="cellIs" dxfId="253" priority="287" stopIfTrue="1" operator="equal">
      <formula>6</formula>
    </cfRule>
    <cfRule type="cellIs" dxfId="252" priority="288" stopIfTrue="1" operator="equal">
      <formula>4</formula>
    </cfRule>
    <cfRule type="cellIs" dxfId="251" priority="289" stopIfTrue="1" operator="lessThan">
      <formula>4</formula>
    </cfRule>
    <cfRule type="cellIs" dxfId="250" priority="290" stopIfTrue="1" operator="greaterThan">
      <formula>9</formula>
    </cfRule>
    <cfRule type="cellIs" dxfId="249" priority="291" stopIfTrue="1" operator="equal">
      <formula>9</formula>
    </cfRule>
    <cfRule type="cellIs" dxfId="248" priority="293" stopIfTrue="1" operator="equal">
      <formula>6</formula>
    </cfRule>
    <cfRule type="cellIs" dxfId="247" priority="294" stopIfTrue="1" operator="equal">
      <formula>4</formula>
    </cfRule>
    <cfRule type="cellIs" dxfId="246" priority="295" stopIfTrue="1" operator="lessThan">
      <formula>4</formula>
    </cfRule>
    <cfRule type="cellIs" dxfId="245" priority="296" stopIfTrue="1" operator="greaterThan">
      <formula>9</formula>
    </cfRule>
    <cfRule type="cellIs" dxfId="244" priority="303" stopIfTrue="1" operator="lessThan">
      <formula>4</formula>
    </cfRule>
    <cfRule type="cellIs" dxfId="243" priority="300" stopIfTrue="1" operator="equal">
      <formula>4</formula>
    </cfRule>
    <cfRule type="cellIs" dxfId="242" priority="292" stopIfTrue="1" operator="equal">
      <formula>8</formula>
    </cfRule>
    <cfRule type="cellIs" dxfId="241" priority="304" stopIfTrue="1" operator="greaterThan">
      <formula>9</formula>
    </cfRule>
    <cfRule type="cellIs" dxfId="240" priority="302" stopIfTrue="1" operator="greaterThan">
      <formula>9</formula>
    </cfRule>
    <cfRule type="cellIs" dxfId="239" priority="301" stopIfTrue="1" operator="lessThan">
      <formula>4</formula>
    </cfRule>
    <cfRule type="cellIs" dxfId="238" priority="286" stopIfTrue="1" operator="equal">
      <formula>8</formula>
    </cfRule>
    <cfRule type="cellIs" dxfId="237" priority="298" stopIfTrue="1" operator="equal">
      <formula>8</formula>
    </cfRule>
    <cfRule type="cellIs" dxfId="236" priority="297" stopIfTrue="1" operator="equal">
      <formula>9</formula>
    </cfRule>
    <cfRule type="cellIs" dxfId="235" priority="299" stopIfTrue="1" operator="equal">
      <formula>6</formula>
    </cfRule>
  </conditionalFormatting>
  <conditionalFormatting sqref="AM10:AM130 Z10 Z12:Z14">
    <cfRule type="cellIs" dxfId="234" priority="659" stopIfTrue="1" operator="equal">
      <formula>8</formula>
    </cfRule>
  </conditionalFormatting>
  <conditionalFormatting sqref="AM10:AM130 AL29:AM130 Z10:Z130">
    <cfRule type="cellIs" dxfId="233" priority="393" stopIfTrue="1" operator="equal">
      <formula>9</formula>
    </cfRule>
  </conditionalFormatting>
  <conditionalFormatting sqref="AM10:AM130">
    <cfRule type="cellIs" dxfId="232" priority="4" operator="equal">
      <formula>"Alto"</formula>
    </cfRule>
    <cfRule type="cellIs" dxfId="231" priority="5" operator="equal">
      <formula>"Medio"</formula>
    </cfRule>
    <cfRule type="cellIs" dxfId="230" priority="6" operator="equal">
      <formula>"Bajo"</formula>
    </cfRule>
    <cfRule type="cellIs" dxfId="229" priority="3" operator="equal">
      <formula>"Extremo"</formula>
    </cfRule>
  </conditionalFormatting>
  <dataValidations count="6">
    <dataValidation type="list" allowBlank="1" showInputMessage="1" showErrorMessage="1" sqref="M10:M130" xr:uid="{E941E438-FB55-42C3-949F-0965F1CCA1CC}">
      <formula1>"Rutinaria, No rutinaria"</formula1>
    </dataValidation>
    <dataValidation type="list" allowBlank="1" showInputMessage="1" showErrorMessage="1" sqref="Y10:Y130 AK10:AK130" xr:uid="{4FAA13FD-8304-4FF2-901C-DB0256272C2A}">
      <formula1>"4 Frecuente,3 Probable,2 Improbable, 1 Remoto"</formula1>
    </dataValidation>
    <dataValidation type="list" allowBlank="1" showInputMessage="1" showErrorMessage="1" sqref="X10:X130 AJ10:AJ130" xr:uid="{CF9B24C8-4E6B-4A8F-B341-EA3D55B1F3AE}">
      <formula1>"Medio Ambiente, Personas, Bienes y Finanzas,Reputación de la empresa"</formula1>
    </dataValidation>
    <dataValidation type="list" allowBlank="1" showInputMessage="1" showErrorMessage="1" sqref="W10:W130 AI10:AI130" xr:uid="{8020789C-3091-4C69-A0DF-999B23D313F3}">
      <formula1>"4 Crítico,3 Serio,2 Moderado,1 Menor"</formula1>
    </dataValidation>
    <dataValidation type="list" allowBlank="1" showInputMessage="1" showErrorMessage="1" promptTitle="Explicación" prompt="Internas: Propias de las activiades y funciones del cargo_x000a_Externas: Generada por el entorno, vecindad o por activiades externas a la organización" sqref="N10:N130" xr:uid="{D3852544-01A0-463D-B7AE-5AD9B3F2F25A}">
      <formula1>"Interna, Externa"</formula1>
    </dataValidation>
    <dataValidation type="list" allowBlank="1" showInputMessage="1" showErrorMessage="1" sqref="K10:K130" xr:uid="{386747C4-2A31-4AFE-85EC-5E875E4F09B1}">
      <formula1>INDIRECT(I10)</formula1>
    </dataValidation>
  </dataValidations>
  <pageMargins left="0.70866141732283472" right="0.70866141732283472" top="0.74803149606299213" bottom="0.74803149606299213" header="0.31496062992125984" footer="0.31496062992125984"/>
  <pageSetup paperSize="122" scale="10" orientation="landscape" r:id="rId1"/>
  <colBreaks count="1" manualBreakCount="1">
    <brk id="30" max="1048575" man="1"/>
  </colBreaks>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D5C6F351-4482-4399-945E-EE585B556827}">
          <x14:formula1>
            <xm:f>Parametros!$A$1:$G$1</xm:f>
          </x14:formula1>
          <xm:sqref>I10:I130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91BB-D64F-415A-8D97-586E558A490A}">
  <sheetPr>
    <tabColor rgb="FF00B0F0"/>
  </sheetPr>
  <dimension ref="A2:BJ141"/>
  <sheetViews>
    <sheetView showGridLines="0" tabSelected="1" topLeftCell="AE9" zoomScale="70" zoomScaleNormal="70" zoomScaleSheetLayoutView="119" workbookViewId="0">
      <selection activeCell="AP9" sqref="AP9"/>
    </sheetView>
  </sheetViews>
  <sheetFormatPr baseColWidth="10" defaultColWidth="11.44140625" defaultRowHeight="10.199999999999999" x14ac:dyDescent="0.2"/>
  <cols>
    <col min="1" max="1" width="4.5546875" style="25" customWidth="1"/>
    <col min="2" max="3" width="12.6640625" style="31" customWidth="1"/>
    <col min="4" max="4" width="13.6640625" style="31" customWidth="1"/>
    <col min="5" max="5" width="15.6640625" style="50" customWidth="1"/>
    <col min="6" max="6" width="20.5546875" style="31" customWidth="1"/>
    <col min="7" max="7" width="20" style="51" customWidth="1"/>
    <col min="8" max="8" width="22.6640625" style="32" customWidth="1"/>
    <col min="9" max="10" width="12.6640625" style="32" customWidth="1"/>
    <col min="11" max="11" width="22.33203125" style="32" customWidth="1"/>
    <col min="12" max="12" width="16.5546875" style="32" customWidth="1"/>
    <col min="13" max="13" width="7" style="25" customWidth="1"/>
    <col min="14" max="15" width="6.6640625" style="25" customWidth="1"/>
    <col min="16" max="17" width="4.6640625" style="25" customWidth="1"/>
    <col min="18" max="18" width="5.44140625" style="25" customWidth="1"/>
    <col min="19" max="19" width="7.6640625" style="25" customWidth="1"/>
    <col min="20" max="20" width="14.5546875" style="32" customWidth="1"/>
    <col min="21" max="21" width="24.33203125" style="25" customWidth="1"/>
    <col min="22" max="22" width="22.6640625" style="25" customWidth="1"/>
    <col min="23" max="23" width="32.33203125" style="25" customWidth="1"/>
    <col min="24" max="26" width="8.6640625" style="25" customWidth="1"/>
    <col min="27" max="27" width="6.44140625" style="25" customWidth="1"/>
    <col min="28" max="28" width="22" style="32" customWidth="1"/>
    <col min="29" max="34" width="32.33203125" style="25" customWidth="1"/>
    <col min="35" max="35" width="26.5546875" style="25" customWidth="1"/>
    <col min="36" max="38" width="10" style="25" customWidth="1"/>
    <col min="39" max="40" width="9.6640625" style="25" customWidth="1"/>
    <col min="41" max="41" width="26.33203125" style="25" customWidth="1"/>
    <col min="42" max="42" width="9.6640625" style="25" customWidth="1"/>
    <col min="43" max="49" width="11.44140625" style="25"/>
    <col min="50" max="50" width="17.33203125" style="25" bestFit="1" customWidth="1"/>
    <col min="51" max="52" width="11.44140625" style="25"/>
    <col min="53" max="53" width="13.44140625" style="25" customWidth="1"/>
    <col min="54" max="54" width="18.6640625" style="25" customWidth="1"/>
    <col min="55" max="55" width="16.33203125" style="25" customWidth="1"/>
    <col min="56" max="60" width="11.44140625" style="25"/>
    <col min="61" max="61" width="34.44140625" style="25" bestFit="1" customWidth="1"/>
    <col min="62" max="16384" width="11.44140625" style="25"/>
  </cols>
  <sheetData>
    <row r="2" spans="1:62" s="19" customFormat="1" ht="99.75" customHeight="1" thickBot="1" x14ac:dyDescent="0.25">
      <c r="B2" s="231"/>
      <c r="C2" s="232"/>
      <c r="D2" s="232"/>
      <c r="E2" s="232"/>
      <c r="F2" s="232"/>
      <c r="G2" s="233"/>
      <c r="H2" s="231" t="s">
        <v>176</v>
      </c>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2"/>
      <c r="AH2" s="233"/>
      <c r="AI2" s="234" t="s">
        <v>1077</v>
      </c>
      <c r="AJ2" s="235"/>
      <c r="AK2" s="235"/>
      <c r="AL2" s="235"/>
      <c r="AM2" s="236"/>
      <c r="AN2" s="18"/>
      <c r="AO2" s="18"/>
      <c r="AP2" s="18"/>
      <c r="AX2" s="19" t="s">
        <v>178</v>
      </c>
      <c r="AZ2" s="20" t="s">
        <v>65</v>
      </c>
      <c r="BA2" s="21" t="s">
        <v>66</v>
      </c>
      <c r="BB2" s="21" t="s">
        <v>67</v>
      </c>
      <c r="BC2" s="21" t="s">
        <v>68</v>
      </c>
      <c r="BD2" s="21" t="s">
        <v>179</v>
      </c>
      <c r="BE2" s="21" t="s">
        <v>180</v>
      </c>
      <c r="BF2" s="21" t="s">
        <v>181</v>
      </c>
    </row>
    <row r="3" spans="1:62" ht="15" customHeight="1" x14ac:dyDescent="0.2">
      <c r="B3" s="237" t="s">
        <v>182</v>
      </c>
      <c r="C3" s="238"/>
      <c r="D3" s="239"/>
      <c r="E3" s="239"/>
      <c r="F3" s="240" t="s">
        <v>868</v>
      </c>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2"/>
      <c r="AH3" s="22"/>
      <c r="AI3" s="23" t="s">
        <v>57</v>
      </c>
      <c r="AJ3" s="225" t="s">
        <v>184</v>
      </c>
      <c r="AK3" s="225"/>
      <c r="AL3" s="225"/>
      <c r="AM3" s="225"/>
      <c r="AN3" s="24"/>
      <c r="AO3" s="24"/>
      <c r="AP3" s="24"/>
      <c r="AQ3" s="25" t="s">
        <v>185</v>
      </c>
      <c r="AR3" s="254" t="s">
        <v>186</v>
      </c>
      <c r="AS3" s="26" t="s">
        <v>51</v>
      </c>
      <c r="AT3" s="27">
        <v>4</v>
      </c>
      <c r="AU3" s="28">
        <v>8</v>
      </c>
      <c r="AV3" s="29">
        <v>12</v>
      </c>
      <c r="AW3" s="30">
        <v>16</v>
      </c>
      <c r="AX3" s="31"/>
      <c r="AY3" s="32"/>
      <c r="AZ3" s="32"/>
      <c r="BA3" s="32"/>
      <c r="BB3" s="32"/>
      <c r="BC3" s="32"/>
      <c r="BD3" s="32"/>
      <c r="BE3" s="32"/>
      <c r="BF3" s="32"/>
      <c r="BI3" s="21"/>
      <c r="BJ3" s="33"/>
    </row>
    <row r="4" spans="1:62" ht="15" customHeight="1" x14ac:dyDescent="0.2">
      <c r="B4" s="226" t="s">
        <v>187</v>
      </c>
      <c r="C4" s="227"/>
      <c r="D4" s="228"/>
      <c r="E4" s="228"/>
      <c r="F4" s="229" t="s">
        <v>188</v>
      </c>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30"/>
      <c r="AH4" s="90"/>
      <c r="AI4" s="34" t="s">
        <v>59</v>
      </c>
      <c r="AJ4" s="225" t="s">
        <v>189</v>
      </c>
      <c r="AK4" s="225"/>
      <c r="AL4" s="225"/>
      <c r="AM4" s="225"/>
      <c r="AN4" s="24"/>
      <c r="AO4" s="24"/>
      <c r="AP4" s="24"/>
      <c r="AQ4" s="25" t="s">
        <v>190</v>
      </c>
      <c r="AR4" s="254"/>
      <c r="AS4" s="35" t="s">
        <v>52</v>
      </c>
      <c r="AT4" s="36">
        <v>3</v>
      </c>
      <c r="AU4" s="37">
        <v>6</v>
      </c>
      <c r="AV4" s="38">
        <v>9</v>
      </c>
      <c r="AW4" s="39">
        <v>12</v>
      </c>
      <c r="AX4" s="31"/>
      <c r="AY4" s="32"/>
      <c r="AZ4" s="32"/>
      <c r="BA4" s="32"/>
      <c r="BB4" s="32"/>
      <c r="BC4" s="32"/>
      <c r="BD4" s="32"/>
      <c r="BE4" s="32"/>
      <c r="BF4" s="32"/>
      <c r="BH4" s="32"/>
      <c r="BI4" s="21"/>
      <c r="BJ4" s="33"/>
    </row>
    <row r="5" spans="1:62" ht="18" customHeight="1" x14ac:dyDescent="0.2">
      <c r="B5" s="226" t="s">
        <v>191</v>
      </c>
      <c r="C5" s="227"/>
      <c r="D5" s="228"/>
      <c r="E5" s="228"/>
      <c r="F5" s="229" t="s">
        <v>869</v>
      </c>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30"/>
      <c r="AH5" s="90"/>
      <c r="AI5" s="40" t="s">
        <v>61</v>
      </c>
      <c r="AJ5" s="225" t="s">
        <v>193</v>
      </c>
      <c r="AK5" s="225"/>
      <c r="AL5" s="225"/>
      <c r="AM5" s="225"/>
      <c r="AN5" s="24"/>
      <c r="AO5" s="24"/>
      <c r="AP5" s="24"/>
      <c r="AQ5" s="25" t="s">
        <v>194</v>
      </c>
      <c r="AR5" s="254"/>
      <c r="AS5" s="35" t="s">
        <v>53</v>
      </c>
      <c r="AT5" s="36">
        <v>2</v>
      </c>
      <c r="AU5" s="41">
        <v>4</v>
      </c>
      <c r="AV5" s="37">
        <v>6</v>
      </c>
      <c r="AW5" s="42">
        <v>8</v>
      </c>
      <c r="AX5" s="31"/>
      <c r="AY5" s="32"/>
      <c r="AZ5" s="32"/>
      <c r="BA5" s="32"/>
      <c r="BB5" s="32"/>
      <c r="BC5" s="32"/>
      <c r="BD5" s="32"/>
      <c r="BE5" s="32"/>
      <c r="BF5" s="32"/>
      <c r="BH5" s="32"/>
      <c r="BI5" s="21"/>
      <c r="BJ5" s="33"/>
    </row>
    <row r="6" spans="1:62" ht="15.75" customHeight="1" x14ac:dyDescent="0.2">
      <c r="B6" s="226" t="s">
        <v>195</v>
      </c>
      <c r="C6" s="227"/>
      <c r="D6" s="228"/>
      <c r="E6" s="228"/>
      <c r="F6" s="229" t="s">
        <v>1122</v>
      </c>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30"/>
      <c r="AH6" s="90"/>
      <c r="AI6" s="43" t="s">
        <v>63</v>
      </c>
      <c r="AJ6" s="225" t="s">
        <v>197</v>
      </c>
      <c r="AK6" s="225"/>
      <c r="AL6" s="225"/>
      <c r="AM6" s="225"/>
      <c r="AN6" s="24"/>
      <c r="AO6" s="24"/>
      <c r="AP6" s="24"/>
      <c r="AQ6" s="25" t="s">
        <v>198</v>
      </c>
      <c r="AR6" s="254"/>
      <c r="AS6" s="35" t="s">
        <v>54</v>
      </c>
      <c r="AT6" s="36">
        <v>1</v>
      </c>
      <c r="AU6" s="36">
        <v>2</v>
      </c>
      <c r="AV6" s="36">
        <v>3</v>
      </c>
      <c r="AW6" s="44">
        <v>4</v>
      </c>
      <c r="AX6" s="31"/>
      <c r="AY6" s="32"/>
      <c r="AZ6" s="32"/>
      <c r="BA6" s="31"/>
      <c r="BB6" s="32"/>
      <c r="BC6" s="32"/>
      <c r="BD6" s="31"/>
      <c r="BE6" s="32"/>
      <c r="BF6" s="32"/>
      <c r="BH6" s="32"/>
      <c r="BI6" s="21"/>
      <c r="BJ6" s="33"/>
    </row>
    <row r="7" spans="1:62" ht="16.2" customHeight="1" thickBot="1" x14ac:dyDescent="0.25">
      <c r="B7" s="246" t="s">
        <v>199</v>
      </c>
      <c r="C7" s="247"/>
      <c r="D7" s="248"/>
      <c r="E7" s="248"/>
      <c r="F7" s="249">
        <v>46229</v>
      </c>
      <c r="G7" s="250"/>
      <c r="H7" s="250"/>
      <c r="I7" s="250"/>
      <c r="J7" s="250"/>
      <c r="K7" s="250"/>
      <c r="L7" s="250"/>
      <c r="M7" s="250"/>
      <c r="N7" s="250"/>
      <c r="O7" s="250"/>
      <c r="P7" s="250"/>
      <c r="Q7" s="250"/>
      <c r="R7" s="250"/>
      <c r="S7" s="250"/>
      <c r="T7" s="250"/>
      <c r="U7" s="250"/>
      <c r="V7" s="250"/>
      <c r="W7" s="250"/>
      <c r="X7" s="250"/>
      <c r="Y7" s="250"/>
      <c r="Z7" s="250"/>
      <c r="AA7" s="250"/>
      <c r="AB7" s="250"/>
      <c r="AC7" s="250"/>
      <c r="AD7" s="250"/>
      <c r="AE7" s="250"/>
      <c r="AF7" s="250"/>
      <c r="AG7" s="251"/>
      <c r="AH7" s="91"/>
      <c r="AI7" s="24"/>
      <c r="AJ7" s="24"/>
      <c r="AK7" s="24"/>
      <c r="AL7" s="24"/>
      <c r="AM7" s="24"/>
      <c r="AN7" s="24"/>
      <c r="AO7" s="24"/>
      <c r="AP7" s="24"/>
      <c r="AR7" s="254"/>
      <c r="AS7" s="45"/>
      <c r="AT7" s="46" t="s">
        <v>46</v>
      </c>
      <c r="AU7" s="46" t="s">
        <v>201</v>
      </c>
      <c r="AV7" s="46" t="s">
        <v>40</v>
      </c>
      <c r="AW7" s="47" t="s">
        <v>37</v>
      </c>
      <c r="AX7" s="31"/>
      <c r="AY7" s="32"/>
      <c r="AZ7" s="32"/>
      <c r="BA7" s="32"/>
      <c r="BB7" s="32"/>
      <c r="BC7" s="32"/>
      <c r="BD7" s="32"/>
      <c r="BE7" s="32"/>
      <c r="BF7" s="32"/>
      <c r="BI7" s="21"/>
      <c r="BJ7" s="33"/>
    </row>
    <row r="8" spans="1:62" ht="33" customHeight="1" x14ac:dyDescent="0.2">
      <c r="B8" s="25"/>
      <c r="C8" s="25"/>
      <c r="D8" s="104"/>
      <c r="E8" s="104"/>
      <c r="F8" s="217" t="s">
        <v>1123</v>
      </c>
      <c r="G8" s="104"/>
      <c r="H8" s="243"/>
      <c r="I8" s="243"/>
      <c r="J8" s="243"/>
      <c r="K8" s="243"/>
      <c r="L8" s="104"/>
      <c r="M8" s="244"/>
      <c r="N8" s="244"/>
      <c r="O8" s="193"/>
      <c r="P8" s="105"/>
      <c r="Q8" s="105"/>
      <c r="R8" s="105"/>
      <c r="S8" s="105"/>
      <c r="T8" s="104"/>
      <c r="U8" s="243"/>
      <c r="V8" s="243"/>
      <c r="W8" s="243"/>
      <c r="X8" s="252"/>
      <c r="Y8" s="252"/>
      <c r="Z8" s="252"/>
      <c r="AA8" s="252"/>
      <c r="AB8" s="104"/>
      <c r="AC8" s="253"/>
      <c r="AD8" s="253"/>
      <c r="AE8" s="253"/>
      <c r="AF8" s="253"/>
      <c r="AG8" s="253"/>
      <c r="AH8" s="106"/>
      <c r="AI8" s="107"/>
      <c r="AJ8" s="243"/>
      <c r="AK8" s="243"/>
      <c r="AL8" s="243"/>
      <c r="AM8" s="243"/>
      <c r="AN8" s="24"/>
      <c r="AO8" s="244"/>
      <c r="AP8" s="244"/>
      <c r="AR8" s="25" t="s">
        <v>1090</v>
      </c>
      <c r="AS8" s="19"/>
      <c r="AT8" s="245" t="s">
        <v>202</v>
      </c>
      <c r="AU8" s="245"/>
      <c r="AV8" s="245"/>
      <c r="AW8" s="245"/>
      <c r="AX8" s="31"/>
      <c r="AY8" s="32"/>
      <c r="AZ8" s="32"/>
      <c r="BA8" s="32"/>
      <c r="BB8" s="32"/>
      <c r="BC8" s="32"/>
      <c r="BD8" s="32"/>
      <c r="BE8" s="32"/>
      <c r="BF8" s="32"/>
      <c r="BI8" s="21"/>
      <c r="BJ8" s="33"/>
    </row>
    <row r="9" spans="1:62" ht="33" customHeight="1" x14ac:dyDescent="0.2">
      <c r="B9" s="25"/>
      <c r="C9" s="25"/>
      <c r="D9" s="104"/>
      <c r="E9" s="104"/>
      <c r="F9" s="104"/>
      <c r="G9" s="104"/>
      <c r="H9" s="24"/>
      <c r="I9" s="24"/>
      <c r="J9" s="24"/>
      <c r="K9" s="24"/>
      <c r="L9" s="104"/>
      <c r="M9" s="193"/>
      <c r="N9" s="193"/>
      <c r="O9" s="193"/>
      <c r="P9" s="105"/>
      <c r="Q9" s="105"/>
      <c r="R9" s="105"/>
      <c r="S9" s="105"/>
      <c r="T9" s="104"/>
      <c r="U9" s="24"/>
      <c r="V9" s="24"/>
      <c r="W9" s="24"/>
      <c r="X9" s="195"/>
      <c r="Y9" s="195"/>
      <c r="Z9" s="195"/>
      <c r="AA9" s="195"/>
      <c r="AB9" s="104"/>
      <c r="AC9" s="106"/>
      <c r="AD9" s="106"/>
      <c r="AE9" s="106"/>
      <c r="AF9" s="106"/>
      <c r="AG9" s="106"/>
      <c r="AH9" s="106"/>
      <c r="AI9" s="107"/>
      <c r="AJ9" s="24"/>
      <c r="AK9" s="24"/>
      <c r="AL9" s="24"/>
      <c r="AM9" s="24"/>
      <c r="AN9" s="24"/>
      <c r="AO9" s="193"/>
      <c r="AP9" s="193"/>
      <c r="AS9" s="19"/>
      <c r="AT9" s="194"/>
      <c r="AU9" s="194"/>
      <c r="AV9" s="194"/>
      <c r="AW9" s="194"/>
      <c r="AX9" s="31"/>
      <c r="AY9" s="32"/>
      <c r="AZ9" s="32"/>
      <c r="BA9" s="32"/>
      <c r="BB9" s="32"/>
      <c r="BC9" s="32"/>
      <c r="BD9" s="32"/>
      <c r="BE9" s="32"/>
      <c r="BF9" s="32"/>
      <c r="BI9" s="21"/>
      <c r="BJ9" s="33"/>
    </row>
    <row r="10" spans="1:62" ht="109.95" customHeight="1" x14ac:dyDescent="0.2">
      <c r="B10" s="124" t="s">
        <v>203</v>
      </c>
      <c r="C10" s="124" t="s">
        <v>204</v>
      </c>
      <c r="D10" s="124" t="s">
        <v>157</v>
      </c>
      <c r="E10" s="124" t="s">
        <v>205</v>
      </c>
      <c r="F10" s="124" t="s">
        <v>206</v>
      </c>
      <c r="G10" s="124" t="s">
        <v>207</v>
      </c>
      <c r="H10" s="124" t="s">
        <v>208</v>
      </c>
      <c r="I10" s="124" t="s">
        <v>209</v>
      </c>
      <c r="J10" s="124" t="s">
        <v>210</v>
      </c>
      <c r="K10" s="124" t="s">
        <v>211</v>
      </c>
      <c r="L10" s="124" t="s">
        <v>212</v>
      </c>
      <c r="M10" s="125" t="s">
        <v>213</v>
      </c>
      <c r="N10" s="125" t="s">
        <v>871</v>
      </c>
      <c r="O10" s="201" t="s">
        <v>1095</v>
      </c>
      <c r="P10" s="126" t="s">
        <v>215</v>
      </c>
      <c r="Q10" s="126" t="s">
        <v>216</v>
      </c>
      <c r="R10" s="126" t="s">
        <v>1097</v>
      </c>
      <c r="S10" s="126" t="s">
        <v>218</v>
      </c>
      <c r="T10" s="124" t="s">
        <v>219</v>
      </c>
      <c r="U10" s="124" t="s">
        <v>220</v>
      </c>
      <c r="V10" s="124" t="s">
        <v>221</v>
      </c>
      <c r="W10" s="124" t="s">
        <v>222</v>
      </c>
      <c r="X10" s="126" t="s">
        <v>223</v>
      </c>
      <c r="Y10" s="126" t="s">
        <v>224</v>
      </c>
      <c r="Z10" s="126" t="s">
        <v>225</v>
      </c>
      <c r="AA10" s="126" t="s">
        <v>226</v>
      </c>
      <c r="AB10" s="124" t="s">
        <v>872</v>
      </c>
      <c r="AC10" s="127" t="s">
        <v>228</v>
      </c>
      <c r="AD10" s="127" t="s">
        <v>229</v>
      </c>
      <c r="AE10" s="127" t="s">
        <v>230</v>
      </c>
      <c r="AF10" s="127" t="s">
        <v>231</v>
      </c>
      <c r="AG10" s="127" t="s">
        <v>232</v>
      </c>
      <c r="AH10" s="127" t="s">
        <v>233</v>
      </c>
      <c r="AI10" s="127" t="s">
        <v>234</v>
      </c>
      <c r="AJ10" s="128" t="s">
        <v>235</v>
      </c>
      <c r="AK10" s="128" t="s">
        <v>236</v>
      </c>
      <c r="AL10" s="128" t="s">
        <v>237</v>
      </c>
      <c r="AM10" s="128" t="s">
        <v>238</v>
      </c>
      <c r="AN10" s="129" t="s">
        <v>239</v>
      </c>
      <c r="AO10" s="128" t="s">
        <v>1091</v>
      </c>
      <c r="AP10" s="128" t="s">
        <v>241</v>
      </c>
      <c r="AQ10" s="128" t="s">
        <v>242</v>
      </c>
      <c r="AR10" s="128" t="s">
        <v>243</v>
      </c>
      <c r="AX10" s="31"/>
      <c r="AY10" s="32"/>
      <c r="AZ10" s="32"/>
      <c r="BA10" s="32"/>
      <c r="BB10" s="32"/>
      <c r="BC10" s="32"/>
      <c r="BD10" s="32"/>
      <c r="BE10" s="32"/>
      <c r="BF10" s="32"/>
      <c r="BI10" s="21"/>
      <c r="BJ10" s="33"/>
    </row>
    <row r="11" spans="1:62" ht="144.6" customHeight="1" x14ac:dyDescent="0.2">
      <c r="A11" s="103"/>
      <c r="B11" s="92">
        <v>1</v>
      </c>
      <c r="C11" s="92">
        <v>2026</v>
      </c>
      <c r="D11" s="92" t="s">
        <v>873</v>
      </c>
      <c r="E11" s="109" t="s">
        <v>874</v>
      </c>
      <c r="F11" s="110" t="s">
        <v>875</v>
      </c>
      <c r="G11" s="109" t="s">
        <v>1081</v>
      </c>
      <c r="H11" s="92" t="s">
        <v>877</v>
      </c>
      <c r="I11" s="92" t="s">
        <v>70</v>
      </c>
      <c r="J11" s="92" t="e" vm="13">
        <f>_xlfn.XLOOKUP(año26[[#This Row],[PELIGRO -Tipo]], Tabla12[Calsificación], Tabla12[Imagen])</f>
        <v>#VALUE!</v>
      </c>
      <c r="K11" s="92" t="s">
        <v>110</v>
      </c>
      <c r="L11" s="111" t="s">
        <v>128</v>
      </c>
      <c r="M11" s="112" t="s">
        <v>249</v>
      </c>
      <c r="N11" s="112" t="s">
        <v>250</v>
      </c>
      <c r="O11" s="202" t="s">
        <v>1041</v>
      </c>
      <c r="P11" s="112">
        <v>8</v>
      </c>
      <c r="Q11" s="112">
        <v>60</v>
      </c>
      <c r="R11" s="112">
        <v>2</v>
      </c>
      <c r="S11" s="112">
        <v>8</v>
      </c>
      <c r="T11" s="92" t="s">
        <v>878</v>
      </c>
      <c r="U11" s="92" t="s">
        <v>879</v>
      </c>
      <c r="V11" s="92" t="s">
        <v>880</v>
      </c>
      <c r="W11" s="113" t="s">
        <v>881</v>
      </c>
      <c r="X11" s="113" t="s">
        <v>51</v>
      </c>
      <c r="Y11" s="113" t="s">
        <v>6</v>
      </c>
      <c r="Z11" s="114" t="s">
        <v>40</v>
      </c>
      <c r="AA11" s="92">
        <f>INDEX($AT$3:$AW$6,MATCH($X11,$AS$3:$AS$6,FALSE),MATCH($Z11,AT$7:$AW$7,FALSE))</f>
        <v>12</v>
      </c>
      <c r="AB11" s="92" t="s">
        <v>254</v>
      </c>
      <c r="AC11" s="92" t="s">
        <v>882</v>
      </c>
      <c r="AD11" s="92" t="s">
        <v>883</v>
      </c>
      <c r="AE11" s="113" t="s">
        <v>884</v>
      </c>
      <c r="AF11" s="113" t="s">
        <v>885</v>
      </c>
      <c r="AG11" s="113" t="s">
        <v>886</v>
      </c>
      <c r="AH1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I11" s="109" t="s">
        <v>887</v>
      </c>
      <c r="AJ11" s="113" t="s">
        <v>53</v>
      </c>
      <c r="AK11" s="113" t="s">
        <v>6</v>
      </c>
      <c r="AL11" s="114" t="s">
        <v>40</v>
      </c>
      <c r="AM11" s="92">
        <f t="shared" ref="AM11:AM78" si="0">INDEX($AT$3:$AW$6,MATCH($AJ11,$AS$3:$AS$6,FALSE),MATCH($AL11,$AT$7:$AW$7,FALSE))</f>
        <v>6</v>
      </c>
      <c r="AN1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11" s="178" t="s">
        <v>1117</v>
      </c>
      <c r="AP11" s="109" t="str">
        <f>IF(AM11&lt;=4,"SI",IF(AM11&gt;=5,"NO"))</f>
        <v>NO</v>
      </c>
      <c r="AQ11"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AT</v>
      </c>
      <c r="AR11" s="92" t="e" vm="14">
        <f>_xlfn.XLOOKUP(año26[[#This Row],[VALORACION DEL RIESGO RESULTANTE CON CONTROLES (Riesgo residual) - INTERPRETACIÓN DEL RIESGO]], Nivel[Calsificación], Nivel[Imagen])</f>
        <v>#VALUE!</v>
      </c>
      <c r="AX11" s="32"/>
      <c r="AY11" s="32"/>
      <c r="AZ11" s="32"/>
      <c r="BA11" s="32"/>
      <c r="BB11" s="32"/>
      <c r="BC11" s="32"/>
      <c r="BD11" s="32"/>
      <c r="BE11" s="32"/>
      <c r="BF11" s="32"/>
      <c r="BI11" s="21"/>
      <c r="BJ11" s="33"/>
    </row>
    <row r="12" spans="1:62" ht="66" customHeight="1" x14ac:dyDescent="0.2">
      <c r="A12" s="10"/>
      <c r="B12" s="92">
        <v>2</v>
      </c>
      <c r="C12" s="92">
        <v>2026</v>
      </c>
      <c r="D12" s="92" t="s">
        <v>873</v>
      </c>
      <c r="E12" s="109" t="s">
        <v>874</v>
      </c>
      <c r="F12" s="110" t="s">
        <v>875</v>
      </c>
      <c r="G12" s="109" t="s">
        <v>876</v>
      </c>
      <c r="H12" s="92" t="s">
        <v>888</v>
      </c>
      <c r="I12" s="92" t="s">
        <v>65</v>
      </c>
      <c r="J12" s="92" t="e" vm="20">
        <f>_xlfn.XLOOKUP(año26[[#This Row],[PELIGRO -Tipo]], Tabla12[Calsificación], Tabla12[Imagen])</f>
        <v>#VALUE!</v>
      </c>
      <c r="K12" s="92" t="s">
        <v>113</v>
      </c>
      <c r="L12" s="92" t="s">
        <v>128</v>
      </c>
      <c r="M12" s="112" t="s">
        <v>249</v>
      </c>
      <c r="N12" s="112" t="s">
        <v>250</v>
      </c>
      <c r="O12" s="202" t="s">
        <v>1096</v>
      </c>
      <c r="P12" s="112">
        <v>8</v>
      </c>
      <c r="Q12" s="112">
        <v>60</v>
      </c>
      <c r="R12" s="112">
        <v>2</v>
      </c>
      <c r="S12" s="112">
        <v>8</v>
      </c>
      <c r="T12" s="92" t="s">
        <v>878</v>
      </c>
      <c r="U12" s="92" t="s">
        <v>889</v>
      </c>
      <c r="V12" s="92" t="s">
        <v>890</v>
      </c>
      <c r="W12" s="113" t="s">
        <v>891</v>
      </c>
      <c r="X12" s="113" t="s">
        <v>53</v>
      </c>
      <c r="Y12" s="113" t="s">
        <v>6</v>
      </c>
      <c r="Z12" s="114" t="s">
        <v>46</v>
      </c>
      <c r="AA12" s="92">
        <f>INDEX($AT$3:$AW$6,MATCH($X12,$AS$3:$AS$6,FALSE),MATCH($Z12,AT$7:$AW$7,FALSE))</f>
        <v>2</v>
      </c>
      <c r="AB12" s="92" t="s">
        <v>254</v>
      </c>
      <c r="AC12" s="92" t="s">
        <v>882</v>
      </c>
      <c r="AD12" s="92" t="s">
        <v>883</v>
      </c>
      <c r="AE12" s="113" t="s">
        <v>892</v>
      </c>
      <c r="AF12" s="92" t="s">
        <v>893</v>
      </c>
      <c r="AG12" s="113" t="s">
        <v>886</v>
      </c>
      <c r="AH1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12" s="109" t="s">
        <v>887</v>
      </c>
      <c r="AJ12" s="113" t="s">
        <v>53</v>
      </c>
      <c r="AK12" s="113" t="s">
        <v>6</v>
      </c>
      <c r="AL12" s="114" t="s">
        <v>46</v>
      </c>
      <c r="AM12" s="92">
        <f t="shared" si="0"/>
        <v>2</v>
      </c>
      <c r="AN1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 s="178" t="s">
        <v>1117</v>
      </c>
      <c r="AP12" s="109" t="str">
        <f t="shared" ref="AP12:AP79" si="1">IF(AM12&lt;=4,"SI",IF(AM12&gt;=5,"NO"))</f>
        <v>SI</v>
      </c>
      <c r="AQ1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2" s="92" t="e" vm="16">
        <f>_xlfn.XLOOKUP(año26[[#This Row],[VALORACION DEL RIESGO RESULTANTE CON CONTROLES (Riesgo residual) - INTERPRETACIÓN DEL RIESGO]], Nivel[Calsificación], Nivel[Imagen])</f>
        <v>#VALUE!</v>
      </c>
      <c r="AX12" s="32"/>
      <c r="AY12" s="32"/>
      <c r="AZ12" s="32"/>
      <c r="BA12" s="32"/>
      <c r="BB12" s="32"/>
      <c r="BC12" s="32"/>
      <c r="BD12" s="32"/>
      <c r="BE12" s="32"/>
      <c r="BF12" s="32"/>
      <c r="BI12" s="21"/>
      <c r="BJ12" s="33"/>
    </row>
    <row r="13" spans="1:62" ht="161.69999999999999" customHeight="1" x14ac:dyDescent="0.2">
      <c r="A13" s="10"/>
      <c r="B13" s="92">
        <v>3</v>
      </c>
      <c r="C13" s="92">
        <v>2026</v>
      </c>
      <c r="D13" s="92" t="s">
        <v>873</v>
      </c>
      <c r="E13" s="109" t="s">
        <v>874</v>
      </c>
      <c r="F13" s="110" t="s">
        <v>875</v>
      </c>
      <c r="G13" s="109" t="s">
        <v>876</v>
      </c>
      <c r="H13" s="109" t="s">
        <v>285</v>
      </c>
      <c r="I13" s="92" t="s">
        <v>65</v>
      </c>
      <c r="J13" s="92" t="e" vm="20">
        <f>_xlfn.XLOOKUP(año26[[#This Row],[PELIGRO -Tipo]], Tabla12[Calsificación], Tabla12[Imagen])</f>
        <v>#VALUE!</v>
      </c>
      <c r="K13" s="92" t="s">
        <v>74</v>
      </c>
      <c r="L13" s="92" t="s">
        <v>129</v>
      </c>
      <c r="M13" s="112" t="s">
        <v>249</v>
      </c>
      <c r="N13" s="112" t="s">
        <v>250</v>
      </c>
      <c r="O13" s="202" t="s">
        <v>1096</v>
      </c>
      <c r="P13" s="112">
        <v>8</v>
      </c>
      <c r="Q13" s="112">
        <v>60</v>
      </c>
      <c r="R13" s="112">
        <v>2</v>
      </c>
      <c r="S13" s="112">
        <v>8</v>
      </c>
      <c r="T13" s="92" t="s">
        <v>878</v>
      </c>
      <c r="U13" s="92" t="s">
        <v>889</v>
      </c>
      <c r="V13" s="92" t="s">
        <v>894</v>
      </c>
      <c r="W13" s="113" t="s">
        <v>286</v>
      </c>
      <c r="X13" s="113" t="s">
        <v>53</v>
      </c>
      <c r="Y13" s="113" t="s">
        <v>6</v>
      </c>
      <c r="Z13" s="114" t="s">
        <v>40</v>
      </c>
      <c r="AA13" s="92">
        <f>INDEX($AT$3:$AW$6,MATCH($X13,$AS$3:$AS$6,FALSE),MATCH($Z13,AT$7:$AW$7,FALSE))</f>
        <v>6</v>
      </c>
      <c r="AB13" s="92" t="s">
        <v>254</v>
      </c>
      <c r="AC13" s="92" t="s">
        <v>882</v>
      </c>
      <c r="AD13" s="92" t="s">
        <v>883</v>
      </c>
      <c r="AE13" s="113" t="s">
        <v>892</v>
      </c>
      <c r="AF13" s="92" t="s">
        <v>895</v>
      </c>
      <c r="AG13" s="113" t="s">
        <v>886</v>
      </c>
      <c r="AH1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I13" s="109" t="s">
        <v>887</v>
      </c>
      <c r="AJ13" s="113" t="s">
        <v>54</v>
      </c>
      <c r="AK13" s="113" t="s">
        <v>6</v>
      </c>
      <c r="AL13" s="114" t="s">
        <v>201</v>
      </c>
      <c r="AM13" s="92">
        <f t="shared" si="0"/>
        <v>2</v>
      </c>
      <c r="AN1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 s="178" t="s">
        <v>1117</v>
      </c>
      <c r="AP13" s="109" t="str">
        <f t="shared" si="1"/>
        <v>SI</v>
      </c>
      <c r="AQ1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 s="92" t="e" vm="16">
        <f>_xlfn.XLOOKUP(año26[[#This Row],[VALORACION DEL RIESGO RESULTANTE CON CONTROLES (Riesgo residual) - INTERPRETACIÓN DEL RIESGO]], Nivel[Calsificación], Nivel[Imagen])</f>
        <v>#VALUE!</v>
      </c>
      <c r="AX13" s="32"/>
      <c r="AY13" s="32"/>
      <c r="AZ13" s="32"/>
      <c r="BA13" s="32"/>
      <c r="BB13" s="32"/>
      <c r="BC13" s="32"/>
      <c r="BD13" s="32"/>
      <c r="BE13" s="32"/>
      <c r="BF13" s="32"/>
      <c r="BI13" s="21"/>
      <c r="BJ13" s="33"/>
    </row>
    <row r="14" spans="1:62" ht="176.7" customHeight="1" x14ac:dyDescent="0.2">
      <c r="A14" s="10"/>
      <c r="B14" s="92">
        <v>4</v>
      </c>
      <c r="C14" s="92">
        <v>2026</v>
      </c>
      <c r="D14" s="92" t="s">
        <v>873</v>
      </c>
      <c r="E14" s="109" t="s">
        <v>874</v>
      </c>
      <c r="F14" s="110" t="s">
        <v>875</v>
      </c>
      <c r="G14" s="109" t="s">
        <v>1081</v>
      </c>
      <c r="H14" s="92" t="s">
        <v>896</v>
      </c>
      <c r="I14" s="92" t="s">
        <v>66</v>
      </c>
      <c r="J14" s="92" t="e" vm="19">
        <f>_xlfn.XLOOKUP(año26[[#This Row],[PELIGRO -Tipo]], Tabla12[Calsificación], Tabla12[Imagen])</f>
        <v>#VALUE!</v>
      </c>
      <c r="K14" s="92" t="s">
        <v>75</v>
      </c>
      <c r="L14" s="92" t="s">
        <v>129</v>
      </c>
      <c r="M14" s="112" t="s">
        <v>249</v>
      </c>
      <c r="N14" s="112" t="s">
        <v>250</v>
      </c>
      <c r="O14" s="202" t="s">
        <v>1041</v>
      </c>
      <c r="P14" s="112">
        <v>8</v>
      </c>
      <c r="Q14" s="112">
        <v>60</v>
      </c>
      <c r="R14" s="112">
        <v>2</v>
      </c>
      <c r="S14" s="112">
        <v>4</v>
      </c>
      <c r="T14" s="92" t="s">
        <v>878</v>
      </c>
      <c r="U14" s="92" t="s">
        <v>897</v>
      </c>
      <c r="V14" s="92" t="s">
        <v>894</v>
      </c>
      <c r="W14" s="113" t="s">
        <v>1067</v>
      </c>
      <c r="X14" s="113" t="s">
        <v>53</v>
      </c>
      <c r="Y14" s="113" t="s">
        <v>6</v>
      </c>
      <c r="Z14" s="114" t="s">
        <v>201</v>
      </c>
      <c r="AA14" s="92">
        <f>INDEX($AT$3:$AW$6,MATCH($X14,$AS$3:$AS$6,FALSE),MATCH($Z14,AT$7:$AW$7,FALSE))</f>
        <v>4</v>
      </c>
      <c r="AB14" s="92" t="s">
        <v>254</v>
      </c>
      <c r="AC14" s="92" t="s">
        <v>882</v>
      </c>
      <c r="AD14" s="92" t="s">
        <v>883</v>
      </c>
      <c r="AE14" s="113" t="s">
        <v>899</v>
      </c>
      <c r="AF14" s="92" t="s">
        <v>900</v>
      </c>
      <c r="AG14" s="113" t="s">
        <v>886</v>
      </c>
      <c r="AH1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I14" s="109" t="s">
        <v>887</v>
      </c>
      <c r="AJ14" s="113" t="s">
        <v>54</v>
      </c>
      <c r="AK14" s="113" t="s">
        <v>6</v>
      </c>
      <c r="AL14" s="114" t="s">
        <v>46</v>
      </c>
      <c r="AM14" s="92">
        <f t="shared" si="0"/>
        <v>1</v>
      </c>
      <c r="AN1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4" s="178" t="s">
        <v>1117</v>
      </c>
      <c r="AP14" s="109" t="str">
        <f t="shared" si="1"/>
        <v>SI</v>
      </c>
      <c r="AQ1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4" s="92" t="e" vm="16">
        <f>_xlfn.XLOOKUP(año26[[#This Row],[VALORACION DEL RIESGO RESULTANTE CON CONTROLES (Riesgo residual) - INTERPRETACIÓN DEL RIESGO]], Nivel[Calsificación], Nivel[Imagen])</f>
        <v>#VALUE!</v>
      </c>
      <c r="AX14" s="32"/>
      <c r="AY14" s="32"/>
      <c r="AZ14" s="32"/>
      <c r="BA14" s="32"/>
      <c r="BB14" s="32"/>
      <c r="BC14" s="32"/>
      <c r="BD14" s="32"/>
      <c r="BE14" s="32"/>
      <c r="BF14" s="32"/>
      <c r="BI14" s="21"/>
      <c r="BJ14" s="33"/>
    </row>
    <row r="15" spans="1:62" ht="66" customHeight="1" x14ac:dyDescent="0.2">
      <c r="A15" s="10"/>
      <c r="B15" s="92">
        <v>5</v>
      </c>
      <c r="C15" s="92">
        <v>2026</v>
      </c>
      <c r="D15" s="92" t="s">
        <v>873</v>
      </c>
      <c r="E15" s="109" t="s">
        <v>874</v>
      </c>
      <c r="F15" s="110" t="s">
        <v>875</v>
      </c>
      <c r="G15" s="109" t="s">
        <v>876</v>
      </c>
      <c r="H15" s="92" t="s">
        <v>901</v>
      </c>
      <c r="I15" s="92" t="s">
        <v>66</v>
      </c>
      <c r="J15" s="92" t="e" vm="19">
        <f>_xlfn.XLOOKUP(año26[[#This Row],[PELIGRO -Tipo]], Tabla12[Calsificación], Tabla12[Imagen])</f>
        <v>#VALUE!</v>
      </c>
      <c r="K15" s="92" t="s">
        <v>83</v>
      </c>
      <c r="L15" s="111" t="s">
        <v>129</v>
      </c>
      <c r="M15" s="112" t="s">
        <v>249</v>
      </c>
      <c r="N15" s="112" t="s">
        <v>250</v>
      </c>
      <c r="O15" s="202" t="s">
        <v>1041</v>
      </c>
      <c r="P15" s="112">
        <v>8</v>
      </c>
      <c r="Q15" s="112">
        <v>60</v>
      </c>
      <c r="R15" s="112">
        <v>2</v>
      </c>
      <c r="S15" s="112">
        <v>8</v>
      </c>
      <c r="T15" s="92" t="s">
        <v>878</v>
      </c>
      <c r="U15" s="92" t="s">
        <v>889</v>
      </c>
      <c r="V15" s="92" t="s">
        <v>902</v>
      </c>
      <c r="W15" s="113" t="s">
        <v>1068</v>
      </c>
      <c r="X15" s="113" t="s">
        <v>53</v>
      </c>
      <c r="Y15" s="113" t="s">
        <v>6</v>
      </c>
      <c r="Z15" s="114" t="s">
        <v>46</v>
      </c>
      <c r="AA15" s="92">
        <f>INDEX($AT$3:$AW$6,MATCH($X15,$AS$3:$AS$6,FALSE),MATCH($Z15,AT$7:$AW$7,FALSE))</f>
        <v>2</v>
      </c>
      <c r="AB15" s="92" t="s">
        <v>254</v>
      </c>
      <c r="AC15" s="92" t="s">
        <v>882</v>
      </c>
      <c r="AD15" s="92" t="s">
        <v>883</v>
      </c>
      <c r="AE15" s="113" t="s">
        <v>892</v>
      </c>
      <c r="AF15" s="92" t="s">
        <v>1079</v>
      </c>
      <c r="AG15" s="113" t="s">
        <v>886</v>
      </c>
      <c r="AH1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autocuidado.
Exámenes ocupacionales
Cumplimiento de Requisitos HSEQ ContratistaControles de EPP; Ver matriz de EPP de Parex y/o Contratista</v>
      </c>
      <c r="AI15" s="109" t="s">
        <v>887</v>
      </c>
      <c r="AJ15" s="113" t="s">
        <v>54</v>
      </c>
      <c r="AK15" s="113" t="s">
        <v>6</v>
      </c>
      <c r="AL15" s="114" t="s">
        <v>46</v>
      </c>
      <c r="AM15" s="92">
        <f t="shared" si="0"/>
        <v>1</v>
      </c>
      <c r="AN1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5" s="178" t="s">
        <v>1117</v>
      </c>
      <c r="AP15" s="109" t="str">
        <f t="shared" si="1"/>
        <v>SI</v>
      </c>
      <c r="AQ1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5" s="92" t="e" vm="16">
        <f>_xlfn.XLOOKUP(año26[[#This Row],[VALORACION DEL RIESGO RESULTANTE CON CONTROLES (Riesgo residual) - INTERPRETACIÓN DEL RIESGO]], Nivel[Calsificación], Nivel[Imagen])</f>
        <v>#VALUE!</v>
      </c>
      <c r="AX15" s="32"/>
      <c r="AY15" s="32"/>
      <c r="AZ15" s="32"/>
      <c r="BA15" s="32"/>
      <c r="BB15" s="32"/>
      <c r="BC15" s="32"/>
      <c r="BD15" s="32"/>
      <c r="BE15" s="32"/>
      <c r="BF15" s="32"/>
      <c r="BI15" s="21"/>
      <c r="BJ15" s="33"/>
    </row>
    <row r="16" spans="1:62" s="184" customFormat="1" ht="66" customHeight="1" x14ac:dyDescent="0.2">
      <c r="A16" s="176"/>
      <c r="B16" s="92">
        <v>6</v>
      </c>
      <c r="C16" s="177">
        <v>2026</v>
      </c>
      <c r="D16" s="177" t="s">
        <v>873</v>
      </c>
      <c r="E16" s="178" t="s">
        <v>874</v>
      </c>
      <c r="F16" s="179" t="s">
        <v>875</v>
      </c>
      <c r="G16" s="178" t="s">
        <v>876</v>
      </c>
      <c r="H16" s="177" t="s">
        <v>1078</v>
      </c>
      <c r="I16" s="177" t="s">
        <v>66</v>
      </c>
      <c r="J16" s="92" t="e" vm="19">
        <f>_xlfn.XLOOKUP(año26[[#This Row],[PELIGRO -Tipo]], Tabla12[Calsificación], Tabla12[Imagen])</f>
        <v>#VALUE!</v>
      </c>
      <c r="K16" s="177" t="s">
        <v>91</v>
      </c>
      <c r="L16" s="180" t="s">
        <v>129</v>
      </c>
      <c r="M16" s="181" t="s">
        <v>249</v>
      </c>
      <c r="N16" s="181" t="s">
        <v>250</v>
      </c>
      <c r="O16" s="202" t="s">
        <v>1041</v>
      </c>
      <c r="P16" s="181">
        <v>8</v>
      </c>
      <c r="Q16" s="181">
        <v>60</v>
      </c>
      <c r="R16" s="181">
        <v>2</v>
      </c>
      <c r="S16" s="181">
        <v>8</v>
      </c>
      <c r="T16" s="177" t="s">
        <v>878</v>
      </c>
      <c r="U16" s="177" t="s">
        <v>889</v>
      </c>
      <c r="V16" s="177" t="s">
        <v>902</v>
      </c>
      <c r="W16" s="182" t="s">
        <v>1068</v>
      </c>
      <c r="X16" s="182" t="s">
        <v>53</v>
      </c>
      <c r="Y16" s="182" t="s">
        <v>6</v>
      </c>
      <c r="Z16" s="183" t="s">
        <v>46</v>
      </c>
      <c r="AA16" s="177">
        <f>INDEX($AT$3:$AW$6,MATCH($X16,$AS$3:$AS$6,FALSE),MATCH($Z16,AT$7:$AW$7,FALSE))</f>
        <v>2</v>
      </c>
      <c r="AB16" s="177" t="s">
        <v>254</v>
      </c>
      <c r="AC16" s="177" t="s">
        <v>882</v>
      </c>
      <c r="AD16" s="177" t="s">
        <v>883</v>
      </c>
      <c r="AE16" s="182" t="s">
        <v>892</v>
      </c>
      <c r="AF16" s="177" t="s">
        <v>904</v>
      </c>
      <c r="AG16" s="182" t="s">
        <v>919</v>
      </c>
      <c r="AH16" s="18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N/A</v>
      </c>
      <c r="AI16" s="178" t="s">
        <v>887</v>
      </c>
      <c r="AJ16" s="182" t="s">
        <v>54</v>
      </c>
      <c r="AK16" s="182" t="s">
        <v>6</v>
      </c>
      <c r="AL16" s="183" t="s">
        <v>46</v>
      </c>
      <c r="AM16" s="177">
        <f>INDEX($AT$3:$AW$6,MATCH($AJ16,$AS$3:$AS$6,FALSE),MATCH($AL16,$AT$7:$AW$7,FALSE))</f>
        <v>1</v>
      </c>
      <c r="AN16" s="177"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6" s="178" t="s">
        <v>1117</v>
      </c>
      <c r="AP16" s="178" t="str">
        <f>IF(AM16&lt;=4,"SI",IF(AM16&gt;=5,"NO"))</f>
        <v>SI</v>
      </c>
      <c r="AQ16" s="177"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6" s="177" t="e" vm="16">
        <f>_xlfn.XLOOKUP(año26[[#This Row],[VALORACION DEL RIESGO RESULTANTE CON CONTROLES (Riesgo residual) - INTERPRETACIÓN DEL RIESGO]], Nivel[Calsificación], Nivel[Imagen])</f>
        <v>#VALUE!</v>
      </c>
      <c r="AX16" s="185"/>
      <c r="AY16" s="185"/>
      <c r="AZ16" s="185"/>
      <c r="BA16" s="185"/>
      <c r="BB16" s="185"/>
      <c r="BC16" s="185"/>
      <c r="BD16" s="185"/>
      <c r="BE16" s="185"/>
      <c r="BF16" s="185"/>
      <c r="BI16" s="186"/>
      <c r="BJ16" s="187"/>
    </row>
    <row r="17" spans="1:62" ht="66" customHeight="1" x14ac:dyDescent="0.2">
      <c r="A17" s="10"/>
      <c r="B17" s="92">
        <v>7</v>
      </c>
      <c r="C17" s="92">
        <v>2026</v>
      </c>
      <c r="D17" s="92" t="s">
        <v>873</v>
      </c>
      <c r="E17" s="109" t="s">
        <v>874</v>
      </c>
      <c r="F17" s="110" t="s">
        <v>875</v>
      </c>
      <c r="G17" s="109" t="s">
        <v>1081</v>
      </c>
      <c r="H17" s="92" t="s">
        <v>1069</v>
      </c>
      <c r="I17" s="92" t="s">
        <v>66</v>
      </c>
      <c r="J17" s="92" t="e" vm="19">
        <f>_xlfn.XLOOKUP(año26[[#This Row],[PELIGRO -Tipo]], Tabla12[Calsificación], Tabla12[Imagen])</f>
        <v>#VALUE!</v>
      </c>
      <c r="K17" s="92" t="s">
        <v>99</v>
      </c>
      <c r="L17" s="92" t="s">
        <v>129</v>
      </c>
      <c r="M17" s="112" t="s">
        <v>429</v>
      </c>
      <c r="N17" s="112" t="s">
        <v>261</v>
      </c>
      <c r="O17" s="202" t="s">
        <v>1041</v>
      </c>
      <c r="P17" s="112">
        <v>8</v>
      </c>
      <c r="Q17" s="112">
        <v>60</v>
      </c>
      <c r="R17" s="112">
        <v>2</v>
      </c>
      <c r="S17" s="112">
        <v>2</v>
      </c>
      <c r="T17" s="92" t="s">
        <v>878</v>
      </c>
      <c r="U17" s="92" t="s">
        <v>889</v>
      </c>
      <c r="V17" s="92" t="s">
        <v>906</v>
      </c>
      <c r="W17" s="113" t="s">
        <v>1070</v>
      </c>
      <c r="X17" s="113" t="s">
        <v>53</v>
      </c>
      <c r="Y17" s="113" t="s">
        <v>6</v>
      </c>
      <c r="Z17" s="114" t="s">
        <v>46</v>
      </c>
      <c r="AA17" s="92">
        <f>INDEX($AT$3:$AW$6,MATCH($X17,$AS$3:$AS$6,FALSE),MATCH($Z17,AT$7:$AW$7,FALSE))</f>
        <v>2</v>
      </c>
      <c r="AB17" s="92" t="s">
        <v>254</v>
      </c>
      <c r="AC17" s="92" t="s">
        <v>882</v>
      </c>
      <c r="AD17" s="92" t="s">
        <v>883</v>
      </c>
      <c r="AE17" s="113" t="s">
        <v>892</v>
      </c>
      <c r="AF17" s="92" t="s">
        <v>1071</v>
      </c>
      <c r="AG17" s="113" t="s">
        <v>886</v>
      </c>
      <c r="AH1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Autocuidado. Controles de EPP; Ver matriz de EPP de Parex y/o Contratista</v>
      </c>
      <c r="AI17" s="109" t="s">
        <v>887</v>
      </c>
      <c r="AJ17" s="113" t="s">
        <v>54</v>
      </c>
      <c r="AK17" s="113" t="s">
        <v>6</v>
      </c>
      <c r="AL17" s="117" t="s">
        <v>46</v>
      </c>
      <c r="AM17" s="92">
        <f t="shared" si="0"/>
        <v>1</v>
      </c>
      <c r="AN1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7" s="178" t="s">
        <v>1117</v>
      </c>
      <c r="AP17" s="109" t="str">
        <f t="shared" si="1"/>
        <v>SI</v>
      </c>
      <c r="AQ1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7" s="92" t="e" vm="16">
        <f>_xlfn.XLOOKUP(año26[[#This Row],[VALORACION DEL RIESGO RESULTANTE CON CONTROLES (Riesgo residual) - INTERPRETACIÓN DEL RIESGO]], Nivel[Calsificación], Nivel[Imagen])</f>
        <v>#VALUE!</v>
      </c>
      <c r="AX17" s="32"/>
      <c r="AY17" s="32"/>
      <c r="AZ17" s="32"/>
      <c r="BA17" s="32"/>
      <c r="BB17" s="32"/>
      <c r="BC17" s="32"/>
      <c r="BD17" s="32"/>
      <c r="BE17" s="32"/>
      <c r="BF17" s="32"/>
      <c r="BI17" s="21"/>
      <c r="BJ17" s="33"/>
    </row>
    <row r="18" spans="1:62" ht="99" customHeight="1" x14ac:dyDescent="0.2">
      <c r="A18" s="10"/>
      <c r="B18" s="92">
        <v>8</v>
      </c>
      <c r="C18" s="92">
        <v>2026</v>
      </c>
      <c r="D18" s="92" t="s">
        <v>873</v>
      </c>
      <c r="E18" s="109" t="s">
        <v>874</v>
      </c>
      <c r="F18" s="110" t="s">
        <v>875</v>
      </c>
      <c r="G18" s="109" t="s">
        <v>1081</v>
      </c>
      <c r="H18" s="92" t="s">
        <v>958</v>
      </c>
      <c r="I18" s="92" t="s">
        <v>66</v>
      </c>
      <c r="J18" s="92" t="e" vm="19">
        <f>_xlfn.XLOOKUP(año26[[#This Row],[PELIGRO -Tipo]], Tabla12[Calsificación], Tabla12[Imagen])</f>
        <v>#VALUE!</v>
      </c>
      <c r="K18" s="92" t="s">
        <v>121</v>
      </c>
      <c r="L18" s="92" t="s">
        <v>129</v>
      </c>
      <c r="M18" s="112" t="s">
        <v>249</v>
      </c>
      <c r="N18" s="112" t="s">
        <v>250</v>
      </c>
      <c r="O18" s="202" t="s">
        <v>1041</v>
      </c>
      <c r="P18" s="112">
        <v>8</v>
      </c>
      <c r="Q18" s="112">
        <v>60</v>
      </c>
      <c r="R18" s="112">
        <v>2</v>
      </c>
      <c r="S18" s="112">
        <v>8</v>
      </c>
      <c r="T18" s="92" t="s">
        <v>878</v>
      </c>
      <c r="U18" s="92" t="s">
        <v>889</v>
      </c>
      <c r="V18" s="92" t="s">
        <v>894</v>
      </c>
      <c r="W18" s="113" t="s">
        <v>1066</v>
      </c>
      <c r="X18" s="113" t="s">
        <v>54</v>
      </c>
      <c r="Y18" s="113" t="s">
        <v>6</v>
      </c>
      <c r="Z18" s="117" t="s">
        <v>201</v>
      </c>
      <c r="AA18" s="92">
        <f>INDEX($AT$3:$AW$6,MATCH($X18,$AS$3:$AS$6,FALSE),MATCH($Z18,AT$7:$AW$7,FALSE))</f>
        <v>2</v>
      </c>
      <c r="AB18" s="111" t="s">
        <v>254</v>
      </c>
      <c r="AC18" s="92" t="s">
        <v>882</v>
      </c>
      <c r="AD18" s="92" t="s">
        <v>883</v>
      </c>
      <c r="AE18" s="113" t="s">
        <v>892</v>
      </c>
      <c r="AF18" s="113" t="s">
        <v>911</v>
      </c>
      <c r="AG18" s="113" t="s">
        <v>886</v>
      </c>
      <c r="AH1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I18" s="109" t="s">
        <v>887</v>
      </c>
      <c r="AJ18" s="113" t="s">
        <v>54</v>
      </c>
      <c r="AK18" s="113" t="s">
        <v>6</v>
      </c>
      <c r="AL18" s="114" t="s">
        <v>46</v>
      </c>
      <c r="AM18" s="92">
        <f t="shared" si="0"/>
        <v>1</v>
      </c>
      <c r="AN1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8" s="178" t="s">
        <v>1117</v>
      </c>
      <c r="AP18" s="109" t="str">
        <f t="shared" si="1"/>
        <v>SI</v>
      </c>
      <c r="AQ1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8" s="92" t="e" vm="16">
        <f>_xlfn.XLOOKUP(año26[[#This Row],[VALORACION DEL RIESGO RESULTANTE CON CONTROLES (Riesgo residual) - INTERPRETACIÓN DEL RIESGO]], Nivel[Calsificación], Nivel[Imagen])</f>
        <v>#VALUE!</v>
      </c>
      <c r="AX18" s="32"/>
      <c r="AY18" s="32"/>
      <c r="AZ18" s="32"/>
      <c r="BA18" s="32"/>
      <c r="BB18" s="32"/>
      <c r="BC18" s="32"/>
      <c r="BD18" s="32"/>
      <c r="BE18" s="32"/>
      <c r="BF18" s="32"/>
      <c r="BI18" s="21"/>
      <c r="BJ18" s="48"/>
    </row>
    <row r="19" spans="1:62" ht="88.2" customHeight="1" x14ac:dyDescent="0.2">
      <c r="A19" s="10"/>
      <c r="B19" s="92">
        <v>9</v>
      </c>
      <c r="C19" s="92">
        <v>2026</v>
      </c>
      <c r="D19" s="92" t="s">
        <v>873</v>
      </c>
      <c r="E19" s="109" t="s">
        <v>874</v>
      </c>
      <c r="F19" s="110" t="s">
        <v>875</v>
      </c>
      <c r="G19" s="109" t="s">
        <v>1081</v>
      </c>
      <c r="H19" s="92" t="s">
        <v>1072</v>
      </c>
      <c r="I19" s="92" t="s">
        <v>67</v>
      </c>
      <c r="J19" s="92" t="e" vm="18">
        <f>_xlfn.XLOOKUP(año26[[#This Row],[PELIGRO -Tipo]], Tabla12[Calsificación], Tabla12[Imagen])</f>
        <v>#VALUE!</v>
      </c>
      <c r="K19" s="92" t="s">
        <v>122</v>
      </c>
      <c r="L19" s="92" t="s">
        <v>130</v>
      </c>
      <c r="M19" s="112" t="s">
        <v>249</v>
      </c>
      <c r="N19" s="112" t="s">
        <v>250</v>
      </c>
      <c r="O19" s="202" t="s">
        <v>1041</v>
      </c>
      <c r="P19" s="112">
        <v>8</v>
      </c>
      <c r="Q19" s="112">
        <v>60</v>
      </c>
      <c r="R19" s="112">
        <v>2</v>
      </c>
      <c r="S19" s="112">
        <v>3</v>
      </c>
      <c r="T19" s="92" t="s">
        <v>878</v>
      </c>
      <c r="U19" s="92" t="s">
        <v>889</v>
      </c>
      <c r="V19" s="92" t="s">
        <v>894</v>
      </c>
      <c r="W19" s="113" t="s">
        <v>913</v>
      </c>
      <c r="X19" s="113" t="s">
        <v>53</v>
      </c>
      <c r="Y19" s="113" t="s">
        <v>6</v>
      </c>
      <c r="Z19" s="117" t="s">
        <v>201</v>
      </c>
      <c r="AA19" s="92">
        <f>INDEX($AT$3:$AW$6,MATCH($X19,$AS$3:$AS$6,FALSE),MATCH($Z19,AT$7:$AW$7,FALSE))</f>
        <v>4</v>
      </c>
      <c r="AB19" s="92" t="s">
        <v>254</v>
      </c>
      <c r="AC19" s="92" t="s">
        <v>882</v>
      </c>
      <c r="AD19" s="92" t="s">
        <v>883</v>
      </c>
      <c r="AE19" s="113" t="s">
        <v>892</v>
      </c>
      <c r="AF19" s="111" t="s">
        <v>914</v>
      </c>
      <c r="AG19" s="113" t="s">
        <v>886</v>
      </c>
      <c r="AH1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I19" s="109" t="s">
        <v>887</v>
      </c>
      <c r="AJ19" s="113" t="s">
        <v>53</v>
      </c>
      <c r="AK19" s="113" t="s">
        <v>6</v>
      </c>
      <c r="AL19" s="114" t="s">
        <v>46</v>
      </c>
      <c r="AM19" s="92">
        <f t="shared" si="0"/>
        <v>2</v>
      </c>
      <c r="AN1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9" s="178" t="s">
        <v>1117</v>
      </c>
      <c r="AP19" s="109" t="str">
        <f t="shared" si="1"/>
        <v>SI</v>
      </c>
      <c r="AQ1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AT/EL</v>
      </c>
      <c r="AR19" s="92" t="e" vm="16">
        <f>_xlfn.XLOOKUP(año26[[#This Row],[VALORACION DEL RIESGO RESULTANTE CON CONTROLES (Riesgo residual) - INTERPRETACIÓN DEL RIESGO]], Nivel[Calsificación], Nivel[Imagen])</f>
        <v>#VALUE!</v>
      </c>
      <c r="AX19" s="32"/>
      <c r="AY19" s="32"/>
      <c r="AZ19" s="32"/>
      <c r="BA19" s="32"/>
      <c r="BB19" s="32"/>
      <c r="BC19" s="32"/>
      <c r="BD19" s="32"/>
      <c r="BE19" s="32"/>
      <c r="BF19" s="32"/>
      <c r="BI19" s="21"/>
      <c r="BJ19" s="33"/>
    </row>
    <row r="20" spans="1:62" ht="66" customHeight="1" x14ac:dyDescent="0.2">
      <c r="A20" s="10"/>
      <c r="B20" s="92">
        <v>10</v>
      </c>
      <c r="C20" s="92">
        <v>2026</v>
      </c>
      <c r="D20" s="92" t="s">
        <v>873</v>
      </c>
      <c r="E20" s="109" t="s">
        <v>874</v>
      </c>
      <c r="F20" s="110" t="s">
        <v>875</v>
      </c>
      <c r="G20" s="109" t="s">
        <v>1081</v>
      </c>
      <c r="H20" s="111" t="s">
        <v>915</v>
      </c>
      <c r="I20" s="92" t="s">
        <v>69</v>
      </c>
      <c r="J20" s="92" t="e" vm="21">
        <f>_xlfn.XLOOKUP(año26[[#This Row],[PELIGRO -Tipo]], Tabla12[Calsificación], Tabla12[Imagen])</f>
        <v>#VALUE!</v>
      </c>
      <c r="K20" s="92" t="s">
        <v>78</v>
      </c>
      <c r="L20" s="92" t="s">
        <v>129</v>
      </c>
      <c r="M20" s="112" t="s">
        <v>249</v>
      </c>
      <c r="N20" s="112" t="s">
        <v>250</v>
      </c>
      <c r="O20" s="202" t="s">
        <v>1041</v>
      </c>
      <c r="P20" s="112">
        <v>8</v>
      </c>
      <c r="Q20" s="112">
        <v>60</v>
      </c>
      <c r="R20" s="112">
        <v>2</v>
      </c>
      <c r="S20" s="112">
        <v>8</v>
      </c>
      <c r="T20" s="92" t="s">
        <v>878</v>
      </c>
      <c r="U20" s="92" t="s">
        <v>889</v>
      </c>
      <c r="V20" s="92" t="s">
        <v>916</v>
      </c>
      <c r="W20" s="113" t="s">
        <v>917</v>
      </c>
      <c r="X20" s="113" t="s">
        <v>52</v>
      </c>
      <c r="Y20" s="113" t="s">
        <v>6</v>
      </c>
      <c r="Z20" s="114" t="s">
        <v>201</v>
      </c>
      <c r="AA20" s="92">
        <f>INDEX($AT$3:$AW$6,MATCH($X20,$AS$3:$AS$6,FALSE),MATCH($Z20,AT$7:$AW$7,FALSE))</f>
        <v>6</v>
      </c>
      <c r="AB20" s="92" t="s">
        <v>254</v>
      </c>
      <c r="AC20" s="92" t="s">
        <v>882</v>
      </c>
      <c r="AD20" s="92" t="s">
        <v>883</v>
      </c>
      <c r="AE20" s="113" t="s">
        <v>892</v>
      </c>
      <c r="AF20" s="113" t="s">
        <v>918</v>
      </c>
      <c r="AG20" s="113" t="s">
        <v>919</v>
      </c>
      <c r="AH2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20" s="109" t="s">
        <v>887</v>
      </c>
      <c r="AJ20" s="113" t="s">
        <v>53</v>
      </c>
      <c r="AK20" s="113" t="s">
        <v>6</v>
      </c>
      <c r="AL20" s="114" t="s">
        <v>201</v>
      </c>
      <c r="AM20" s="92">
        <f t="shared" si="0"/>
        <v>4</v>
      </c>
      <c r="AN2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20" s="178" t="s">
        <v>1117</v>
      </c>
      <c r="AP20" s="109" t="str">
        <f t="shared" si="1"/>
        <v>SI</v>
      </c>
      <c r="AQ20"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20" s="92" t="e" vm="14">
        <f>_xlfn.XLOOKUP(año26[[#This Row],[VALORACION DEL RIESGO RESULTANTE CON CONTROLES (Riesgo residual) - INTERPRETACIÓN DEL RIESGO]], Nivel[Calsificación], Nivel[Imagen])</f>
        <v>#VALUE!</v>
      </c>
      <c r="AX20" s="32"/>
      <c r="AY20" s="32"/>
      <c r="AZ20" s="32"/>
      <c r="BA20" s="32"/>
      <c r="BB20" s="32"/>
      <c r="BC20" s="32"/>
      <c r="BD20" s="32"/>
      <c r="BE20" s="32"/>
      <c r="BF20" s="32"/>
      <c r="BI20" s="21"/>
      <c r="BJ20" s="33"/>
    </row>
    <row r="21" spans="1:62" ht="66" customHeight="1" x14ac:dyDescent="0.2">
      <c r="A21" s="10"/>
      <c r="B21" s="92">
        <v>11</v>
      </c>
      <c r="C21" s="92">
        <v>2026</v>
      </c>
      <c r="D21" s="92" t="s">
        <v>873</v>
      </c>
      <c r="E21" s="109" t="s">
        <v>874</v>
      </c>
      <c r="F21" s="110" t="s">
        <v>875</v>
      </c>
      <c r="G21" s="110" t="s">
        <v>876</v>
      </c>
      <c r="H21" s="92" t="s">
        <v>920</v>
      </c>
      <c r="I21" s="92" t="s">
        <v>70</v>
      </c>
      <c r="J21" s="92" t="e" vm="13">
        <f>_xlfn.XLOOKUP(año26[[#This Row],[PELIGRO -Tipo]], Tabla12[Calsificación], Tabla12[Imagen])</f>
        <v>#VALUE!</v>
      </c>
      <c r="K21" s="92" t="s">
        <v>117</v>
      </c>
      <c r="L21" s="92" t="s">
        <v>128</v>
      </c>
      <c r="M21" s="112" t="s">
        <v>249</v>
      </c>
      <c r="N21" s="112" t="s">
        <v>261</v>
      </c>
      <c r="O21" s="202" t="s">
        <v>1041</v>
      </c>
      <c r="P21" s="112">
        <v>8</v>
      </c>
      <c r="Q21" s="112">
        <v>60</v>
      </c>
      <c r="R21" s="112">
        <v>2</v>
      </c>
      <c r="S21" s="112">
        <v>8</v>
      </c>
      <c r="T21" s="92" t="s">
        <v>878</v>
      </c>
      <c r="U21" s="92" t="s">
        <v>889</v>
      </c>
      <c r="V21" s="92" t="s">
        <v>894</v>
      </c>
      <c r="W21" s="113" t="s">
        <v>921</v>
      </c>
      <c r="X21" s="113" t="s">
        <v>52</v>
      </c>
      <c r="Y21" s="113" t="s">
        <v>6</v>
      </c>
      <c r="Z21" s="114" t="s">
        <v>201</v>
      </c>
      <c r="AA21" s="92">
        <f>INDEX($AT$3:$AW$6,MATCH($X21,$AS$3:$AS$6,FALSE),MATCH($Z21,AT$7:$AW$7,FALSE))</f>
        <v>6</v>
      </c>
      <c r="AB21" s="92" t="s">
        <v>254</v>
      </c>
      <c r="AC21" s="92" t="s">
        <v>882</v>
      </c>
      <c r="AD21" s="92" t="s">
        <v>883</v>
      </c>
      <c r="AE21" s="113" t="s">
        <v>892</v>
      </c>
      <c r="AF21" s="113" t="s">
        <v>922</v>
      </c>
      <c r="AG21" s="113" t="s">
        <v>919</v>
      </c>
      <c r="AH2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HSQControles de EPP; N/A</v>
      </c>
      <c r="AI21" s="109" t="s">
        <v>887</v>
      </c>
      <c r="AJ21" s="113" t="s">
        <v>53</v>
      </c>
      <c r="AK21" s="113" t="s">
        <v>6</v>
      </c>
      <c r="AL21" s="114" t="s">
        <v>46</v>
      </c>
      <c r="AM21" s="92">
        <f t="shared" si="0"/>
        <v>2</v>
      </c>
      <c r="AN2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1" s="178" t="s">
        <v>1117</v>
      </c>
      <c r="AP21" s="109" t="str">
        <f t="shared" si="1"/>
        <v>SI</v>
      </c>
      <c r="AQ21"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21" s="92" t="e" vm="16">
        <f>_xlfn.XLOOKUP(año26[[#This Row],[VALORACION DEL RIESGO RESULTANTE CON CONTROLES (Riesgo residual) - INTERPRETACIÓN DEL RIESGO]], Nivel[Calsificación], Nivel[Imagen])</f>
        <v>#VALUE!</v>
      </c>
      <c r="AX21" s="32"/>
      <c r="AY21" s="32"/>
      <c r="AZ21" s="32"/>
      <c r="BA21" s="32"/>
      <c r="BB21" s="32"/>
      <c r="BC21" s="32"/>
      <c r="BD21" s="32"/>
      <c r="BE21" s="32"/>
      <c r="BF21" s="32"/>
      <c r="BI21" s="21"/>
      <c r="BJ21" s="33"/>
    </row>
    <row r="22" spans="1:62" ht="65.7" customHeight="1" x14ac:dyDescent="0.2">
      <c r="A22" s="10"/>
      <c r="B22" s="92">
        <v>12</v>
      </c>
      <c r="C22" s="92">
        <v>2026</v>
      </c>
      <c r="D22" s="92" t="s">
        <v>873</v>
      </c>
      <c r="E22" s="109" t="s">
        <v>874</v>
      </c>
      <c r="F22" s="110" t="s">
        <v>875</v>
      </c>
      <c r="G22" s="109" t="s">
        <v>1081</v>
      </c>
      <c r="H22" s="92" t="s">
        <v>923</v>
      </c>
      <c r="I22" s="92" t="s">
        <v>70</v>
      </c>
      <c r="J22" s="92" t="e" vm="13">
        <f>_xlfn.XLOOKUP(año26[[#This Row],[PELIGRO -Tipo]], Tabla12[Calsificación], Tabla12[Imagen])</f>
        <v>#VALUE!</v>
      </c>
      <c r="K22" s="92" t="s">
        <v>95</v>
      </c>
      <c r="L22" s="92" t="s">
        <v>128</v>
      </c>
      <c r="M22" s="112" t="s">
        <v>249</v>
      </c>
      <c r="N22" s="112" t="s">
        <v>250</v>
      </c>
      <c r="O22" s="202" t="s">
        <v>1041</v>
      </c>
      <c r="P22" s="112">
        <v>8</v>
      </c>
      <c r="Q22" s="112">
        <v>60</v>
      </c>
      <c r="R22" s="112">
        <v>2</v>
      </c>
      <c r="S22" s="112">
        <v>8</v>
      </c>
      <c r="T22" s="92" t="s">
        <v>878</v>
      </c>
      <c r="U22" s="92" t="s">
        <v>645</v>
      </c>
      <c r="V22" s="92" t="s">
        <v>646</v>
      </c>
      <c r="W22" s="113" t="s">
        <v>647</v>
      </c>
      <c r="X22" s="113" t="s">
        <v>53</v>
      </c>
      <c r="Y22" s="113" t="s">
        <v>6</v>
      </c>
      <c r="Z22" s="114" t="s">
        <v>201</v>
      </c>
      <c r="AA22" s="92">
        <f>INDEX($AT$3:$AW$6,MATCH($X22,$AS$3:$AS$6,FALSE),MATCH($Z22,AT$7:$AW$7,FALSE))</f>
        <v>4</v>
      </c>
      <c r="AB22" s="92" t="s">
        <v>254</v>
      </c>
      <c r="AC22" s="92" t="s">
        <v>882</v>
      </c>
      <c r="AD22" s="92" t="s">
        <v>883</v>
      </c>
      <c r="AE22" s="113" t="s">
        <v>892</v>
      </c>
      <c r="AF22" s="113" t="s">
        <v>648</v>
      </c>
      <c r="AG22" s="113" t="s">
        <v>886</v>
      </c>
      <c r="AH2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I22" s="109" t="s">
        <v>887</v>
      </c>
      <c r="AJ22" s="113" t="s">
        <v>53</v>
      </c>
      <c r="AK22" s="113" t="s">
        <v>6</v>
      </c>
      <c r="AL22" s="114" t="s">
        <v>46</v>
      </c>
      <c r="AM22" s="92">
        <f t="shared" si="0"/>
        <v>2</v>
      </c>
      <c r="AN2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2" s="178" t="s">
        <v>1117</v>
      </c>
      <c r="AP22" s="109" t="str">
        <f t="shared" si="1"/>
        <v>SI</v>
      </c>
      <c r="AQ2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22" s="92" t="e" vm="16">
        <f>_xlfn.XLOOKUP(año26[[#This Row],[VALORACION DEL RIESGO RESULTANTE CON CONTROLES (Riesgo residual) - INTERPRETACIÓN DEL RIESGO]], Nivel[Calsificación], Nivel[Imagen])</f>
        <v>#VALUE!</v>
      </c>
      <c r="BI22" s="48"/>
    </row>
    <row r="23" spans="1:62" ht="66" customHeight="1" x14ac:dyDescent="0.2">
      <c r="A23" s="10"/>
      <c r="B23" s="92">
        <v>13</v>
      </c>
      <c r="C23" s="92">
        <v>2026</v>
      </c>
      <c r="D23" s="92" t="s">
        <v>873</v>
      </c>
      <c r="E23" s="109" t="s">
        <v>874</v>
      </c>
      <c r="F23" s="110" t="s">
        <v>875</v>
      </c>
      <c r="G23" s="109" t="s">
        <v>1081</v>
      </c>
      <c r="H23" s="92" t="s">
        <v>924</v>
      </c>
      <c r="I23" s="92" t="s">
        <v>70</v>
      </c>
      <c r="J23" s="92" t="e" vm="13">
        <f>_xlfn.XLOOKUP(año26[[#This Row],[PELIGRO -Tipo]], Tabla12[Calsificación], Tabla12[Imagen])</f>
        <v>#VALUE!</v>
      </c>
      <c r="K23" s="92" t="s">
        <v>103</v>
      </c>
      <c r="L23" s="92" t="s">
        <v>128</v>
      </c>
      <c r="M23" s="112" t="s">
        <v>249</v>
      </c>
      <c r="N23" s="112" t="s">
        <v>250</v>
      </c>
      <c r="O23" s="202" t="s">
        <v>1041</v>
      </c>
      <c r="P23" s="112">
        <v>8</v>
      </c>
      <c r="Q23" s="112">
        <v>60</v>
      </c>
      <c r="R23" s="112">
        <v>2</v>
      </c>
      <c r="S23" s="112">
        <v>3</v>
      </c>
      <c r="T23" s="92" t="s">
        <v>878</v>
      </c>
      <c r="U23" s="92" t="s">
        <v>889</v>
      </c>
      <c r="V23" s="92" t="s">
        <v>925</v>
      </c>
      <c r="W23" s="113" t="s">
        <v>926</v>
      </c>
      <c r="X23" s="113" t="s">
        <v>52</v>
      </c>
      <c r="Y23" s="113" t="s">
        <v>6</v>
      </c>
      <c r="Z23" s="114" t="s">
        <v>201</v>
      </c>
      <c r="AA23" s="92">
        <f>INDEX($AT$3:$AW$6,MATCH($X23,$AS$3:$AS$6,FALSE),MATCH($Z23,AT$7:$AW$7,FALSE))</f>
        <v>6</v>
      </c>
      <c r="AB23" s="92" t="s">
        <v>254</v>
      </c>
      <c r="AC23" s="92" t="s">
        <v>882</v>
      </c>
      <c r="AD23" s="92" t="s">
        <v>883</v>
      </c>
      <c r="AE23" s="113" t="s">
        <v>892</v>
      </c>
      <c r="AF23" s="92" t="s">
        <v>927</v>
      </c>
      <c r="AG23" s="113" t="s">
        <v>886</v>
      </c>
      <c r="AH2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I23" s="109" t="s">
        <v>887</v>
      </c>
      <c r="AJ23" s="113" t="s">
        <v>53</v>
      </c>
      <c r="AK23" s="113" t="s">
        <v>6</v>
      </c>
      <c r="AL23" s="114" t="s">
        <v>46</v>
      </c>
      <c r="AM23" s="92">
        <f t="shared" si="0"/>
        <v>2</v>
      </c>
      <c r="AN2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3" s="178" t="s">
        <v>1117</v>
      </c>
      <c r="AP23" s="109" t="str">
        <f t="shared" si="1"/>
        <v>SI</v>
      </c>
      <c r="AQ2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23" s="92" t="e" vm="16">
        <f>_xlfn.XLOOKUP(año26[[#This Row],[VALORACION DEL RIESGO RESULTANTE CON CONTROLES (Riesgo residual) - INTERPRETACIÓN DEL RIESGO]], Nivel[Calsificación], Nivel[Imagen])</f>
        <v>#VALUE!</v>
      </c>
      <c r="AX23" s="32"/>
      <c r="AY23" s="32"/>
      <c r="AZ23" s="32"/>
      <c r="BA23" s="32"/>
      <c r="BB23" s="32"/>
      <c r="BC23" s="32"/>
      <c r="BD23" s="32"/>
      <c r="BE23" s="32"/>
      <c r="BF23" s="32"/>
      <c r="BI23" s="21"/>
      <c r="BJ23" s="33"/>
    </row>
    <row r="24" spans="1:62" ht="66" customHeight="1" x14ac:dyDescent="0.2">
      <c r="A24" s="10"/>
      <c r="B24" s="92">
        <v>14</v>
      </c>
      <c r="C24" s="92">
        <v>2026</v>
      </c>
      <c r="D24" s="92" t="s">
        <v>873</v>
      </c>
      <c r="E24" s="109" t="s">
        <v>874</v>
      </c>
      <c r="F24" s="110" t="s">
        <v>875</v>
      </c>
      <c r="G24" s="109" t="s">
        <v>1081</v>
      </c>
      <c r="H24" s="92" t="s">
        <v>928</v>
      </c>
      <c r="I24" s="92" t="s">
        <v>71</v>
      </c>
      <c r="J24" s="92" t="e" vm="15">
        <f>_xlfn.XLOOKUP(año26[[#This Row],[PELIGRO -Tipo]], Tabla12[Calsificación], Tabla12[Imagen])</f>
        <v>#VALUE!</v>
      </c>
      <c r="K24" s="92" t="s">
        <v>80</v>
      </c>
      <c r="L24" s="92" t="s">
        <v>128</v>
      </c>
      <c r="M24" s="112" t="s">
        <v>429</v>
      </c>
      <c r="N24" s="112" t="s">
        <v>261</v>
      </c>
      <c r="O24" s="202" t="s">
        <v>1042</v>
      </c>
      <c r="P24" s="112">
        <v>8</v>
      </c>
      <c r="Q24" s="112">
        <v>60</v>
      </c>
      <c r="R24" s="112">
        <v>2</v>
      </c>
      <c r="S24" s="112">
        <v>0.5</v>
      </c>
      <c r="T24" s="92" t="s">
        <v>878</v>
      </c>
      <c r="U24" s="92" t="s">
        <v>889</v>
      </c>
      <c r="V24" s="92" t="s">
        <v>925</v>
      </c>
      <c r="W24" s="113" t="s">
        <v>929</v>
      </c>
      <c r="X24" s="113" t="s">
        <v>52</v>
      </c>
      <c r="Y24" s="113" t="s">
        <v>6</v>
      </c>
      <c r="Z24" s="114" t="s">
        <v>46</v>
      </c>
      <c r="AA24" s="92">
        <f>INDEX($AT$3:$AW$6,MATCH($X24,$AS$3:$AS$6,FALSE),MATCH($Z24,AT$7:$AW$7,FALSE))</f>
        <v>3</v>
      </c>
      <c r="AB24" s="92" t="s">
        <v>254</v>
      </c>
      <c r="AC24" s="92" t="s">
        <v>882</v>
      </c>
      <c r="AD24" s="92" t="s">
        <v>883</v>
      </c>
      <c r="AE24" s="113" t="s">
        <v>930</v>
      </c>
      <c r="AF24" s="92" t="s">
        <v>931</v>
      </c>
      <c r="AG24" s="113" t="s">
        <v>886</v>
      </c>
      <c r="AH2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24" s="109" t="s">
        <v>887</v>
      </c>
      <c r="AJ24" s="113" t="s">
        <v>53</v>
      </c>
      <c r="AK24" s="113" t="s">
        <v>6</v>
      </c>
      <c r="AL24" s="114" t="s">
        <v>46</v>
      </c>
      <c r="AM24" s="92">
        <f t="shared" si="0"/>
        <v>2</v>
      </c>
      <c r="AN2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4" s="178" t="s">
        <v>1117</v>
      </c>
      <c r="AP24" s="109" t="str">
        <f t="shared" si="1"/>
        <v>SI</v>
      </c>
      <c r="AQ2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24" s="92" t="e" vm="16">
        <f>_xlfn.XLOOKUP(año26[[#This Row],[VALORACION DEL RIESGO RESULTANTE CON CONTROLES (Riesgo residual) - INTERPRETACIÓN DEL RIESGO]], Nivel[Calsificación], Nivel[Imagen])</f>
        <v>#VALUE!</v>
      </c>
      <c r="AX24" s="32"/>
      <c r="AY24" s="32"/>
      <c r="AZ24" s="32"/>
      <c r="BA24" s="32"/>
      <c r="BB24" s="32"/>
      <c r="BC24" s="32"/>
      <c r="BD24" s="32"/>
      <c r="BE24" s="32"/>
      <c r="BF24" s="32"/>
      <c r="BI24" s="21"/>
      <c r="BJ24" s="33"/>
    </row>
    <row r="25" spans="1:62" ht="99" customHeight="1" x14ac:dyDescent="0.2">
      <c r="A25" s="10"/>
      <c r="B25" s="92">
        <v>15</v>
      </c>
      <c r="C25" s="92">
        <v>2026</v>
      </c>
      <c r="D25" s="92" t="s">
        <v>873</v>
      </c>
      <c r="E25" s="109" t="s">
        <v>874</v>
      </c>
      <c r="F25" s="110" t="s">
        <v>875</v>
      </c>
      <c r="G25" s="109" t="s">
        <v>1081</v>
      </c>
      <c r="H25" s="92" t="s">
        <v>933</v>
      </c>
      <c r="I25" s="92" t="s">
        <v>71</v>
      </c>
      <c r="J25" s="92" t="e" vm="15">
        <f>_xlfn.XLOOKUP(año26[[#This Row],[PELIGRO -Tipo]], Tabla12[Calsificación], Tabla12[Imagen])</f>
        <v>#VALUE!</v>
      </c>
      <c r="K25" s="92" t="s">
        <v>96</v>
      </c>
      <c r="L25" s="92" t="s">
        <v>128</v>
      </c>
      <c r="M25" s="112" t="s">
        <v>429</v>
      </c>
      <c r="N25" s="112" t="s">
        <v>261</v>
      </c>
      <c r="O25" s="202" t="s">
        <v>1042</v>
      </c>
      <c r="P25" s="112">
        <v>8</v>
      </c>
      <c r="Q25" s="112">
        <v>60</v>
      </c>
      <c r="R25" s="112">
        <v>2</v>
      </c>
      <c r="S25" s="112">
        <v>4</v>
      </c>
      <c r="T25" s="92" t="s">
        <v>878</v>
      </c>
      <c r="U25" s="92" t="s">
        <v>889</v>
      </c>
      <c r="V25" s="92" t="s">
        <v>934</v>
      </c>
      <c r="W25" s="113" t="s">
        <v>935</v>
      </c>
      <c r="X25" s="113" t="s">
        <v>52</v>
      </c>
      <c r="Y25" s="113" t="s">
        <v>6</v>
      </c>
      <c r="Z25" s="114" t="s">
        <v>201</v>
      </c>
      <c r="AA25" s="92">
        <f>INDEX($AT$3:$AW$6,MATCH($X25,$AS$3:$AS$6,FALSE),MATCH($Z25,AT$7:$AW$7,FALSE))</f>
        <v>6</v>
      </c>
      <c r="AB25" s="92" t="s">
        <v>254</v>
      </c>
      <c r="AC25" s="92" t="s">
        <v>882</v>
      </c>
      <c r="AD25" s="92" t="s">
        <v>883</v>
      </c>
      <c r="AE25" s="113" t="s">
        <v>936</v>
      </c>
      <c r="AF25" s="92" t="s">
        <v>931</v>
      </c>
      <c r="AG25" s="113" t="s">
        <v>886</v>
      </c>
      <c r="AH2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Verificar el aseguramiento de las estructuras (Anclajes, vientos) para evitar que sean arrasadas por la brisa.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25" s="109" t="s">
        <v>887</v>
      </c>
      <c r="AJ25" s="113" t="s">
        <v>53</v>
      </c>
      <c r="AK25" s="113" t="s">
        <v>6</v>
      </c>
      <c r="AL25" s="114" t="s">
        <v>46</v>
      </c>
      <c r="AM25" s="92">
        <f t="shared" si="0"/>
        <v>2</v>
      </c>
      <c r="AN2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5" s="178" t="s">
        <v>1117</v>
      </c>
      <c r="AP25" s="109" t="str">
        <f t="shared" si="1"/>
        <v>SI</v>
      </c>
      <c r="AQ2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25" s="92" t="e" vm="16">
        <f>_xlfn.XLOOKUP(año26[[#This Row],[VALORACION DEL RIESGO RESULTANTE CON CONTROLES (Riesgo residual) - INTERPRETACIÓN DEL RIESGO]], Nivel[Calsificación], Nivel[Imagen])</f>
        <v>#VALUE!</v>
      </c>
      <c r="AX25" s="32"/>
      <c r="AY25" s="32"/>
      <c r="AZ25" s="32"/>
      <c r="BA25" s="32"/>
      <c r="BB25" s="32"/>
      <c r="BC25" s="32"/>
      <c r="BD25" s="32"/>
      <c r="BE25" s="32"/>
      <c r="BF25" s="32"/>
      <c r="BI25" s="21"/>
      <c r="BJ25" s="33"/>
    </row>
    <row r="26" spans="1:62" ht="88.2" customHeight="1" x14ac:dyDescent="0.2">
      <c r="A26" s="10"/>
      <c r="B26" s="92">
        <v>16</v>
      </c>
      <c r="C26" s="92">
        <v>2026</v>
      </c>
      <c r="D26" s="92" t="s">
        <v>873</v>
      </c>
      <c r="E26" s="109" t="s">
        <v>874</v>
      </c>
      <c r="F26" s="110" t="s">
        <v>875</v>
      </c>
      <c r="G26" s="109" t="s">
        <v>1081</v>
      </c>
      <c r="H26" s="92" t="s">
        <v>937</v>
      </c>
      <c r="I26" s="92" t="s">
        <v>71</v>
      </c>
      <c r="J26" s="92" t="e" vm="15">
        <f>_xlfn.XLOOKUP(año26[[#This Row],[PELIGRO -Tipo]], Tabla12[Calsificación], Tabla12[Imagen])</f>
        <v>#VALUE!</v>
      </c>
      <c r="K26" s="92" t="s">
        <v>118</v>
      </c>
      <c r="L26" s="92" t="s">
        <v>128</v>
      </c>
      <c r="M26" s="112" t="s">
        <v>429</v>
      </c>
      <c r="N26" s="112" t="s">
        <v>261</v>
      </c>
      <c r="O26" s="202" t="s">
        <v>1042</v>
      </c>
      <c r="P26" s="112">
        <v>8</v>
      </c>
      <c r="Q26" s="112">
        <v>60</v>
      </c>
      <c r="R26" s="112">
        <v>2</v>
      </c>
      <c r="S26" s="112">
        <v>4</v>
      </c>
      <c r="T26" s="92" t="s">
        <v>878</v>
      </c>
      <c r="U26" s="92" t="s">
        <v>938</v>
      </c>
      <c r="V26" s="92" t="s">
        <v>938</v>
      </c>
      <c r="W26" s="113" t="s">
        <v>939</v>
      </c>
      <c r="X26" s="113" t="s">
        <v>53</v>
      </c>
      <c r="Y26" s="113" t="s">
        <v>6</v>
      </c>
      <c r="Z26" s="114" t="s">
        <v>201</v>
      </c>
      <c r="AA26" s="92">
        <f>INDEX($AT$3:$AW$6,MATCH($X26,$AS$3:$AS$6,FALSE),MATCH($Z26,AT$7:$AW$7,FALSE))</f>
        <v>4</v>
      </c>
      <c r="AB26" s="92" t="s">
        <v>254</v>
      </c>
      <c r="AC26" s="92" t="s">
        <v>882</v>
      </c>
      <c r="AD26" s="92" t="s">
        <v>883</v>
      </c>
      <c r="AE26" s="113" t="s">
        <v>892</v>
      </c>
      <c r="AF26" s="92" t="s">
        <v>931</v>
      </c>
      <c r="AG26" s="113" t="s">
        <v>886</v>
      </c>
      <c r="AH2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26" s="109" t="s">
        <v>887</v>
      </c>
      <c r="AJ26" s="113" t="s">
        <v>54</v>
      </c>
      <c r="AK26" s="113" t="s">
        <v>6</v>
      </c>
      <c r="AL26" s="114" t="s">
        <v>201</v>
      </c>
      <c r="AM26" s="92">
        <f t="shared" si="0"/>
        <v>2</v>
      </c>
      <c r="AN2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6" s="178" t="s">
        <v>1117</v>
      </c>
      <c r="AP26" s="109" t="str">
        <f t="shared" si="1"/>
        <v>SI</v>
      </c>
      <c r="AQ2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26" s="92" t="e" vm="16">
        <f>_xlfn.XLOOKUP(año26[[#This Row],[VALORACION DEL RIESGO RESULTANTE CON CONTROLES (Riesgo residual) - INTERPRETACIÓN DEL RIESGO]], Nivel[Calsificación], Nivel[Imagen])</f>
        <v>#VALUE!</v>
      </c>
      <c r="AX26" s="32"/>
      <c r="AY26" s="32"/>
      <c r="AZ26" s="32"/>
      <c r="BA26" s="32"/>
      <c r="BB26" s="32"/>
      <c r="BC26" s="32"/>
      <c r="BD26" s="32"/>
      <c r="BE26" s="32"/>
      <c r="BF26" s="32"/>
      <c r="BI26" s="21"/>
      <c r="BJ26" s="33"/>
    </row>
    <row r="27" spans="1:62" ht="66" customHeight="1" x14ac:dyDescent="0.2">
      <c r="A27" s="10"/>
      <c r="B27" s="92">
        <v>17</v>
      </c>
      <c r="C27" s="92">
        <v>2026</v>
      </c>
      <c r="D27" s="92" t="s">
        <v>873</v>
      </c>
      <c r="E27" s="109" t="s">
        <v>874</v>
      </c>
      <c r="F27" s="110" t="s">
        <v>940</v>
      </c>
      <c r="G27" s="110" t="s">
        <v>876</v>
      </c>
      <c r="H27" s="92" t="s">
        <v>285</v>
      </c>
      <c r="I27" s="92" t="s">
        <v>65</v>
      </c>
      <c r="J27" s="92" t="e" vm="20">
        <f>_xlfn.XLOOKUP(año26[[#This Row],[PELIGRO -Tipo]], Tabla12[Calsificación], Tabla12[Imagen])</f>
        <v>#VALUE!</v>
      </c>
      <c r="K27" s="92" t="s">
        <v>74</v>
      </c>
      <c r="L27" s="92" t="s">
        <v>129</v>
      </c>
      <c r="M27" s="112" t="s">
        <v>249</v>
      </c>
      <c r="N27" s="112" t="s">
        <v>250</v>
      </c>
      <c r="O27" s="202" t="s">
        <v>1096</v>
      </c>
      <c r="P27" s="112">
        <v>8</v>
      </c>
      <c r="Q27" s="112">
        <v>60</v>
      </c>
      <c r="R27" s="112">
        <v>2</v>
      </c>
      <c r="S27" s="112">
        <v>8</v>
      </c>
      <c r="T27" s="92" t="s">
        <v>878</v>
      </c>
      <c r="U27" s="92" t="s">
        <v>889</v>
      </c>
      <c r="V27" s="92" t="s">
        <v>894</v>
      </c>
      <c r="W27" s="113" t="s">
        <v>286</v>
      </c>
      <c r="X27" s="113" t="s">
        <v>53</v>
      </c>
      <c r="Y27" s="113" t="s">
        <v>6</v>
      </c>
      <c r="Z27" s="114" t="s">
        <v>40</v>
      </c>
      <c r="AA27" s="92">
        <f>INDEX($AT$3:$AW$6,MATCH($X27,$AS$3:$AS$6,FALSE),MATCH($Z27,AT$7:$AW$7,FALSE))</f>
        <v>6</v>
      </c>
      <c r="AB27" s="111" t="s">
        <v>254</v>
      </c>
      <c r="AC27" s="92" t="s">
        <v>882</v>
      </c>
      <c r="AD27" s="92" t="s">
        <v>883</v>
      </c>
      <c r="AE27" s="113" t="s">
        <v>892</v>
      </c>
      <c r="AF27" s="113" t="s">
        <v>895</v>
      </c>
      <c r="AG27" s="113" t="s">
        <v>886</v>
      </c>
      <c r="AH2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I27" s="109" t="s">
        <v>887</v>
      </c>
      <c r="AJ27" s="113" t="s">
        <v>54</v>
      </c>
      <c r="AK27" s="113" t="s">
        <v>6</v>
      </c>
      <c r="AL27" s="114" t="s">
        <v>40</v>
      </c>
      <c r="AM27" s="92">
        <f t="shared" si="0"/>
        <v>3</v>
      </c>
      <c r="AN2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7" s="178" t="s">
        <v>1117</v>
      </c>
      <c r="AP27" s="109" t="str">
        <f t="shared" si="1"/>
        <v>SI</v>
      </c>
      <c r="AQ2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27" s="92" t="e" vm="16">
        <f>_xlfn.XLOOKUP(año26[[#This Row],[VALORACION DEL RIESGO RESULTANTE CON CONTROLES (Riesgo residual) - INTERPRETACIÓN DEL RIESGO]], Nivel[Calsificación], Nivel[Imagen])</f>
        <v>#VALUE!</v>
      </c>
      <c r="AX27" s="32"/>
      <c r="AY27" s="32"/>
      <c r="AZ27" s="32"/>
      <c r="BA27" s="32"/>
      <c r="BB27" s="32"/>
      <c r="BC27" s="32"/>
      <c r="BD27" s="32"/>
      <c r="BE27" s="32"/>
      <c r="BF27" s="32"/>
      <c r="BI27" s="21"/>
      <c r="BJ27" s="33"/>
    </row>
    <row r="28" spans="1:62" ht="66" customHeight="1" x14ac:dyDescent="0.2">
      <c r="A28" s="10"/>
      <c r="B28" s="92">
        <v>18</v>
      </c>
      <c r="C28" s="92">
        <v>2026</v>
      </c>
      <c r="D28" s="92" t="s">
        <v>873</v>
      </c>
      <c r="E28" s="109" t="s">
        <v>874</v>
      </c>
      <c r="F28" s="110" t="s">
        <v>940</v>
      </c>
      <c r="G28" s="110" t="s">
        <v>876</v>
      </c>
      <c r="H28" s="92" t="s">
        <v>941</v>
      </c>
      <c r="I28" s="92" t="s">
        <v>70</v>
      </c>
      <c r="J28" s="92" t="e" vm="13">
        <f>_xlfn.XLOOKUP(año26[[#This Row],[PELIGRO -Tipo]], Tabla12[Calsificación], Tabla12[Imagen])</f>
        <v>#VALUE!</v>
      </c>
      <c r="K28" s="92" t="s">
        <v>942</v>
      </c>
      <c r="L28" s="92" t="s">
        <v>129</v>
      </c>
      <c r="M28" s="112" t="s">
        <v>249</v>
      </c>
      <c r="N28" s="112" t="s">
        <v>261</v>
      </c>
      <c r="O28" s="202" t="s">
        <v>1041</v>
      </c>
      <c r="P28" s="112">
        <v>8</v>
      </c>
      <c r="Q28" s="112">
        <v>60</v>
      </c>
      <c r="R28" s="112">
        <v>2</v>
      </c>
      <c r="S28" s="112">
        <v>1</v>
      </c>
      <c r="T28" s="92" t="s">
        <v>878</v>
      </c>
      <c r="U28" s="92" t="s">
        <v>943</v>
      </c>
      <c r="V28" s="92" t="s">
        <v>894</v>
      </c>
      <c r="W28" s="113" t="s">
        <v>944</v>
      </c>
      <c r="X28" s="113" t="s">
        <v>52</v>
      </c>
      <c r="Y28" s="113" t="s">
        <v>6</v>
      </c>
      <c r="Z28" s="114" t="s">
        <v>201</v>
      </c>
      <c r="AA28" s="92">
        <f>INDEX($AT$3:$AW$6,MATCH($X28,$AS$3:$AS$6,FALSE),MATCH($Z28,AT$7:$AW$7,FALSE))</f>
        <v>6</v>
      </c>
      <c r="AB28" s="92" t="s">
        <v>254</v>
      </c>
      <c r="AC28" s="92" t="s">
        <v>882</v>
      </c>
      <c r="AD28" s="92" t="s">
        <v>883</v>
      </c>
      <c r="AE28" s="113" t="s">
        <v>892</v>
      </c>
      <c r="AF28" s="92" t="s">
        <v>945</v>
      </c>
      <c r="AG28" s="113" t="s">
        <v>886</v>
      </c>
      <c r="AH2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Video de seguridad - Inducción realizada por empresas de transporte aéreo
Seguir las recomendaciones de las empresas aéreas
Seguimiento Cumplimiento de Requisitos HSEQ Contratistas
COL-HSEQ-ES-002 Estándar operación segura de aeronavesControles de EPP; Ver matriz de EPP de Parex y/o Contratista</v>
      </c>
      <c r="AI28" s="109" t="s">
        <v>887</v>
      </c>
      <c r="AJ28" s="113" t="s">
        <v>52</v>
      </c>
      <c r="AK28" s="113" t="s">
        <v>6</v>
      </c>
      <c r="AL28" s="114" t="s">
        <v>46</v>
      </c>
      <c r="AM28" s="92">
        <f t="shared" si="0"/>
        <v>3</v>
      </c>
      <c r="AN2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8" s="178" t="s">
        <v>1117</v>
      </c>
      <c r="AP28" s="109" t="str">
        <f t="shared" si="1"/>
        <v>SI</v>
      </c>
      <c r="AQ2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28" s="92" t="e" vm="16">
        <f>_xlfn.XLOOKUP(año26[[#This Row],[VALORACION DEL RIESGO RESULTANTE CON CONTROLES (Riesgo residual) - INTERPRETACIÓN DEL RIESGO]], Nivel[Calsificación], Nivel[Imagen])</f>
        <v>#VALUE!</v>
      </c>
      <c r="AX28" s="32"/>
      <c r="AY28" s="32"/>
      <c r="AZ28" s="32"/>
      <c r="BA28" s="32"/>
      <c r="BB28" s="32"/>
      <c r="BC28" s="32"/>
      <c r="BD28" s="32"/>
      <c r="BE28" s="32"/>
      <c r="BF28" s="32"/>
      <c r="BI28" s="21"/>
      <c r="BJ28" s="33"/>
    </row>
    <row r="29" spans="1:62" ht="65.7" customHeight="1" x14ac:dyDescent="0.2">
      <c r="A29" s="10"/>
      <c r="B29" s="92">
        <v>19</v>
      </c>
      <c r="C29" s="92">
        <v>2026</v>
      </c>
      <c r="D29" s="92" t="s">
        <v>873</v>
      </c>
      <c r="E29" s="109" t="s">
        <v>874</v>
      </c>
      <c r="F29" s="110" t="s">
        <v>940</v>
      </c>
      <c r="G29" s="110" t="s">
        <v>876</v>
      </c>
      <c r="H29" s="92" t="s">
        <v>946</v>
      </c>
      <c r="I29" s="92" t="s">
        <v>66</v>
      </c>
      <c r="J29" s="92" t="e" vm="19">
        <f>_xlfn.XLOOKUP(año26[[#This Row],[PELIGRO -Tipo]], Tabla12[Calsificación], Tabla12[Imagen])</f>
        <v>#VALUE!</v>
      </c>
      <c r="K29" s="92" t="s">
        <v>75</v>
      </c>
      <c r="L29" s="92" t="s">
        <v>129</v>
      </c>
      <c r="M29" s="112" t="s">
        <v>249</v>
      </c>
      <c r="N29" s="112" t="s">
        <v>250</v>
      </c>
      <c r="O29" s="202" t="s">
        <v>1041</v>
      </c>
      <c r="P29" s="112">
        <v>8</v>
      </c>
      <c r="Q29" s="112">
        <v>60</v>
      </c>
      <c r="R29" s="112">
        <v>2</v>
      </c>
      <c r="S29" s="112">
        <v>4</v>
      </c>
      <c r="T29" s="92" t="s">
        <v>878</v>
      </c>
      <c r="U29" s="92" t="s">
        <v>897</v>
      </c>
      <c r="V29" s="92" t="s">
        <v>894</v>
      </c>
      <c r="W29" s="113" t="s">
        <v>898</v>
      </c>
      <c r="X29" s="113" t="s">
        <v>53</v>
      </c>
      <c r="Y29" s="113" t="s">
        <v>6</v>
      </c>
      <c r="Z29" s="114" t="s">
        <v>201</v>
      </c>
      <c r="AA29" s="92">
        <f>INDEX($AT$3:$AW$6,MATCH($X29,$AS$3:$AS$6,FALSE),MATCH($Z29,AT$7:$AW$7,FALSE))</f>
        <v>4</v>
      </c>
      <c r="AB29" s="92" t="s">
        <v>254</v>
      </c>
      <c r="AC29" s="92" t="s">
        <v>882</v>
      </c>
      <c r="AD29" s="92" t="s">
        <v>883</v>
      </c>
      <c r="AE29" s="113" t="s">
        <v>899</v>
      </c>
      <c r="AF29" s="92" t="s">
        <v>900</v>
      </c>
      <c r="AG29" s="113" t="s">
        <v>886</v>
      </c>
      <c r="AH2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I29" s="109" t="s">
        <v>887</v>
      </c>
      <c r="AJ29" s="113" t="s">
        <v>53</v>
      </c>
      <c r="AK29" s="113" t="s">
        <v>6</v>
      </c>
      <c r="AL29" s="114" t="s">
        <v>46</v>
      </c>
      <c r="AM29" s="92">
        <f t="shared" si="0"/>
        <v>2</v>
      </c>
      <c r="AN2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29" s="178" t="s">
        <v>1117</v>
      </c>
      <c r="AP29" s="109" t="str">
        <f t="shared" si="1"/>
        <v>SI</v>
      </c>
      <c r="AQ2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29" s="92" t="e" vm="16">
        <f>_xlfn.XLOOKUP(año26[[#This Row],[VALORACION DEL RIESGO RESULTANTE CON CONTROLES (Riesgo residual) - INTERPRETACIÓN DEL RIESGO]], Nivel[Calsificación], Nivel[Imagen])</f>
        <v>#VALUE!</v>
      </c>
      <c r="BI29" s="48"/>
    </row>
    <row r="30" spans="1:62" ht="66" customHeight="1" x14ac:dyDescent="0.2">
      <c r="A30" s="10"/>
      <c r="B30" s="92">
        <v>20</v>
      </c>
      <c r="C30" s="92">
        <v>2026</v>
      </c>
      <c r="D30" s="92" t="s">
        <v>873</v>
      </c>
      <c r="E30" s="109" t="s">
        <v>874</v>
      </c>
      <c r="F30" s="110" t="s">
        <v>940</v>
      </c>
      <c r="G30" s="110" t="s">
        <v>876</v>
      </c>
      <c r="H30" s="92" t="s">
        <v>947</v>
      </c>
      <c r="I30" s="92" t="s">
        <v>66</v>
      </c>
      <c r="J30" s="92" t="e" vm="19">
        <f>_xlfn.XLOOKUP(año26[[#This Row],[PELIGRO -Tipo]], Tabla12[Calsificación], Tabla12[Imagen])</f>
        <v>#VALUE!</v>
      </c>
      <c r="K30" s="92" t="s">
        <v>107</v>
      </c>
      <c r="L30" s="92" t="s">
        <v>129</v>
      </c>
      <c r="M30" s="112" t="s">
        <v>249</v>
      </c>
      <c r="N30" s="112" t="s">
        <v>250</v>
      </c>
      <c r="O30" s="202" t="s">
        <v>1041</v>
      </c>
      <c r="P30" s="112">
        <v>8</v>
      </c>
      <c r="Q30" s="112">
        <v>60</v>
      </c>
      <c r="R30" s="112">
        <v>2</v>
      </c>
      <c r="S30" s="112">
        <v>1</v>
      </c>
      <c r="T30" s="92" t="s">
        <v>878</v>
      </c>
      <c r="U30" s="92" t="s">
        <v>889</v>
      </c>
      <c r="V30" s="92" t="s">
        <v>894</v>
      </c>
      <c r="W30" s="113" t="s">
        <v>948</v>
      </c>
      <c r="X30" s="113" t="s">
        <v>53</v>
      </c>
      <c r="Y30" s="113" t="s">
        <v>6</v>
      </c>
      <c r="Z30" s="114" t="s">
        <v>201</v>
      </c>
      <c r="AA30" s="92">
        <f>INDEX($AT$3:$AW$6,MATCH($X30,$AS$3:$AS$6,FALSE),MATCH($Z30,AT$7:$AW$7,FALSE))</f>
        <v>4</v>
      </c>
      <c r="AB30" s="92" t="s">
        <v>254</v>
      </c>
      <c r="AC30" s="92" t="s">
        <v>882</v>
      </c>
      <c r="AD30" s="92" t="s">
        <v>883</v>
      </c>
      <c r="AE30" s="113" t="s">
        <v>892</v>
      </c>
      <c r="AF30" s="92" t="s">
        <v>949</v>
      </c>
      <c r="AG30" s="113" t="s">
        <v>886</v>
      </c>
      <c r="AH3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Selección de proveedores y contratistasControles de EPP; Ver matriz de EPP de Parex y/o Contratista</v>
      </c>
      <c r="AI30" s="109" t="s">
        <v>887</v>
      </c>
      <c r="AJ30" s="113" t="s">
        <v>53</v>
      </c>
      <c r="AK30" s="113" t="s">
        <v>6</v>
      </c>
      <c r="AL30" s="114" t="s">
        <v>46</v>
      </c>
      <c r="AM30" s="92">
        <f t="shared" si="0"/>
        <v>2</v>
      </c>
      <c r="AN3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0" s="178" t="s">
        <v>1117</v>
      </c>
      <c r="AP30" s="109" t="str">
        <f t="shared" si="1"/>
        <v>SI</v>
      </c>
      <c r="AQ3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30" s="92" t="e" vm="16">
        <f>_xlfn.XLOOKUP(año26[[#This Row],[VALORACION DEL RIESGO RESULTANTE CON CONTROLES (Riesgo residual) - INTERPRETACIÓN DEL RIESGO]], Nivel[Calsificación], Nivel[Imagen])</f>
        <v>#VALUE!</v>
      </c>
      <c r="AX30" s="32"/>
      <c r="AY30" s="32"/>
      <c r="AZ30" s="32"/>
      <c r="BA30" s="32"/>
      <c r="BB30" s="32"/>
      <c r="BC30" s="32"/>
      <c r="BD30" s="32"/>
      <c r="BE30" s="32"/>
      <c r="BF30" s="32"/>
      <c r="BI30" s="21"/>
      <c r="BJ30" s="33"/>
    </row>
    <row r="31" spans="1:62" ht="66" customHeight="1" x14ac:dyDescent="0.2">
      <c r="A31" s="10"/>
      <c r="B31" s="92">
        <v>21</v>
      </c>
      <c r="C31" s="92">
        <v>2026</v>
      </c>
      <c r="D31" s="92" t="s">
        <v>873</v>
      </c>
      <c r="E31" s="109" t="s">
        <v>874</v>
      </c>
      <c r="F31" s="92" t="s">
        <v>940</v>
      </c>
      <c r="G31" s="110" t="s">
        <v>876</v>
      </c>
      <c r="H31" s="92" t="s">
        <v>950</v>
      </c>
      <c r="I31" s="92" t="s">
        <v>70</v>
      </c>
      <c r="J31" s="92" t="e" vm="13">
        <f>_xlfn.XLOOKUP(año26[[#This Row],[PELIGRO -Tipo]], Tabla12[Calsificación], Tabla12[Imagen])</f>
        <v>#VALUE!</v>
      </c>
      <c r="K31" s="92" t="s">
        <v>103</v>
      </c>
      <c r="L31" s="92" t="s">
        <v>128</v>
      </c>
      <c r="M31" s="112" t="s">
        <v>249</v>
      </c>
      <c r="N31" s="112" t="s">
        <v>250</v>
      </c>
      <c r="O31" s="202" t="s">
        <v>1041</v>
      </c>
      <c r="P31" s="112">
        <v>8</v>
      </c>
      <c r="Q31" s="112">
        <v>60</v>
      </c>
      <c r="R31" s="112">
        <v>2</v>
      </c>
      <c r="S31" s="112">
        <v>3</v>
      </c>
      <c r="T31" s="92" t="s">
        <v>878</v>
      </c>
      <c r="U31" s="92" t="s">
        <v>889</v>
      </c>
      <c r="V31" s="92" t="s">
        <v>925</v>
      </c>
      <c r="W31" s="113" t="s">
        <v>926</v>
      </c>
      <c r="X31" s="113" t="s">
        <v>52</v>
      </c>
      <c r="Y31" s="113" t="s">
        <v>6</v>
      </c>
      <c r="Z31" s="114" t="s">
        <v>201</v>
      </c>
      <c r="AA31" s="92">
        <f>INDEX($AT$3:$AW$6,MATCH($X31,$AS$3:$AS$6,FALSE),MATCH($Z31,AT$7:$AW$7,FALSE))</f>
        <v>6</v>
      </c>
      <c r="AB31" s="92" t="s">
        <v>254</v>
      </c>
      <c r="AC31" s="92" t="s">
        <v>882</v>
      </c>
      <c r="AD31" s="92" t="s">
        <v>883</v>
      </c>
      <c r="AE31" s="113" t="s">
        <v>892</v>
      </c>
      <c r="AF31" s="92" t="s">
        <v>927</v>
      </c>
      <c r="AG31" s="113" t="s">
        <v>886</v>
      </c>
      <c r="AH3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I31" s="109" t="s">
        <v>887</v>
      </c>
      <c r="AJ31" s="113" t="s">
        <v>53</v>
      </c>
      <c r="AK31" s="113" t="s">
        <v>6</v>
      </c>
      <c r="AL31" s="114" t="s">
        <v>46</v>
      </c>
      <c r="AM31" s="92">
        <f t="shared" si="0"/>
        <v>2</v>
      </c>
      <c r="AN3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1" s="178" t="s">
        <v>1117</v>
      </c>
      <c r="AP31" s="109" t="str">
        <f t="shared" si="1"/>
        <v>SI</v>
      </c>
      <c r="AQ31"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31" s="92" t="e" vm="16">
        <f>_xlfn.XLOOKUP(año26[[#This Row],[VALORACION DEL RIESGO RESULTANTE CON CONTROLES (Riesgo residual) - INTERPRETACIÓN DEL RIESGO]], Nivel[Calsificación], Nivel[Imagen])</f>
        <v>#VALUE!</v>
      </c>
      <c r="AX31" s="32"/>
      <c r="AY31" s="32"/>
      <c r="AZ31" s="32"/>
      <c r="BA31" s="32"/>
      <c r="BB31" s="32"/>
      <c r="BC31" s="32"/>
      <c r="BD31" s="32"/>
      <c r="BE31" s="32"/>
      <c r="BF31" s="32"/>
      <c r="BI31" s="21"/>
      <c r="BJ31" s="33"/>
    </row>
    <row r="32" spans="1:62" ht="99" customHeight="1" x14ac:dyDescent="0.2">
      <c r="A32" s="10"/>
      <c r="B32" s="92">
        <v>22</v>
      </c>
      <c r="C32" s="92">
        <v>2026</v>
      </c>
      <c r="D32" s="92" t="s">
        <v>873</v>
      </c>
      <c r="E32" s="109" t="s">
        <v>874</v>
      </c>
      <c r="F32" s="92" t="s">
        <v>940</v>
      </c>
      <c r="G32" s="109" t="s">
        <v>876</v>
      </c>
      <c r="H32" s="92" t="s">
        <v>951</v>
      </c>
      <c r="I32" s="92" t="s">
        <v>69</v>
      </c>
      <c r="J32" s="92" t="e" vm="21">
        <f>_xlfn.XLOOKUP(año26[[#This Row],[PELIGRO -Tipo]], Tabla12[Calsificación], Tabla12[Imagen])</f>
        <v>#VALUE!</v>
      </c>
      <c r="K32" s="92" t="s">
        <v>78</v>
      </c>
      <c r="L32" s="92" t="s">
        <v>129</v>
      </c>
      <c r="M32" s="112" t="s">
        <v>249</v>
      </c>
      <c r="N32" s="112" t="s">
        <v>250</v>
      </c>
      <c r="O32" s="202" t="s">
        <v>1041</v>
      </c>
      <c r="P32" s="112">
        <v>8</v>
      </c>
      <c r="Q32" s="112">
        <v>60</v>
      </c>
      <c r="R32" s="112">
        <v>2</v>
      </c>
      <c r="S32" s="112">
        <v>8</v>
      </c>
      <c r="T32" s="92" t="s">
        <v>878</v>
      </c>
      <c r="U32" s="92" t="s">
        <v>889</v>
      </c>
      <c r="V32" s="92" t="s">
        <v>894</v>
      </c>
      <c r="W32" s="113" t="s">
        <v>917</v>
      </c>
      <c r="X32" s="113" t="s">
        <v>52</v>
      </c>
      <c r="Y32" s="113" t="s">
        <v>6</v>
      </c>
      <c r="Z32" s="114" t="s">
        <v>201</v>
      </c>
      <c r="AA32" s="92">
        <f>INDEX($AT$3:$AW$6,MATCH($X32,$AS$3:$AS$6,FALSE),MATCH($Z32,AT$7:$AW$7,FALSE))</f>
        <v>6</v>
      </c>
      <c r="AB32" s="92" t="s">
        <v>254</v>
      </c>
      <c r="AC32" s="92" t="s">
        <v>882</v>
      </c>
      <c r="AD32" s="92" t="s">
        <v>883</v>
      </c>
      <c r="AE32" s="113" t="s">
        <v>892</v>
      </c>
      <c r="AF32" s="113" t="s">
        <v>918</v>
      </c>
      <c r="AG32" s="113" t="s">
        <v>919</v>
      </c>
      <c r="AH3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32" s="109" t="s">
        <v>887</v>
      </c>
      <c r="AJ32" s="113" t="s">
        <v>53</v>
      </c>
      <c r="AK32" s="113" t="s">
        <v>6</v>
      </c>
      <c r="AL32" s="114" t="s">
        <v>201</v>
      </c>
      <c r="AM32" s="92">
        <f t="shared" si="0"/>
        <v>4</v>
      </c>
      <c r="AN3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32" s="178" t="s">
        <v>1117</v>
      </c>
      <c r="AP32" s="109" t="str">
        <f t="shared" si="1"/>
        <v>SI</v>
      </c>
      <c r="AQ32"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32" s="92" t="e" vm="14">
        <f>_xlfn.XLOOKUP(año26[[#This Row],[VALORACION DEL RIESGO RESULTANTE CON CONTROLES (Riesgo residual) - INTERPRETACIÓN DEL RIESGO]], Nivel[Calsificación], Nivel[Imagen])</f>
        <v>#VALUE!</v>
      </c>
      <c r="AX32" s="32"/>
      <c r="AY32" s="32"/>
      <c r="AZ32" s="32"/>
      <c r="BA32" s="32"/>
      <c r="BB32" s="32"/>
      <c r="BC32" s="32"/>
      <c r="BD32" s="32"/>
      <c r="BE32" s="32"/>
      <c r="BF32" s="32"/>
      <c r="BI32" s="21"/>
      <c r="BJ32" s="33"/>
    </row>
    <row r="33" spans="1:62" ht="88.2" customHeight="1" x14ac:dyDescent="0.2">
      <c r="A33" s="10"/>
      <c r="B33" s="92">
        <v>23</v>
      </c>
      <c r="C33" s="92">
        <v>2026</v>
      </c>
      <c r="D33" s="92" t="s">
        <v>873</v>
      </c>
      <c r="E33" s="109" t="s">
        <v>874</v>
      </c>
      <c r="F33" s="92" t="s">
        <v>952</v>
      </c>
      <c r="G33" s="109" t="s">
        <v>876</v>
      </c>
      <c r="H33" s="92" t="s">
        <v>1082</v>
      </c>
      <c r="I33" s="92" t="s">
        <v>71</v>
      </c>
      <c r="J33" s="92" t="e" vm="15">
        <f>_xlfn.XLOOKUP(año26[[#This Row],[PELIGRO -Tipo]], Tabla12[Calsificación], Tabla12[Imagen])</f>
        <v>#VALUE!</v>
      </c>
      <c r="K33" s="92" t="s">
        <v>118</v>
      </c>
      <c r="L33" s="92" t="s">
        <v>128</v>
      </c>
      <c r="M33" s="112" t="s">
        <v>429</v>
      </c>
      <c r="N33" s="112" t="s">
        <v>261</v>
      </c>
      <c r="O33" s="202" t="s">
        <v>1042</v>
      </c>
      <c r="P33" s="112">
        <v>8</v>
      </c>
      <c r="Q33" s="112">
        <v>60</v>
      </c>
      <c r="R33" s="112">
        <v>2</v>
      </c>
      <c r="S33" s="112">
        <v>4</v>
      </c>
      <c r="T33" s="92" t="s">
        <v>878</v>
      </c>
      <c r="U33" s="92" t="s">
        <v>938</v>
      </c>
      <c r="V33" s="92" t="s">
        <v>938</v>
      </c>
      <c r="W33" s="113" t="s">
        <v>939</v>
      </c>
      <c r="X33" s="113" t="s">
        <v>53</v>
      </c>
      <c r="Y33" s="113" t="s">
        <v>6</v>
      </c>
      <c r="Z33" s="114" t="s">
        <v>201</v>
      </c>
      <c r="AA33" s="92">
        <f>INDEX($AT$3:$AW$6,MATCH($X33,$AS$3:$AS$6,FALSE),MATCH($Z33,AT$7:$AW$7,FALSE))</f>
        <v>4</v>
      </c>
      <c r="AB33" s="92" t="s">
        <v>254</v>
      </c>
      <c r="AC33" s="92" t="s">
        <v>882</v>
      </c>
      <c r="AD33" s="92" t="s">
        <v>883</v>
      </c>
      <c r="AE33" s="113" t="s">
        <v>892</v>
      </c>
      <c r="AF33" s="92" t="s">
        <v>931</v>
      </c>
      <c r="AG33" s="113" t="s">
        <v>886</v>
      </c>
      <c r="AH3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33" s="109" t="s">
        <v>887</v>
      </c>
      <c r="AJ33" s="113" t="s">
        <v>54</v>
      </c>
      <c r="AK33" s="113" t="s">
        <v>6</v>
      </c>
      <c r="AL33" s="114" t="s">
        <v>201</v>
      </c>
      <c r="AM33" s="92">
        <f t="shared" si="0"/>
        <v>2</v>
      </c>
      <c r="AN3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3" s="178" t="s">
        <v>1117</v>
      </c>
      <c r="AP33" s="109" t="str">
        <f t="shared" si="1"/>
        <v>SI</v>
      </c>
      <c r="AQ3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33" s="92" t="e" vm="16">
        <f>_xlfn.XLOOKUP(año26[[#This Row],[VALORACION DEL RIESGO RESULTANTE CON CONTROLES (Riesgo residual) - INTERPRETACIÓN DEL RIESGO]], Nivel[Calsificación], Nivel[Imagen])</f>
        <v>#VALUE!</v>
      </c>
      <c r="AX33" s="32"/>
      <c r="AY33" s="32"/>
      <c r="AZ33" s="32"/>
      <c r="BA33" s="32"/>
      <c r="BB33" s="32"/>
      <c r="BC33" s="32"/>
      <c r="BD33" s="32"/>
      <c r="BE33" s="32"/>
      <c r="BF33" s="32"/>
      <c r="BI33" s="21"/>
      <c r="BJ33" s="33"/>
    </row>
    <row r="34" spans="1:62" ht="66" customHeight="1" x14ac:dyDescent="0.2">
      <c r="A34" s="10"/>
      <c r="B34" s="92">
        <v>24</v>
      </c>
      <c r="C34" s="92">
        <v>2026</v>
      </c>
      <c r="D34" s="92" t="s">
        <v>873</v>
      </c>
      <c r="E34" s="109" t="s">
        <v>874</v>
      </c>
      <c r="F34" s="92" t="s">
        <v>952</v>
      </c>
      <c r="G34" s="109" t="s">
        <v>876</v>
      </c>
      <c r="H34" s="92" t="s">
        <v>953</v>
      </c>
      <c r="I34" s="92" t="s">
        <v>70</v>
      </c>
      <c r="J34" s="92" t="e" vm="13">
        <f>_xlfn.XLOOKUP(año26[[#This Row],[PELIGRO -Tipo]], Tabla12[Calsificación], Tabla12[Imagen])</f>
        <v>#VALUE!</v>
      </c>
      <c r="K34" s="92" t="s">
        <v>954</v>
      </c>
      <c r="L34" s="92" t="s">
        <v>128</v>
      </c>
      <c r="M34" s="112" t="s">
        <v>249</v>
      </c>
      <c r="N34" s="112" t="s">
        <v>250</v>
      </c>
      <c r="O34" s="202" t="s">
        <v>1041</v>
      </c>
      <c r="P34" s="112">
        <v>8</v>
      </c>
      <c r="Q34" s="112">
        <v>60</v>
      </c>
      <c r="R34" s="112">
        <v>2</v>
      </c>
      <c r="S34" s="112">
        <v>4</v>
      </c>
      <c r="T34" s="92" t="s">
        <v>878</v>
      </c>
      <c r="U34" s="92" t="s">
        <v>889</v>
      </c>
      <c r="V34" s="92" t="s">
        <v>894</v>
      </c>
      <c r="W34" s="113" t="s">
        <v>955</v>
      </c>
      <c r="X34" s="113" t="s">
        <v>52</v>
      </c>
      <c r="Y34" s="113" t="s">
        <v>6</v>
      </c>
      <c r="Z34" s="114" t="s">
        <v>201</v>
      </c>
      <c r="AA34" s="92">
        <f>INDEX($AT$3:$AW$6,MATCH($X34,$AS$3:$AS$6,FALSE),MATCH($Z34,AT$7:$AW$7,FALSE))</f>
        <v>6</v>
      </c>
      <c r="AB34" s="92" t="s">
        <v>254</v>
      </c>
      <c r="AC34" s="92" t="s">
        <v>882</v>
      </c>
      <c r="AD34" s="92" t="s">
        <v>883</v>
      </c>
      <c r="AE34" s="113" t="s">
        <v>892</v>
      </c>
      <c r="AF34" s="92" t="s">
        <v>956</v>
      </c>
      <c r="AG34" s="113" t="s">
        <v>886</v>
      </c>
      <c r="AH3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Empleo de enfermero o PI calificado.
* Dotación de equipo paramédico para estabilización de pacientes. 
*  PI calificado en orientación de aeronaves con equipo de localización desde el aire, curso de manejo defensivo y vehículos 4x4.
* Instructivo cruce cuerpos de agua COL-SF-SC-I-016
* cursos preparación para realización de los scouting
*COL-HSE-ES-008 Estándar transporte fluvialControles de EPP; Ver matriz de EPP de Parex y/o Contratista</v>
      </c>
      <c r="AI34" s="109" t="s">
        <v>887</v>
      </c>
      <c r="AJ34" s="113" t="s">
        <v>53</v>
      </c>
      <c r="AK34" s="113" t="s">
        <v>6</v>
      </c>
      <c r="AL34" s="114" t="s">
        <v>46</v>
      </c>
      <c r="AM34" s="92">
        <f t="shared" si="0"/>
        <v>2</v>
      </c>
      <c r="AN3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4" s="178" t="s">
        <v>1117</v>
      </c>
      <c r="AP34" s="109" t="str">
        <f t="shared" si="1"/>
        <v>SI</v>
      </c>
      <c r="AQ3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34" s="92" t="e" vm="16">
        <f>_xlfn.XLOOKUP(año26[[#This Row],[VALORACION DEL RIESGO RESULTANTE CON CONTROLES (Riesgo residual) - INTERPRETACIÓN DEL RIESGO]], Nivel[Calsificación], Nivel[Imagen])</f>
        <v>#VALUE!</v>
      </c>
      <c r="AX34" s="32"/>
      <c r="AY34" s="32"/>
      <c r="AZ34" s="32"/>
      <c r="BA34" s="32"/>
      <c r="BB34" s="32"/>
      <c r="BC34" s="32"/>
      <c r="BD34" s="32"/>
      <c r="BE34" s="32"/>
      <c r="BF34" s="32"/>
      <c r="BI34" s="21"/>
      <c r="BJ34" s="33"/>
    </row>
    <row r="35" spans="1:62" ht="66" customHeight="1" x14ac:dyDescent="0.2">
      <c r="A35" s="10"/>
      <c r="B35" s="92">
        <v>25</v>
      </c>
      <c r="C35" s="92">
        <v>2026</v>
      </c>
      <c r="D35" s="92" t="s">
        <v>873</v>
      </c>
      <c r="E35" s="109" t="s">
        <v>874</v>
      </c>
      <c r="F35" s="92" t="s">
        <v>952</v>
      </c>
      <c r="G35" s="109" t="s">
        <v>876</v>
      </c>
      <c r="H35" s="92" t="s">
        <v>888</v>
      </c>
      <c r="I35" s="92" t="s">
        <v>65</v>
      </c>
      <c r="J35" s="92" t="e" vm="20">
        <f>_xlfn.XLOOKUP(año26[[#This Row],[PELIGRO -Tipo]], Tabla12[Calsificación], Tabla12[Imagen])</f>
        <v>#VALUE!</v>
      </c>
      <c r="K35" s="92" t="s">
        <v>113</v>
      </c>
      <c r="L35" s="92" t="s">
        <v>128</v>
      </c>
      <c r="M35" s="112" t="s">
        <v>249</v>
      </c>
      <c r="N35" s="112" t="s">
        <v>250</v>
      </c>
      <c r="O35" s="202" t="s">
        <v>1096</v>
      </c>
      <c r="P35" s="112">
        <v>8</v>
      </c>
      <c r="Q35" s="112">
        <v>60</v>
      </c>
      <c r="R35" s="112">
        <v>2</v>
      </c>
      <c r="S35" s="112">
        <v>8</v>
      </c>
      <c r="T35" s="92" t="s">
        <v>878</v>
      </c>
      <c r="U35" s="92" t="s">
        <v>889</v>
      </c>
      <c r="V35" s="92" t="s">
        <v>890</v>
      </c>
      <c r="W35" s="113" t="s">
        <v>891</v>
      </c>
      <c r="X35" s="113" t="s">
        <v>52</v>
      </c>
      <c r="Y35" s="113" t="s">
        <v>6</v>
      </c>
      <c r="Z35" s="114" t="s">
        <v>46</v>
      </c>
      <c r="AA35" s="92">
        <f>INDEX($AT$3:$AW$6,MATCH($X35,$AS$3:$AS$6,FALSE),MATCH($Z35,AT$7:$AW$7,FALSE))</f>
        <v>3</v>
      </c>
      <c r="AB35" s="92" t="s">
        <v>254</v>
      </c>
      <c r="AC35" s="92" t="s">
        <v>882</v>
      </c>
      <c r="AD35" s="92" t="s">
        <v>883</v>
      </c>
      <c r="AE35" s="113" t="s">
        <v>892</v>
      </c>
      <c r="AF35" s="113" t="s">
        <v>893</v>
      </c>
      <c r="AG35" s="113" t="s">
        <v>886</v>
      </c>
      <c r="AH3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35" s="109" t="s">
        <v>887</v>
      </c>
      <c r="AJ35" s="113" t="s">
        <v>53</v>
      </c>
      <c r="AK35" s="113" t="s">
        <v>6</v>
      </c>
      <c r="AL35" s="114" t="s">
        <v>46</v>
      </c>
      <c r="AM35" s="92">
        <f t="shared" si="0"/>
        <v>2</v>
      </c>
      <c r="AN3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5" s="178" t="s">
        <v>1117</v>
      </c>
      <c r="AP35" s="109" t="str">
        <f t="shared" si="1"/>
        <v>SI</v>
      </c>
      <c r="AQ3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35" s="92" t="e" vm="16">
        <f>_xlfn.XLOOKUP(año26[[#This Row],[VALORACION DEL RIESGO RESULTANTE CON CONTROLES (Riesgo residual) - INTERPRETACIÓN DEL RIESGO]], Nivel[Calsificación], Nivel[Imagen])</f>
        <v>#VALUE!</v>
      </c>
      <c r="AX35" s="32"/>
      <c r="AY35" s="32"/>
      <c r="AZ35" s="32"/>
      <c r="BA35" s="32"/>
      <c r="BB35" s="32"/>
      <c r="BC35" s="32"/>
      <c r="BD35" s="32"/>
      <c r="BE35" s="32"/>
      <c r="BF35" s="32"/>
      <c r="BI35" s="21"/>
      <c r="BJ35" s="33"/>
    </row>
    <row r="36" spans="1:62" s="184" customFormat="1" ht="66" customHeight="1" x14ac:dyDescent="0.2">
      <c r="A36" s="176"/>
      <c r="B36" s="92">
        <v>26</v>
      </c>
      <c r="C36" s="177">
        <v>2026</v>
      </c>
      <c r="D36" s="177" t="s">
        <v>873</v>
      </c>
      <c r="E36" s="178" t="s">
        <v>874</v>
      </c>
      <c r="F36" s="177" t="s">
        <v>952</v>
      </c>
      <c r="G36" s="178" t="s">
        <v>876</v>
      </c>
      <c r="H36" s="177" t="s">
        <v>1080</v>
      </c>
      <c r="I36" s="177" t="s">
        <v>65</v>
      </c>
      <c r="J36" s="92" t="e" vm="20">
        <f>_xlfn.XLOOKUP(año26[[#This Row],[PELIGRO -Tipo]], Tabla12[Calsificación], Tabla12[Imagen])</f>
        <v>#VALUE!</v>
      </c>
      <c r="K36" s="177" t="s">
        <v>82</v>
      </c>
      <c r="L36" s="177" t="s">
        <v>128</v>
      </c>
      <c r="M36" s="181" t="s">
        <v>249</v>
      </c>
      <c r="N36" s="181" t="s">
        <v>250</v>
      </c>
      <c r="O36" s="202" t="s">
        <v>1096</v>
      </c>
      <c r="P36" s="181">
        <v>8</v>
      </c>
      <c r="Q36" s="181">
        <v>60</v>
      </c>
      <c r="R36" s="181">
        <v>2</v>
      </c>
      <c r="S36" s="181">
        <v>8</v>
      </c>
      <c r="T36" s="177" t="s">
        <v>878</v>
      </c>
      <c r="U36" s="177" t="s">
        <v>889</v>
      </c>
      <c r="V36" s="177" t="s">
        <v>890</v>
      </c>
      <c r="W36" s="182" t="s">
        <v>891</v>
      </c>
      <c r="X36" s="182" t="s">
        <v>52</v>
      </c>
      <c r="Y36" s="182" t="s">
        <v>6</v>
      </c>
      <c r="Z36" s="183" t="s">
        <v>46</v>
      </c>
      <c r="AA36" s="177">
        <f>INDEX($AT$3:$AW$6,MATCH($X36,$AS$3:$AS$6,FALSE),MATCH($Z36,AT$7:$AW$7,FALSE))</f>
        <v>3</v>
      </c>
      <c r="AB36" s="177" t="s">
        <v>254</v>
      </c>
      <c r="AC36" s="177" t="s">
        <v>882</v>
      </c>
      <c r="AD36" s="177" t="s">
        <v>883</v>
      </c>
      <c r="AE36" s="182" t="s">
        <v>892</v>
      </c>
      <c r="AF36" s="182" t="s">
        <v>893</v>
      </c>
      <c r="AG36" s="182" t="s">
        <v>886</v>
      </c>
      <c r="AH36" s="18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36" s="178" t="s">
        <v>887</v>
      </c>
      <c r="AJ36" s="182" t="s">
        <v>53</v>
      </c>
      <c r="AK36" s="182" t="s">
        <v>6</v>
      </c>
      <c r="AL36" s="183" t="s">
        <v>46</v>
      </c>
      <c r="AM36" s="177">
        <f t="shared" si="0"/>
        <v>2</v>
      </c>
      <c r="AN36" s="177"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6" s="178" t="s">
        <v>1117</v>
      </c>
      <c r="AP36" s="178" t="str">
        <f t="shared" ref="AP36" si="2">IF(AM36&lt;=4,"SI",IF(AM36&gt;=5,"NO"))</f>
        <v>SI</v>
      </c>
      <c r="AQ36" s="177"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36" s="177" t="e" vm="16">
        <f>_xlfn.XLOOKUP(año26[[#This Row],[VALORACION DEL RIESGO RESULTANTE CON CONTROLES (Riesgo residual) - INTERPRETACIÓN DEL RIESGO]], Nivel[Calsificación], Nivel[Imagen])</f>
        <v>#VALUE!</v>
      </c>
      <c r="AX36" s="185"/>
      <c r="AY36" s="185"/>
      <c r="AZ36" s="185"/>
      <c r="BA36" s="185"/>
      <c r="BB36" s="185"/>
      <c r="BC36" s="185"/>
      <c r="BD36" s="185"/>
      <c r="BE36" s="185"/>
      <c r="BF36" s="185"/>
      <c r="BI36" s="186"/>
      <c r="BJ36" s="187"/>
    </row>
    <row r="37" spans="1:62" ht="65.7" customHeight="1" x14ac:dyDescent="0.2">
      <c r="A37" s="10"/>
      <c r="B37" s="92">
        <v>27</v>
      </c>
      <c r="C37" s="92">
        <v>2026</v>
      </c>
      <c r="D37" s="92" t="s">
        <v>873</v>
      </c>
      <c r="E37" s="109" t="s">
        <v>874</v>
      </c>
      <c r="F37" s="92" t="s">
        <v>952</v>
      </c>
      <c r="G37" s="109" t="s">
        <v>876</v>
      </c>
      <c r="H37" s="92" t="s">
        <v>957</v>
      </c>
      <c r="I37" s="92" t="s">
        <v>66</v>
      </c>
      <c r="J37" s="92" t="e" vm="19">
        <f>_xlfn.XLOOKUP(año26[[#This Row],[PELIGRO -Tipo]], Tabla12[Calsificación], Tabla12[Imagen])</f>
        <v>#VALUE!</v>
      </c>
      <c r="K37" s="92" t="s">
        <v>75</v>
      </c>
      <c r="L37" s="92" t="s">
        <v>129</v>
      </c>
      <c r="M37" s="112" t="s">
        <v>249</v>
      </c>
      <c r="N37" s="112" t="s">
        <v>250</v>
      </c>
      <c r="O37" s="202" t="s">
        <v>1041</v>
      </c>
      <c r="P37" s="112">
        <v>8</v>
      </c>
      <c r="Q37" s="112">
        <v>60</v>
      </c>
      <c r="R37" s="112">
        <v>2</v>
      </c>
      <c r="S37" s="112">
        <v>4</v>
      </c>
      <c r="T37" s="92" t="s">
        <v>878</v>
      </c>
      <c r="U37" s="92" t="s">
        <v>889</v>
      </c>
      <c r="V37" s="92" t="s">
        <v>894</v>
      </c>
      <c r="W37" s="113" t="s">
        <v>898</v>
      </c>
      <c r="X37" s="113" t="s">
        <v>53</v>
      </c>
      <c r="Y37" s="113" t="s">
        <v>6</v>
      </c>
      <c r="Z37" s="114" t="s">
        <v>201</v>
      </c>
      <c r="AA37" s="92">
        <f>INDEX($AT$3:$AW$6,MATCH($X37,$AS$3:$AS$6,FALSE),MATCH($Z37,AT$7:$AW$7,FALSE))</f>
        <v>4</v>
      </c>
      <c r="AB37" s="92" t="s">
        <v>254</v>
      </c>
      <c r="AC37" s="92" t="s">
        <v>882</v>
      </c>
      <c r="AD37" s="92" t="s">
        <v>883</v>
      </c>
      <c r="AE37" s="113" t="s">
        <v>899</v>
      </c>
      <c r="AF37" s="92" t="s">
        <v>900</v>
      </c>
      <c r="AG37" s="113" t="s">
        <v>886</v>
      </c>
      <c r="AH3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I37" s="109" t="s">
        <v>887</v>
      </c>
      <c r="AJ37" s="113" t="s">
        <v>52</v>
      </c>
      <c r="AK37" s="113" t="s">
        <v>6</v>
      </c>
      <c r="AL37" s="114" t="s">
        <v>46</v>
      </c>
      <c r="AM37" s="92">
        <f t="shared" si="0"/>
        <v>3</v>
      </c>
      <c r="AN3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7" s="178" t="s">
        <v>1117</v>
      </c>
      <c r="AP37" s="109" t="str">
        <f t="shared" si="1"/>
        <v>SI</v>
      </c>
      <c r="AQ3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37" s="92" t="e" vm="16">
        <f>_xlfn.XLOOKUP(año26[[#This Row],[VALORACION DEL RIESGO RESULTANTE CON CONTROLES (Riesgo residual) - INTERPRETACIÓN DEL RIESGO]], Nivel[Calsificación], Nivel[Imagen])</f>
        <v>#VALUE!</v>
      </c>
      <c r="BI37" s="48"/>
    </row>
    <row r="38" spans="1:62" ht="113.7" customHeight="1" x14ac:dyDescent="0.2">
      <c r="A38" s="10"/>
      <c r="B38" s="92">
        <v>28</v>
      </c>
      <c r="C38" s="92">
        <v>2026</v>
      </c>
      <c r="D38" s="92" t="s">
        <v>873</v>
      </c>
      <c r="E38" s="109" t="s">
        <v>874</v>
      </c>
      <c r="F38" s="92" t="s">
        <v>952</v>
      </c>
      <c r="G38" s="109" t="s">
        <v>876</v>
      </c>
      <c r="H38" s="92" t="s">
        <v>901</v>
      </c>
      <c r="I38" s="92" t="s">
        <v>66</v>
      </c>
      <c r="J38" s="92" t="e" vm="19">
        <f>_xlfn.XLOOKUP(año26[[#This Row],[PELIGRO -Tipo]], Tabla12[Calsificación], Tabla12[Imagen])</f>
        <v>#VALUE!</v>
      </c>
      <c r="K38" s="92" t="s">
        <v>83</v>
      </c>
      <c r="L38" s="92" t="s">
        <v>129</v>
      </c>
      <c r="M38" s="112" t="s">
        <v>249</v>
      </c>
      <c r="N38" s="112" t="s">
        <v>250</v>
      </c>
      <c r="O38" s="202" t="s">
        <v>1041</v>
      </c>
      <c r="P38" s="112">
        <v>8</v>
      </c>
      <c r="Q38" s="112">
        <v>60</v>
      </c>
      <c r="R38" s="112">
        <v>2</v>
      </c>
      <c r="S38" s="112">
        <v>8</v>
      </c>
      <c r="T38" s="92" t="s">
        <v>878</v>
      </c>
      <c r="U38" s="92" t="s">
        <v>889</v>
      </c>
      <c r="V38" s="92" t="s">
        <v>902</v>
      </c>
      <c r="W38" s="113" t="s">
        <v>903</v>
      </c>
      <c r="X38" s="113" t="s">
        <v>53</v>
      </c>
      <c r="Y38" s="113" t="s">
        <v>6</v>
      </c>
      <c r="Z38" s="114" t="s">
        <v>46</v>
      </c>
      <c r="AA38" s="92">
        <f>INDEX($AT$3:$AW$6,MATCH($X38,$AS$3:$AS$6,FALSE),MATCH($Z38,AT$7:$AW$7,FALSE))</f>
        <v>2</v>
      </c>
      <c r="AB38" s="92" t="s">
        <v>254</v>
      </c>
      <c r="AC38" s="92" t="s">
        <v>882</v>
      </c>
      <c r="AD38" s="92" t="s">
        <v>883</v>
      </c>
      <c r="AE38" s="113" t="s">
        <v>892</v>
      </c>
      <c r="AF38" s="92" t="s">
        <v>904</v>
      </c>
      <c r="AG38" s="113" t="s">
        <v>886</v>
      </c>
      <c r="AH3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I38" s="109" t="s">
        <v>887</v>
      </c>
      <c r="AJ38" s="113" t="s">
        <v>53</v>
      </c>
      <c r="AK38" s="113" t="s">
        <v>6</v>
      </c>
      <c r="AL38" s="114" t="s">
        <v>46</v>
      </c>
      <c r="AM38" s="92">
        <f t="shared" si="0"/>
        <v>2</v>
      </c>
      <c r="AN3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8" s="178" t="s">
        <v>1117</v>
      </c>
      <c r="AP38" s="109" t="str">
        <f t="shared" si="1"/>
        <v>SI</v>
      </c>
      <c r="AQ3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38" s="92" t="e" vm="16">
        <f>_xlfn.XLOOKUP(año26[[#This Row],[VALORACION DEL RIESGO RESULTANTE CON CONTROLES (Riesgo residual) - INTERPRETACIÓN DEL RIESGO]], Nivel[Calsificación], Nivel[Imagen])</f>
        <v>#VALUE!</v>
      </c>
      <c r="BI38" s="48"/>
    </row>
    <row r="39" spans="1:62" ht="117.75" customHeight="1" x14ac:dyDescent="0.2">
      <c r="A39" s="10"/>
      <c r="B39" s="92">
        <v>29</v>
      </c>
      <c r="C39" s="92">
        <v>2026</v>
      </c>
      <c r="D39" s="92" t="s">
        <v>873</v>
      </c>
      <c r="E39" s="109" t="s">
        <v>874</v>
      </c>
      <c r="F39" s="92" t="s">
        <v>952</v>
      </c>
      <c r="G39" s="109" t="s">
        <v>876</v>
      </c>
      <c r="H39" s="92" t="s">
        <v>958</v>
      </c>
      <c r="I39" s="92" t="s">
        <v>66</v>
      </c>
      <c r="J39" s="92" t="e" vm="19">
        <f>_xlfn.XLOOKUP(año26[[#This Row],[PELIGRO -Tipo]], Tabla12[Calsificación], Tabla12[Imagen])</f>
        <v>#VALUE!</v>
      </c>
      <c r="K39" s="92" t="s">
        <v>121</v>
      </c>
      <c r="L39" s="92" t="s">
        <v>129</v>
      </c>
      <c r="M39" s="112" t="s">
        <v>249</v>
      </c>
      <c r="N39" s="112" t="s">
        <v>250</v>
      </c>
      <c r="O39" s="202" t="s">
        <v>1041</v>
      </c>
      <c r="P39" s="112">
        <v>8</v>
      </c>
      <c r="Q39" s="112">
        <v>60</v>
      </c>
      <c r="R39" s="112">
        <v>2</v>
      </c>
      <c r="S39" s="112">
        <v>8</v>
      </c>
      <c r="T39" s="92" t="s">
        <v>878</v>
      </c>
      <c r="U39" s="92" t="s">
        <v>889</v>
      </c>
      <c r="V39" s="92" t="s">
        <v>894</v>
      </c>
      <c r="W39" s="113" t="s">
        <v>910</v>
      </c>
      <c r="X39" s="113" t="s">
        <v>54</v>
      </c>
      <c r="Y39" s="113" t="s">
        <v>6</v>
      </c>
      <c r="Z39" s="114" t="s">
        <v>201</v>
      </c>
      <c r="AA39" s="92">
        <f>INDEX($AT$3:$AW$6,MATCH($X39,$AS$3:$AS$6,FALSE),MATCH($Z39,AT$7:$AW$7,FALSE))</f>
        <v>2</v>
      </c>
      <c r="AB39" s="92" t="s">
        <v>254</v>
      </c>
      <c r="AC39" s="92" t="s">
        <v>882</v>
      </c>
      <c r="AD39" s="92" t="s">
        <v>883</v>
      </c>
      <c r="AE39" s="113" t="s">
        <v>892</v>
      </c>
      <c r="AF39" s="92" t="s">
        <v>911</v>
      </c>
      <c r="AG39" s="113" t="s">
        <v>886</v>
      </c>
      <c r="AH3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I39" s="109" t="s">
        <v>887</v>
      </c>
      <c r="AJ39" s="113" t="s">
        <v>54</v>
      </c>
      <c r="AK39" s="113" t="s">
        <v>6</v>
      </c>
      <c r="AL39" s="114" t="s">
        <v>46</v>
      </c>
      <c r="AM39" s="92">
        <f t="shared" si="0"/>
        <v>1</v>
      </c>
      <c r="AN3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39" s="178" t="s">
        <v>1117</v>
      </c>
      <c r="AP39" s="109" t="str">
        <f t="shared" si="1"/>
        <v>SI</v>
      </c>
      <c r="AQ3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39" s="92" t="e" vm="16">
        <f>_xlfn.XLOOKUP(año26[[#This Row],[VALORACION DEL RIESGO RESULTANTE CON CONTROLES (Riesgo residual) - INTERPRETACIÓN DEL RIESGO]], Nivel[Calsificación], Nivel[Imagen])</f>
        <v>#VALUE!</v>
      </c>
      <c r="BI39" s="48"/>
    </row>
    <row r="40" spans="1:62" ht="58.95" customHeight="1" x14ac:dyDescent="0.2">
      <c r="A40" s="10"/>
      <c r="B40" s="92">
        <v>30</v>
      </c>
      <c r="C40" s="92">
        <v>2026</v>
      </c>
      <c r="D40" s="92" t="s">
        <v>873</v>
      </c>
      <c r="E40" s="109" t="s">
        <v>874</v>
      </c>
      <c r="F40" s="92" t="s">
        <v>952</v>
      </c>
      <c r="G40" s="109" t="s">
        <v>876</v>
      </c>
      <c r="H40" s="92" t="s">
        <v>959</v>
      </c>
      <c r="I40" s="92" t="s">
        <v>66</v>
      </c>
      <c r="J40" s="92" t="e" vm="19">
        <f>_xlfn.XLOOKUP(año26[[#This Row],[PELIGRO -Tipo]], Tabla12[Calsificación], Tabla12[Imagen])</f>
        <v>#VALUE!</v>
      </c>
      <c r="K40" s="92" t="s">
        <v>91</v>
      </c>
      <c r="L40" s="92" t="s">
        <v>129</v>
      </c>
      <c r="M40" s="112" t="s">
        <v>249</v>
      </c>
      <c r="N40" s="112" t="s">
        <v>250</v>
      </c>
      <c r="O40" s="202" t="s">
        <v>1041</v>
      </c>
      <c r="P40" s="112">
        <v>8</v>
      </c>
      <c r="Q40" s="112">
        <v>60</v>
      </c>
      <c r="R40" s="112">
        <v>2</v>
      </c>
      <c r="S40" s="112">
        <v>4</v>
      </c>
      <c r="T40" s="92" t="s">
        <v>878</v>
      </c>
      <c r="U40" s="92" t="s">
        <v>889</v>
      </c>
      <c r="V40" s="92" t="s">
        <v>894</v>
      </c>
      <c r="W40" s="113" t="s">
        <v>960</v>
      </c>
      <c r="X40" s="113" t="s">
        <v>53</v>
      </c>
      <c r="Y40" s="113" t="s">
        <v>6</v>
      </c>
      <c r="Z40" s="114" t="s">
        <v>46</v>
      </c>
      <c r="AA40" s="92">
        <f>INDEX($AT$3:$AW$6,MATCH($X40,$AS$3:$AS$6,FALSE),MATCH($Z40,AT$7:$AW$7,FALSE))</f>
        <v>2</v>
      </c>
      <c r="AB40" s="92" t="s">
        <v>254</v>
      </c>
      <c r="AC40" s="92" t="s">
        <v>882</v>
      </c>
      <c r="AD40" s="92" t="s">
        <v>883</v>
      </c>
      <c r="AE40" s="113" t="s">
        <v>892</v>
      </c>
      <c r="AF40" s="92" t="s">
        <v>961</v>
      </c>
      <c r="AG40" s="113" t="s">
        <v>919</v>
      </c>
      <c r="AH4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el riesgoControles de EPP; N/A</v>
      </c>
      <c r="AI40" s="109" t="s">
        <v>887</v>
      </c>
      <c r="AJ40" s="113" t="s">
        <v>54</v>
      </c>
      <c r="AK40" s="113" t="s">
        <v>6</v>
      </c>
      <c r="AL40" s="114" t="s">
        <v>46</v>
      </c>
      <c r="AM40" s="92">
        <f t="shared" si="0"/>
        <v>1</v>
      </c>
      <c r="AN4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0" s="178" t="s">
        <v>1117</v>
      </c>
      <c r="AP40" s="109" t="str">
        <f t="shared" si="1"/>
        <v>SI</v>
      </c>
      <c r="AQ4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40" s="92" t="e" vm="16">
        <f>_xlfn.XLOOKUP(año26[[#This Row],[VALORACION DEL RIESGO RESULTANTE CON CONTROLES (Riesgo residual) - INTERPRETACIÓN DEL RIESGO]], Nivel[Calsificación], Nivel[Imagen])</f>
        <v>#VALUE!</v>
      </c>
      <c r="BI40" s="48"/>
    </row>
    <row r="41" spans="1:62" s="184" customFormat="1" ht="58.95" customHeight="1" x14ac:dyDescent="0.2">
      <c r="A41" s="176"/>
      <c r="B41" s="92">
        <v>31</v>
      </c>
      <c r="C41" s="177">
        <v>2026</v>
      </c>
      <c r="D41" s="177" t="s">
        <v>873</v>
      </c>
      <c r="E41" s="178" t="s">
        <v>874</v>
      </c>
      <c r="F41" s="177" t="s">
        <v>952</v>
      </c>
      <c r="G41" s="178" t="s">
        <v>876</v>
      </c>
      <c r="H41" s="177" t="s">
        <v>1083</v>
      </c>
      <c r="I41" s="177" t="s">
        <v>66</v>
      </c>
      <c r="J41" s="92" t="e" vm="19">
        <f>_xlfn.XLOOKUP(año26[[#This Row],[PELIGRO -Tipo]], Tabla12[Calsificación], Tabla12[Imagen])</f>
        <v>#VALUE!</v>
      </c>
      <c r="K41" s="177" t="s">
        <v>99</v>
      </c>
      <c r="L41" s="177" t="s">
        <v>129</v>
      </c>
      <c r="M41" s="181" t="s">
        <v>429</v>
      </c>
      <c r="N41" s="181" t="s">
        <v>261</v>
      </c>
      <c r="O41" s="202" t="s">
        <v>1041</v>
      </c>
      <c r="P41" s="181">
        <v>8</v>
      </c>
      <c r="Q41" s="181">
        <v>60</v>
      </c>
      <c r="R41" s="181">
        <v>2</v>
      </c>
      <c r="S41" s="181">
        <v>2</v>
      </c>
      <c r="T41" s="177" t="s">
        <v>878</v>
      </c>
      <c r="U41" s="177" t="s">
        <v>889</v>
      </c>
      <c r="V41" s="177" t="s">
        <v>906</v>
      </c>
      <c r="W41" s="182" t="s">
        <v>1084</v>
      </c>
      <c r="X41" s="182" t="s">
        <v>53</v>
      </c>
      <c r="Y41" s="182" t="s">
        <v>6</v>
      </c>
      <c r="Z41" s="183" t="s">
        <v>46</v>
      </c>
      <c r="AA41" s="177">
        <f>INDEX($AT$3:$AW$6,MATCH($X41,$AS$3:$AS$6,FALSE),MATCH($Z41,AT$7:$AW$7,FALSE))</f>
        <v>2</v>
      </c>
      <c r="AB41" s="177" t="s">
        <v>254</v>
      </c>
      <c r="AC41" s="177" t="s">
        <v>882</v>
      </c>
      <c r="AD41" s="177" t="s">
        <v>883</v>
      </c>
      <c r="AE41" s="182" t="s">
        <v>892</v>
      </c>
      <c r="AF41" s="177" t="s">
        <v>1085</v>
      </c>
      <c r="AG41" s="182" t="s">
        <v>886</v>
      </c>
      <c r="AH41" s="18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uso de ropa adecuada, adecuada hidratación. 
Autocuidado. Controles de EPP; Ver matriz de EPP de Parex y/o Contratista</v>
      </c>
      <c r="AI41" s="178" t="s">
        <v>887</v>
      </c>
      <c r="AJ41" s="182" t="s">
        <v>54</v>
      </c>
      <c r="AK41" s="182" t="s">
        <v>6</v>
      </c>
      <c r="AL41" s="189" t="s">
        <v>46</v>
      </c>
      <c r="AM41" s="177">
        <f>INDEX($AT$3:$AW$6,MATCH($AJ41,$AS$3:$AS$6,FALSE),MATCH($AL41,$AT$7:$AW$7,FALSE))</f>
        <v>1</v>
      </c>
      <c r="AN41" s="177"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1" s="178" t="s">
        <v>1117</v>
      </c>
      <c r="AP41" s="178" t="str">
        <f>IF(AM41&lt;=4,"SI",IF(AM41&gt;=5,"NO"))</f>
        <v>SI</v>
      </c>
      <c r="AQ41" s="177"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41" s="177" t="e" vm="16">
        <f>_xlfn.XLOOKUP(año26[[#This Row],[VALORACION DEL RIESGO RESULTANTE CON CONTROLES (Riesgo residual) - INTERPRETACIÓN DEL RIESGO]], Nivel[Calsificación], Nivel[Imagen])</f>
        <v>#VALUE!</v>
      </c>
      <c r="BI41" s="188"/>
    </row>
    <row r="42" spans="1:62" s="184" customFormat="1" ht="65.7" customHeight="1" x14ac:dyDescent="0.2">
      <c r="A42" s="176"/>
      <c r="B42" s="92">
        <v>32</v>
      </c>
      <c r="C42" s="177">
        <v>2026</v>
      </c>
      <c r="D42" s="177" t="s">
        <v>873</v>
      </c>
      <c r="E42" s="178" t="s">
        <v>874</v>
      </c>
      <c r="F42" s="177" t="s">
        <v>952</v>
      </c>
      <c r="G42" s="178" t="s">
        <v>876</v>
      </c>
      <c r="H42" s="177" t="s">
        <v>1086</v>
      </c>
      <c r="I42" s="177" t="s">
        <v>70</v>
      </c>
      <c r="J42" s="92" t="e" vm="13">
        <f>_xlfn.XLOOKUP(año26[[#This Row],[PELIGRO -Tipo]], Tabla12[Calsificación], Tabla12[Imagen])</f>
        <v>#VALUE!</v>
      </c>
      <c r="K42" s="177" t="s">
        <v>95</v>
      </c>
      <c r="L42" s="177" t="s">
        <v>128</v>
      </c>
      <c r="M42" s="181" t="s">
        <v>249</v>
      </c>
      <c r="N42" s="181" t="s">
        <v>250</v>
      </c>
      <c r="O42" s="202" t="s">
        <v>1041</v>
      </c>
      <c r="P42" s="181">
        <v>8</v>
      </c>
      <c r="Q42" s="181">
        <v>60</v>
      </c>
      <c r="R42" s="181">
        <v>2</v>
      </c>
      <c r="S42" s="181">
        <v>8</v>
      </c>
      <c r="T42" s="177" t="s">
        <v>878</v>
      </c>
      <c r="U42" s="177" t="s">
        <v>645</v>
      </c>
      <c r="V42" s="177" t="s">
        <v>646</v>
      </c>
      <c r="W42" s="182" t="s">
        <v>647</v>
      </c>
      <c r="X42" s="182" t="s">
        <v>53</v>
      </c>
      <c r="Y42" s="182" t="s">
        <v>6</v>
      </c>
      <c r="Z42" s="183" t="s">
        <v>201</v>
      </c>
      <c r="AA42" s="177">
        <f>INDEX($AT$3:$AW$6,MATCH($X42,$AS$3:$AS$6,FALSE),MATCH($Z42,AT$7:$AW$7,FALSE))</f>
        <v>4</v>
      </c>
      <c r="AB42" s="177" t="s">
        <v>254</v>
      </c>
      <c r="AC42" s="177" t="s">
        <v>882</v>
      </c>
      <c r="AD42" s="177" t="s">
        <v>883</v>
      </c>
      <c r="AE42" s="182" t="s">
        <v>892</v>
      </c>
      <c r="AF42" s="182" t="s">
        <v>648</v>
      </c>
      <c r="AG42" s="182" t="s">
        <v>886</v>
      </c>
      <c r="AH42" s="18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I42" s="178" t="s">
        <v>887</v>
      </c>
      <c r="AJ42" s="182" t="s">
        <v>53</v>
      </c>
      <c r="AK42" s="182" t="s">
        <v>6</v>
      </c>
      <c r="AL42" s="183" t="s">
        <v>46</v>
      </c>
      <c r="AM42" s="177">
        <f t="shared" si="0"/>
        <v>2</v>
      </c>
      <c r="AN42" s="177"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2" s="178" t="s">
        <v>1117</v>
      </c>
      <c r="AP42" s="178" t="str">
        <f t="shared" ref="AP42" si="3">IF(AM42&lt;=4,"SI",IF(AM42&gt;=5,"NO"))</f>
        <v>SI</v>
      </c>
      <c r="AQ42" s="177"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42" s="177" t="e" vm="16">
        <f>_xlfn.XLOOKUP(año26[[#This Row],[VALORACION DEL RIESGO RESULTANTE CON CONTROLES (Riesgo residual) - INTERPRETACIÓN DEL RIESGO]], Nivel[Calsificación], Nivel[Imagen])</f>
        <v>#VALUE!</v>
      </c>
      <c r="BI42" s="188"/>
    </row>
    <row r="43" spans="1:62" ht="42.75" customHeight="1" x14ac:dyDescent="0.2">
      <c r="A43" s="10"/>
      <c r="B43" s="92">
        <v>33</v>
      </c>
      <c r="C43" s="92">
        <v>2026</v>
      </c>
      <c r="D43" s="92" t="s">
        <v>873</v>
      </c>
      <c r="E43" s="109" t="s">
        <v>874</v>
      </c>
      <c r="F43" s="92" t="s">
        <v>952</v>
      </c>
      <c r="G43" s="109" t="s">
        <v>876</v>
      </c>
      <c r="H43" s="92" t="s">
        <v>962</v>
      </c>
      <c r="I43" s="92" t="s">
        <v>69</v>
      </c>
      <c r="J43" s="92" t="e" vm="21">
        <f>_xlfn.XLOOKUP(año26[[#This Row],[PELIGRO -Tipo]], Tabla12[Calsificación], Tabla12[Imagen])</f>
        <v>#VALUE!</v>
      </c>
      <c r="K43" s="92" t="s">
        <v>78</v>
      </c>
      <c r="L43" s="92" t="s">
        <v>129</v>
      </c>
      <c r="M43" s="112" t="s">
        <v>249</v>
      </c>
      <c r="N43" s="112" t="s">
        <v>250</v>
      </c>
      <c r="O43" s="202" t="s">
        <v>1041</v>
      </c>
      <c r="P43" s="112">
        <v>8</v>
      </c>
      <c r="Q43" s="112">
        <v>60</v>
      </c>
      <c r="R43" s="112">
        <v>2</v>
      </c>
      <c r="S43" s="112">
        <v>8</v>
      </c>
      <c r="T43" s="92" t="s">
        <v>878</v>
      </c>
      <c r="U43" s="92" t="s">
        <v>889</v>
      </c>
      <c r="V43" s="92" t="s">
        <v>894</v>
      </c>
      <c r="W43" s="113" t="s">
        <v>917</v>
      </c>
      <c r="X43" s="113" t="s">
        <v>52</v>
      </c>
      <c r="Y43" s="113" t="s">
        <v>6</v>
      </c>
      <c r="Z43" s="114" t="s">
        <v>201</v>
      </c>
      <c r="AA43" s="92">
        <f>INDEX($AT$3:$AW$6,MATCH($X43,$AS$3:$AS$6,FALSE),MATCH($Z43,AT$7:$AW$7,FALSE))</f>
        <v>6</v>
      </c>
      <c r="AB43" s="92" t="s">
        <v>254</v>
      </c>
      <c r="AC43" s="92" t="s">
        <v>882</v>
      </c>
      <c r="AD43" s="92" t="s">
        <v>883</v>
      </c>
      <c r="AE43" s="113" t="s">
        <v>892</v>
      </c>
      <c r="AF43" s="92" t="s">
        <v>918</v>
      </c>
      <c r="AG43" s="113" t="s">
        <v>919</v>
      </c>
      <c r="AH4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43" s="109" t="s">
        <v>887</v>
      </c>
      <c r="AJ43" s="113" t="s">
        <v>53</v>
      </c>
      <c r="AK43" s="113" t="s">
        <v>6</v>
      </c>
      <c r="AL43" s="114" t="s">
        <v>201</v>
      </c>
      <c r="AM43" s="92">
        <f t="shared" si="0"/>
        <v>4</v>
      </c>
      <c r="AN4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43" s="178" t="s">
        <v>1117</v>
      </c>
      <c r="AP43" s="109" t="str">
        <f t="shared" si="1"/>
        <v>SI</v>
      </c>
      <c r="AQ43"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43" s="92" t="e" vm="14">
        <f>_xlfn.XLOOKUP(año26[[#This Row],[VALORACION DEL RIESGO RESULTANTE CON CONTROLES (Riesgo residual) - INTERPRETACIÓN DEL RIESGO]], Nivel[Calsificación], Nivel[Imagen])</f>
        <v>#VALUE!</v>
      </c>
      <c r="BI43" s="48"/>
    </row>
    <row r="44" spans="1:62" ht="42.75" customHeight="1" x14ac:dyDescent="0.2">
      <c r="A44" s="10"/>
      <c r="B44" s="92">
        <v>34</v>
      </c>
      <c r="C44" s="92">
        <v>2026</v>
      </c>
      <c r="D44" s="92" t="s">
        <v>873</v>
      </c>
      <c r="E44" s="109" t="s">
        <v>874</v>
      </c>
      <c r="F44" s="92" t="s">
        <v>963</v>
      </c>
      <c r="G44" s="110" t="s">
        <v>1087</v>
      </c>
      <c r="H44" s="92" t="s">
        <v>888</v>
      </c>
      <c r="I44" s="92" t="s">
        <v>65</v>
      </c>
      <c r="J44" s="92" t="e" vm="20">
        <f>_xlfn.XLOOKUP(año26[[#This Row],[PELIGRO -Tipo]], Tabla12[Calsificación], Tabla12[Imagen])</f>
        <v>#VALUE!</v>
      </c>
      <c r="K44" s="92" t="s">
        <v>113</v>
      </c>
      <c r="L44" s="92" t="s">
        <v>128</v>
      </c>
      <c r="M44" s="112" t="s">
        <v>249</v>
      </c>
      <c r="N44" s="112" t="s">
        <v>250</v>
      </c>
      <c r="O44" s="202" t="s">
        <v>1096</v>
      </c>
      <c r="P44" s="112">
        <v>8</v>
      </c>
      <c r="Q44" s="112">
        <v>18</v>
      </c>
      <c r="R44" s="112">
        <v>2</v>
      </c>
      <c r="S44" s="112">
        <v>8</v>
      </c>
      <c r="T44" s="92" t="s">
        <v>878</v>
      </c>
      <c r="U44" s="92" t="s">
        <v>889</v>
      </c>
      <c r="V44" s="92" t="s">
        <v>890</v>
      </c>
      <c r="W44" s="113" t="s">
        <v>891</v>
      </c>
      <c r="X44" s="113" t="s">
        <v>52</v>
      </c>
      <c r="Y44" s="113" t="s">
        <v>6</v>
      </c>
      <c r="Z44" s="114" t="s">
        <v>46</v>
      </c>
      <c r="AA44" s="92">
        <f>INDEX($AT$3:$AW$6,MATCH($X44,$AS$3:$AS$6,FALSE),MATCH($Z44,AT$7:$AW$7,FALSE))</f>
        <v>3</v>
      </c>
      <c r="AB44" s="92" t="s">
        <v>254</v>
      </c>
      <c r="AC44" s="92" t="s">
        <v>965</v>
      </c>
      <c r="AD44" s="92" t="s">
        <v>883</v>
      </c>
      <c r="AE44" s="113" t="s">
        <v>892</v>
      </c>
      <c r="AF44" s="92" t="s">
        <v>893</v>
      </c>
      <c r="AG44" s="113" t="s">
        <v>886</v>
      </c>
      <c r="AH4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riesgo:Reubicación de animales (abejas, avispas, Serpientes) en áreas alejadas a las áreas de trabajo. 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44" s="109" t="s">
        <v>887</v>
      </c>
      <c r="AJ44" s="113" t="s">
        <v>53</v>
      </c>
      <c r="AK44" s="113" t="s">
        <v>6</v>
      </c>
      <c r="AL44" s="114" t="s">
        <v>46</v>
      </c>
      <c r="AM44" s="92">
        <f t="shared" si="0"/>
        <v>2</v>
      </c>
      <c r="AN4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4" s="178" t="s">
        <v>1117</v>
      </c>
      <c r="AP44" s="109" t="str">
        <f t="shared" si="1"/>
        <v>SI</v>
      </c>
      <c r="AQ4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44" s="92" t="e" vm="16">
        <f>_xlfn.XLOOKUP(año26[[#This Row],[VALORACION DEL RIESGO RESULTANTE CON CONTROLES (Riesgo residual) - INTERPRETACIÓN DEL RIESGO]], Nivel[Calsificación], Nivel[Imagen])</f>
        <v>#VALUE!</v>
      </c>
      <c r="BI44" s="48"/>
    </row>
    <row r="45" spans="1:62" ht="105" customHeight="1" x14ac:dyDescent="0.2">
      <c r="A45" s="10"/>
      <c r="B45" s="92">
        <v>35</v>
      </c>
      <c r="C45" s="92">
        <v>2026</v>
      </c>
      <c r="D45" s="92" t="s">
        <v>873</v>
      </c>
      <c r="E45" s="109" t="s">
        <v>874</v>
      </c>
      <c r="F45" s="92" t="s">
        <v>963</v>
      </c>
      <c r="G45" s="110" t="s">
        <v>1087</v>
      </c>
      <c r="H45" s="109" t="s">
        <v>966</v>
      </c>
      <c r="I45" s="92" t="s">
        <v>65</v>
      </c>
      <c r="J45" s="92" t="e" vm="20">
        <f>_xlfn.XLOOKUP(año26[[#This Row],[PELIGRO -Tipo]], Tabla12[Calsificación], Tabla12[Imagen])</f>
        <v>#VALUE!</v>
      </c>
      <c r="K45" s="92" t="s">
        <v>90</v>
      </c>
      <c r="L45" s="92" t="s">
        <v>128</v>
      </c>
      <c r="M45" s="112" t="s">
        <v>429</v>
      </c>
      <c r="N45" s="112" t="s">
        <v>250</v>
      </c>
      <c r="O45" s="202" t="s">
        <v>1096</v>
      </c>
      <c r="P45" s="112">
        <v>8</v>
      </c>
      <c r="Q45" s="112">
        <v>18</v>
      </c>
      <c r="R45" s="112">
        <v>2</v>
      </c>
      <c r="S45" s="112">
        <v>8</v>
      </c>
      <c r="T45" s="92" t="s">
        <v>878</v>
      </c>
      <c r="U45" s="92" t="s">
        <v>889</v>
      </c>
      <c r="V45" s="92" t="s">
        <v>894</v>
      </c>
      <c r="W45" s="113" t="s">
        <v>967</v>
      </c>
      <c r="X45" s="113" t="s">
        <v>53</v>
      </c>
      <c r="Y45" s="113" t="s">
        <v>6</v>
      </c>
      <c r="Z45" s="114" t="s">
        <v>201</v>
      </c>
      <c r="AA45" s="92">
        <f>INDEX($AT$3:$AW$6,MATCH($X45,$AS$3:$AS$6,FALSE),MATCH($Z45,AT$7:$AW$7,FALSE))</f>
        <v>4</v>
      </c>
      <c r="AB45" s="92" t="s">
        <v>254</v>
      </c>
      <c r="AC45" s="92" t="s">
        <v>882</v>
      </c>
      <c r="AD45" s="92" t="s">
        <v>883</v>
      </c>
      <c r="AE45" s="113" t="s">
        <v>892</v>
      </c>
      <c r="AF45" s="92" t="s">
        <v>968</v>
      </c>
      <c r="AG45" s="113" t="s">
        <v>886</v>
      </c>
      <c r="AH4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Gestión Seguridad Basada en el Comportamiento
* Procedimiento de trabajo seguro en topografía.
'Capacitación sobre riesgo biológico.
 Normas de transito seguro en la línea. 
Adecuación de la trocha. Controles de EPP; Ver matriz de EPP de Parex y/o Contratista</v>
      </c>
      <c r="AI45" s="109" t="s">
        <v>887</v>
      </c>
      <c r="AJ45" s="113" t="s">
        <v>53</v>
      </c>
      <c r="AK45" s="113" t="s">
        <v>6</v>
      </c>
      <c r="AL45" s="114" t="s">
        <v>46</v>
      </c>
      <c r="AM45" s="92">
        <f t="shared" si="0"/>
        <v>2</v>
      </c>
      <c r="AN4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5" s="178" t="s">
        <v>1117</v>
      </c>
      <c r="AP45" s="109" t="str">
        <f t="shared" si="1"/>
        <v>SI</v>
      </c>
      <c r="AQ4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45" s="92" t="e" vm="16">
        <f>_xlfn.XLOOKUP(año26[[#This Row],[VALORACION DEL RIESGO RESULTANTE CON CONTROLES (Riesgo residual) - INTERPRETACIÓN DEL RIESGO]], Nivel[Calsificación], Nivel[Imagen])</f>
        <v>#VALUE!</v>
      </c>
      <c r="BI45" s="48"/>
    </row>
    <row r="46" spans="1:62" ht="81" customHeight="1" x14ac:dyDescent="0.2">
      <c r="A46" s="10"/>
      <c r="B46" s="92">
        <v>36</v>
      </c>
      <c r="C46" s="92">
        <v>2026</v>
      </c>
      <c r="D46" s="92" t="s">
        <v>873</v>
      </c>
      <c r="E46" s="109" t="s">
        <v>874</v>
      </c>
      <c r="F46" s="92" t="s">
        <v>963</v>
      </c>
      <c r="G46" s="110" t="s">
        <v>1087</v>
      </c>
      <c r="H46" s="92" t="s">
        <v>969</v>
      </c>
      <c r="I46" s="92" t="s">
        <v>65</v>
      </c>
      <c r="J46" s="92" t="e" vm="20">
        <f>_xlfn.XLOOKUP(año26[[#This Row],[PELIGRO -Tipo]], Tabla12[Calsificación], Tabla12[Imagen])</f>
        <v>#VALUE!</v>
      </c>
      <c r="K46" s="92" t="s">
        <v>120</v>
      </c>
      <c r="L46" s="111" t="s">
        <v>128</v>
      </c>
      <c r="M46" s="112" t="s">
        <v>429</v>
      </c>
      <c r="N46" s="112" t="s">
        <v>250</v>
      </c>
      <c r="O46" s="202" t="s">
        <v>1096</v>
      </c>
      <c r="P46" s="112">
        <v>8</v>
      </c>
      <c r="Q46" s="112">
        <v>18</v>
      </c>
      <c r="R46" s="112">
        <v>2</v>
      </c>
      <c r="S46" s="112">
        <v>8</v>
      </c>
      <c r="T46" s="92" t="s">
        <v>878</v>
      </c>
      <c r="U46" s="92" t="s">
        <v>889</v>
      </c>
      <c r="V46" s="92" t="s">
        <v>970</v>
      </c>
      <c r="W46" s="113" t="s">
        <v>967</v>
      </c>
      <c r="X46" s="113" t="s">
        <v>52</v>
      </c>
      <c r="Y46" s="113" t="s">
        <v>6</v>
      </c>
      <c r="Z46" s="114" t="s">
        <v>46</v>
      </c>
      <c r="AA46" s="92">
        <f>INDEX($AT$3:$AW$6,MATCH($X46,$AS$3:$AS$6,FALSE),MATCH($Z46,AT$7:$AW$7,FALSE))</f>
        <v>3</v>
      </c>
      <c r="AB46" s="92" t="s">
        <v>254</v>
      </c>
      <c r="AC46" s="92" t="s">
        <v>882</v>
      </c>
      <c r="AD46" s="92" t="s">
        <v>883</v>
      </c>
      <c r="AE46" s="113" t="s">
        <v>892</v>
      </c>
      <c r="AF46" s="92" t="s">
        <v>971</v>
      </c>
      <c r="AG46" s="113" t="s">
        <v>886</v>
      </c>
      <c r="AH4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46" s="109" t="s">
        <v>887</v>
      </c>
      <c r="AJ46" s="113" t="s">
        <v>53</v>
      </c>
      <c r="AK46" s="113" t="s">
        <v>6</v>
      </c>
      <c r="AL46" s="114" t="s">
        <v>46</v>
      </c>
      <c r="AM46" s="92">
        <f t="shared" si="0"/>
        <v>2</v>
      </c>
      <c r="AN4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6" s="178" t="s">
        <v>1117</v>
      </c>
      <c r="AP46" s="109" t="str">
        <f t="shared" si="1"/>
        <v>SI</v>
      </c>
      <c r="AQ4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46" s="92" t="e" vm="16">
        <f>_xlfn.XLOOKUP(año26[[#This Row],[VALORACION DEL RIESGO RESULTANTE CON CONTROLES (Riesgo residual) - INTERPRETACIÓN DEL RIESGO]], Nivel[Calsificación], Nivel[Imagen])</f>
        <v>#VALUE!</v>
      </c>
      <c r="BI46" s="48"/>
    </row>
    <row r="47" spans="1:62" ht="42.75" customHeight="1" x14ac:dyDescent="0.2">
      <c r="A47" s="10"/>
      <c r="B47" s="92">
        <v>37</v>
      </c>
      <c r="C47" s="92">
        <v>2026</v>
      </c>
      <c r="D47" s="92" t="s">
        <v>873</v>
      </c>
      <c r="E47" s="109" t="s">
        <v>874</v>
      </c>
      <c r="F47" s="92" t="s">
        <v>963</v>
      </c>
      <c r="G47" s="110" t="s">
        <v>1087</v>
      </c>
      <c r="H47" s="92" t="s">
        <v>972</v>
      </c>
      <c r="I47" s="92" t="s">
        <v>65</v>
      </c>
      <c r="J47" s="92" t="e" vm="20">
        <f>_xlfn.XLOOKUP(año26[[#This Row],[PELIGRO -Tipo]], Tabla12[Calsificación], Tabla12[Imagen])</f>
        <v>#VALUE!</v>
      </c>
      <c r="K47" s="92" t="s">
        <v>82</v>
      </c>
      <c r="L47" s="92" t="s">
        <v>128</v>
      </c>
      <c r="M47" s="112" t="s">
        <v>429</v>
      </c>
      <c r="N47" s="112" t="s">
        <v>250</v>
      </c>
      <c r="O47" s="202" t="s">
        <v>1096</v>
      </c>
      <c r="P47" s="112">
        <v>8</v>
      </c>
      <c r="Q47" s="112">
        <v>18</v>
      </c>
      <c r="R47" s="112">
        <v>2</v>
      </c>
      <c r="S47" s="112">
        <v>8</v>
      </c>
      <c r="T47" s="92" t="s">
        <v>878</v>
      </c>
      <c r="U47" s="92" t="s">
        <v>973</v>
      </c>
      <c r="V47" s="92" t="s">
        <v>974</v>
      </c>
      <c r="W47" s="113" t="s">
        <v>967</v>
      </c>
      <c r="X47" s="113" t="s">
        <v>53</v>
      </c>
      <c r="Y47" s="113" t="s">
        <v>6</v>
      </c>
      <c r="Z47" s="114" t="s">
        <v>201</v>
      </c>
      <c r="AA47" s="92">
        <f>INDEX($AT$3:$AW$6,MATCH($X47,$AS$3:$AS$6,FALSE),MATCH($Z47,AT$7:$AW$7,FALSE))</f>
        <v>4</v>
      </c>
      <c r="AB47" s="92" t="s">
        <v>254</v>
      </c>
      <c r="AC47" s="92" t="s">
        <v>882</v>
      </c>
      <c r="AD47" s="92" t="s">
        <v>883</v>
      </c>
      <c r="AE47" s="113" t="s">
        <v>892</v>
      </c>
      <c r="AF47" s="92" t="s">
        <v>975</v>
      </c>
      <c r="AG47" s="113" t="s">
        <v>886</v>
      </c>
      <c r="AH4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I47" s="109" t="s">
        <v>887</v>
      </c>
      <c r="AJ47" s="113" t="s">
        <v>53</v>
      </c>
      <c r="AK47" s="113" t="s">
        <v>6</v>
      </c>
      <c r="AL47" s="114" t="s">
        <v>46</v>
      </c>
      <c r="AM47" s="92">
        <f t="shared" si="0"/>
        <v>2</v>
      </c>
      <c r="AN4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7" s="178" t="s">
        <v>1117</v>
      </c>
      <c r="AP47" s="109" t="str">
        <f t="shared" si="1"/>
        <v>SI</v>
      </c>
      <c r="AQ4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47" s="92" t="e" vm="16">
        <f>_xlfn.XLOOKUP(año26[[#This Row],[VALORACION DEL RIESGO RESULTANTE CON CONTROLES (Riesgo residual) - INTERPRETACIÓN DEL RIESGO]], Nivel[Calsificación], Nivel[Imagen])</f>
        <v>#VALUE!</v>
      </c>
      <c r="BI47" s="48"/>
    </row>
    <row r="48" spans="1:62" ht="65.7" customHeight="1" x14ac:dyDescent="0.2">
      <c r="A48" s="10"/>
      <c r="B48" s="92">
        <v>38</v>
      </c>
      <c r="C48" s="92">
        <v>2026</v>
      </c>
      <c r="D48" s="92" t="s">
        <v>873</v>
      </c>
      <c r="E48" s="109" t="s">
        <v>874</v>
      </c>
      <c r="F48" s="92" t="s">
        <v>963</v>
      </c>
      <c r="G48" s="110" t="s">
        <v>1087</v>
      </c>
      <c r="H48" s="92" t="s">
        <v>901</v>
      </c>
      <c r="I48" s="92" t="s">
        <v>66</v>
      </c>
      <c r="J48" s="92" t="e" vm="19">
        <f>_xlfn.XLOOKUP(año26[[#This Row],[PELIGRO -Tipo]], Tabla12[Calsificación], Tabla12[Imagen])</f>
        <v>#VALUE!</v>
      </c>
      <c r="K48" s="92" t="s">
        <v>83</v>
      </c>
      <c r="L48" s="92" t="s">
        <v>129</v>
      </c>
      <c r="M48" s="112" t="s">
        <v>429</v>
      </c>
      <c r="N48" s="112" t="s">
        <v>250</v>
      </c>
      <c r="O48" s="202" t="s">
        <v>1041</v>
      </c>
      <c r="P48" s="112">
        <v>8</v>
      </c>
      <c r="Q48" s="112">
        <v>18</v>
      </c>
      <c r="R48" s="112">
        <v>2</v>
      </c>
      <c r="S48" s="112">
        <v>8</v>
      </c>
      <c r="T48" s="92" t="s">
        <v>878</v>
      </c>
      <c r="U48" s="92" t="s">
        <v>889</v>
      </c>
      <c r="V48" s="92" t="s">
        <v>894</v>
      </c>
      <c r="W48" s="113" t="s">
        <v>903</v>
      </c>
      <c r="X48" s="113" t="s">
        <v>53</v>
      </c>
      <c r="Y48" s="113" t="s">
        <v>6</v>
      </c>
      <c r="Z48" s="114" t="s">
        <v>46</v>
      </c>
      <c r="AA48" s="92">
        <f>INDEX($AT$3:$AW$6,MATCH($X48,$AS$3:$AS$6,FALSE),MATCH($Z48,AT$7:$AW$7,FALSE))</f>
        <v>2</v>
      </c>
      <c r="AB48" s="111" t="s">
        <v>254</v>
      </c>
      <c r="AC48" s="92" t="s">
        <v>882</v>
      </c>
      <c r="AD48" s="92" t="s">
        <v>883</v>
      </c>
      <c r="AE48" s="113" t="s">
        <v>892</v>
      </c>
      <c r="AF48" s="113" t="s">
        <v>904</v>
      </c>
      <c r="AG48" s="113" t="s">
        <v>886</v>
      </c>
      <c r="AH4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I48" s="109" t="s">
        <v>887</v>
      </c>
      <c r="AJ48" s="113" t="s">
        <v>53</v>
      </c>
      <c r="AK48" s="113" t="s">
        <v>6</v>
      </c>
      <c r="AL48" s="114" t="s">
        <v>46</v>
      </c>
      <c r="AM48" s="92">
        <f t="shared" si="0"/>
        <v>2</v>
      </c>
      <c r="AN4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8" s="178" t="s">
        <v>1117</v>
      </c>
      <c r="AP48" s="109" t="str">
        <f t="shared" si="1"/>
        <v>SI</v>
      </c>
      <c r="AQ4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48" s="92" t="e" vm="16">
        <f>_xlfn.XLOOKUP(año26[[#This Row],[VALORACION DEL RIESGO RESULTANTE CON CONTROLES (Riesgo residual) - INTERPRETACIÓN DEL RIESGO]], Nivel[Calsificación], Nivel[Imagen])</f>
        <v>#VALUE!</v>
      </c>
      <c r="BI48" s="48"/>
    </row>
    <row r="49" spans="1:62" ht="107.7" customHeight="1" x14ac:dyDescent="0.2">
      <c r="A49" s="10"/>
      <c r="B49" s="92">
        <v>39</v>
      </c>
      <c r="C49" s="92">
        <v>2026</v>
      </c>
      <c r="D49" s="92" t="s">
        <v>873</v>
      </c>
      <c r="E49" s="109" t="s">
        <v>874</v>
      </c>
      <c r="F49" s="92" t="s">
        <v>963</v>
      </c>
      <c r="G49" s="110" t="s">
        <v>1087</v>
      </c>
      <c r="H49" s="92" t="s">
        <v>905</v>
      </c>
      <c r="I49" s="92" t="s">
        <v>66</v>
      </c>
      <c r="J49" s="92" t="e" vm="19">
        <f>_xlfn.XLOOKUP(año26[[#This Row],[PELIGRO -Tipo]], Tabla12[Calsificación], Tabla12[Imagen])</f>
        <v>#VALUE!</v>
      </c>
      <c r="K49" s="92" t="s">
        <v>99</v>
      </c>
      <c r="L49" s="92" t="s">
        <v>129</v>
      </c>
      <c r="M49" s="112" t="s">
        <v>429</v>
      </c>
      <c r="N49" s="112" t="s">
        <v>261</v>
      </c>
      <c r="O49" s="202" t="s">
        <v>1041</v>
      </c>
      <c r="P49" s="112">
        <v>8</v>
      </c>
      <c r="Q49" s="112">
        <v>18</v>
      </c>
      <c r="R49" s="112">
        <v>2</v>
      </c>
      <c r="S49" s="112">
        <v>2</v>
      </c>
      <c r="T49" s="92" t="s">
        <v>878</v>
      </c>
      <c r="U49" s="92" t="s">
        <v>889</v>
      </c>
      <c r="V49" s="92" t="s">
        <v>906</v>
      </c>
      <c r="W49" s="113" t="s">
        <v>907</v>
      </c>
      <c r="X49" s="113" t="s">
        <v>53</v>
      </c>
      <c r="Y49" s="113" t="s">
        <v>6</v>
      </c>
      <c r="Z49" s="114" t="s">
        <v>46</v>
      </c>
      <c r="AA49" s="92">
        <f>INDEX($AT$3:$AW$6,MATCH($X49,$AS$3:$AS$6,FALSE),MATCH($Z49,AT$7:$AW$7,FALSE))</f>
        <v>2</v>
      </c>
      <c r="AB49" s="92" t="s">
        <v>254</v>
      </c>
      <c r="AC49" s="92" t="s">
        <v>882</v>
      </c>
      <c r="AD49" s="92" t="s">
        <v>883</v>
      </c>
      <c r="AE49" s="113" t="s">
        <v>892</v>
      </c>
      <c r="AF49" s="113" t="s">
        <v>908</v>
      </c>
      <c r="AG49" s="113" t="s">
        <v>886</v>
      </c>
      <c r="AH4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I49" s="109" t="s">
        <v>887</v>
      </c>
      <c r="AJ49" s="113" t="s">
        <v>54</v>
      </c>
      <c r="AK49" s="113" t="s">
        <v>6</v>
      </c>
      <c r="AL49" s="114" t="s">
        <v>46</v>
      </c>
      <c r="AM49" s="92">
        <f t="shared" si="0"/>
        <v>1</v>
      </c>
      <c r="AN4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49" s="178" t="s">
        <v>1117</v>
      </c>
      <c r="AP49" s="109" t="str">
        <f t="shared" si="1"/>
        <v>SI</v>
      </c>
      <c r="AQ4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49" s="92" t="e" vm="16">
        <f>_xlfn.XLOOKUP(año26[[#This Row],[VALORACION DEL RIESGO RESULTANTE CON CONTROLES (Riesgo residual) - INTERPRETACIÓN DEL RIESGO]], Nivel[Calsificación], Nivel[Imagen])</f>
        <v>#VALUE!</v>
      </c>
      <c r="BI49" s="48"/>
    </row>
    <row r="50" spans="1:62" ht="89.7" customHeight="1" x14ac:dyDescent="0.2">
      <c r="A50" s="10"/>
      <c r="B50" s="92">
        <v>40</v>
      </c>
      <c r="C50" s="92">
        <v>2026</v>
      </c>
      <c r="D50" s="92" t="s">
        <v>873</v>
      </c>
      <c r="E50" s="109" t="s">
        <v>874</v>
      </c>
      <c r="F50" s="92" t="s">
        <v>963</v>
      </c>
      <c r="G50" s="110" t="s">
        <v>1087</v>
      </c>
      <c r="H50" s="92" t="s">
        <v>909</v>
      </c>
      <c r="I50" s="92" t="s">
        <v>66</v>
      </c>
      <c r="J50" s="92" t="e" vm="19">
        <f>_xlfn.XLOOKUP(año26[[#This Row],[PELIGRO -Tipo]], Tabla12[Calsificación], Tabla12[Imagen])</f>
        <v>#VALUE!</v>
      </c>
      <c r="K50" s="92" t="s">
        <v>121</v>
      </c>
      <c r="L50" s="92" t="s">
        <v>129</v>
      </c>
      <c r="M50" s="112" t="s">
        <v>429</v>
      </c>
      <c r="N50" s="112" t="s">
        <v>250</v>
      </c>
      <c r="O50" s="202" t="s">
        <v>1041</v>
      </c>
      <c r="P50" s="112">
        <v>8</v>
      </c>
      <c r="Q50" s="112">
        <v>18</v>
      </c>
      <c r="R50" s="112">
        <v>2</v>
      </c>
      <c r="S50" s="112">
        <v>8</v>
      </c>
      <c r="T50" s="92" t="s">
        <v>878</v>
      </c>
      <c r="U50" s="92" t="s">
        <v>889</v>
      </c>
      <c r="V50" s="92" t="s">
        <v>894</v>
      </c>
      <c r="W50" s="113" t="s">
        <v>910</v>
      </c>
      <c r="X50" s="113" t="s">
        <v>54</v>
      </c>
      <c r="Y50" s="113" t="s">
        <v>6</v>
      </c>
      <c r="Z50" s="114" t="s">
        <v>201</v>
      </c>
      <c r="AA50" s="92">
        <f>INDEX($AT$3:$AW$6,MATCH($X50,$AS$3:$AS$6,FALSE),MATCH($Z50,AT$7:$AW$7,FALSE))</f>
        <v>2</v>
      </c>
      <c r="AB50" s="92" t="s">
        <v>254</v>
      </c>
      <c r="AC50" s="92" t="s">
        <v>882</v>
      </c>
      <c r="AD50" s="92" t="s">
        <v>883</v>
      </c>
      <c r="AE50" s="113" t="s">
        <v>892</v>
      </c>
      <c r="AF50" s="92" t="s">
        <v>911</v>
      </c>
      <c r="AG50" s="113" t="s">
        <v>886</v>
      </c>
      <c r="AH5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I50" s="109" t="s">
        <v>887</v>
      </c>
      <c r="AJ50" s="113" t="s">
        <v>54</v>
      </c>
      <c r="AK50" s="113" t="s">
        <v>6</v>
      </c>
      <c r="AL50" s="114" t="s">
        <v>46</v>
      </c>
      <c r="AM50" s="92">
        <f t="shared" si="0"/>
        <v>1</v>
      </c>
      <c r="AN5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50" s="178" t="s">
        <v>1117</v>
      </c>
      <c r="AP50" s="109" t="str">
        <f t="shared" si="1"/>
        <v>SI</v>
      </c>
      <c r="AQ5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50" s="92" t="e" vm="16">
        <f>_xlfn.XLOOKUP(año26[[#This Row],[VALORACION DEL RIESGO RESULTANTE CON CONTROLES (Riesgo residual) - INTERPRETACIÓN DEL RIESGO]], Nivel[Calsificación], Nivel[Imagen])</f>
        <v>#VALUE!</v>
      </c>
      <c r="BI50" s="48"/>
    </row>
    <row r="51" spans="1:62" ht="66" customHeight="1" x14ac:dyDescent="0.2">
      <c r="A51" s="10"/>
      <c r="B51" s="92">
        <v>41</v>
      </c>
      <c r="C51" s="92">
        <v>2026</v>
      </c>
      <c r="D51" s="92" t="s">
        <v>873</v>
      </c>
      <c r="E51" s="109" t="s">
        <v>874</v>
      </c>
      <c r="F51" s="92" t="s">
        <v>963</v>
      </c>
      <c r="G51" s="110" t="s">
        <v>1087</v>
      </c>
      <c r="H51" s="92" t="s">
        <v>976</v>
      </c>
      <c r="I51" s="92" t="s">
        <v>69</v>
      </c>
      <c r="J51" s="92" t="e" vm="21">
        <f>_xlfn.XLOOKUP(año26[[#This Row],[PELIGRO -Tipo]], Tabla12[Calsificación], Tabla12[Imagen])</f>
        <v>#VALUE!</v>
      </c>
      <c r="K51" s="92" t="s">
        <v>78</v>
      </c>
      <c r="L51" s="92" t="s">
        <v>129</v>
      </c>
      <c r="M51" s="112" t="s">
        <v>429</v>
      </c>
      <c r="N51" s="112" t="s">
        <v>250</v>
      </c>
      <c r="O51" s="202" t="s">
        <v>1041</v>
      </c>
      <c r="P51" s="112">
        <v>8</v>
      </c>
      <c r="Q51" s="112">
        <v>18</v>
      </c>
      <c r="R51" s="112">
        <v>2</v>
      </c>
      <c r="S51" s="112">
        <v>8</v>
      </c>
      <c r="T51" s="92" t="s">
        <v>878</v>
      </c>
      <c r="U51" s="92" t="s">
        <v>889</v>
      </c>
      <c r="V51" s="92" t="s">
        <v>894</v>
      </c>
      <c r="W51" s="113" t="s">
        <v>917</v>
      </c>
      <c r="X51" s="113" t="s">
        <v>52</v>
      </c>
      <c r="Y51" s="113" t="s">
        <v>6</v>
      </c>
      <c r="Z51" s="114" t="s">
        <v>201</v>
      </c>
      <c r="AA51" s="92">
        <f>INDEX($AT$3:$AW$6,MATCH($X51,$AS$3:$AS$6,FALSE),MATCH($Z51,AT$7:$AW$7,FALSE))</f>
        <v>6</v>
      </c>
      <c r="AB51" s="92" t="s">
        <v>254</v>
      </c>
      <c r="AC51" s="92" t="s">
        <v>882</v>
      </c>
      <c r="AD51" s="92" t="s">
        <v>883</v>
      </c>
      <c r="AE51" s="113" t="s">
        <v>892</v>
      </c>
      <c r="AF51" s="113" t="s">
        <v>918</v>
      </c>
      <c r="AG51" s="113" t="s">
        <v>919</v>
      </c>
      <c r="AH5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51" s="109" t="s">
        <v>887</v>
      </c>
      <c r="AJ51" s="113" t="s">
        <v>53</v>
      </c>
      <c r="AK51" s="113" t="s">
        <v>6</v>
      </c>
      <c r="AL51" s="114" t="s">
        <v>201</v>
      </c>
      <c r="AM51" s="92">
        <f t="shared" si="0"/>
        <v>4</v>
      </c>
      <c r="AN5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51" s="178" t="s">
        <v>1117</v>
      </c>
      <c r="AP51" s="109" t="str">
        <f t="shared" si="1"/>
        <v>SI</v>
      </c>
      <c r="AQ51"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51" s="92" t="e" vm="14">
        <f>_xlfn.XLOOKUP(año26[[#This Row],[VALORACION DEL RIESGO RESULTANTE CON CONTROLES (Riesgo residual) - INTERPRETACIÓN DEL RIESGO]], Nivel[Calsificación], Nivel[Imagen])</f>
        <v>#VALUE!</v>
      </c>
      <c r="AX51" s="32"/>
      <c r="AY51" s="32"/>
      <c r="AZ51" s="32"/>
      <c r="BA51" s="32"/>
      <c r="BB51" s="32"/>
      <c r="BC51" s="32"/>
      <c r="BD51" s="32"/>
      <c r="BE51" s="32"/>
      <c r="BF51" s="32"/>
      <c r="BI51" s="21"/>
      <c r="BJ51" s="33"/>
    </row>
    <row r="52" spans="1:62" ht="57" customHeight="1" x14ac:dyDescent="0.2">
      <c r="A52" s="10"/>
      <c r="B52" s="92">
        <v>42</v>
      </c>
      <c r="C52" s="92">
        <v>2026</v>
      </c>
      <c r="D52" s="92" t="s">
        <v>873</v>
      </c>
      <c r="E52" s="109" t="s">
        <v>874</v>
      </c>
      <c r="F52" s="92" t="s">
        <v>963</v>
      </c>
      <c r="G52" s="110" t="s">
        <v>1087</v>
      </c>
      <c r="H52" s="111" t="s">
        <v>977</v>
      </c>
      <c r="I52" s="92" t="s">
        <v>69</v>
      </c>
      <c r="J52" s="92" t="e" vm="21">
        <f>_xlfn.XLOOKUP(año26[[#This Row],[PELIGRO -Tipo]], Tabla12[Calsificación], Tabla12[Imagen])</f>
        <v>#VALUE!</v>
      </c>
      <c r="K52" s="177" t="s">
        <v>102</v>
      </c>
      <c r="L52" s="92" t="s">
        <v>129</v>
      </c>
      <c r="M52" s="112" t="s">
        <v>429</v>
      </c>
      <c r="N52" s="112" t="s">
        <v>250</v>
      </c>
      <c r="O52" s="202" t="s">
        <v>1041</v>
      </c>
      <c r="P52" s="112">
        <v>8</v>
      </c>
      <c r="Q52" s="112">
        <v>18</v>
      </c>
      <c r="R52" s="112">
        <v>2</v>
      </c>
      <c r="S52" s="112">
        <v>8</v>
      </c>
      <c r="T52" s="92" t="s">
        <v>878</v>
      </c>
      <c r="U52" s="92" t="s">
        <v>889</v>
      </c>
      <c r="V52" s="92" t="s">
        <v>894</v>
      </c>
      <c r="W52" s="113" t="s">
        <v>917</v>
      </c>
      <c r="X52" s="113" t="s">
        <v>52</v>
      </c>
      <c r="Y52" s="113" t="s">
        <v>6</v>
      </c>
      <c r="Z52" s="117" t="s">
        <v>201</v>
      </c>
      <c r="AA52" s="92">
        <f>INDEX($AT$3:$AW$6,MATCH($X52,$AS$3:$AS$6,FALSE),MATCH($Z52,AT$7:$AW$7,FALSE))</f>
        <v>6</v>
      </c>
      <c r="AB52" s="92" t="s">
        <v>254</v>
      </c>
      <c r="AC52" s="92" t="s">
        <v>882</v>
      </c>
      <c r="AD52" s="92" t="s">
        <v>883</v>
      </c>
      <c r="AE52" s="113" t="s">
        <v>892</v>
      </c>
      <c r="AF52" s="111" t="s">
        <v>978</v>
      </c>
      <c r="AG52" s="113" t="s">
        <v>919</v>
      </c>
      <c r="AH5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52" s="109" t="s">
        <v>887</v>
      </c>
      <c r="AJ52" s="113" t="s">
        <v>53</v>
      </c>
      <c r="AK52" s="113" t="s">
        <v>6</v>
      </c>
      <c r="AL52" s="114" t="s">
        <v>201</v>
      </c>
      <c r="AM52" s="92">
        <f t="shared" si="0"/>
        <v>4</v>
      </c>
      <c r="AN5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52" s="178" t="s">
        <v>1117</v>
      </c>
      <c r="AP52" s="109" t="str">
        <f t="shared" si="1"/>
        <v>SI</v>
      </c>
      <c r="AQ52"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52" s="92" t="e" vm="14">
        <f>_xlfn.XLOOKUP(año26[[#This Row],[VALORACION DEL RIESGO RESULTANTE CON CONTROLES (Riesgo residual) - INTERPRETACIÓN DEL RIESGO]], Nivel[Calsificación], Nivel[Imagen])</f>
        <v>#VALUE!</v>
      </c>
      <c r="BI52" s="48"/>
    </row>
    <row r="53" spans="1:62" ht="100.95" customHeight="1" x14ac:dyDescent="0.2">
      <c r="A53" s="10"/>
      <c r="B53" s="92">
        <v>43</v>
      </c>
      <c r="C53" s="92">
        <v>2026</v>
      </c>
      <c r="D53" s="92" t="s">
        <v>873</v>
      </c>
      <c r="E53" s="109" t="s">
        <v>874</v>
      </c>
      <c r="F53" s="92" t="s">
        <v>963</v>
      </c>
      <c r="G53" s="110" t="s">
        <v>1087</v>
      </c>
      <c r="H53" s="92" t="s">
        <v>979</v>
      </c>
      <c r="I53" s="92" t="s">
        <v>70</v>
      </c>
      <c r="J53" s="92" t="e" vm="13">
        <f>_xlfn.XLOOKUP(año26[[#This Row],[PELIGRO -Tipo]], Tabla12[Calsificación], Tabla12[Imagen])</f>
        <v>#VALUE!</v>
      </c>
      <c r="K53" s="92" t="s">
        <v>95</v>
      </c>
      <c r="L53" s="92" t="s">
        <v>128</v>
      </c>
      <c r="M53" s="112" t="s">
        <v>429</v>
      </c>
      <c r="N53" s="112" t="s">
        <v>250</v>
      </c>
      <c r="O53" s="202" t="s">
        <v>1041</v>
      </c>
      <c r="P53" s="112">
        <v>8</v>
      </c>
      <c r="Q53" s="112">
        <v>18</v>
      </c>
      <c r="R53" s="112">
        <v>2</v>
      </c>
      <c r="S53" s="112">
        <v>8</v>
      </c>
      <c r="T53" s="92" t="s">
        <v>878</v>
      </c>
      <c r="U53" s="92" t="s">
        <v>645</v>
      </c>
      <c r="V53" s="92" t="s">
        <v>646</v>
      </c>
      <c r="W53" s="113" t="s">
        <v>647</v>
      </c>
      <c r="X53" s="113" t="s">
        <v>53</v>
      </c>
      <c r="Y53" s="113" t="s">
        <v>6</v>
      </c>
      <c r="Z53" s="114" t="s">
        <v>201</v>
      </c>
      <c r="AA53" s="92">
        <f>INDEX($AT$3:$AW$6,MATCH($X53,$AS$3:$AS$6,FALSE),MATCH($Z53,AT$7:$AW$7,FALSE))</f>
        <v>4</v>
      </c>
      <c r="AB53" s="92" t="s">
        <v>254</v>
      </c>
      <c r="AC53" s="92" t="s">
        <v>882</v>
      </c>
      <c r="AD53" s="92" t="s">
        <v>883</v>
      </c>
      <c r="AE53" s="113" t="s">
        <v>892</v>
      </c>
      <c r="AF53" s="92" t="s">
        <v>648</v>
      </c>
      <c r="AG53" s="113" t="s">
        <v>886</v>
      </c>
      <c r="AH5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I53" s="109" t="s">
        <v>887</v>
      </c>
      <c r="AJ53" s="113" t="s">
        <v>53</v>
      </c>
      <c r="AK53" s="113" t="s">
        <v>6</v>
      </c>
      <c r="AL53" s="114" t="s">
        <v>46</v>
      </c>
      <c r="AM53" s="92">
        <f t="shared" si="0"/>
        <v>2</v>
      </c>
      <c r="AN5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53" s="178" t="s">
        <v>1117</v>
      </c>
      <c r="AP53" s="109" t="str">
        <f t="shared" si="1"/>
        <v>SI</v>
      </c>
      <c r="AQ5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53" s="92" t="e" vm="16">
        <f>_xlfn.XLOOKUP(año26[[#This Row],[VALORACION DEL RIESGO RESULTANTE CON CONTROLES (Riesgo residual) - INTERPRETACIÓN DEL RIESGO]], Nivel[Calsificación], Nivel[Imagen])</f>
        <v>#VALUE!</v>
      </c>
      <c r="BI53" s="48"/>
    </row>
    <row r="54" spans="1:62" ht="93" customHeight="1" x14ac:dyDescent="0.2">
      <c r="A54" s="10"/>
      <c r="B54" s="92">
        <v>44</v>
      </c>
      <c r="C54" s="92">
        <v>2026</v>
      </c>
      <c r="D54" s="92" t="s">
        <v>873</v>
      </c>
      <c r="E54" s="109" t="s">
        <v>874</v>
      </c>
      <c r="F54" s="92" t="s">
        <v>963</v>
      </c>
      <c r="G54" s="110" t="s">
        <v>1087</v>
      </c>
      <c r="H54" s="92" t="s">
        <v>980</v>
      </c>
      <c r="I54" s="92" t="s">
        <v>70</v>
      </c>
      <c r="J54" s="92" t="e" vm="13">
        <f>_xlfn.XLOOKUP(año26[[#This Row],[PELIGRO -Tipo]], Tabla12[Calsificación], Tabla12[Imagen])</f>
        <v>#VALUE!</v>
      </c>
      <c r="K54" s="92" t="s">
        <v>79</v>
      </c>
      <c r="L54" s="92" t="s">
        <v>128</v>
      </c>
      <c r="M54" s="112" t="s">
        <v>429</v>
      </c>
      <c r="N54" s="112" t="s">
        <v>250</v>
      </c>
      <c r="O54" s="202" t="s">
        <v>1041</v>
      </c>
      <c r="P54" s="112">
        <v>8</v>
      </c>
      <c r="Q54" s="112">
        <v>18</v>
      </c>
      <c r="R54" s="112">
        <v>2</v>
      </c>
      <c r="S54" s="112">
        <v>8</v>
      </c>
      <c r="T54" s="92" t="s">
        <v>878</v>
      </c>
      <c r="U54" s="92" t="s">
        <v>981</v>
      </c>
      <c r="V54" s="92" t="s">
        <v>982</v>
      </c>
      <c r="W54" s="113" t="s">
        <v>647</v>
      </c>
      <c r="X54" s="113" t="s">
        <v>53</v>
      </c>
      <c r="Y54" s="113" t="s">
        <v>6</v>
      </c>
      <c r="Z54" s="114" t="s">
        <v>201</v>
      </c>
      <c r="AA54" s="92">
        <f>INDEX($AT$3:$AW$6,MATCH($X54,$AS$3:$AS$6,FALSE),MATCH($Z54,AT$7:$AW$7,FALSE))</f>
        <v>4</v>
      </c>
      <c r="AB54" s="92" t="s">
        <v>254</v>
      </c>
      <c r="AC54" s="92" t="s">
        <v>882</v>
      </c>
      <c r="AD54" s="92" t="s">
        <v>983</v>
      </c>
      <c r="AE54" s="113" t="s">
        <v>984</v>
      </c>
      <c r="AF54" s="92" t="s">
        <v>985</v>
      </c>
      <c r="AG54" s="113" t="s">
        <v>886</v>
      </c>
      <c r="AH5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I54" s="109" t="s">
        <v>887</v>
      </c>
      <c r="AJ54" s="113" t="s">
        <v>53</v>
      </c>
      <c r="AK54" s="113" t="s">
        <v>6</v>
      </c>
      <c r="AL54" s="114" t="s">
        <v>46</v>
      </c>
      <c r="AM54" s="92">
        <f t="shared" si="0"/>
        <v>2</v>
      </c>
      <c r="AN5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54" s="178" t="s">
        <v>1117</v>
      </c>
      <c r="AP54" s="109" t="str">
        <f t="shared" si="1"/>
        <v>SI</v>
      </c>
      <c r="AQ5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54" s="92" t="e" vm="16">
        <f>_xlfn.XLOOKUP(año26[[#This Row],[VALORACION DEL RIESGO RESULTANTE CON CONTROLES (Riesgo residual) - INTERPRETACIÓN DEL RIESGO]], Nivel[Calsificación], Nivel[Imagen])</f>
        <v>#VALUE!</v>
      </c>
      <c r="BI54" s="48"/>
    </row>
    <row r="55" spans="1:62" ht="108.6" customHeight="1" x14ac:dyDescent="0.2">
      <c r="A55" s="10"/>
      <c r="B55" s="92">
        <v>45</v>
      </c>
      <c r="C55" s="92">
        <v>2026</v>
      </c>
      <c r="D55" s="92" t="s">
        <v>873</v>
      </c>
      <c r="E55" s="109" t="s">
        <v>874</v>
      </c>
      <c r="F55" s="92" t="s">
        <v>963</v>
      </c>
      <c r="G55" s="110" t="s">
        <v>1087</v>
      </c>
      <c r="H55" s="92" t="s">
        <v>986</v>
      </c>
      <c r="I55" s="92" t="s">
        <v>70</v>
      </c>
      <c r="J55" s="92" t="e" vm="13">
        <f>_xlfn.XLOOKUP(año26[[#This Row],[PELIGRO -Tipo]], Tabla12[Calsificación], Tabla12[Imagen])</f>
        <v>#VALUE!</v>
      </c>
      <c r="K55" s="92" t="s">
        <v>79</v>
      </c>
      <c r="L55" s="92" t="s">
        <v>128</v>
      </c>
      <c r="M55" s="112" t="s">
        <v>429</v>
      </c>
      <c r="N55" s="112" t="s">
        <v>250</v>
      </c>
      <c r="O55" s="202" t="s">
        <v>1041</v>
      </c>
      <c r="P55" s="112">
        <v>8</v>
      </c>
      <c r="Q55" s="112">
        <v>18</v>
      </c>
      <c r="R55" s="112">
        <v>2</v>
      </c>
      <c r="S55" s="112">
        <v>8</v>
      </c>
      <c r="T55" s="92" t="s">
        <v>878</v>
      </c>
      <c r="U55" s="92" t="s">
        <v>981</v>
      </c>
      <c r="V55" s="92" t="s">
        <v>982</v>
      </c>
      <c r="W55" s="113" t="s">
        <v>647</v>
      </c>
      <c r="X55" s="113" t="s">
        <v>53</v>
      </c>
      <c r="Y55" s="113" t="s">
        <v>6</v>
      </c>
      <c r="Z55" s="114" t="s">
        <v>201</v>
      </c>
      <c r="AA55" s="92">
        <f>INDEX($AT$3:$AW$6,MATCH($X55,$AS$3:$AS$6,FALSE),MATCH($Z55,AT$7:$AW$7,FALSE))</f>
        <v>4</v>
      </c>
      <c r="AB55" s="92" t="s">
        <v>254</v>
      </c>
      <c r="AC55" s="92" t="s">
        <v>882</v>
      </c>
      <c r="AD55" s="92" t="s">
        <v>983</v>
      </c>
      <c r="AE55" s="113" t="s">
        <v>984</v>
      </c>
      <c r="AF55" s="113" t="s">
        <v>985</v>
      </c>
      <c r="AG55" s="113" t="s">
        <v>886</v>
      </c>
      <c r="AH5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I55" s="109" t="s">
        <v>887</v>
      </c>
      <c r="AJ55" s="113" t="s">
        <v>53</v>
      </c>
      <c r="AK55" s="113" t="s">
        <v>6</v>
      </c>
      <c r="AL55" s="114" t="s">
        <v>46</v>
      </c>
      <c r="AM55" s="92">
        <f t="shared" si="0"/>
        <v>2</v>
      </c>
      <c r="AN5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55" s="178" t="s">
        <v>1117</v>
      </c>
      <c r="AP55" s="109" t="str">
        <f t="shared" si="1"/>
        <v>SI</v>
      </c>
      <c r="AQ5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55" s="92" t="e" vm="16">
        <f>_xlfn.XLOOKUP(año26[[#This Row],[VALORACION DEL RIESGO RESULTANTE CON CONTROLES (Riesgo residual) - INTERPRETACIÓN DEL RIESGO]], Nivel[Calsificación], Nivel[Imagen])</f>
        <v>#VALUE!</v>
      </c>
      <c r="BI55" s="48"/>
    </row>
    <row r="56" spans="1:62" ht="71.7" customHeight="1" x14ac:dyDescent="0.2">
      <c r="A56" s="10"/>
      <c r="B56" s="92">
        <v>46</v>
      </c>
      <c r="C56" s="92">
        <v>2026</v>
      </c>
      <c r="D56" s="92" t="s">
        <v>873</v>
      </c>
      <c r="E56" s="109" t="s">
        <v>874</v>
      </c>
      <c r="F56" s="92" t="s">
        <v>963</v>
      </c>
      <c r="G56" s="110" t="s">
        <v>1087</v>
      </c>
      <c r="H56" s="92" t="s">
        <v>987</v>
      </c>
      <c r="I56" s="92" t="s">
        <v>67</v>
      </c>
      <c r="J56" s="92" t="e" vm="18">
        <f>_xlfn.XLOOKUP(año26[[#This Row],[PELIGRO -Tipo]], Tabla12[Calsificación], Tabla12[Imagen])</f>
        <v>#VALUE!</v>
      </c>
      <c r="K56" s="92" t="s">
        <v>100</v>
      </c>
      <c r="L56" s="92" t="s">
        <v>128</v>
      </c>
      <c r="M56" s="112" t="s">
        <v>429</v>
      </c>
      <c r="N56" s="112" t="s">
        <v>250</v>
      </c>
      <c r="O56" s="202" t="s">
        <v>1041</v>
      </c>
      <c r="P56" s="112">
        <v>8</v>
      </c>
      <c r="Q56" s="112">
        <v>18</v>
      </c>
      <c r="R56" s="112">
        <v>2</v>
      </c>
      <c r="S56" s="112">
        <v>3</v>
      </c>
      <c r="T56" s="92" t="s">
        <v>878</v>
      </c>
      <c r="U56" s="92" t="s">
        <v>889</v>
      </c>
      <c r="V56" s="92" t="s">
        <v>925</v>
      </c>
      <c r="W56" s="113" t="s">
        <v>926</v>
      </c>
      <c r="X56" s="113" t="s">
        <v>52</v>
      </c>
      <c r="Y56" s="113" t="s">
        <v>6</v>
      </c>
      <c r="Z56" s="114" t="s">
        <v>201</v>
      </c>
      <c r="AA56" s="92">
        <f>INDEX($AT$3:$AW$6,MATCH($X56,$AS$3:$AS$6,FALSE),MATCH($Z56,AT$7:$AW$7,FALSE))</f>
        <v>6</v>
      </c>
      <c r="AB56" s="92" t="s">
        <v>254</v>
      </c>
      <c r="AC56" s="92" t="s">
        <v>882</v>
      </c>
      <c r="AD56" s="92" t="s">
        <v>883</v>
      </c>
      <c r="AE56" s="113" t="s">
        <v>988</v>
      </c>
      <c r="AF56" s="113" t="s">
        <v>927</v>
      </c>
      <c r="AG56" s="113" t="s">
        <v>886</v>
      </c>
      <c r="AH5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y recarga de equipos contra incendio.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I56" s="109" t="s">
        <v>887</v>
      </c>
      <c r="AJ56" s="113" t="s">
        <v>53</v>
      </c>
      <c r="AK56" s="113" t="s">
        <v>6</v>
      </c>
      <c r="AL56" s="114" t="s">
        <v>46</v>
      </c>
      <c r="AM56" s="92">
        <f t="shared" si="0"/>
        <v>2</v>
      </c>
      <c r="AN5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56" s="178" t="s">
        <v>1117</v>
      </c>
      <c r="AP56" s="109" t="str">
        <f t="shared" si="1"/>
        <v>SI</v>
      </c>
      <c r="AQ5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56" s="92" t="e" vm="16">
        <f>_xlfn.XLOOKUP(año26[[#This Row],[VALORACION DEL RIESGO RESULTANTE CON CONTROLES (Riesgo residual) - INTERPRETACIÓN DEL RIESGO]], Nivel[Calsificación], Nivel[Imagen])</f>
        <v>#VALUE!</v>
      </c>
      <c r="AX56" s="32"/>
      <c r="AY56" s="32"/>
      <c r="AZ56" s="32"/>
      <c r="BA56" s="32"/>
      <c r="BB56" s="32"/>
      <c r="BC56" s="32"/>
      <c r="BD56" s="32"/>
      <c r="BE56" s="32"/>
      <c r="BF56" s="32"/>
      <c r="BI56" s="21"/>
      <c r="BJ56" s="33"/>
    </row>
    <row r="57" spans="1:62" ht="42.75" customHeight="1" x14ac:dyDescent="0.2">
      <c r="A57" s="10"/>
      <c r="B57" s="92">
        <v>47</v>
      </c>
      <c r="C57" s="92">
        <v>2026</v>
      </c>
      <c r="D57" s="92" t="s">
        <v>873</v>
      </c>
      <c r="E57" s="109" t="s">
        <v>874</v>
      </c>
      <c r="F57" s="92" t="s">
        <v>963</v>
      </c>
      <c r="G57" s="110" t="s">
        <v>1087</v>
      </c>
      <c r="H57" s="92" t="s">
        <v>920</v>
      </c>
      <c r="I57" s="92" t="s">
        <v>70</v>
      </c>
      <c r="J57" s="92" t="e" vm="13">
        <f>_xlfn.XLOOKUP(año26[[#This Row],[PELIGRO -Tipo]], Tabla12[Calsificación], Tabla12[Imagen])</f>
        <v>#VALUE!</v>
      </c>
      <c r="K57" s="92" t="s">
        <v>117</v>
      </c>
      <c r="L57" s="111" t="s">
        <v>128</v>
      </c>
      <c r="M57" s="112" t="s">
        <v>429</v>
      </c>
      <c r="N57" s="112" t="s">
        <v>261</v>
      </c>
      <c r="O57" s="202" t="s">
        <v>1041</v>
      </c>
      <c r="P57" s="112">
        <v>8</v>
      </c>
      <c r="Q57" s="112">
        <v>18</v>
      </c>
      <c r="R57" s="112">
        <v>2</v>
      </c>
      <c r="S57" s="112">
        <v>8</v>
      </c>
      <c r="T57" s="92" t="s">
        <v>878</v>
      </c>
      <c r="U57" s="92" t="s">
        <v>889</v>
      </c>
      <c r="V57" s="92" t="s">
        <v>894</v>
      </c>
      <c r="W57" s="113" t="s">
        <v>921</v>
      </c>
      <c r="X57" s="113" t="s">
        <v>52</v>
      </c>
      <c r="Y57" s="113" t="s">
        <v>6</v>
      </c>
      <c r="Z57" s="114" t="s">
        <v>201</v>
      </c>
      <c r="AA57" s="92">
        <f>INDEX($AT$3:$AW$6,MATCH($X57,$AS$3:$AS$6,FALSE),MATCH($Z57,AT$7:$AW$7,FALSE))</f>
        <v>6</v>
      </c>
      <c r="AB57" s="92" t="s">
        <v>254</v>
      </c>
      <c r="AC57" s="92" t="s">
        <v>882</v>
      </c>
      <c r="AD57" s="92" t="s">
        <v>883</v>
      </c>
      <c r="AE57" s="113" t="s">
        <v>892</v>
      </c>
      <c r="AF57" s="92" t="s">
        <v>922</v>
      </c>
      <c r="AG57" s="113" t="s">
        <v>919</v>
      </c>
      <c r="AH5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HSQControles de EPP; N/A</v>
      </c>
      <c r="AI57" s="109" t="s">
        <v>887</v>
      </c>
      <c r="AJ57" s="113" t="s">
        <v>53</v>
      </c>
      <c r="AK57" s="113" t="s">
        <v>6</v>
      </c>
      <c r="AL57" s="114" t="s">
        <v>46</v>
      </c>
      <c r="AM57" s="92">
        <f t="shared" si="0"/>
        <v>2</v>
      </c>
      <c r="AN5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57" s="178" t="s">
        <v>1117</v>
      </c>
      <c r="AP57" s="109" t="str">
        <f t="shared" si="1"/>
        <v>SI</v>
      </c>
      <c r="AQ5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57" s="92" t="e" vm="16">
        <f>_xlfn.XLOOKUP(año26[[#This Row],[VALORACION DEL RIESGO RESULTANTE CON CONTROLES (Riesgo residual) - INTERPRETACIÓN DEL RIESGO]], Nivel[Calsificación], Nivel[Imagen])</f>
        <v>#VALUE!</v>
      </c>
      <c r="BI57" s="48"/>
    </row>
    <row r="58" spans="1:62" ht="90" customHeight="1" x14ac:dyDescent="0.2">
      <c r="A58" s="10"/>
      <c r="B58" s="92">
        <v>48</v>
      </c>
      <c r="C58" s="92">
        <v>2026</v>
      </c>
      <c r="D58" s="92" t="s">
        <v>873</v>
      </c>
      <c r="E58" s="109" t="s">
        <v>874</v>
      </c>
      <c r="F58" s="92" t="s">
        <v>963</v>
      </c>
      <c r="G58" s="110" t="s">
        <v>1087</v>
      </c>
      <c r="H58" s="92" t="s">
        <v>1073</v>
      </c>
      <c r="I58" s="92" t="s">
        <v>70</v>
      </c>
      <c r="J58" s="92" t="e" vm="13">
        <f>_xlfn.XLOOKUP(año26[[#This Row],[PELIGRO -Tipo]], Tabla12[Calsificación], Tabla12[Imagen])</f>
        <v>#VALUE!</v>
      </c>
      <c r="K58" s="92" t="s">
        <v>79</v>
      </c>
      <c r="L58" s="92" t="s">
        <v>128</v>
      </c>
      <c r="M58" s="112" t="s">
        <v>429</v>
      </c>
      <c r="N58" s="112" t="s">
        <v>250</v>
      </c>
      <c r="O58" s="202" t="s">
        <v>1041</v>
      </c>
      <c r="P58" s="112">
        <v>8</v>
      </c>
      <c r="Q58" s="112">
        <v>18</v>
      </c>
      <c r="R58" s="112">
        <v>2</v>
      </c>
      <c r="S58" s="112">
        <v>8</v>
      </c>
      <c r="T58" s="92" t="s">
        <v>878</v>
      </c>
      <c r="U58" s="92" t="s">
        <v>981</v>
      </c>
      <c r="V58" s="92" t="s">
        <v>982</v>
      </c>
      <c r="W58" s="113" t="s">
        <v>647</v>
      </c>
      <c r="X58" s="113" t="s">
        <v>53</v>
      </c>
      <c r="Y58" s="113" t="s">
        <v>6</v>
      </c>
      <c r="Z58" s="114" t="s">
        <v>201</v>
      </c>
      <c r="AA58" s="92">
        <f>INDEX($AT$3:$AW$6,MATCH($X58,$AS$3:$AS$6,FALSE),MATCH($Z58,AT$7:$AW$7,FALSE))</f>
        <v>4</v>
      </c>
      <c r="AB58" s="92" t="s">
        <v>254</v>
      </c>
      <c r="AC58" s="92" t="s">
        <v>882</v>
      </c>
      <c r="AD58" s="92" t="s">
        <v>983</v>
      </c>
      <c r="AE58" s="113" t="s">
        <v>984</v>
      </c>
      <c r="AF58" s="92" t="s">
        <v>985</v>
      </c>
      <c r="AG58" s="113" t="s">
        <v>886</v>
      </c>
      <c r="AH5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I58" s="109" t="s">
        <v>887</v>
      </c>
      <c r="AJ58" s="113" t="s">
        <v>53</v>
      </c>
      <c r="AK58" s="113" t="s">
        <v>6</v>
      </c>
      <c r="AL58" s="114" t="s">
        <v>46</v>
      </c>
      <c r="AM58" s="92">
        <f t="shared" si="0"/>
        <v>2</v>
      </c>
      <c r="AN5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58" s="178" t="s">
        <v>1117</v>
      </c>
      <c r="AP58" s="109" t="str">
        <f t="shared" si="1"/>
        <v>SI</v>
      </c>
      <c r="AQ5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58" s="92" t="e" vm="16">
        <f>_xlfn.XLOOKUP(año26[[#This Row],[VALORACION DEL RIESGO RESULTANTE CON CONTROLES (Riesgo residual) - INTERPRETACIÓN DEL RIESGO]], Nivel[Calsificación], Nivel[Imagen])</f>
        <v>#VALUE!</v>
      </c>
      <c r="BI58" s="49"/>
    </row>
    <row r="59" spans="1:62" ht="93" customHeight="1" x14ac:dyDescent="0.2">
      <c r="A59" s="10"/>
      <c r="B59" s="92">
        <v>49</v>
      </c>
      <c r="C59" s="92">
        <v>2026</v>
      </c>
      <c r="D59" s="92" t="s">
        <v>873</v>
      </c>
      <c r="E59" s="109" t="s">
        <v>874</v>
      </c>
      <c r="F59" s="92" t="s">
        <v>963</v>
      </c>
      <c r="G59" s="110" t="s">
        <v>1087</v>
      </c>
      <c r="H59" s="92" t="s">
        <v>990</v>
      </c>
      <c r="I59" s="92" t="s">
        <v>68</v>
      </c>
      <c r="J59" s="92" t="e" vm="17">
        <f>_xlfn.XLOOKUP(año26[[#This Row],[PELIGRO -Tipo]], Tabla12[Calsificación], Tabla12[Imagen])</f>
        <v>#VALUE!</v>
      </c>
      <c r="K59" s="92" t="s">
        <v>93</v>
      </c>
      <c r="L59" s="92" t="s">
        <v>129</v>
      </c>
      <c r="M59" s="112" t="s">
        <v>429</v>
      </c>
      <c r="N59" s="112" t="s">
        <v>250</v>
      </c>
      <c r="O59" s="202" t="s">
        <v>1041</v>
      </c>
      <c r="P59" s="112">
        <v>8</v>
      </c>
      <c r="Q59" s="112">
        <v>18</v>
      </c>
      <c r="R59" s="112">
        <v>2</v>
      </c>
      <c r="S59" s="112">
        <v>8</v>
      </c>
      <c r="T59" s="92" t="s">
        <v>878</v>
      </c>
      <c r="U59" s="92" t="s">
        <v>889</v>
      </c>
      <c r="V59" s="92" t="s">
        <v>894</v>
      </c>
      <c r="W59" s="113" t="s">
        <v>991</v>
      </c>
      <c r="X59" s="113" t="s">
        <v>53</v>
      </c>
      <c r="Y59" s="113" t="s">
        <v>6</v>
      </c>
      <c r="Z59" s="114" t="s">
        <v>201</v>
      </c>
      <c r="AA59" s="92">
        <f>INDEX($AT$3:$AW$6,MATCH($X59,$AS$3:$AS$6,FALSE),MATCH($Z59,AT$7:$AW$7,FALSE))</f>
        <v>4</v>
      </c>
      <c r="AB59" s="92" t="s">
        <v>254</v>
      </c>
      <c r="AC59" s="92" t="s">
        <v>882</v>
      </c>
      <c r="AD59" s="92" t="s">
        <v>883</v>
      </c>
      <c r="AE59" s="113" t="s">
        <v>892</v>
      </c>
      <c r="AF59" s="92" t="s">
        <v>992</v>
      </c>
      <c r="AG59" s="113" t="s">
        <v>919</v>
      </c>
      <c r="AH5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59" s="109" t="s">
        <v>887</v>
      </c>
      <c r="AJ59" s="113" t="s">
        <v>53</v>
      </c>
      <c r="AK59" s="113" t="s">
        <v>6</v>
      </c>
      <c r="AL59" s="114" t="s">
        <v>46</v>
      </c>
      <c r="AM59" s="92">
        <f t="shared" si="0"/>
        <v>2</v>
      </c>
      <c r="AN5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59" s="178" t="s">
        <v>1117</v>
      </c>
      <c r="AP59" s="109" t="str">
        <f t="shared" si="1"/>
        <v>SI</v>
      </c>
      <c r="AQ5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59" s="92" t="e" vm="16">
        <f>_xlfn.XLOOKUP(año26[[#This Row],[VALORACION DEL RIESGO RESULTANTE CON CONTROLES (Riesgo residual) - INTERPRETACIÓN DEL RIESGO]], Nivel[Calsificación], Nivel[Imagen])</f>
        <v>#VALUE!</v>
      </c>
      <c r="BI59" s="49"/>
    </row>
    <row r="60" spans="1:62" ht="76.95" customHeight="1" x14ac:dyDescent="0.2">
      <c r="A60" s="10"/>
      <c r="B60" s="92">
        <v>50</v>
      </c>
      <c r="C60" s="92">
        <v>2026</v>
      </c>
      <c r="D60" s="92" t="s">
        <v>873</v>
      </c>
      <c r="E60" s="109" t="s">
        <v>874</v>
      </c>
      <c r="F60" s="92" t="s">
        <v>963</v>
      </c>
      <c r="G60" s="110" t="s">
        <v>1087</v>
      </c>
      <c r="H60" s="92" t="s">
        <v>993</v>
      </c>
      <c r="I60" s="92" t="s">
        <v>70</v>
      </c>
      <c r="J60" s="92" t="e" vm="13">
        <f>_xlfn.XLOOKUP(año26[[#This Row],[PELIGRO -Tipo]], Tabla12[Calsificación], Tabla12[Imagen])</f>
        <v>#VALUE!</v>
      </c>
      <c r="K60" s="92" t="s">
        <v>110</v>
      </c>
      <c r="L60" s="92" t="s">
        <v>128</v>
      </c>
      <c r="M60" s="112" t="s">
        <v>429</v>
      </c>
      <c r="N60" s="112" t="s">
        <v>250</v>
      </c>
      <c r="O60" s="202" t="s">
        <v>1041</v>
      </c>
      <c r="P60" s="112">
        <v>8</v>
      </c>
      <c r="Q60" s="112">
        <v>18</v>
      </c>
      <c r="R60" s="112">
        <v>2</v>
      </c>
      <c r="S60" s="112">
        <v>8</v>
      </c>
      <c r="T60" s="92" t="s">
        <v>878</v>
      </c>
      <c r="U60" s="92" t="s">
        <v>879</v>
      </c>
      <c r="V60" s="92" t="s">
        <v>880</v>
      </c>
      <c r="W60" s="113" t="s">
        <v>881</v>
      </c>
      <c r="X60" s="113" t="s">
        <v>52</v>
      </c>
      <c r="Y60" s="113" t="s">
        <v>6</v>
      </c>
      <c r="Z60" s="114" t="s">
        <v>40</v>
      </c>
      <c r="AA60" s="92">
        <f>INDEX($AT$3:$AW$6,MATCH($X60,$AS$3:$AS$6,FALSE),MATCH($Z60,AT$7:$AW$7,FALSE))</f>
        <v>9</v>
      </c>
      <c r="AB60" s="92" t="s">
        <v>254</v>
      </c>
      <c r="AC60" s="92" t="s">
        <v>882</v>
      </c>
      <c r="AD60" s="92" t="s">
        <v>883</v>
      </c>
      <c r="AE60" s="113" t="s">
        <v>884</v>
      </c>
      <c r="AF60" s="92" t="s">
        <v>885</v>
      </c>
      <c r="AG60" s="113" t="s">
        <v>886</v>
      </c>
      <c r="AH6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I60" s="109" t="s">
        <v>887</v>
      </c>
      <c r="AJ60" s="113" t="s">
        <v>53</v>
      </c>
      <c r="AK60" s="113" t="s">
        <v>6</v>
      </c>
      <c r="AL60" s="114" t="s">
        <v>201</v>
      </c>
      <c r="AM60" s="92">
        <f t="shared" si="0"/>
        <v>4</v>
      </c>
      <c r="AN6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60" s="178" t="s">
        <v>1117</v>
      </c>
      <c r="AP60" s="109" t="str">
        <f t="shared" si="1"/>
        <v>SI</v>
      </c>
      <c r="AQ60"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AT</v>
      </c>
      <c r="AR60" s="92" t="e" vm="14">
        <f>_xlfn.XLOOKUP(año26[[#This Row],[VALORACION DEL RIESGO RESULTANTE CON CONTROLES (Riesgo residual) - INTERPRETACIÓN DEL RIESGO]], Nivel[Calsificación], Nivel[Imagen])</f>
        <v>#VALUE!</v>
      </c>
      <c r="BI60" s="49"/>
    </row>
    <row r="61" spans="1:62" ht="88.95" customHeight="1" x14ac:dyDescent="0.2">
      <c r="A61" s="10"/>
      <c r="B61" s="92">
        <v>51</v>
      </c>
      <c r="C61" s="92">
        <v>2026</v>
      </c>
      <c r="D61" s="92" t="s">
        <v>873</v>
      </c>
      <c r="E61" s="109" t="s">
        <v>874</v>
      </c>
      <c r="F61" s="92" t="s">
        <v>963</v>
      </c>
      <c r="G61" s="110" t="s">
        <v>1087</v>
      </c>
      <c r="H61" s="92" t="s">
        <v>994</v>
      </c>
      <c r="I61" s="92" t="s">
        <v>70</v>
      </c>
      <c r="J61" s="92" t="e" vm="13">
        <f>_xlfn.XLOOKUP(año26[[#This Row],[PELIGRO -Tipo]], Tabla12[Calsificación], Tabla12[Imagen])</f>
        <v>#VALUE!</v>
      </c>
      <c r="K61" s="92" t="s">
        <v>110</v>
      </c>
      <c r="L61" s="92" t="s">
        <v>128</v>
      </c>
      <c r="M61" s="112" t="s">
        <v>429</v>
      </c>
      <c r="N61" s="112" t="s">
        <v>250</v>
      </c>
      <c r="O61" s="202" t="s">
        <v>1041</v>
      </c>
      <c r="P61" s="112">
        <v>8</v>
      </c>
      <c r="Q61" s="112">
        <v>18</v>
      </c>
      <c r="R61" s="112">
        <v>2</v>
      </c>
      <c r="S61" s="112">
        <v>8</v>
      </c>
      <c r="T61" s="92" t="s">
        <v>878</v>
      </c>
      <c r="U61" s="92" t="s">
        <v>879</v>
      </c>
      <c r="V61" s="92" t="s">
        <v>880</v>
      </c>
      <c r="W61" s="113" t="s">
        <v>881</v>
      </c>
      <c r="X61" s="113" t="s">
        <v>52</v>
      </c>
      <c r="Y61" s="113" t="s">
        <v>6</v>
      </c>
      <c r="Z61" s="114" t="s">
        <v>40</v>
      </c>
      <c r="AA61" s="92">
        <f>INDEX($AT$3:$AW$6,MATCH($X61,$AS$3:$AS$6,FALSE),MATCH($Z61,AT$7:$AW$7,FALSE))</f>
        <v>9</v>
      </c>
      <c r="AB61" s="92" t="s">
        <v>254</v>
      </c>
      <c r="AC61" s="92" t="s">
        <v>882</v>
      </c>
      <c r="AD61" s="92" t="s">
        <v>883</v>
      </c>
      <c r="AE61" s="113" t="s">
        <v>884</v>
      </c>
      <c r="AF61" s="113" t="s">
        <v>885</v>
      </c>
      <c r="AG61" s="113" t="s">
        <v>886</v>
      </c>
      <c r="AH6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I61" s="109" t="s">
        <v>887</v>
      </c>
      <c r="AJ61" s="113" t="s">
        <v>53</v>
      </c>
      <c r="AK61" s="113" t="s">
        <v>6</v>
      </c>
      <c r="AL61" s="114" t="s">
        <v>201</v>
      </c>
      <c r="AM61" s="92">
        <f t="shared" si="0"/>
        <v>4</v>
      </c>
      <c r="AN6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61" s="178" t="s">
        <v>1117</v>
      </c>
      <c r="AP61" s="109" t="str">
        <f t="shared" si="1"/>
        <v>SI</v>
      </c>
      <c r="AQ61"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AT</v>
      </c>
      <c r="AR61" s="92" t="e" vm="14">
        <f>_xlfn.XLOOKUP(año26[[#This Row],[VALORACION DEL RIESGO RESULTANTE CON CONTROLES (Riesgo residual) - INTERPRETACIÓN DEL RIESGO]], Nivel[Calsificación], Nivel[Imagen])</f>
        <v>#VALUE!</v>
      </c>
      <c r="AX61" s="32"/>
      <c r="AY61" s="32"/>
      <c r="AZ61" s="32"/>
      <c r="BA61" s="32"/>
      <c r="BB61" s="32"/>
      <c r="BC61" s="32"/>
      <c r="BD61" s="32"/>
      <c r="BE61" s="32"/>
      <c r="BF61" s="32"/>
      <c r="BI61" s="21"/>
      <c r="BJ61" s="33"/>
    </row>
    <row r="62" spans="1:62" ht="96" customHeight="1" x14ac:dyDescent="0.2">
      <c r="A62" s="10"/>
      <c r="B62" s="92">
        <v>52</v>
      </c>
      <c r="C62" s="92">
        <v>2026</v>
      </c>
      <c r="D62" s="92" t="s">
        <v>873</v>
      </c>
      <c r="E62" s="109" t="s">
        <v>874</v>
      </c>
      <c r="F62" s="92" t="s">
        <v>963</v>
      </c>
      <c r="G62" s="110" t="s">
        <v>1087</v>
      </c>
      <c r="H62" s="92" t="s">
        <v>928</v>
      </c>
      <c r="I62" s="92" t="s">
        <v>71</v>
      </c>
      <c r="J62" s="92" t="e" vm="15">
        <f>_xlfn.XLOOKUP(año26[[#This Row],[PELIGRO -Tipo]], Tabla12[Calsificación], Tabla12[Imagen])</f>
        <v>#VALUE!</v>
      </c>
      <c r="K62" s="92" t="s">
        <v>80</v>
      </c>
      <c r="L62" s="92" t="s">
        <v>128</v>
      </c>
      <c r="M62" s="112" t="s">
        <v>429</v>
      </c>
      <c r="N62" s="112" t="s">
        <v>261</v>
      </c>
      <c r="O62" s="202" t="s">
        <v>1042</v>
      </c>
      <c r="P62" s="112">
        <v>8</v>
      </c>
      <c r="Q62" s="112">
        <v>18</v>
      </c>
      <c r="R62" s="112">
        <v>2</v>
      </c>
      <c r="S62" s="112">
        <v>0.5</v>
      </c>
      <c r="T62" s="92" t="s">
        <v>878</v>
      </c>
      <c r="U62" s="92" t="s">
        <v>889</v>
      </c>
      <c r="V62" s="92" t="s">
        <v>894</v>
      </c>
      <c r="W62" s="113" t="s">
        <v>929</v>
      </c>
      <c r="X62" s="113" t="s">
        <v>52</v>
      </c>
      <c r="Y62" s="113" t="s">
        <v>6</v>
      </c>
      <c r="Z62" s="114" t="s">
        <v>46</v>
      </c>
      <c r="AA62" s="92">
        <f>INDEX($AT$3:$AW$6,MATCH($X62,$AS$3:$AS$6,FALSE),MATCH($Z62,AT$7:$AW$7,FALSE))</f>
        <v>3</v>
      </c>
      <c r="AB62" s="92" t="s">
        <v>254</v>
      </c>
      <c r="AC62" s="92" t="s">
        <v>882</v>
      </c>
      <c r="AD62" s="92" t="s">
        <v>883</v>
      </c>
      <c r="AE62" s="113" t="s">
        <v>930</v>
      </c>
      <c r="AF62" s="113" t="s">
        <v>931</v>
      </c>
      <c r="AG62" s="113" t="s">
        <v>886</v>
      </c>
      <c r="AH6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62" s="109" t="s">
        <v>887</v>
      </c>
      <c r="AJ62" s="113" t="s">
        <v>53</v>
      </c>
      <c r="AK62" s="113" t="s">
        <v>6</v>
      </c>
      <c r="AL62" s="114" t="s">
        <v>46</v>
      </c>
      <c r="AM62" s="92">
        <f t="shared" si="0"/>
        <v>2</v>
      </c>
      <c r="AN6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62" s="178" t="s">
        <v>1117</v>
      </c>
      <c r="AP62" s="109" t="str">
        <f t="shared" si="1"/>
        <v>SI</v>
      </c>
      <c r="AQ6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62" s="92" t="e" vm="16">
        <f>_xlfn.XLOOKUP(año26[[#This Row],[VALORACION DEL RIESGO RESULTANTE CON CONTROLES (Riesgo residual) - INTERPRETACIÓN DEL RIESGO]], Nivel[Calsificación], Nivel[Imagen])</f>
        <v>#VALUE!</v>
      </c>
      <c r="BI62" s="49"/>
    </row>
    <row r="63" spans="1:62" ht="42.75" customHeight="1" x14ac:dyDescent="0.2">
      <c r="A63" s="10"/>
      <c r="B63" s="92">
        <v>53</v>
      </c>
      <c r="C63" s="92">
        <v>2026</v>
      </c>
      <c r="D63" s="92" t="s">
        <v>873</v>
      </c>
      <c r="E63" s="109" t="s">
        <v>874</v>
      </c>
      <c r="F63" s="92" t="s">
        <v>963</v>
      </c>
      <c r="G63" s="110" t="s">
        <v>1087</v>
      </c>
      <c r="H63" s="92" t="s">
        <v>933</v>
      </c>
      <c r="I63" s="92" t="s">
        <v>71</v>
      </c>
      <c r="J63" s="92" t="e" vm="15">
        <f>_xlfn.XLOOKUP(año26[[#This Row],[PELIGRO -Tipo]], Tabla12[Calsificación], Tabla12[Imagen])</f>
        <v>#VALUE!</v>
      </c>
      <c r="K63" s="92" t="s">
        <v>96</v>
      </c>
      <c r="L63" s="92" t="s">
        <v>128</v>
      </c>
      <c r="M63" s="112" t="s">
        <v>429</v>
      </c>
      <c r="N63" s="112" t="s">
        <v>261</v>
      </c>
      <c r="O63" s="202" t="s">
        <v>1042</v>
      </c>
      <c r="P63" s="112">
        <v>8</v>
      </c>
      <c r="Q63" s="112">
        <v>18</v>
      </c>
      <c r="R63" s="112">
        <v>2</v>
      </c>
      <c r="S63" s="112">
        <v>4</v>
      </c>
      <c r="T63" s="92" t="s">
        <v>878</v>
      </c>
      <c r="U63" s="92" t="s">
        <v>889</v>
      </c>
      <c r="V63" s="92" t="s">
        <v>934</v>
      </c>
      <c r="W63" s="113" t="s">
        <v>935</v>
      </c>
      <c r="X63" s="113" t="s">
        <v>52</v>
      </c>
      <c r="Y63" s="113" t="s">
        <v>6</v>
      </c>
      <c r="Z63" s="114" t="s">
        <v>201</v>
      </c>
      <c r="AA63" s="92">
        <f>INDEX($AT$3:$AW$6,MATCH($X63,$AS$3:$AS$6,FALSE),MATCH($Z63,AT$7:$AW$7,FALSE))</f>
        <v>6</v>
      </c>
      <c r="AB63" s="92" t="s">
        <v>254</v>
      </c>
      <c r="AC63" s="92" t="s">
        <v>882</v>
      </c>
      <c r="AD63" s="92" t="s">
        <v>883</v>
      </c>
      <c r="AE63" s="113" t="s">
        <v>936</v>
      </c>
      <c r="AF63" s="92" t="s">
        <v>931</v>
      </c>
      <c r="AG63" s="113" t="s">
        <v>886</v>
      </c>
      <c r="AH6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Verificar el aseguramiento de las estructuras (Anclajes, vientos) para evitar que sean arrasadas por la brisa.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63" s="109" t="s">
        <v>887</v>
      </c>
      <c r="AJ63" s="113" t="s">
        <v>53</v>
      </c>
      <c r="AK63" s="113" t="s">
        <v>6</v>
      </c>
      <c r="AL63" s="114" t="s">
        <v>46</v>
      </c>
      <c r="AM63" s="92">
        <f t="shared" si="0"/>
        <v>2</v>
      </c>
      <c r="AN6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63" s="178" t="s">
        <v>1117</v>
      </c>
      <c r="AP63" s="109" t="str">
        <f t="shared" si="1"/>
        <v>SI</v>
      </c>
      <c r="AQ6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63" s="92" t="e" vm="16">
        <f>_xlfn.XLOOKUP(año26[[#This Row],[VALORACION DEL RIESGO RESULTANTE CON CONTROLES (Riesgo residual) - INTERPRETACIÓN DEL RIESGO]], Nivel[Calsificación], Nivel[Imagen])</f>
        <v>#VALUE!</v>
      </c>
      <c r="BI63" s="49"/>
    </row>
    <row r="64" spans="1:62" ht="97.95" customHeight="1" x14ac:dyDescent="0.2">
      <c r="A64" s="10"/>
      <c r="B64" s="92">
        <v>54</v>
      </c>
      <c r="C64" s="92">
        <v>2026</v>
      </c>
      <c r="D64" s="92" t="s">
        <v>873</v>
      </c>
      <c r="E64" s="109" t="s">
        <v>874</v>
      </c>
      <c r="F64" s="92" t="s">
        <v>963</v>
      </c>
      <c r="G64" s="110" t="s">
        <v>1087</v>
      </c>
      <c r="H64" s="92" t="s">
        <v>937</v>
      </c>
      <c r="I64" s="92" t="s">
        <v>71</v>
      </c>
      <c r="J64" s="92" t="e" vm="15">
        <f>_xlfn.XLOOKUP(año26[[#This Row],[PELIGRO -Tipo]], Tabla12[Calsificación], Tabla12[Imagen])</f>
        <v>#VALUE!</v>
      </c>
      <c r="K64" s="92" t="s">
        <v>118</v>
      </c>
      <c r="L64" s="111" t="s">
        <v>128</v>
      </c>
      <c r="M64" s="112" t="s">
        <v>429</v>
      </c>
      <c r="N64" s="112" t="s">
        <v>261</v>
      </c>
      <c r="O64" s="202" t="s">
        <v>1042</v>
      </c>
      <c r="P64" s="112">
        <v>8</v>
      </c>
      <c r="Q64" s="112">
        <v>18</v>
      </c>
      <c r="R64" s="112">
        <v>2</v>
      </c>
      <c r="S64" s="112">
        <v>4</v>
      </c>
      <c r="T64" s="92" t="s">
        <v>878</v>
      </c>
      <c r="U64" s="92" t="s">
        <v>889</v>
      </c>
      <c r="V64" s="92" t="s">
        <v>894</v>
      </c>
      <c r="W64" s="113" t="s">
        <v>939</v>
      </c>
      <c r="X64" s="113" t="s">
        <v>53</v>
      </c>
      <c r="Y64" s="113" t="s">
        <v>6</v>
      </c>
      <c r="Z64" s="114" t="s">
        <v>201</v>
      </c>
      <c r="AA64" s="92">
        <f>INDEX($AT$3:$AW$6,MATCH($X64,$AS$3:$AS$6,FALSE),MATCH($Z64,AT$7:$AW$7,FALSE))</f>
        <v>4</v>
      </c>
      <c r="AB64" s="92" t="s">
        <v>254</v>
      </c>
      <c r="AC64" s="92" t="s">
        <v>882</v>
      </c>
      <c r="AD64" s="92" t="s">
        <v>883</v>
      </c>
      <c r="AE64" s="113" t="s">
        <v>938</v>
      </c>
      <c r="AF64" s="113" t="s">
        <v>931</v>
      </c>
      <c r="AG64" s="113" t="s">
        <v>886</v>
      </c>
      <c r="AH6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Contenedores y carpas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64" s="109" t="s">
        <v>887</v>
      </c>
      <c r="AJ64" s="113" t="s">
        <v>54</v>
      </c>
      <c r="AK64" s="113" t="s">
        <v>6</v>
      </c>
      <c r="AL64" s="114" t="s">
        <v>201</v>
      </c>
      <c r="AM64" s="92">
        <f t="shared" si="0"/>
        <v>2</v>
      </c>
      <c r="AN6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64" s="178" t="s">
        <v>1117</v>
      </c>
      <c r="AP64" s="109" t="str">
        <f t="shared" si="1"/>
        <v>SI</v>
      </c>
      <c r="AQ6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64" s="92" t="e" vm="16">
        <f>_xlfn.XLOOKUP(año26[[#This Row],[VALORACION DEL RIESGO RESULTANTE CON CONTROLES (Riesgo residual) - INTERPRETACIÓN DEL RIESGO]], Nivel[Calsificación], Nivel[Imagen])</f>
        <v>#VALUE!</v>
      </c>
      <c r="BI64" s="49"/>
    </row>
    <row r="65" spans="1:62" ht="82.2" customHeight="1" x14ac:dyDescent="0.2">
      <c r="A65" s="10"/>
      <c r="B65" s="92">
        <v>55</v>
      </c>
      <c r="C65" s="92">
        <v>2026</v>
      </c>
      <c r="D65" s="92" t="s">
        <v>873</v>
      </c>
      <c r="E65" s="109" t="s">
        <v>874</v>
      </c>
      <c r="F65" s="92" t="s">
        <v>995</v>
      </c>
      <c r="G65" s="178" t="s">
        <v>1074</v>
      </c>
      <c r="H65" s="92" t="s">
        <v>972</v>
      </c>
      <c r="I65" s="92" t="s">
        <v>65</v>
      </c>
      <c r="J65" s="92" t="e" vm="20">
        <f>_xlfn.XLOOKUP(año26[[#This Row],[PELIGRO -Tipo]], Tabla12[Calsificación], Tabla12[Imagen])</f>
        <v>#VALUE!</v>
      </c>
      <c r="K65" s="92" t="s">
        <v>82</v>
      </c>
      <c r="L65" s="92" t="s">
        <v>128</v>
      </c>
      <c r="M65" s="112" t="s">
        <v>249</v>
      </c>
      <c r="N65" s="112" t="s">
        <v>250</v>
      </c>
      <c r="O65" s="202" t="s">
        <v>1096</v>
      </c>
      <c r="P65" s="112">
        <v>8</v>
      </c>
      <c r="Q65" s="112">
        <v>10</v>
      </c>
      <c r="R65" s="112">
        <v>2</v>
      </c>
      <c r="S65" s="112">
        <v>8</v>
      </c>
      <c r="T65" s="92" t="s">
        <v>878</v>
      </c>
      <c r="U65" s="92" t="s">
        <v>973</v>
      </c>
      <c r="V65" s="92" t="s">
        <v>974</v>
      </c>
      <c r="W65" s="113" t="s">
        <v>967</v>
      </c>
      <c r="X65" s="113" t="s">
        <v>53</v>
      </c>
      <c r="Y65" s="113" t="s">
        <v>6</v>
      </c>
      <c r="Z65" s="114" t="s">
        <v>201</v>
      </c>
      <c r="AA65" s="92">
        <f>INDEX($AT$3:$AW$6,MATCH($X65,$AS$3:$AS$6,FALSE),MATCH($Z65,AT$7:$AW$7,FALSE))</f>
        <v>4</v>
      </c>
      <c r="AB65" s="92" t="s">
        <v>254</v>
      </c>
      <c r="AC65" s="92" t="s">
        <v>882</v>
      </c>
      <c r="AD65" s="92" t="s">
        <v>883</v>
      </c>
      <c r="AE65" s="113" t="s">
        <v>892</v>
      </c>
      <c r="AF65" s="92" t="s">
        <v>975</v>
      </c>
      <c r="AG65" s="113" t="s">
        <v>886</v>
      </c>
      <c r="AH6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I65" s="109" t="s">
        <v>887</v>
      </c>
      <c r="AJ65" s="113" t="s">
        <v>53</v>
      </c>
      <c r="AK65" s="113" t="s">
        <v>6</v>
      </c>
      <c r="AL65" s="114" t="s">
        <v>46</v>
      </c>
      <c r="AM65" s="92">
        <f t="shared" si="0"/>
        <v>2</v>
      </c>
      <c r="AN6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65" s="178" t="s">
        <v>1117</v>
      </c>
      <c r="AP65" s="109" t="str">
        <f t="shared" si="1"/>
        <v>SI</v>
      </c>
      <c r="AQ6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65" s="92" t="e" vm="16">
        <f>_xlfn.XLOOKUP(año26[[#This Row],[VALORACION DEL RIESGO RESULTANTE CON CONTROLES (Riesgo residual) - INTERPRETACIÓN DEL RIESGO]], Nivel[Calsificación], Nivel[Imagen])</f>
        <v>#VALUE!</v>
      </c>
      <c r="BI65" s="49"/>
    </row>
    <row r="66" spans="1:62" ht="84" customHeight="1" x14ac:dyDescent="0.2">
      <c r="A66" s="10"/>
      <c r="B66" s="92">
        <v>56</v>
      </c>
      <c r="C66" s="92">
        <v>2026</v>
      </c>
      <c r="D66" s="92" t="s">
        <v>873</v>
      </c>
      <c r="E66" s="109" t="s">
        <v>874</v>
      </c>
      <c r="F66" s="92" t="s">
        <v>995</v>
      </c>
      <c r="G66" s="178" t="s">
        <v>1074</v>
      </c>
      <c r="H66" s="92" t="s">
        <v>285</v>
      </c>
      <c r="I66" s="92" t="s">
        <v>65</v>
      </c>
      <c r="J66" s="92" t="e" vm="20">
        <f>_xlfn.XLOOKUP(año26[[#This Row],[PELIGRO -Tipo]], Tabla12[Calsificación], Tabla12[Imagen])</f>
        <v>#VALUE!</v>
      </c>
      <c r="K66" s="92" t="s">
        <v>74</v>
      </c>
      <c r="L66" s="92" t="s">
        <v>129</v>
      </c>
      <c r="M66" s="112" t="s">
        <v>249</v>
      </c>
      <c r="N66" s="112" t="s">
        <v>250</v>
      </c>
      <c r="O66" s="202" t="s">
        <v>1096</v>
      </c>
      <c r="P66" s="112">
        <v>8</v>
      </c>
      <c r="Q66" s="112">
        <v>10</v>
      </c>
      <c r="R66" s="112">
        <v>2</v>
      </c>
      <c r="S66" s="112">
        <v>8</v>
      </c>
      <c r="T66" s="92" t="s">
        <v>878</v>
      </c>
      <c r="U66" s="92" t="s">
        <v>889</v>
      </c>
      <c r="V66" s="92" t="s">
        <v>894</v>
      </c>
      <c r="W66" s="113" t="s">
        <v>286</v>
      </c>
      <c r="X66" s="113" t="s">
        <v>53</v>
      </c>
      <c r="Y66" s="113" t="s">
        <v>6</v>
      </c>
      <c r="Z66" s="114" t="s">
        <v>40</v>
      </c>
      <c r="AA66" s="92">
        <f>INDEX($AT$3:$AW$6,MATCH($X66,$AS$3:$AS$6,FALSE),MATCH($Z66,AT$7:$AW$7,FALSE))</f>
        <v>6</v>
      </c>
      <c r="AB66" s="92" t="s">
        <v>254</v>
      </c>
      <c r="AC66" s="92" t="s">
        <v>882</v>
      </c>
      <c r="AD66" s="92" t="s">
        <v>883</v>
      </c>
      <c r="AE66" s="113" t="s">
        <v>892</v>
      </c>
      <c r="AF66" s="92" t="s">
        <v>895</v>
      </c>
      <c r="AG66" s="113" t="s">
        <v>886</v>
      </c>
      <c r="AH6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I66" s="109" t="s">
        <v>887</v>
      </c>
      <c r="AJ66" s="113" t="s">
        <v>54</v>
      </c>
      <c r="AK66" s="113" t="s">
        <v>6</v>
      </c>
      <c r="AL66" s="114" t="s">
        <v>40</v>
      </c>
      <c r="AM66" s="92">
        <f t="shared" si="0"/>
        <v>3</v>
      </c>
      <c r="AN6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66" s="178" t="s">
        <v>1117</v>
      </c>
      <c r="AP66" s="109" t="str">
        <f t="shared" si="1"/>
        <v>SI</v>
      </c>
      <c r="AQ6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66" s="92" t="e" vm="16">
        <f>_xlfn.XLOOKUP(año26[[#This Row],[VALORACION DEL RIESGO RESULTANTE CON CONTROLES (Riesgo residual) - INTERPRETACIÓN DEL RIESGO]], Nivel[Calsificación], Nivel[Imagen])</f>
        <v>#VALUE!</v>
      </c>
      <c r="AX66" s="32"/>
      <c r="AY66" s="32"/>
      <c r="AZ66" s="32"/>
      <c r="BA66" s="32"/>
      <c r="BB66" s="32"/>
      <c r="BC66" s="32"/>
      <c r="BD66" s="32"/>
      <c r="BE66" s="32"/>
      <c r="BF66" s="32"/>
      <c r="BI66" s="21"/>
      <c r="BJ66" s="33"/>
    </row>
    <row r="67" spans="1:62" ht="78" customHeight="1" x14ac:dyDescent="0.2">
      <c r="A67" s="10"/>
      <c r="B67" s="92">
        <v>57</v>
      </c>
      <c r="C67" s="92">
        <v>2026</v>
      </c>
      <c r="D67" s="92" t="s">
        <v>873</v>
      </c>
      <c r="E67" s="109" t="s">
        <v>874</v>
      </c>
      <c r="F67" s="92" t="s">
        <v>995</v>
      </c>
      <c r="G67" s="178" t="s">
        <v>1074</v>
      </c>
      <c r="H67" s="92" t="s">
        <v>888</v>
      </c>
      <c r="I67" s="92" t="s">
        <v>65</v>
      </c>
      <c r="J67" s="92" t="e" vm="20">
        <f>_xlfn.XLOOKUP(año26[[#This Row],[PELIGRO -Tipo]], Tabla12[Calsificación], Tabla12[Imagen])</f>
        <v>#VALUE!</v>
      </c>
      <c r="K67" s="92" t="s">
        <v>113</v>
      </c>
      <c r="L67" s="92" t="s">
        <v>128</v>
      </c>
      <c r="M67" s="112" t="s">
        <v>249</v>
      </c>
      <c r="N67" s="112" t="s">
        <v>250</v>
      </c>
      <c r="O67" s="202" t="s">
        <v>1096</v>
      </c>
      <c r="P67" s="112">
        <v>8</v>
      </c>
      <c r="Q67" s="112">
        <v>10</v>
      </c>
      <c r="R67" s="112">
        <v>2</v>
      </c>
      <c r="S67" s="112">
        <v>8</v>
      </c>
      <c r="T67" s="92" t="s">
        <v>878</v>
      </c>
      <c r="U67" s="92" t="s">
        <v>889</v>
      </c>
      <c r="V67" s="92" t="s">
        <v>890</v>
      </c>
      <c r="W67" s="113" t="s">
        <v>891</v>
      </c>
      <c r="X67" s="113" t="s">
        <v>52</v>
      </c>
      <c r="Y67" s="113" t="s">
        <v>6</v>
      </c>
      <c r="Z67" s="114" t="s">
        <v>46</v>
      </c>
      <c r="AA67" s="92">
        <f>INDEX($AT$3:$AW$6,MATCH($X67,$AS$3:$AS$6,FALSE),MATCH($Z67,AT$7:$AW$7,FALSE))</f>
        <v>3</v>
      </c>
      <c r="AB67" s="92" t="s">
        <v>254</v>
      </c>
      <c r="AC67" s="92" t="s">
        <v>965</v>
      </c>
      <c r="AD67" s="92" t="s">
        <v>883</v>
      </c>
      <c r="AE67" s="113" t="s">
        <v>892</v>
      </c>
      <c r="AF67" s="92" t="s">
        <v>893</v>
      </c>
      <c r="AG67" s="113" t="s">
        <v>886</v>
      </c>
      <c r="AH6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riesgo:Reubicación de animales (abejas, avispas, Serpientes) en áreas alejadas a las áreas de trabajo. 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67" s="109" t="s">
        <v>887</v>
      </c>
      <c r="AJ67" s="113" t="s">
        <v>53</v>
      </c>
      <c r="AK67" s="113" t="s">
        <v>6</v>
      </c>
      <c r="AL67" s="114" t="s">
        <v>46</v>
      </c>
      <c r="AM67" s="92">
        <f t="shared" si="0"/>
        <v>2</v>
      </c>
      <c r="AN6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67" s="178" t="s">
        <v>1117</v>
      </c>
      <c r="AP67" s="109" t="str">
        <f t="shared" si="1"/>
        <v>SI</v>
      </c>
      <c r="AQ6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67" s="92" t="e" vm="16">
        <f>_xlfn.XLOOKUP(año26[[#This Row],[VALORACION DEL RIESGO RESULTANTE CON CONTROLES (Riesgo residual) - INTERPRETACIÓN DEL RIESGO]], Nivel[Calsificación], Nivel[Imagen])</f>
        <v>#VALUE!</v>
      </c>
      <c r="BI67" s="49"/>
    </row>
    <row r="68" spans="1:62" ht="78" customHeight="1" x14ac:dyDescent="0.2">
      <c r="A68" s="10"/>
      <c r="B68" s="92">
        <v>58</v>
      </c>
      <c r="C68" s="92">
        <v>2026</v>
      </c>
      <c r="D68" s="92" t="s">
        <v>873</v>
      </c>
      <c r="E68" s="109" t="s">
        <v>874</v>
      </c>
      <c r="F68" s="92" t="s">
        <v>995</v>
      </c>
      <c r="G68" s="178" t="s">
        <v>1074</v>
      </c>
      <c r="H68" s="92" t="s">
        <v>966</v>
      </c>
      <c r="I68" s="92" t="s">
        <v>65</v>
      </c>
      <c r="J68" s="92" t="e" vm="20">
        <f>_xlfn.XLOOKUP(año26[[#This Row],[PELIGRO -Tipo]], Tabla12[Calsificación], Tabla12[Imagen])</f>
        <v>#VALUE!</v>
      </c>
      <c r="K68" s="92" t="s">
        <v>90</v>
      </c>
      <c r="L68" s="92" t="s">
        <v>128</v>
      </c>
      <c r="M68" s="112" t="s">
        <v>249</v>
      </c>
      <c r="N68" s="112" t="s">
        <v>250</v>
      </c>
      <c r="O68" s="202" t="s">
        <v>1096</v>
      </c>
      <c r="P68" s="112">
        <v>8</v>
      </c>
      <c r="Q68" s="112">
        <v>10</v>
      </c>
      <c r="R68" s="112">
        <v>2</v>
      </c>
      <c r="S68" s="112">
        <v>8</v>
      </c>
      <c r="T68" s="92" t="s">
        <v>878</v>
      </c>
      <c r="U68" s="92" t="s">
        <v>889</v>
      </c>
      <c r="V68" s="92" t="s">
        <v>894</v>
      </c>
      <c r="W68" s="113" t="s">
        <v>967</v>
      </c>
      <c r="X68" s="113" t="s">
        <v>53</v>
      </c>
      <c r="Y68" s="113" t="s">
        <v>6</v>
      </c>
      <c r="Z68" s="114" t="s">
        <v>201</v>
      </c>
      <c r="AA68" s="92">
        <f>INDEX($AT$3:$AW$6,MATCH($X68,$AS$3:$AS$6,FALSE),MATCH($Z68,AT$7:$AW$7,FALSE))</f>
        <v>4</v>
      </c>
      <c r="AB68" s="92" t="s">
        <v>254</v>
      </c>
      <c r="AC68" s="92" t="s">
        <v>882</v>
      </c>
      <c r="AD68" s="92" t="s">
        <v>883</v>
      </c>
      <c r="AE68" s="113" t="s">
        <v>892</v>
      </c>
      <c r="AF68" s="92" t="s">
        <v>968</v>
      </c>
      <c r="AG68" s="113" t="s">
        <v>886</v>
      </c>
      <c r="AH6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Gestión Seguridad Basada en el Comportamiento
* Procedimiento de trabajo seguro en topografía.
'Capacitación sobre riesgo biológico.
 Normas de transito seguro en la línea. 
Adecuación de la trocha. Controles de EPP; Ver matriz de EPP de Parex y/o Contratista</v>
      </c>
      <c r="AI68" s="109" t="s">
        <v>887</v>
      </c>
      <c r="AJ68" s="113" t="s">
        <v>53</v>
      </c>
      <c r="AK68" s="113" t="s">
        <v>6</v>
      </c>
      <c r="AL68" s="114" t="s">
        <v>46</v>
      </c>
      <c r="AM68" s="92">
        <f t="shared" si="0"/>
        <v>2</v>
      </c>
      <c r="AN6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68" s="178" t="s">
        <v>1117</v>
      </c>
      <c r="AP68" s="109" t="str">
        <f t="shared" si="1"/>
        <v>SI</v>
      </c>
      <c r="AQ6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68" s="92" t="e" vm="16">
        <f>_xlfn.XLOOKUP(año26[[#This Row],[VALORACION DEL RIESGO RESULTANTE CON CONTROLES (Riesgo residual) - INTERPRETACIÓN DEL RIESGO]], Nivel[Calsificación], Nivel[Imagen])</f>
        <v>#VALUE!</v>
      </c>
      <c r="BI68" s="49"/>
    </row>
    <row r="69" spans="1:62" ht="52.95" customHeight="1" x14ac:dyDescent="0.2">
      <c r="A69" s="10"/>
      <c r="B69" s="92">
        <v>59</v>
      </c>
      <c r="C69" s="92">
        <v>2026</v>
      </c>
      <c r="D69" s="92" t="s">
        <v>873</v>
      </c>
      <c r="E69" s="109" t="s">
        <v>874</v>
      </c>
      <c r="F69" s="92" t="s">
        <v>995</v>
      </c>
      <c r="G69" s="178" t="s">
        <v>1074</v>
      </c>
      <c r="H69" s="92" t="s">
        <v>969</v>
      </c>
      <c r="I69" s="92" t="s">
        <v>65</v>
      </c>
      <c r="J69" s="92" t="e" vm="20">
        <f>_xlfn.XLOOKUP(año26[[#This Row],[PELIGRO -Tipo]], Tabla12[Calsificación], Tabla12[Imagen])</f>
        <v>#VALUE!</v>
      </c>
      <c r="K69" s="92" t="s">
        <v>120</v>
      </c>
      <c r="L69" s="92" t="s">
        <v>128</v>
      </c>
      <c r="M69" s="112" t="s">
        <v>249</v>
      </c>
      <c r="N69" s="112" t="s">
        <v>250</v>
      </c>
      <c r="O69" s="202" t="s">
        <v>1096</v>
      </c>
      <c r="P69" s="112">
        <v>8</v>
      </c>
      <c r="Q69" s="112">
        <v>10</v>
      </c>
      <c r="R69" s="112">
        <v>2</v>
      </c>
      <c r="S69" s="112">
        <v>8</v>
      </c>
      <c r="T69" s="92" t="s">
        <v>878</v>
      </c>
      <c r="U69" s="92" t="s">
        <v>889</v>
      </c>
      <c r="V69" s="92" t="s">
        <v>970</v>
      </c>
      <c r="W69" s="113" t="s">
        <v>967</v>
      </c>
      <c r="X69" s="113" t="s">
        <v>52</v>
      </c>
      <c r="Y69" s="113" t="s">
        <v>6</v>
      </c>
      <c r="Z69" s="114" t="s">
        <v>46</v>
      </c>
      <c r="AA69" s="92">
        <f>INDEX($AT$3:$AW$6,MATCH($X69,$AS$3:$AS$6,FALSE),MATCH($Z69,AT$7:$AW$7,FALSE))</f>
        <v>3</v>
      </c>
      <c r="AB69" s="92" t="s">
        <v>254</v>
      </c>
      <c r="AC69" s="92" t="s">
        <v>882</v>
      </c>
      <c r="AD69" s="92" t="s">
        <v>883</v>
      </c>
      <c r="AE69" s="113" t="s">
        <v>892</v>
      </c>
      <c r="AF69" s="92" t="s">
        <v>971</v>
      </c>
      <c r="AG69" s="113" t="s">
        <v>886</v>
      </c>
      <c r="AH6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69" s="109" t="s">
        <v>887</v>
      </c>
      <c r="AJ69" s="113" t="s">
        <v>53</v>
      </c>
      <c r="AK69" s="113" t="s">
        <v>6</v>
      </c>
      <c r="AL69" s="114" t="s">
        <v>46</v>
      </c>
      <c r="AM69" s="92">
        <f t="shared" si="0"/>
        <v>2</v>
      </c>
      <c r="AN6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69" s="178" t="s">
        <v>1117</v>
      </c>
      <c r="AP69" s="109" t="str">
        <f t="shared" si="1"/>
        <v>SI</v>
      </c>
      <c r="AQ6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69" s="92" t="e" vm="16">
        <f>_xlfn.XLOOKUP(año26[[#This Row],[VALORACION DEL RIESGO RESULTANTE CON CONTROLES (Riesgo residual) - INTERPRETACIÓN DEL RIESGO]], Nivel[Calsificación], Nivel[Imagen])</f>
        <v>#VALUE!</v>
      </c>
      <c r="BI69" s="49"/>
    </row>
    <row r="70" spans="1:62" ht="50.7" customHeight="1" x14ac:dyDescent="0.2">
      <c r="A70" s="10"/>
      <c r="B70" s="92">
        <v>60</v>
      </c>
      <c r="C70" s="92">
        <v>2026</v>
      </c>
      <c r="D70" s="92" t="s">
        <v>873</v>
      </c>
      <c r="E70" s="109" t="s">
        <v>874</v>
      </c>
      <c r="F70" s="92" t="s">
        <v>995</v>
      </c>
      <c r="G70" s="178" t="s">
        <v>1074</v>
      </c>
      <c r="H70" s="92" t="s">
        <v>996</v>
      </c>
      <c r="I70" s="92" t="s">
        <v>69</v>
      </c>
      <c r="J70" s="92" t="e" vm="21">
        <f>_xlfn.XLOOKUP(año26[[#This Row],[PELIGRO -Tipo]], Tabla12[Calsificación], Tabla12[Imagen])</f>
        <v>#VALUE!</v>
      </c>
      <c r="K70" s="92" t="s">
        <v>78</v>
      </c>
      <c r="L70" s="92" t="s">
        <v>129</v>
      </c>
      <c r="M70" s="112" t="s">
        <v>249</v>
      </c>
      <c r="N70" s="112" t="s">
        <v>250</v>
      </c>
      <c r="O70" s="202" t="s">
        <v>1041</v>
      </c>
      <c r="P70" s="112">
        <v>8</v>
      </c>
      <c r="Q70" s="112">
        <v>10</v>
      </c>
      <c r="R70" s="112">
        <v>2</v>
      </c>
      <c r="S70" s="112">
        <v>8</v>
      </c>
      <c r="T70" s="92" t="s">
        <v>878</v>
      </c>
      <c r="U70" s="92" t="s">
        <v>889</v>
      </c>
      <c r="V70" s="92" t="s">
        <v>997</v>
      </c>
      <c r="W70" s="113" t="s">
        <v>917</v>
      </c>
      <c r="X70" s="113" t="s">
        <v>52</v>
      </c>
      <c r="Y70" s="113" t="s">
        <v>6</v>
      </c>
      <c r="Z70" s="114" t="s">
        <v>201</v>
      </c>
      <c r="AA70" s="92">
        <f>INDEX($AT$3:$AW$6,MATCH($X70,$AS$3:$AS$6,FALSE),MATCH($Z70,AT$7:$AW$7,FALSE))</f>
        <v>6</v>
      </c>
      <c r="AB70" s="92" t="s">
        <v>254</v>
      </c>
      <c r="AC70" s="92" t="s">
        <v>882</v>
      </c>
      <c r="AD70" s="92" t="s">
        <v>883</v>
      </c>
      <c r="AE70" s="113" t="s">
        <v>892</v>
      </c>
      <c r="AF70" s="113" t="s">
        <v>918</v>
      </c>
      <c r="AG70" s="113" t="s">
        <v>919</v>
      </c>
      <c r="AH7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70" s="109" t="s">
        <v>887</v>
      </c>
      <c r="AJ70" s="113" t="s">
        <v>53</v>
      </c>
      <c r="AK70" s="113" t="s">
        <v>6</v>
      </c>
      <c r="AL70" s="114" t="s">
        <v>201</v>
      </c>
      <c r="AM70" s="92">
        <f t="shared" si="0"/>
        <v>4</v>
      </c>
      <c r="AN7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70" s="178" t="s">
        <v>1117</v>
      </c>
      <c r="AP70" s="109" t="str">
        <f t="shared" si="1"/>
        <v>SI</v>
      </c>
      <c r="AQ70"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70" s="92" t="e" vm="14">
        <f>_xlfn.XLOOKUP(año26[[#This Row],[VALORACION DEL RIESGO RESULTANTE CON CONTROLES (Riesgo residual) - INTERPRETACIÓN DEL RIESGO]], Nivel[Calsificación], Nivel[Imagen])</f>
        <v>#VALUE!</v>
      </c>
      <c r="BI70" s="49"/>
    </row>
    <row r="71" spans="1:62" ht="75" customHeight="1" x14ac:dyDescent="0.2">
      <c r="A71" s="10"/>
      <c r="B71" s="92">
        <v>61</v>
      </c>
      <c r="C71" s="92">
        <v>2026</v>
      </c>
      <c r="D71" s="92" t="s">
        <v>873</v>
      </c>
      <c r="E71" s="109" t="s">
        <v>874</v>
      </c>
      <c r="F71" s="92" t="s">
        <v>995</v>
      </c>
      <c r="G71" s="178" t="s">
        <v>1074</v>
      </c>
      <c r="H71" s="111" t="s">
        <v>998</v>
      </c>
      <c r="I71" s="92" t="s">
        <v>69</v>
      </c>
      <c r="J71" s="92" t="e" vm="21">
        <f>_xlfn.XLOOKUP(año26[[#This Row],[PELIGRO -Tipo]], Tabla12[Calsificación], Tabla12[Imagen])</f>
        <v>#VALUE!</v>
      </c>
      <c r="K71" s="92" t="s">
        <v>94</v>
      </c>
      <c r="L71" s="92" t="s">
        <v>129</v>
      </c>
      <c r="M71" s="112" t="s">
        <v>249</v>
      </c>
      <c r="N71" s="112" t="s">
        <v>250</v>
      </c>
      <c r="O71" s="202" t="s">
        <v>1041</v>
      </c>
      <c r="P71" s="112">
        <v>8</v>
      </c>
      <c r="Q71" s="112">
        <v>10</v>
      </c>
      <c r="R71" s="112">
        <v>2</v>
      </c>
      <c r="S71" s="112">
        <v>8</v>
      </c>
      <c r="T71" s="92" t="s">
        <v>878</v>
      </c>
      <c r="U71" s="92" t="s">
        <v>889</v>
      </c>
      <c r="V71" s="92" t="s">
        <v>999</v>
      </c>
      <c r="W71" s="113" t="s">
        <v>917</v>
      </c>
      <c r="X71" s="113" t="s">
        <v>52</v>
      </c>
      <c r="Y71" s="113" t="s">
        <v>6</v>
      </c>
      <c r="Z71" s="114" t="s">
        <v>201</v>
      </c>
      <c r="AA71" s="92">
        <f>INDEX($AT$3:$AW$6,MATCH($X71,$AS$3:$AS$6,FALSE),MATCH($Z71,AT$7:$AW$7,FALSE))</f>
        <v>6</v>
      </c>
      <c r="AB71" s="92" t="s">
        <v>254</v>
      </c>
      <c r="AC71" s="92" t="s">
        <v>882</v>
      </c>
      <c r="AD71" s="92" t="s">
        <v>883</v>
      </c>
      <c r="AE71" s="113" t="s">
        <v>892</v>
      </c>
      <c r="AF71" s="113" t="s">
        <v>918</v>
      </c>
      <c r="AG71" s="113" t="s">
        <v>919</v>
      </c>
      <c r="AH7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71" s="109" t="s">
        <v>887</v>
      </c>
      <c r="AJ71" s="113" t="s">
        <v>53</v>
      </c>
      <c r="AK71" s="113" t="s">
        <v>6</v>
      </c>
      <c r="AL71" s="114" t="s">
        <v>201</v>
      </c>
      <c r="AM71" s="92">
        <f t="shared" si="0"/>
        <v>4</v>
      </c>
      <c r="AN7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71" s="178" t="s">
        <v>1117</v>
      </c>
      <c r="AP71" s="109" t="str">
        <f t="shared" si="1"/>
        <v>SI</v>
      </c>
      <c r="AQ71"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71" s="92" t="e" vm="14">
        <f>_xlfn.XLOOKUP(año26[[#This Row],[VALORACION DEL RIESGO RESULTANTE CON CONTROLES (Riesgo residual) - INTERPRETACIÓN DEL RIESGO]], Nivel[Calsificación], Nivel[Imagen])</f>
        <v>#VALUE!</v>
      </c>
      <c r="BI71" s="49"/>
    </row>
    <row r="72" spans="1:62" ht="87" customHeight="1" x14ac:dyDescent="0.2">
      <c r="A72" s="10"/>
      <c r="B72" s="92">
        <v>62</v>
      </c>
      <c r="C72" s="92">
        <v>2026</v>
      </c>
      <c r="D72" s="92" t="s">
        <v>873</v>
      </c>
      <c r="E72" s="109" t="s">
        <v>874</v>
      </c>
      <c r="F72" s="92" t="s">
        <v>995</v>
      </c>
      <c r="G72" s="178" t="s">
        <v>1074</v>
      </c>
      <c r="H72" s="92" t="s">
        <v>1000</v>
      </c>
      <c r="I72" s="92" t="s">
        <v>70</v>
      </c>
      <c r="J72" s="92" t="e" vm="13">
        <f>_xlfn.XLOOKUP(año26[[#This Row],[PELIGRO -Tipo]], Tabla12[Calsificación], Tabla12[Imagen])</f>
        <v>#VALUE!</v>
      </c>
      <c r="K72" s="92" t="s">
        <v>95</v>
      </c>
      <c r="L72" s="92" t="s">
        <v>128</v>
      </c>
      <c r="M72" s="112" t="s">
        <v>249</v>
      </c>
      <c r="N72" s="112" t="s">
        <v>250</v>
      </c>
      <c r="O72" s="202" t="s">
        <v>1041</v>
      </c>
      <c r="P72" s="112">
        <v>8</v>
      </c>
      <c r="Q72" s="112">
        <v>10</v>
      </c>
      <c r="R72" s="112">
        <v>2</v>
      </c>
      <c r="S72" s="112">
        <v>8</v>
      </c>
      <c r="T72" s="92" t="s">
        <v>878</v>
      </c>
      <c r="U72" s="92" t="s">
        <v>645</v>
      </c>
      <c r="V72" s="92" t="s">
        <v>646</v>
      </c>
      <c r="W72" s="113" t="s">
        <v>647</v>
      </c>
      <c r="X72" s="113" t="s">
        <v>53</v>
      </c>
      <c r="Y72" s="113" t="s">
        <v>6</v>
      </c>
      <c r="Z72" s="114" t="s">
        <v>201</v>
      </c>
      <c r="AA72" s="92">
        <f>INDEX($AT$3:$AW$6,MATCH($X72,$AS$3:$AS$6,FALSE),MATCH($Z72,AT$7:$AW$7,FALSE))</f>
        <v>4</v>
      </c>
      <c r="AB72" s="92" t="s">
        <v>254</v>
      </c>
      <c r="AC72" s="92" t="s">
        <v>882</v>
      </c>
      <c r="AD72" s="92" t="s">
        <v>883</v>
      </c>
      <c r="AE72" s="113" t="s">
        <v>892</v>
      </c>
      <c r="AF72" s="113" t="s">
        <v>648</v>
      </c>
      <c r="AG72" s="113" t="s">
        <v>886</v>
      </c>
      <c r="AH7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I72" s="109" t="s">
        <v>887</v>
      </c>
      <c r="AJ72" s="113" t="s">
        <v>53</v>
      </c>
      <c r="AK72" s="113" t="s">
        <v>6</v>
      </c>
      <c r="AL72" s="114" t="s">
        <v>46</v>
      </c>
      <c r="AM72" s="92">
        <f t="shared" si="0"/>
        <v>2</v>
      </c>
      <c r="AN7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72" s="178" t="s">
        <v>1117</v>
      </c>
      <c r="AP72" s="109" t="str">
        <f t="shared" si="1"/>
        <v>SI</v>
      </c>
      <c r="AQ7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72" s="92" t="e" vm="16">
        <f>_xlfn.XLOOKUP(año26[[#This Row],[VALORACION DEL RIESGO RESULTANTE CON CONTROLES (Riesgo residual) - INTERPRETACIÓN DEL RIESGO]], Nivel[Calsificación], Nivel[Imagen])</f>
        <v>#VALUE!</v>
      </c>
      <c r="BI72" s="49"/>
    </row>
    <row r="73" spans="1:62" ht="103.5" customHeight="1" x14ac:dyDescent="0.2">
      <c r="A73" s="10"/>
      <c r="B73" s="92">
        <v>63</v>
      </c>
      <c r="C73" s="92">
        <v>2026</v>
      </c>
      <c r="D73" s="92" t="s">
        <v>873</v>
      </c>
      <c r="E73" s="109" t="s">
        <v>874</v>
      </c>
      <c r="F73" s="92" t="s">
        <v>995</v>
      </c>
      <c r="G73" s="178" t="s">
        <v>1074</v>
      </c>
      <c r="H73" s="92" t="s">
        <v>901</v>
      </c>
      <c r="I73" s="92" t="s">
        <v>66</v>
      </c>
      <c r="J73" s="92" t="e" vm="19">
        <f>_xlfn.XLOOKUP(año26[[#This Row],[PELIGRO -Tipo]], Tabla12[Calsificación], Tabla12[Imagen])</f>
        <v>#VALUE!</v>
      </c>
      <c r="K73" s="92" t="s">
        <v>83</v>
      </c>
      <c r="L73" s="92" t="s">
        <v>129</v>
      </c>
      <c r="M73" s="112" t="s">
        <v>249</v>
      </c>
      <c r="N73" s="112" t="s">
        <v>250</v>
      </c>
      <c r="O73" s="202" t="s">
        <v>1041</v>
      </c>
      <c r="P73" s="112">
        <v>8</v>
      </c>
      <c r="Q73" s="112">
        <v>10</v>
      </c>
      <c r="R73" s="112">
        <v>2</v>
      </c>
      <c r="S73" s="112">
        <v>8</v>
      </c>
      <c r="T73" s="92" t="s">
        <v>878</v>
      </c>
      <c r="U73" s="92" t="s">
        <v>889</v>
      </c>
      <c r="V73" s="92" t="s">
        <v>902</v>
      </c>
      <c r="W73" s="113" t="s">
        <v>903</v>
      </c>
      <c r="X73" s="113" t="s">
        <v>53</v>
      </c>
      <c r="Y73" s="113" t="s">
        <v>6</v>
      </c>
      <c r="Z73" s="114" t="s">
        <v>46</v>
      </c>
      <c r="AA73" s="92">
        <f>INDEX($AT$3:$AW$6,MATCH($X73,$AS$3:$AS$6,FALSE),MATCH($Z73,AT$7:$AW$7,FALSE))</f>
        <v>2</v>
      </c>
      <c r="AB73" s="92" t="s">
        <v>254</v>
      </c>
      <c r="AC73" s="92" t="s">
        <v>882</v>
      </c>
      <c r="AD73" s="92" t="s">
        <v>883</v>
      </c>
      <c r="AE73" s="113" t="s">
        <v>892</v>
      </c>
      <c r="AF73" s="113" t="s">
        <v>904</v>
      </c>
      <c r="AG73" s="113" t="s">
        <v>886</v>
      </c>
      <c r="AH7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I73" s="109" t="s">
        <v>887</v>
      </c>
      <c r="AJ73" s="113" t="s">
        <v>54</v>
      </c>
      <c r="AK73" s="113" t="s">
        <v>6</v>
      </c>
      <c r="AL73" s="114" t="s">
        <v>46</v>
      </c>
      <c r="AM73" s="92">
        <f t="shared" si="0"/>
        <v>1</v>
      </c>
      <c r="AN7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73" s="178" t="s">
        <v>1117</v>
      </c>
      <c r="AP73" s="109" t="str">
        <f t="shared" si="1"/>
        <v>SI</v>
      </c>
      <c r="AQ7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73" s="92" t="e" vm="16">
        <f>_xlfn.XLOOKUP(año26[[#This Row],[VALORACION DEL RIESGO RESULTANTE CON CONTROLES (Riesgo residual) - INTERPRETACIÓN DEL RIESGO]], Nivel[Calsificación], Nivel[Imagen])</f>
        <v>#VALUE!</v>
      </c>
      <c r="BI73" s="49"/>
    </row>
    <row r="74" spans="1:62" ht="91.95" customHeight="1" x14ac:dyDescent="0.2">
      <c r="A74" s="10"/>
      <c r="B74" s="92">
        <v>64</v>
      </c>
      <c r="C74" s="92">
        <v>2026</v>
      </c>
      <c r="D74" s="92" t="s">
        <v>873</v>
      </c>
      <c r="E74" s="109" t="s">
        <v>874</v>
      </c>
      <c r="F74" s="92" t="s">
        <v>995</v>
      </c>
      <c r="G74" s="178" t="s">
        <v>1074</v>
      </c>
      <c r="H74" s="92" t="s">
        <v>905</v>
      </c>
      <c r="I74" s="92" t="s">
        <v>66</v>
      </c>
      <c r="J74" s="92" t="e" vm="19">
        <f>_xlfn.XLOOKUP(año26[[#This Row],[PELIGRO -Tipo]], Tabla12[Calsificación], Tabla12[Imagen])</f>
        <v>#VALUE!</v>
      </c>
      <c r="K74" s="92" t="s">
        <v>99</v>
      </c>
      <c r="L74" s="92" t="s">
        <v>129</v>
      </c>
      <c r="M74" s="112" t="s">
        <v>429</v>
      </c>
      <c r="N74" s="112" t="s">
        <v>261</v>
      </c>
      <c r="O74" s="202" t="s">
        <v>1041</v>
      </c>
      <c r="P74" s="112">
        <v>8</v>
      </c>
      <c r="Q74" s="112">
        <v>10</v>
      </c>
      <c r="R74" s="112">
        <v>2</v>
      </c>
      <c r="S74" s="112">
        <v>8</v>
      </c>
      <c r="T74" s="92" t="s">
        <v>878</v>
      </c>
      <c r="U74" s="92" t="s">
        <v>889</v>
      </c>
      <c r="V74" s="92" t="s">
        <v>906</v>
      </c>
      <c r="W74" s="113" t="s">
        <v>907</v>
      </c>
      <c r="X74" s="113" t="s">
        <v>53</v>
      </c>
      <c r="Y74" s="113" t="s">
        <v>6</v>
      </c>
      <c r="Z74" s="114" t="s">
        <v>46</v>
      </c>
      <c r="AA74" s="92">
        <f>INDEX($AT$3:$AW$6,MATCH($X74,$AS$3:$AS$6,FALSE),MATCH($Z74,AT$7:$AW$7,FALSE))</f>
        <v>2</v>
      </c>
      <c r="AB74" s="92" t="s">
        <v>254</v>
      </c>
      <c r="AC74" s="92" t="s">
        <v>882</v>
      </c>
      <c r="AD74" s="92" t="s">
        <v>883</v>
      </c>
      <c r="AE74" s="113" t="s">
        <v>892</v>
      </c>
      <c r="AF74" s="92" t="s">
        <v>908</v>
      </c>
      <c r="AG74" s="113" t="s">
        <v>886</v>
      </c>
      <c r="AH7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I74" s="109" t="s">
        <v>887</v>
      </c>
      <c r="AJ74" s="113" t="s">
        <v>54</v>
      </c>
      <c r="AK74" s="113" t="s">
        <v>6</v>
      </c>
      <c r="AL74" s="114" t="s">
        <v>46</v>
      </c>
      <c r="AM74" s="92">
        <f t="shared" si="0"/>
        <v>1</v>
      </c>
      <c r="AN7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74" s="178" t="s">
        <v>1117</v>
      </c>
      <c r="AP74" s="109" t="str">
        <f t="shared" si="1"/>
        <v>SI</v>
      </c>
      <c r="AQ7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74" s="92" t="e" vm="16">
        <f>_xlfn.XLOOKUP(año26[[#This Row],[VALORACION DEL RIESGO RESULTANTE CON CONTROLES (Riesgo residual) - INTERPRETACIÓN DEL RIESGO]], Nivel[Calsificación], Nivel[Imagen])</f>
        <v>#VALUE!</v>
      </c>
      <c r="BI74" s="49"/>
    </row>
    <row r="75" spans="1:62" ht="60.45" customHeight="1" x14ac:dyDescent="0.2">
      <c r="A75" s="10"/>
      <c r="B75" s="92">
        <v>65</v>
      </c>
      <c r="C75" s="92">
        <v>2026</v>
      </c>
      <c r="D75" s="92" t="s">
        <v>873</v>
      </c>
      <c r="E75" s="109" t="s">
        <v>874</v>
      </c>
      <c r="F75" s="92" t="s">
        <v>995</v>
      </c>
      <c r="G75" s="178" t="s">
        <v>1074</v>
      </c>
      <c r="H75" s="92" t="s">
        <v>990</v>
      </c>
      <c r="I75" s="92" t="s">
        <v>68</v>
      </c>
      <c r="J75" s="92" t="e" vm="17">
        <f>_xlfn.XLOOKUP(año26[[#This Row],[PELIGRO -Tipo]], Tabla12[Calsificación], Tabla12[Imagen])</f>
        <v>#VALUE!</v>
      </c>
      <c r="K75" s="92" t="s">
        <v>93</v>
      </c>
      <c r="L75" s="92" t="s">
        <v>129</v>
      </c>
      <c r="M75" s="112" t="s">
        <v>249</v>
      </c>
      <c r="N75" s="112" t="s">
        <v>250</v>
      </c>
      <c r="O75" s="202" t="s">
        <v>1041</v>
      </c>
      <c r="P75" s="112">
        <v>8</v>
      </c>
      <c r="Q75" s="112">
        <v>10</v>
      </c>
      <c r="R75" s="112">
        <v>2</v>
      </c>
      <c r="S75" s="112">
        <v>8</v>
      </c>
      <c r="T75" s="92" t="s">
        <v>878</v>
      </c>
      <c r="U75" s="92" t="s">
        <v>889</v>
      </c>
      <c r="V75" s="92" t="s">
        <v>894</v>
      </c>
      <c r="W75" s="113" t="s">
        <v>991</v>
      </c>
      <c r="X75" s="113" t="s">
        <v>53</v>
      </c>
      <c r="Y75" s="113" t="s">
        <v>6</v>
      </c>
      <c r="Z75" s="114" t="s">
        <v>201</v>
      </c>
      <c r="AA75" s="92">
        <f>INDEX($AT$3:$AW$6,MATCH($X75,$AS$3:$AS$6,FALSE),MATCH($Z75,AT$7:$AW$7,FALSE))</f>
        <v>4</v>
      </c>
      <c r="AB75" s="92" t="s">
        <v>254</v>
      </c>
      <c r="AC75" s="92" t="s">
        <v>882</v>
      </c>
      <c r="AD75" s="92" t="s">
        <v>883</v>
      </c>
      <c r="AE75" s="113" t="s">
        <v>892</v>
      </c>
      <c r="AF75" s="113" t="s">
        <v>992</v>
      </c>
      <c r="AG75" s="113" t="s">
        <v>919</v>
      </c>
      <c r="AH7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75" s="109" t="s">
        <v>887</v>
      </c>
      <c r="AJ75" s="113" t="s">
        <v>53</v>
      </c>
      <c r="AK75" s="113" t="s">
        <v>6</v>
      </c>
      <c r="AL75" s="114" t="s">
        <v>46</v>
      </c>
      <c r="AM75" s="92">
        <f t="shared" si="0"/>
        <v>2</v>
      </c>
      <c r="AN7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75" s="178" t="s">
        <v>1117</v>
      </c>
      <c r="AP75" s="109" t="str">
        <f t="shared" si="1"/>
        <v>SI</v>
      </c>
      <c r="AQ7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75" s="92" t="e" vm="16">
        <f>_xlfn.XLOOKUP(año26[[#This Row],[VALORACION DEL RIESGO RESULTANTE CON CONTROLES (Riesgo residual) - INTERPRETACIÓN DEL RIESGO]], Nivel[Calsificación], Nivel[Imagen])</f>
        <v>#VALUE!</v>
      </c>
      <c r="BI75" s="48"/>
    </row>
    <row r="76" spans="1:62" ht="54.6" customHeight="1" x14ac:dyDescent="0.2">
      <c r="A76" s="10"/>
      <c r="B76" s="92">
        <v>66</v>
      </c>
      <c r="C76" s="92">
        <v>2026</v>
      </c>
      <c r="D76" s="92" t="s">
        <v>873</v>
      </c>
      <c r="E76" s="109" t="s">
        <v>874</v>
      </c>
      <c r="F76" s="92" t="s">
        <v>995</v>
      </c>
      <c r="G76" s="178" t="s">
        <v>1074</v>
      </c>
      <c r="H76" s="92" t="s">
        <v>1001</v>
      </c>
      <c r="I76" s="92" t="s">
        <v>68</v>
      </c>
      <c r="J76" s="92" t="e" vm="17">
        <f>_xlfn.XLOOKUP(año26[[#This Row],[PELIGRO -Tipo]], Tabla12[Calsificación], Tabla12[Imagen])</f>
        <v>#VALUE!</v>
      </c>
      <c r="K76" s="92" t="s">
        <v>116</v>
      </c>
      <c r="L76" s="92" t="s">
        <v>129</v>
      </c>
      <c r="M76" s="112" t="s">
        <v>249</v>
      </c>
      <c r="N76" s="112" t="s">
        <v>250</v>
      </c>
      <c r="O76" s="202" t="s">
        <v>1041</v>
      </c>
      <c r="P76" s="112">
        <v>8</v>
      </c>
      <c r="Q76" s="112">
        <v>10</v>
      </c>
      <c r="R76" s="112">
        <v>2</v>
      </c>
      <c r="S76" s="112">
        <v>8</v>
      </c>
      <c r="T76" s="92" t="s">
        <v>878</v>
      </c>
      <c r="U76" s="92" t="s">
        <v>889</v>
      </c>
      <c r="V76" s="92" t="s">
        <v>894</v>
      </c>
      <c r="W76" s="113" t="s">
        <v>991</v>
      </c>
      <c r="X76" s="113" t="s">
        <v>53</v>
      </c>
      <c r="Y76" s="113" t="s">
        <v>6</v>
      </c>
      <c r="Z76" s="114" t="s">
        <v>201</v>
      </c>
      <c r="AA76" s="92">
        <f>INDEX($AT$3:$AW$6,MATCH($X76,$AS$3:$AS$6,FALSE),MATCH($Z76,AT$7:$AW$7,FALSE))</f>
        <v>4</v>
      </c>
      <c r="AB76" s="92" t="s">
        <v>254</v>
      </c>
      <c r="AC76" s="92" t="s">
        <v>882</v>
      </c>
      <c r="AD76" s="92" t="s">
        <v>883</v>
      </c>
      <c r="AE76" s="113" t="s">
        <v>892</v>
      </c>
      <c r="AF76" s="92" t="s">
        <v>992</v>
      </c>
      <c r="AG76" s="113" t="s">
        <v>919</v>
      </c>
      <c r="AH7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76" s="109" t="s">
        <v>887</v>
      </c>
      <c r="AJ76" s="113" t="s">
        <v>53</v>
      </c>
      <c r="AK76" s="113" t="s">
        <v>6</v>
      </c>
      <c r="AL76" s="114" t="s">
        <v>46</v>
      </c>
      <c r="AM76" s="92">
        <f t="shared" si="0"/>
        <v>2</v>
      </c>
      <c r="AN7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76" s="178" t="s">
        <v>1117</v>
      </c>
      <c r="AP76" s="109" t="str">
        <f t="shared" si="1"/>
        <v>SI</v>
      </c>
      <c r="AQ7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76" s="92" t="e" vm="16">
        <f>_xlfn.XLOOKUP(año26[[#This Row],[VALORACION DEL RIESGO RESULTANTE CON CONTROLES (Riesgo residual) - INTERPRETACIÓN DEL RIESGO]], Nivel[Calsificación], Nivel[Imagen])</f>
        <v>#VALUE!</v>
      </c>
      <c r="BI76" s="49"/>
    </row>
    <row r="77" spans="1:62" ht="42.75" customHeight="1" x14ac:dyDescent="0.2">
      <c r="A77" s="10"/>
      <c r="B77" s="92">
        <v>67</v>
      </c>
      <c r="C77" s="92">
        <v>2026</v>
      </c>
      <c r="D77" s="92" t="s">
        <v>873</v>
      </c>
      <c r="E77" s="109" t="s">
        <v>874</v>
      </c>
      <c r="F77" s="92" t="s">
        <v>995</v>
      </c>
      <c r="G77" s="178" t="s">
        <v>1074</v>
      </c>
      <c r="H77" s="92" t="s">
        <v>1002</v>
      </c>
      <c r="I77" s="92" t="s">
        <v>68</v>
      </c>
      <c r="J77" s="92" t="e" vm="17">
        <f>_xlfn.XLOOKUP(año26[[#This Row],[PELIGRO -Tipo]], Tabla12[Calsificación], Tabla12[Imagen])</f>
        <v>#VALUE!</v>
      </c>
      <c r="K77" s="92" t="s">
        <v>101</v>
      </c>
      <c r="L77" s="111" t="s">
        <v>129</v>
      </c>
      <c r="M77" s="112" t="s">
        <v>249</v>
      </c>
      <c r="N77" s="112" t="s">
        <v>250</v>
      </c>
      <c r="O77" s="202" t="s">
        <v>1041</v>
      </c>
      <c r="P77" s="112">
        <v>8</v>
      </c>
      <c r="Q77" s="112">
        <v>10</v>
      </c>
      <c r="R77" s="112">
        <v>2</v>
      </c>
      <c r="S77" s="112">
        <v>8</v>
      </c>
      <c r="T77" s="92" t="s">
        <v>878</v>
      </c>
      <c r="U77" s="92" t="s">
        <v>889</v>
      </c>
      <c r="V77" s="92" t="s">
        <v>894</v>
      </c>
      <c r="W77" s="113" t="s">
        <v>991</v>
      </c>
      <c r="X77" s="113" t="s">
        <v>53</v>
      </c>
      <c r="Y77" s="113" t="s">
        <v>6</v>
      </c>
      <c r="Z77" s="114" t="s">
        <v>201</v>
      </c>
      <c r="AA77" s="92">
        <f>INDEX($AT$3:$AW$6,MATCH($X77,$AS$3:$AS$6,FALSE),MATCH($Z77,AT$7:$AW$7,FALSE))</f>
        <v>4</v>
      </c>
      <c r="AB77" s="92" t="s">
        <v>254</v>
      </c>
      <c r="AC77" s="92" t="s">
        <v>882</v>
      </c>
      <c r="AD77" s="92" t="s">
        <v>883</v>
      </c>
      <c r="AE77" s="113" t="s">
        <v>892</v>
      </c>
      <c r="AF77" s="92" t="s">
        <v>992</v>
      </c>
      <c r="AG77" s="113" t="s">
        <v>919</v>
      </c>
      <c r="AH7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77" s="109" t="s">
        <v>887</v>
      </c>
      <c r="AJ77" s="113" t="s">
        <v>53</v>
      </c>
      <c r="AK77" s="113" t="s">
        <v>6</v>
      </c>
      <c r="AL77" s="114" t="s">
        <v>46</v>
      </c>
      <c r="AM77" s="92">
        <f t="shared" si="0"/>
        <v>2</v>
      </c>
      <c r="AN7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77" s="178" t="s">
        <v>1117</v>
      </c>
      <c r="AP77" s="109" t="str">
        <f t="shared" si="1"/>
        <v>SI</v>
      </c>
      <c r="AQ7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77" s="92" t="e" vm="16">
        <f>_xlfn.XLOOKUP(año26[[#This Row],[VALORACION DEL RIESGO RESULTANTE CON CONTROLES (Riesgo residual) - INTERPRETACIÓN DEL RIESGO]], Nivel[Calsificación], Nivel[Imagen])</f>
        <v>#VALUE!</v>
      </c>
      <c r="BI77" s="48"/>
    </row>
    <row r="78" spans="1:62" ht="86.25" customHeight="1" x14ac:dyDescent="0.2">
      <c r="A78" s="10"/>
      <c r="B78" s="92">
        <v>68</v>
      </c>
      <c r="C78" s="92">
        <v>2026</v>
      </c>
      <c r="D78" s="92" t="s">
        <v>873</v>
      </c>
      <c r="E78" s="109" t="s">
        <v>874</v>
      </c>
      <c r="F78" s="92" t="s">
        <v>995</v>
      </c>
      <c r="G78" s="178" t="s">
        <v>1074</v>
      </c>
      <c r="H78" s="92" t="s">
        <v>1003</v>
      </c>
      <c r="I78" s="92" t="s">
        <v>67</v>
      </c>
      <c r="J78" s="92" t="e" vm="18">
        <f>_xlfn.XLOOKUP(año26[[#This Row],[PELIGRO -Tipo]], Tabla12[Calsificación], Tabla12[Imagen])</f>
        <v>#VALUE!</v>
      </c>
      <c r="K78" s="92" t="s">
        <v>122</v>
      </c>
      <c r="L78" s="92" t="s">
        <v>130</v>
      </c>
      <c r="M78" s="112" t="s">
        <v>249</v>
      </c>
      <c r="N78" s="112" t="s">
        <v>250</v>
      </c>
      <c r="O78" s="202" t="s">
        <v>1041</v>
      </c>
      <c r="P78" s="112">
        <v>8</v>
      </c>
      <c r="Q78" s="112">
        <v>10</v>
      </c>
      <c r="R78" s="112">
        <v>2</v>
      </c>
      <c r="S78" s="112">
        <v>3</v>
      </c>
      <c r="T78" s="92" t="s">
        <v>878</v>
      </c>
      <c r="U78" s="92" t="s">
        <v>889</v>
      </c>
      <c r="V78" s="92" t="s">
        <v>894</v>
      </c>
      <c r="W78" s="113" t="s">
        <v>913</v>
      </c>
      <c r="X78" s="113" t="s">
        <v>53</v>
      </c>
      <c r="Y78" s="113" t="s">
        <v>6</v>
      </c>
      <c r="Z78" s="114" t="s">
        <v>201</v>
      </c>
      <c r="AA78" s="92">
        <f>INDEX($AT$3:$AW$6,MATCH($X78,$AS$3:$AS$6,FALSE),MATCH($Z78,AT$7:$AW$7,FALSE))</f>
        <v>4</v>
      </c>
      <c r="AB78" s="92" t="s">
        <v>254</v>
      </c>
      <c r="AC78" s="92" t="s">
        <v>882</v>
      </c>
      <c r="AD78" s="92" t="s">
        <v>883</v>
      </c>
      <c r="AE78" s="113" t="s">
        <v>892</v>
      </c>
      <c r="AF78" s="113" t="s">
        <v>914</v>
      </c>
      <c r="AG78" s="113" t="s">
        <v>886</v>
      </c>
      <c r="AH7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I78" s="109" t="s">
        <v>887</v>
      </c>
      <c r="AJ78" s="113" t="s">
        <v>53</v>
      </c>
      <c r="AK78" s="113" t="s">
        <v>6</v>
      </c>
      <c r="AL78" s="114" t="s">
        <v>46</v>
      </c>
      <c r="AM78" s="92">
        <f t="shared" si="0"/>
        <v>2</v>
      </c>
      <c r="AN7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78" s="178" t="s">
        <v>1117</v>
      </c>
      <c r="AP78" s="109" t="str">
        <f t="shared" si="1"/>
        <v>SI</v>
      </c>
      <c r="AQ7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AT/EL</v>
      </c>
      <c r="AR78" s="92" t="e" vm="16">
        <f>_xlfn.XLOOKUP(año26[[#This Row],[VALORACION DEL RIESGO RESULTANTE CON CONTROLES (Riesgo residual) - INTERPRETACIÓN DEL RIESGO]], Nivel[Calsificación], Nivel[Imagen])</f>
        <v>#VALUE!</v>
      </c>
      <c r="BI78" s="49"/>
    </row>
    <row r="79" spans="1:62" ht="42.75" customHeight="1" x14ac:dyDescent="0.2">
      <c r="A79" s="10"/>
      <c r="B79" s="92">
        <v>69</v>
      </c>
      <c r="C79" s="92">
        <v>2026</v>
      </c>
      <c r="D79" s="92" t="s">
        <v>873</v>
      </c>
      <c r="E79" s="109" t="s">
        <v>874</v>
      </c>
      <c r="F79" s="92" t="s">
        <v>995</v>
      </c>
      <c r="G79" s="178" t="s">
        <v>1074</v>
      </c>
      <c r="H79" s="92" t="s">
        <v>928</v>
      </c>
      <c r="I79" s="92" t="s">
        <v>71</v>
      </c>
      <c r="J79" s="92" t="e" vm="15">
        <f>_xlfn.XLOOKUP(año26[[#This Row],[PELIGRO -Tipo]], Tabla12[Calsificación], Tabla12[Imagen])</f>
        <v>#VALUE!</v>
      </c>
      <c r="K79" s="92" t="s">
        <v>80</v>
      </c>
      <c r="L79" s="92" t="s">
        <v>128</v>
      </c>
      <c r="M79" s="112" t="s">
        <v>429</v>
      </c>
      <c r="N79" s="112" t="s">
        <v>261</v>
      </c>
      <c r="O79" s="202" t="s">
        <v>1042</v>
      </c>
      <c r="P79" s="112">
        <v>8</v>
      </c>
      <c r="Q79" s="112">
        <v>10</v>
      </c>
      <c r="R79" s="112">
        <v>2</v>
      </c>
      <c r="S79" s="112">
        <v>0.5</v>
      </c>
      <c r="T79" s="92" t="s">
        <v>878</v>
      </c>
      <c r="U79" s="92" t="s">
        <v>889</v>
      </c>
      <c r="V79" s="92" t="s">
        <v>894</v>
      </c>
      <c r="W79" s="113" t="s">
        <v>929</v>
      </c>
      <c r="X79" s="113" t="s">
        <v>52</v>
      </c>
      <c r="Y79" s="113" t="s">
        <v>6</v>
      </c>
      <c r="Z79" s="114" t="s">
        <v>46</v>
      </c>
      <c r="AA79" s="92">
        <f>INDEX($AT$3:$AW$6,MATCH($X79,$AS$3:$AS$6,FALSE),MATCH($Z79,AT$7:$AW$7,FALSE))</f>
        <v>3</v>
      </c>
      <c r="AB79" s="92" t="s">
        <v>254</v>
      </c>
      <c r="AC79" s="92" t="s">
        <v>882</v>
      </c>
      <c r="AD79" s="92" t="s">
        <v>883</v>
      </c>
      <c r="AE79" s="113" t="s">
        <v>930</v>
      </c>
      <c r="AF79" s="113" t="s">
        <v>931</v>
      </c>
      <c r="AG79" s="113" t="s">
        <v>886</v>
      </c>
      <c r="AH7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79" s="109" t="s">
        <v>887</v>
      </c>
      <c r="AJ79" s="113" t="s">
        <v>53</v>
      </c>
      <c r="AK79" s="113" t="s">
        <v>6</v>
      </c>
      <c r="AL79" s="114" t="s">
        <v>46</v>
      </c>
      <c r="AM79" s="92">
        <f t="shared" ref="AM79:AM141" si="4">INDEX($AT$3:$AW$6,MATCH($AJ79,$AS$3:$AS$6,FALSE),MATCH($AL79,$AT$7:$AW$7,FALSE))</f>
        <v>2</v>
      </c>
      <c r="AN7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79" s="178" t="s">
        <v>1117</v>
      </c>
      <c r="AP79" s="109" t="str">
        <f t="shared" si="1"/>
        <v>SI</v>
      </c>
      <c r="AQ7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79" s="92" t="e" vm="16">
        <f>_xlfn.XLOOKUP(año26[[#This Row],[VALORACION DEL RIESGO RESULTANTE CON CONTROLES (Riesgo residual) - INTERPRETACIÓN DEL RIESGO]], Nivel[Calsificación], Nivel[Imagen])</f>
        <v>#VALUE!</v>
      </c>
      <c r="BI79" s="48"/>
    </row>
    <row r="80" spans="1:62" ht="94.95" customHeight="1" x14ac:dyDescent="0.2">
      <c r="A80" s="10"/>
      <c r="B80" s="92">
        <v>70</v>
      </c>
      <c r="C80" s="92">
        <v>2026</v>
      </c>
      <c r="D80" s="92" t="s">
        <v>873</v>
      </c>
      <c r="E80" s="109" t="s">
        <v>1004</v>
      </c>
      <c r="F80" s="92" t="s">
        <v>1005</v>
      </c>
      <c r="G80" s="110" t="s">
        <v>876</v>
      </c>
      <c r="H80" s="92" t="s">
        <v>972</v>
      </c>
      <c r="I80" s="92" t="s">
        <v>65</v>
      </c>
      <c r="J80" s="92" t="e" vm="20">
        <f>_xlfn.XLOOKUP(año26[[#This Row],[PELIGRO -Tipo]], Tabla12[Calsificación], Tabla12[Imagen])</f>
        <v>#VALUE!</v>
      </c>
      <c r="K80" s="92" t="s">
        <v>82</v>
      </c>
      <c r="L80" s="92" t="s">
        <v>128</v>
      </c>
      <c r="M80" s="112" t="s">
        <v>249</v>
      </c>
      <c r="N80" s="112" t="s">
        <v>250</v>
      </c>
      <c r="O80" s="202" t="s">
        <v>1096</v>
      </c>
      <c r="P80" s="112">
        <v>8</v>
      </c>
      <c r="Q80" s="112">
        <v>10</v>
      </c>
      <c r="R80" s="112">
        <v>2</v>
      </c>
      <c r="S80" s="112">
        <v>8</v>
      </c>
      <c r="T80" s="92" t="s">
        <v>878</v>
      </c>
      <c r="U80" s="92" t="s">
        <v>973</v>
      </c>
      <c r="V80" s="92" t="s">
        <v>974</v>
      </c>
      <c r="W80" s="113" t="s">
        <v>967</v>
      </c>
      <c r="X80" s="113" t="s">
        <v>53</v>
      </c>
      <c r="Y80" s="113" t="s">
        <v>6</v>
      </c>
      <c r="Z80" s="114" t="s">
        <v>201</v>
      </c>
      <c r="AA80" s="92">
        <f>INDEX($AT$3:$AW$6,MATCH($X80,$AS$3:$AS$6,FALSE),MATCH($Z80,AT$7:$AW$7,FALSE))</f>
        <v>4</v>
      </c>
      <c r="AB80" s="92" t="s">
        <v>254</v>
      </c>
      <c r="AC80" s="92" t="s">
        <v>882</v>
      </c>
      <c r="AD80" s="92" t="s">
        <v>883</v>
      </c>
      <c r="AE80" s="113" t="s">
        <v>892</v>
      </c>
      <c r="AF80" s="92" t="s">
        <v>975</v>
      </c>
      <c r="AG80" s="113" t="s">
        <v>886</v>
      </c>
      <c r="AH8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I80" s="109" t="s">
        <v>887</v>
      </c>
      <c r="AJ80" s="113" t="s">
        <v>53</v>
      </c>
      <c r="AK80" s="113" t="s">
        <v>6</v>
      </c>
      <c r="AL80" s="114" t="s">
        <v>46</v>
      </c>
      <c r="AM80" s="92">
        <f t="shared" si="4"/>
        <v>2</v>
      </c>
      <c r="AN8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80" s="178" t="s">
        <v>1117</v>
      </c>
      <c r="AP80" s="109" t="str">
        <f t="shared" ref="AP80:AP134" si="5">IF(AM80&lt;=4,"SI",IF(AM80&gt;=5,"NO"))</f>
        <v>SI</v>
      </c>
      <c r="AQ8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80" s="92" t="e" vm="16">
        <f>_xlfn.XLOOKUP(año26[[#This Row],[VALORACION DEL RIESGO RESULTANTE CON CONTROLES (Riesgo residual) - INTERPRETACIÓN DEL RIESGO]], Nivel[Calsificación], Nivel[Imagen])</f>
        <v>#VALUE!</v>
      </c>
      <c r="BI80" s="49"/>
    </row>
    <row r="81" spans="1:62" ht="66.75" customHeight="1" x14ac:dyDescent="0.2">
      <c r="A81" s="10"/>
      <c r="B81" s="92">
        <v>71</v>
      </c>
      <c r="C81" s="92">
        <v>2026</v>
      </c>
      <c r="D81" s="92" t="s">
        <v>873</v>
      </c>
      <c r="E81" s="109" t="s">
        <v>1004</v>
      </c>
      <c r="F81" s="92" t="s">
        <v>1005</v>
      </c>
      <c r="G81" s="110" t="s">
        <v>876</v>
      </c>
      <c r="H81" s="111" t="s">
        <v>285</v>
      </c>
      <c r="I81" s="92" t="s">
        <v>65</v>
      </c>
      <c r="J81" s="92" t="e" vm="20">
        <f>_xlfn.XLOOKUP(año26[[#This Row],[PELIGRO -Tipo]], Tabla12[Calsificación], Tabla12[Imagen])</f>
        <v>#VALUE!</v>
      </c>
      <c r="K81" s="92" t="s">
        <v>74</v>
      </c>
      <c r="L81" s="92" t="s">
        <v>129</v>
      </c>
      <c r="M81" s="112" t="s">
        <v>249</v>
      </c>
      <c r="N81" s="112" t="s">
        <v>250</v>
      </c>
      <c r="O81" s="202" t="s">
        <v>1096</v>
      </c>
      <c r="P81" s="112">
        <v>8</v>
      </c>
      <c r="Q81" s="112">
        <v>10</v>
      </c>
      <c r="R81" s="112">
        <v>2</v>
      </c>
      <c r="S81" s="112">
        <v>8</v>
      </c>
      <c r="T81" s="92" t="s">
        <v>878</v>
      </c>
      <c r="U81" s="92" t="s">
        <v>889</v>
      </c>
      <c r="V81" s="92" t="s">
        <v>894</v>
      </c>
      <c r="W81" s="113" t="s">
        <v>286</v>
      </c>
      <c r="X81" s="113" t="s">
        <v>53</v>
      </c>
      <c r="Y81" s="113" t="s">
        <v>6</v>
      </c>
      <c r="Z81" s="114" t="s">
        <v>40</v>
      </c>
      <c r="AA81" s="92">
        <f>INDEX($AT$3:$AW$6,MATCH($X81,$AS$3:$AS$6,FALSE),MATCH($Z81,AT$7:$AW$7,FALSE))</f>
        <v>6</v>
      </c>
      <c r="AB81" s="92" t="s">
        <v>254</v>
      </c>
      <c r="AC81" s="92" t="s">
        <v>882</v>
      </c>
      <c r="AD81" s="92" t="s">
        <v>883</v>
      </c>
      <c r="AE81" s="113" t="s">
        <v>892</v>
      </c>
      <c r="AF81" s="113" t="s">
        <v>895</v>
      </c>
      <c r="AG81" s="113" t="s">
        <v>886</v>
      </c>
      <c r="AH8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I81" s="109" t="s">
        <v>887</v>
      </c>
      <c r="AJ81" s="113" t="s">
        <v>54</v>
      </c>
      <c r="AK81" s="113" t="s">
        <v>6</v>
      </c>
      <c r="AL81" s="114" t="s">
        <v>40</v>
      </c>
      <c r="AM81" s="92">
        <f t="shared" si="4"/>
        <v>3</v>
      </c>
      <c r="AN8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81" s="178" t="s">
        <v>1117</v>
      </c>
      <c r="AP81" s="109" t="str">
        <f t="shared" si="5"/>
        <v>SI</v>
      </c>
      <c r="AQ81"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81" s="92" t="e" vm="16">
        <f>_xlfn.XLOOKUP(año26[[#This Row],[VALORACION DEL RIESGO RESULTANTE CON CONTROLES (Riesgo residual) - INTERPRETACIÓN DEL RIESGO]], Nivel[Calsificación], Nivel[Imagen])</f>
        <v>#VALUE!</v>
      </c>
      <c r="BI81" s="49"/>
    </row>
    <row r="82" spans="1:62" ht="63.75" customHeight="1" x14ac:dyDescent="0.2">
      <c r="A82" s="10"/>
      <c r="B82" s="92">
        <v>72</v>
      </c>
      <c r="C82" s="92">
        <v>2026</v>
      </c>
      <c r="D82" s="92" t="s">
        <v>873</v>
      </c>
      <c r="E82" s="109" t="s">
        <v>1004</v>
      </c>
      <c r="F82" s="92" t="s">
        <v>1005</v>
      </c>
      <c r="G82" s="110" t="s">
        <v>876</v>
      </c>
      <c r="H82" s="92" t="s">
        <v>1006</v>
      </c>
      <c r="I82" s="92" t="s">
        <v>69</v>
      </c>
      <c r="J82" s="92" t="e" vm="21">
        <f>_xlfn.XLOOKUP(año26[[#This Row],[PELIGRO -Tipo]], Tabla12[Calsificación], Tabla12[Imagen])</f>
        <v>#VALUE!</v>
      </c>
      <c r="K82" s="92" t="s">
        <v>78</v>
      </c>
      <c r="L82" s="92" t="s">
        <v>129</v>
      </c>
      <c r="M82" s="112" t="s">
        <v>249</v>
      </c>
      <c r="N82" s="112" t="s">
        <v>250</v>
      </c>
      <c r="O82" s="202" t="s">
        <v>1041</v>
      </c>
      <c r="P82" s="112">
        <v>8</v>
      </c>
      <c r="Q82" s="112">
        <v>10</v>
      </c>
      <c r="R82" s="112">
        <v>2</v>
      </c>
      <c r="S82" s="112">
        <v>8</v>
      </c>
      <c r="T82" s="92" t="s">
        <v>878</v>
      </c>
      <c r="U82" s="92" t="s">
        <v>889</v>
      </c>
      <c r="V82" s="92" t="s">
        <v>997</v>
      </c>
      <c r="W82" s="113" t="s">
        <v>917</v>
      </c>
      <c r="X82" s="113" t="s">
        <v>52</v>
      </c>
      <c r="Y82" s="113" t="s">
        <v>6</v>
      </c>
      <c r="Z82" s="114" t="s">
        <v>201</v>
      </c>
      <c r="AA82" s="92">
        <f>INDEX($AT$3:$AW$6,MATCH($X82,$AS$3:$AS$6,FALSE),MATCH($Z82,AT$7:$AW$7,FALSE))</f>
        <v>6</v>
      </c>
      <c r="AB82" s="92" t="s">
        <v>254</v>
      </c>
      <c r="AC82" s="92" t="s">
        <v>882</v>
      </c>
      <c r="AD82" s="92" t="s">
        <v>883</v>
      </c>
      <c r="AE82" s="113" t="s">
        <v>892</v>
      </c>
      <c r="AF82" s="113" t="s">
        <v>918</v>
      </c>
      <c r="AG82" s="113" t="s">
        <v>919</v>
      </c>
      <c r="AH8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82" s="109" t="s">
        <v>887</v>
      </c>
      <c r="AJ82" s="113" t="s">
        <v>53</v>
      </c>
      <c r="AK82" s="113" t="s">
        <v>6</v>
      </c>
      <c r="AL82" s="114" t="s">
        <v>201</v>
      </c>
      <c r="AM82" s="92">
        <f t="shared" si="4"/>
        <v>4</v>
      </c>
      <c r="AN8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82" s="178" t="s">
        <v>1117</v>
      </c>
      <c r="AP82" s="109" t="str">
        <f t="shared" si="5"/>
        <v>SI</v>
      </c>
      <c r="AQ82"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82" s="92" t="e" vm="14">
        <f>_xlfn.XLOOKUP(año26[[#This Row],[VALORACION DEL RIESGO RESULTANTE CON CONTROLES (Riesgo residual) - INTERPRETACIÓN DEL RIESGO]], Nivel[Calsificación], Nivel[Imagen])</f>
        <v>#VALUE!</v>
      </c>
      <c r="BI82" s="49"/>
    </row>
    <row r="83" spans="1:62" ht="106.95" customHeight="1" x14ac:dyDescent="0.2">
      <c r="A83" s="10"/>
      <c r="B83" s="92">
        <v>73</v>
      </c>
      <c r="C83" s="92">
        <v>2026</v>
      </c>
      <c r="D83" s="92" t="s">
        <v>873</v>
      </c>
      <c r="E83" s="109" t="s">
        <v>1004</v>
      </c>
      <c r="F83" s="92" t="s">
        <v>1005</v>
      </c>
      <c r="G83" s="110" t="s">
        <v>876</v>
      </c>
      <c r="H83" s="92" t="s">
        <v>998</v>
      </c>
      <c r="I83" s="92" t="s">
        <v>69</v>
      </c>
      <c r="J83" s="92" t="e" vm="21">
        <f>_xlfn.XLOOKUP(año26[[#This Row],[PELIGRO -Tipo]], Tabla12[Calsificación], Tabla12[Imagen])</f>
        <v>#VALUE!</v>
      </c>
      <c r="K83" s="92" t="s">
        <v>94</v>
      </c>
      <c r="L83" s="92" t="s">
        <v>129</v>
      </c>
      <c r="M83" s="112" t="s">
        <v>249</v>
      </c>
      <c r="N83" s="112" t="s">
        <v>250</v>
      </c>
      <c r="O83" s="202" t="s">
        <v>1041</v>
      </c>
      <c r="P83" s="112">
        <v>8</v>
      </c>
      <c r="Q83" s="112">
        <v>10</v>
      </c>
      <c r="R83" s="112">
        <v>2</v>
      </c>
      <c r="S83" s="112">
        <v>8</v>
      </c>
      <c r="T83" s="92" t="s">
        <v>878</v>
      </c>
      <c r="U83" s="92" t="s">
        <v>889</v>
      </c>
      <c r="V83" s="92" t="s">
        <v>999</v>
      </c>
      <c r="W83" s="113" t="s">
        <v>917</v>
      </c>
      <c r="X83" s="113" t="s">
        <v>52</v>
      </c>
      <c r="Y83" s="113" t="s">
        <v>6</v>
      </c>
      <c r="Z83" s="114" t="s">
        <v>201</v>
      </c>
      <c r="AA83" s="92">
        <f>INDEX($AT$3:$AW$6,MATCH($X83,$AS$3:$AS$6,FALSE),MATCH($Z83,AT$7:$AW$7,FALSE))</f>
        <v>6</v>
      </c>
      <c r="AB83" s="92" t="s">
        <v>254</v>
      </c>
      <c r="AC83" s="92" t="s">
        <v>882</v>
      </c>
      <c r="AD83" s="92" t="s">
        <v>883</v>
      </c>
      <c r="AE83" s="113" t="s">
        <v>892</v>
      </c>
      <c r="AF83" s="92" t="s">
        <v>918</v>
      </c>
      <c r="AG83" s="113" t="s">
        <v>919</v>
      </c>
      <c r="AH8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83" s="109" t="s">
        <v>887</v>
      </c>
      <c r="AJ83" s="113" t="s">
        <v>53</v>
      </c>
      <c r="AK83" s="113" t="s">
        <v>6</v>
      </c>
      <c r="AL83" s="114" t="s">
        <v>201</v>
      </c>
      <c r="AM83" s="92">
        <f t="shared" si="4"/>
        <v>4</v>
      </c>
      <c r="AN8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83" s="178" t="s">
        <v>1117</v>
      </c>
      <c r="AP83" s="109" t="str">
        <f t="shared" si="5"/>
        <v>SI</v>
      </c>
      <c r="AQ83"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83" s="92" t="e" vm="14">
        <f>_xlfn.XLOOKUP(año26[[#This Row],[VALORACION DEL RIESGO RESULTANTE CON CONTROLES (Riesgo residual) - INTERPRETACIÓN DEL RIESGO]], Nivel[Calsificación], Nivel[Imagen])</f>
        <v>#VALUE!</v>
      </c>
      <c r="BI83" s="49"/>
    </row>
    <row r="84" spans="1:62" ht="42.75" customHeight="1" x14ac:dyDescent="0.2">
      <c r="A84" s="10"/>
      <c r="B84" s="92">
        <v>74</v>
      </c>
      <c r="C84" s="92">
        <v>2026</v>
      </c>
      <c r="D84" s="92" t="s">
        <v>873</v>
      </c>
      <c r="E84" s="109" t="s">
        <v>1004</v>
      </c>
      <c r="F84" s="92" t="s">
        <v>1005</v>
      </c>
      <c r="G84" s="110" t="s">
        <v>876</v>
      </c>
      <c r="H84" s="92" t="s">
        <v>845</v>
      </c>
      <c r="I84" s="92" t="s">
        <v>70</v>
      </c>
      <c r="J84" s="92" t="e" vm="13">
        <f>_xlfn.XLOOKUP(año26[[#This Row],[PELIGRO -Tipo]], Tabla12[Calsificación], Tabla12[Imagen])</f>
        <v>#VALUE!</v>
      </c>
      <c r="K84" s="92" t="s">
        <v>95</v>
      </c>
      <c r="L84" s="92" t="s">
        <v>128</v>
      </c>
      <c r="M84" s="112" t="s">
        <v>249</v>
      </c>
      <c r="N84" s="112" t="s">
        <v>250</v>
      </c>
      <c r="O84" s="202" t="s">
        <v>1041</v>
      </c>
      <c r="P84" s="112">
        <v>8</v>
      </c>
      <c r="Q84" s="112">
        <v>10</v>
      </c>
      <c r="R84" s="112">
        <v>2</v>
      </c>
      <c r="S84" s="112">
        <v>8</v>
      </c>
      <c r="T84" s="92" t="s">
        <v>878</v>
      </c>
      <c r="U84" s="92" t="s">
        <v>645</v>
      </c>
      <c r="V84" s="92" t="s">
        <v>646</v>
      </c>
      <c r="W84" s="92" t="s">
        <v>647</v>
      </c>
      <c r="X84" s="113" t="s">
        <v>53</v>
      </c>
      <c r="Y84" s="113" t="s">
        <v>6</v>
      </c>
      <c r="Z84" s="114" t="s">
        <v>201</v>
      </c>
      <c r="AA84" s="92">
        <f>INDEX($AT$3:$AW$6,MATCH($X84,$AS$3:$AS$6,FALSE),MATCH($Z84,AT$7:$AW$7,FALSE))</f>
        <v>4</v>
      </c>
      <c r="AB84" s="92" t="s">
        <v>254</v>
      </c>
      <c r="AC84" s="92" t="s">
        <v>882</v>
      </c>
      <c r="AD84" s="92" t="s">
        <v>883</v>
      </c>
      <c r="AE84" s="113" t="s">
        <v>892</v>
      </c>
      <c r="AF84" s="92" t="s">
        <v>648</v>
      </c>
      <c r="AG84" s="113" t="s">
        <v>886</v>
      </c>
      <c r="AH8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I84" s="109" t="s">
        <v>887</v>
      </c>
      <c r="AJ84" s="113" t="s">
        <v>53</v>
      </c>
      <c r="AK84" s="113" t="s">
        <v>6</v>
      </c>
      <c r="AL84" s="114" t="s">
        <v>46</v>
      </c>
      <c r="AM84" s="92">
        <f t="shared" si="4"/>
        <v>2</v>
      </c>
      <c r="AN8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84" s="178" t="s">
        <v>1117</v>
      </c>
      <c r="AP84" s="109" t="str">
        <f t="shared" si="5"/>
        <v>SI</v>
      </c>
      <c r="AQ8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84" s="92" t="e" vm="16">
        <f>_xlfn.XLOOKUP(año26[[#This Row],[VALORACION DEL RIESGO RESULTANTE CON CONTROLES (Riesgo residual) - INTERPRETACIÓN DEL RIESGO]], Nivel[Calsificación], Nivel[Imagen])</f>
        <v>#VALUE!</v>
      </c>
      <c r="BI84" s="48"/>
    </row>
    <row r="85" spans="1:62" ht="93" customHeight="1" x14ac:dyDescent="0.2">
      <c r="A85" s="10"/>
      <c r="B85" s="92">
        <v>75</v>
      </c>
      <c r="C85" s="92">
        <v>2026</v>
      </c>
      <c r="D85" s="92" t="s">
        <v>873</v>
      </c>
      <c r="E85" s="109" t="s">
        <v>1004</v>
      </c>
      <c r="F85" s="92" t="s">
        <v>1005</v>
      </c>
      <c r="G85" s="110" t="s">
        <v>876</v>
      </c>
      <c r="H85" s="92" t="s">
        <v>901</v>
      </c>
      <c r="I85" s="92" t="s">
        <v>66</v>
      </c>
      <c r="J85" s="92" t="e" vm="19">
        <f>_xlfn.XLOOKUP(año26[[#This Row],[PELIGRO -Tipo]], Tabla12[Calsificación], Tabla12[Imagen])</f>
        <v>#VALUE!</v>
      </c>
      <c r="K85" s="92" t="s">
        <v>83</v>
      </c>
      <c r="L85" s="92" t="s">
        <v>129</v>
      </c>
      <c r="M85" s="112" t="s">
        <v>249</v>
      </c>
      <c r="N85" s="112" t="s">
        <v>250</v>
      </c>
      <c r="O85" s="202" t="s">
        <v>1041</v>
      </c>
      <c r="P85" s="112">
        <v>8</v>
      </c>
      <c r="Q85" s="112">
        <v>10</v>
      </c>
      <c r="R85" s="112">
        <v>2</v>
      </c>
      <c r="S85" s="112">
        <v>8</v>
      </c>
      <c r="T85" s="92" t="s">
        <v>878</v>
      </c>
      <c r="U85" s="92" t="s">
        <v>889</v>
      </c>
      <c r="V85" s="92" t="s">
        <v>902</v>
      </c>
      <c r="W85" s="113" t="s">
        <v>903</v>
      </c>
      <c r="X85" s="113" t="s">
        <v>53</v>
      </c>
      <c r="Y85" s="113" t="s">
        <v>6</v>
      </c>
      <c r="Z85" s="114" t="s">
        <v>46</v>
      </c>
      <c r="AA85" s="92">
        <f>INDEX($AT$3:$AW$6,MATCH($X85,$AS$3:$AS$6,FALSE),MATCH($Z85,AT$7:$AW$7,FALSE))</f>
        <v>2</v>
      </c>
      <c r="AB85" s="92" t="s">
        <v>254</v>
      </c>
      <c r="AC85" s="92" t="s">
        <v>882</v>
      </c>
      <c r="AD85" s="92" t="s">
        <v>883</v>
      </c>
      <c r="AE85" s="113" t="s">
        <v>892</v>
      </c>
      <c r="AF85" s="92" t="s">
        <v>904</v>
      </c>
      <c r="AG85" s="113" t="s">
        <v>886</v>
      </c>
      <c r="AH8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I85" s="109" t="s">
        <v>887</v>
      </c>
      <c r="AJ85" s="113" t="s">
        <v>54</v>
      </c>
      <c r="AK85" s="113" t="s">
        <v>6</v>
      </c>
      <c r="AL85" s="114" t="s">
        <v>46</v>
      </c>
      <c r="AM85" s="92">
        <f t="shared" si="4"/>
        <v>1</v>
      </c>
      <c r="AN8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85" s="178" t="s">
        <v>1117</v>
      </c>
      <c r="AP85" s="109" t="str">
        <f t="shared" si="5"/>
        <v>SI</v>
      </c>
      <c r="AQ8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85" s="92" t="e" vm="16">
        <f>_xlfn.XLOOKUP(año26[[#This Row],[VALORACION DEL RIESGO RESULTANTE CON CONTROLES (Riesgo residual) - INTERPRETACIÓN DEL RIESGO]], Nivel[Calsificación], Nivel[Imagen])</f>
        <v>#VALUE!</v>
      </c>
      <c r="BI85" s="48"/>
    </row>
    <row r="86" spans="1:62" ht="96.75" customHeight="1" x14ac:dyDescent="0.2">
      <c r="A86" s="10"/>
      <c r="B86" s="92">
        <v>76</v>
      </c>
      <c r="C86" s="92">
        <v>2026</v>
      </c>
      <c r="D86" s="92" t="s">
        <v>873</v>
      </c>
      <c r="E86" s="109" t="s">
        <v>1004</v>
      </c>
      <c r="F86" s="92" t="s">
        <v>1005</v>
      </c>
      <c r="G86" s="110" t="s">
        <v>876</v>
      </c>
      <c r="H86" s="92" t="s">
        <v>905</v>
      </c>
      <c r="I86" s="92" t="s">
        <v>66</v>
      </c>
      <c r="J86" s="92" t="e" vm="19">
        <f>_xlfn.XLOOKUP(año26[[#This Row],[PELIGRO -Tipo]], Tabla12[Calsificación], Tabla12[Imagen])</f>
        <v>#VALUE!</v>
      </c>
      <c r="K86" s="92" t="s">
        <v>99</v>
      </c>
      <c r="L86" s="92" t="s">
        <v>129</v>
      </c>
      <c r="M86" s="112" t="s">
        <v>429</v>
      </c>
      <c r="N86" s="112" t="s">
        <v>261</v>
      </c>
      <c r="O86" s="202" t="s">
        <v>1041</v>
      </c>
      <c r="P86" s="112">
        <v>8</v>
      </c>
      <c r="Q86" s="112">
        <v>10</v>
      </c>
      <c r="R86" s="112">
        <v>2</v>
      </c>
      <c r="S86" s="112">
        <v>2</v>
      </c>
      <c r="T86" s="92" t="s">
        <v>878</v>
      </c>
      <c r="U86" s="92" t="s">
        <v>889</v>
      </c>
      <c r="V86" s="92" t="s">
        <v>906</v>
      </c>
      <c r="W86" s="113" t="s">
        <v>907</v>
      </c>
      <c r="X86" s="113" t="s">
        <v>53</v>
      </c>
      <c r="Y86" s="113" t="s">
        <v>6</v>
      </c>
      <c r="Z86" s="114" t="s">
        <v>46</v>
      </c>
      <c r="AA86" s="92">
        <f>INDEX($AT$3:$AW$6,MATCH($X86,$AS$3:$AS$6,FALSE),MATCH($Z86,AT$7:$AW$7,FALSE))</f>
        <v>2</v>
      </c>
      <c r="AB86" s="92" t="s">
        <v>254</v>
      </c>
      <c r="AC86" s="92" t="s">
        <v>882</v>
      </c>
      <c r="AD86" s="92" t="s">
        <v>883</v>
      </c>
      <c r="AE86" s="113" t="s">
        <v>892</v>
      </c>
      <c r="AF86" s="113" t="s">
        <v>908</v>
      </c>
      <c r="AG86" s="113" t="s">
        <v>886</v>
      </c>
      <c r="AH8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I86" s="109" t="s">
        <v>887</v>
      </c>
      <c r="AJ86" s="113" t="s">
        <v>54</v>
      </c>
      <c r="AK86" s="113" t="s">
        <v>6</v>
      </c>
      <c r="AL86" s="114" t="s">
        <v>46</v>
      </c>
      <c r="AM86" s="92">
        <f t="shared" si="4"/>
        <v>1</v>
      </c>
      <c r="AN8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86" s="178" t="s">
        <v>1117</v>
      </c>
      <c r="AP86" s="109" t="str">
        <f t="shared" si="5"/>
        <v>SI</v>
      </c>
      <c r="AQ8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86" s="92" t="e" vm="16">
        <f>_xlfn.XLOOKUP(año26[[#This Row],[VALORACION DEL RIESGO RESULTANTE CON CONTROLES (Riesgo residual) - INTERPRETACIÓN DEL RIESGO]], Nivel[Calsificación], Nivel[Imagen])</f>
        <v>#VALUE!</v>
      </c>
      <c r="AX86" s="32"/>
      <c r="AY86" s="32"/>
      <c r="AZ86" s="32"/>
      <c r="BA86" s="32"/>
      <c r="BB86" s="32"/>
      <c r="BC86" s="32"/>
      <c r="BD86" s="32"/>
      <c r="BE86" s="32"/>
      <c r="BF86" s="32"/>
      <c r="BI86" s="21"/>
      <c r="BJ86" s="33"/>
    </row>
    <row r="87" spans="1:62" ht="95.25" customHeight="1" x14ac:dyDescent="0.2">
      <c r="A87" s="10"/>
      <c r="B87" s="92">
        <v>77</v>
      </c>
      <c r="C87" s="92">
        <v>2026</v>
      </c>
      <c r="D87" s="92" t="s">
        <v>873</v>
      </c>
      <c r="E87" s="109" t="s">
        <v>1004</v>
      </c>
      <c r="F87" s="92" t="s">
        <v>1005</v>
      </c>
      <c r="G87" s="110" t="s">
        <v>876</v>
      </c>
      <c r="H87" s="92" t="s">
        <v>990</v>
      </c>
      <c r="I87" s="92" t="s">
        <v>68</v>
      </c>
      <c r="J87" s="92" t="e" vm="17">
        <f>_xlfn.XLOOKUP(año26[[#This Row],[PELIGRO -Tipo]], Tabla12[Calsificación], Tabla12[Imagen])</f>
        <v>#VALUE!</v>
      </c>
      <c r="K87" s="92" t="s">
        <v>93</v>
      </c>
      <c r="L87" s="92" t="s">
        <v>129</v>
      </c>
      <c r="M87" s="112" t="s">
        <v>249</v>
      </c>
      <c r="N87" s="112" t="s">
        <v>250</v>
      </c>
      <c r="O87" s="202" t="s">
        <v>1041</v>
      </c>
      <c r="P87" s="112">
        <v>8</v>
      </c>
      <c r="Q87" s="112">
        <v>10</v>
      </c>
      <c r="R87" s="112">
        <v>2</v>
      </c>
      <c r="S87" s="112">
        <v>8</v>
      </c>
      <c r="T87" s="92" t="s">
        <v>878</v>
      </c>
      <c r="U87" s="92" t="s">
        <v>889</v>
      </c>
      <c r="V87" s="92" t="s">
        <v>894</v>
      </c>
      <c r="W87" s="113" t="s">
        <v>991</v>
      </c>
      <c r="X87" s="113" t="s">
        <v>53</v>
      </c>
      <c r="Y87" s="113" t="s">
        <v>6</v>
      </c>
      <c r="Z87" s="114" t="s">
        <v>201</v>
      </c>
      <c r="AA87" s="92">
        <f>INDEX($AT$3:$AW$6,MATCH($X87,$AS$3:$AS$6,FALSE),MATCH($Z87,AT$7:$AW$7,FALSE))</f>
        <v>4</v>
      </c>
      <c r="AB87" s="92" t="s">
        <v>254</v>
      </c>
      <c r="AC87" s="92" t="s">
        <v>882</v>
      </c>
      <c r="AD87" s="92" t="s">
        <v>883</v>
      </c>
      <c r="AE87" s="113" t="s">
        <v>892</v>
      </c>
      <c r="AF87" s="92" t="s">
        <v>992</v>
      </c>
      <c r="AG87" s="113" t="s">
        <v>919</v>
      </c>
      <c r="AH8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87" s="109" t="s">
        <v>887</v>
      </c>
      <c r="AJ87" s="113" t="s">
        <v>53</v>
      </c>
      <c r="AK87" s="113" t="s">
        <v>6</v>
      </c>
      <c r="AL87" s="114" t="s">
        <v>46</v>
      </c>
      <c r="AM87" s="92">
        <f t="shared" si="4"/>
        <v>2</v>
      </c>
      <c r="AN8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87" s="178" t="s">
        <v>1117</v>
      </c>
      <c r="AP87" s="109" t="str">
        <f t="shared" si="5"/>
        <v>SI</v>
      </c>
      <c r="AQ8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87" s="92" t="e" vm="16">
        <f>_xlfn.XLOOKUP(año26[[#This Row],[VALORACION DEL RIESGO RESULTANTE CON CONTROLES (Riesgo residual) - INTERPRETACIÓN DEL RIESGO]], Nivel[Calsificación], Nivel[Imagen])</f>
        <v>#VALUE!</v>
      </c>
      <c r="AX87" s="32"/>
      <c r="AY87" s="32"/>
      <c r="AZ87" s="32"/>
      <c r="BA87" s="32"/>
      <c r="BB87" s="32"/>
      <c r="BC87" s="32"/>
      <c r="BD87" s="32"/>
      <c r="BE87" s="32"/>
      <c r="BF87" s="32"/>
      <c r="BI87" s="21"/>
      <c r="BJ87" s="33"/>
    </row>
    <row r="88" spans="1:62" ht="94.5" customHeight="1" x14ac:dyDescent="0.2">
      <c r="A88" s="10"/>
      <c r="B88" s="92">
        <v>78</v>
      </c>
      <c r="C88" s="92">
        <v>2026</v>
      </c>
      <c r="D88" s="92" t="s">
        <v>873</v>
      </c>
      <c r="E88" s="109" t="s">
        <v>1004</v>
      </c>
      <c r="F88" s="92" t="s">
        <v>1005</v>
      </c>
      <c r="G88" s="110" t="s">
        <v>876</v>
      </c>
      <c r="H88" s="92" t="s">
        <v>1001</v>
      </c>
      <c r="I88" s="92" t="s">
        <v>68</v>
      </c>
      <c r="J88" s="92" t="e" vm="17">
        <f>_xlfn.XLOOKUP(año26[[#This Row],[PELIGRO -Tipo]], Tabla12[Calsificación], Tabla12[Imagen])</f>
        <v>#VALUE!</v>
      </c>
      <c r="K88" s="92" t="s">
        <v>116</v>
      </c>
      <c r="L88" s="111" t="s">
        <v>129</v>
      </c>
      <c r="M88" s="112" t="s">
        <v>249</v>
      </c>
      <c r="N88" s="112" t="s">
        <v>250</v>
      </c>
      <c r="O88" s="202" t="s">
        <v>1041</v>
      </c>
      <c r="P88" s="112">
        <v>8</v>
      </c>
      <c r="Q88" s="112">
        <v>10</v>
      </c>
      <c r="R88" s="112">
        <v>2</v>
      </c>
      <c r="S88" s="112">
        <v>8</v>
      </c>
      <c r="T88" s="92" t="s">
        <v>878</v>
      </c>
      <c r="U88" s="92" t="s">
        <v>889</v>
      </c>
      <c r="V88" s="92" t="s">
        <v>894</v>
      </c>
      <c r="W88" s="113" t="s">
        <v>991</v>
      </c>
      <c r="X88" s="113" t="s">
        <v>53</v>
      </c>
      <c r="Y88" s="113" t="s">
        <v>6</v>
      </c>
      <c r="Z88" s="114" t="s">
        <v>201</v>
      </c>
      <c r="AA88" s="92">
        <f>INDEX($AT$3:$AW$6,MATCH($X88,$AS$3:$AS$6,FALSE),MATCH($Z88,AT$7:$AW$7,FALSE))</f>
        <v>4</v>
      </c>
      <c r="AB88" s="92" t="s">
        <v>254</v>
      </c>
      <c r="AC88" s="92" t="s">
        <v>882</v>
      </c>
      <c r="AD88" s="92" t="s">
        <v>883</v>
      </c>
      <c r="AE88" s="113" t="s">
        <v>892</v>
      </c>
      <c r="AF88" s="92" t="s">
        <v>992</v>
      </c>
      <c r="AG88" s="113" t="s">
        <v>919</v>
      </c>
      <c r="AH8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88" s="109" t="s">
        <v>887</v>
      </c>
      <c r="AJ88" s="113" t="s">
        <v>53</v>
      </c>
      <c r="AK88" s="113" t="s">
        <v>6</v>
      </c>
      <c r="AL88" s="114" t="s">
        <v>46</v>
      </c>
      <c r="AM88" s="92">
        <f t="shared" si="4"/>
        <v>2</v>
      </c>
      <c r="AN8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88" s="178" t="s">
        <v>1117</v>
      </c>
      <c r="AP88" s="109" t="str">
        <f t="shared" si="5"/>
        <v>SI</v>
      </c>
      <c r="AQ8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88" s="92" t="e" vm="16">
        <f>_xlfn.XLOOKUP(año26[[#This Row],[VALORACION DEL RIESGO RESULTANTE CON CONTROLES (Riesgo residual) - INTERPRETACIÓN DEL RIESGO]], Nivel[Calsificación], Nivel[Imagen])</f>
        <v>#VALUE!</v>
      </c>
      <c r="BI88" s="49"/>
    </row>
    <row r="89" spans="1:62" ht="51" customHeight="1" x14ac:dyDescent="0.2">
      <c r="A89" s="10"/>
      <c r="B89" s="92">
        <v>79</v>
      </c>
      <c r="C89" s="92">
        <v>2026</v>
      </c>
      <c r="D89" s="92" t="s">
        <v>873</v>
      </c>
      <c r="E89" s="109" t="s">
        <v>1004</v>
      </c>
      <c r="F89" s="92" t="s">
        <v>1005</v>
      </c>
      <c r="G89" s="110" t="s">
        <v>876</v>
      </c>
      <c r="H89" s="92" t="s">
        <v>1002</v>
      </c>
      <c r="I89" s="92" t="s">
        <v>68</v>
      </c>
      <c r="J89" s="92" t="e" vm="17">
        <f>_xlfn.XLOOKUP(año26[[#This Row],[PELIGRO -Tipo]], Tabla12[Calsificación], Tabla12[Imagen])</f>
        <v>#VALUE!</v>
      </c>
      <c r="K89" s="92" t="s">
        <v>101</v>
      </c>
      <c r="L89" s="92" t="s">
        <v>129</v>
      </c>
      <c r="M89" s="112" t="s">
        <v>249</v>
      </c>
      <c r="N89" s="112" t="s">
        <v>250</v>
      </c>
      <c r="O89" s="202" t="s">
        <v>1041</v>
      </c>
      <c r="P89" s="112">
        <v>8</v>
      </c>
      <c r="Q89" s="112">
        <v>10</v>
      </c>
      <c r="R89" s="112">
        <v>2</v>
      </c>
      <c r="S89" s="112">
        <v>8</v>
      </c>
      <c r="T89" s="92" t="s">
        <v>878</v>
      </c>
      <c r="U89" s="92" t="s">
        <v>889</v>
      </c>
      <c r="V89" s="92" t="s">
        <v>894</v>
      </c>
      <c r="W89" s="113" t="s">
        <v>991</v>
      </c>
      <c r="X89" s="113" t="s">
        <v>53</v>
      </c>
      <c r="Y89" s="113" t="s">
        <v>6</v>
      </c>
      <c r="Z89" s="114" t="s">
        <v>201</v>
      </c>
      <c r="AA89" s="92">
        <f>INDEX($AT$3:$AW$6,MATCH($X89,$AS$3:$AS$6,FALSE),MATCH($Z89,AT$7:$AW$7,FALSE))</f>
        <v>4</v>
      </c>
      <c r="AB89" s="92" t="s">
        <v>254</v>
      </c>
      <c r="AC89" s="92" t="s">
        <v>882</v>
      </c>
      <c r="AD89" s="92" t="s">
        <v>883</v>
      </c>
      <c r="AE89" s="113" t="s">
        <v>892</v>
      </c>
      <c r="AF89" s="92" t="s">
        <v>992</v>
      </c>
      <c r="AG89" s="113" t="s">
        <v>919</v>
      </c>
      <c r="AH8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89" s="109" t="s">
        <v>887</v>
      </c>
      <c r="AJ89" s="113" t="s">
        <v>53</v>
      </c>
      <c r="AK89" s="113" t="s">
        <v>6</v>
      </c>
      <c r="AL89" s="114" t="s">
        <v>46</v>
      </c>
      <c r="AM89" s="92">
        <f t="shared" si="4"/>
        <v>2</v>
      </c>
      <c r="AN8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89" s="178" t="s">
        <v>1117</v>
      </c>
      <c r="AP89" s="109" t="str">
        <f t="shared" si="5"/>
        <v>SI</v>
      </c>
      <c r="AQ8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89" s="92" t="e" vm="16">
        <f>_xlfn.XLOOKUP(año26[[#This Row],[VALORACION DEL RIESGO RESULTANTE CON CONTROLES (Riesgo residual) - INTERPRETACIÓN DEL RIESGO]], Nivel[Calsificación], Nivel[Imagen])</f>
        <v>#VALUE!</v>
      </c>
      <c r="BI89" s="49"/>
    </row>
    <row r="90" spans="1:62" ht="66.75" customHeight="1" x14ac:dyDescent="0.2">
      <c r="A90" s="10"/>
      <c r="B90" s="92">
        <v>80</v>
      </c>
      <c r="C90" s="92">
        <v>2026</v>
      </c>
      <c r="D90" s="92" t="s">
        <v>873</v>
      </c>
      <c r="E90" s="109" t="s">
        <v>1004</v>
      </c>
      <c r="F90" s="92" t="s">
        <v>1005</v>
      </c>
      <c r="G90" s="110" t="s">
        <v>876</v>
      </c>
      <c r="H90" s="92" t="s">
        <v>1075</v>
      </c>
      <c r="I90" s="92" t="s">
        <v>67</v>
      </c>
      <c r="J90" s="92" t="e" vm="18">
        <f>_xlfn.XLOOKUP(año26[[#This Row],[PELIGRO -Tipo]], Tabla12[Calsificación], Tabla12[Imagen])</f>
        <v>#VALUE!</v>
      </c>
      <c r="K90" s="92" t="s">
        <v>122</v>
      </c>
      <c r="L90" s="92" t="s">
        <v>130</v>
      </c>
      <c r="M90" s="112" t="s">
        <v>249</v>
      </c>
      <c r="N90" s="112" t="s">
        <v>250</v>
      </c>
      <c r="O90" s="202" t="s">
        <v>1041</v>
      </c>
      <c r="P90" s="112">
        <v>8</v>
      </c>
      <c r="Q90" s="112">
        <v>10</v>
      </c>
      <c r="R90" s="112">
        <v>2</v>
      </c>
      <c r="S90" s="112">
        <v>3</v>
      </c>
      <c r="T90" s="92" t="s">
        <v>878</v>
      </c>
      <c r="U90" s="92" t="s">
        <v>889</v>
      </c>
      <c r="V90" s="92" t="s">
        <v>894</v>
      </c>
      <c r="W90" s="113" t="s">
        <v>913</v>
      </c>
      <c r="X90" s="113" t="s">
        <v>53</v>
      </c>
      <c r="Y90" s="113" t="s">
        <v>6</v>
      </c>
      <c r="Z90" s="114" t="s">
        <v>201</v>
      </c>
      <c r="AA90" s="92">
        <f>INDEX($AT$3:$AW$6,MATCH($X90,$AS$3:$AS$6,FALSE),MATCH($Z90,AT$7:$AW$7,FALSE))</f>
        <v>4</v>
      </c>
      <c r="AB90" s="92" t="s">
        <v>254</v>
      </c>
      <c r="AC90" s="92" t="s">
        <v>882</v>
      </c>
      <c r="AD90" s="92" t="s">
        <v>883</v>
      </c>
      <c r="AE90" s="113" t="s">
        <v>892</v>
      </c>
      <c r="AF90" s="92" t="s">
        <v>914</v>
      </c>
      <c r="AG90" s="113" t="s">
        <v>886</v>
      </c>
      <c r="AH9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I90" s="109" t="s">
        <v>887</v>
      </c>
      <c r="AJ90" s="113" t="s">
        <v>53</v>
      </c>
      <c r="AK90" s="113" t="s">
        <v>6</v>
      </c>
      <c r="AL90" s="114" t="s">
        <v>46</v>
      </c>
      <c r="AM90" s="92">
        <f t="shared" si="4"/>
        <v>2</v>
      </c>
      <c r="AN9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0" s="178" t="s">
        <v>1117</v>
      </c>
      <c r="AP90" s="109" t="str">
        <f t="shared" si="5"/>
        <v>SI</v>
      </c>
      <c r="AQ9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AT/EL</v>
      </c>
      <c r="AR90" s="92" t="e" vm="16">
        <f>_xlfn.XLOOKUP(año26[[#This Row],[VALORACION DEL RIESGO RESULTANTE CON CONTROLES (Riesgo residual) - INTERPRETACIÓN DEL RIESGO]], Nivel[Calsificación], Nivel[Imagen])</f>
        <v>#VALUE!</v>
      </c>
      <c r="BI90" s="49"/>
    </row>
    <row r="91" spans="1:62" ht="66.75" customHeight="1" x14ac:dyDescent="0.2">
      <c r="A91" s="10"/>
      <c r="B91" s="92">
        <v>81</v>
      </c>
      <c r="C91" s="92">
        <v>2026</v>
      </c>
      <c r="D91" s="92" t="s">
        <v>873</v>
      </c>
      <c r="E91" s="109" t="s">
        <v>1004</v>
      </c>
      <c r="F91" s="92" t="s">
        <v>1005</v>
      </c>
      <c r="G91" s="110" t="s">
        <v>964</v>
      </c>
      <c r="H91" s="92" t="s">
        <v>920</v>
      </c>
      <c r="I91" s="92" t="s">
        <v>70</v>
      </c>
      <c r="J91" s="92" t="e" vm="13">
        <f>_xlfn.XLOOKUP(año26[[#This Row],[PELIGRO -Tipo]], Tabla12[Calsificación], Tabla12[Imagen])</f>
        <v>#VALUE!</v>
      </c>
      <c r="K91" s="92" t="s">
        <v>117</v>
      </c>
      <c r="L91" s="92" t="s">
        <v>128</v>
      </c>
      <c r="M91" s="112" t="s">
        <v>249</v>
      </c>
      <c r="N91" s="112" t="s">
        <v>261</v>
      </c>
      <c r="O91" s="202" t="s">
        <v>1041</v>
      </c>
      <c r="P91" s="112">
        <v>8</v>
      </c>
      <c r="Q91" s="112">
        <v>10</v>
      </c>
      <c r="R91" s="112">
        <v>2</v>
      </c>
      <c r="S91" s="112">
        <v>8</v>
      </c>
      <c r="T91" s="92" t="s">
        <v>878</v>
      </c>
      <c r="U91" s="92" t="s">
        <v>889</v>
      </c>
      <c r="V91" s="92" t="s">
        <v>894</v>
      </c>
      <c r="W91" s="113" t="s">
        <v>921</v>
      </c>
      <c r="X91" s="113" t="s">
        <v>53</v>
      </c>
      <c r="Y91" s="113" t="s">
        <v>6</v>
      </c>
      <c r="Z91" s="114" t="s">
        <v>201</v>
      </c>
      <c r="AA91" s="92">
        <f>INDEX($AT$3:$AW$6,MATCH($X91,$AS$3:$AS$6,FALSE),MATCH($Z91,AT$7:$AW$7,FALSE))</f>
        <v>4</v>
      </c>
      <c r="AB91" s="92" t="s">
        <v>254</v>
      </c>
      <c r="AC91" s="92" t="s">
        <v>882</v>
      </c>
      <c r="AD91" s="92" t="s">
        <v>883</v>
      </c>
      <c r="AE91" s="113" t="s">
        <v>892</v>
      </c>
      <c r="AF91" s="92" t="s">
        <v>922</v>
      </c>
      <c r="AG91" s="113" t="s">
        <v>919</v>
      </c>
      <c r="AH9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HSQControles de EPP; N/A</v>
      </c>
      <c r="AI91" s="109" t="s">
        <v>887</v>
      </c>
      <c r="AJ91" s="113" t="s">
        <v>53</v>
      </c>
      <c r="AK91" s="113" t="s">
        <v>6</v>
      </c>
      <c r="AL91" s="114" t="s">
        <v>46</v>
      </c>
      <c r="AM91" s="92">
        <f t="shared" si="4"/>
        <v>2</v>
      </c>
      <c r="AN9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1" s="178" t="s">
        <v>1117</v>
      </c>
      <c r="AP91" s="109" t="str">
        <f t="shared" si="5"/>
        <v>SI</v>
      </c>
      <c r="AQ91"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91" s="92" t="e" vm="16">
        <f>_xlfn.XLOOKUP(año26[[#This Row],[VALORACION DEL RIESGO RESULTANTE CON CONTROLES (Riesgo residual) - INTERPRETACIÓN DEL RIESGO]], Nivel[Calsificación], Nivel[Imagen])</f>
        <v>#VALUE!</v>
      </c>
      <c r="BI91" s="49"/>
    </row>
    <row r="92" spans="1:62" ht="58.95" customHeight="1" x14ac:dyDescent="0.2">
      <c r="A92" s="10"/>
      <c r="B92" s="92">
        <v>82</v>
      </c>
      <c r="C92" s="92">
        <v>2026</v>
      </c>
      <c r="D92" s="92" t="s">
        <v>873</v>
      </c>
      <c r="E92" s="109" t="s">
        <v>1004</v>
      </c>
      <c r="F92" s="92" t="s">
        <v>1005</v>
      </c>
      <c r="G92" s="110" t="s">
        <v>876</v>
      </c>
      <c r="H92" s="92" t="s">
        <v>928</v>
      </c>
      <c r="I92" s="92" t="s">
        <v>71</v>
      </c>
      <c r="J92" s="92" t="e" vm="15">
        <f>_xlfn.XLOOKUP(año26[[#This Row],[PELIGRO -Tipo]], Tabla12[Calsificación], Tabla12[Imagen])</f>
        <v>#VALUE!</v>
      </c>
      <c r="K92" s="92" t="s">
        <v>80</v>
      </c>
      <c r="L92" s="92" t="s">
        <v>128</v>
      </c>
      <c r="M92" s="112" t="s">
        <v>429</v>
      </c>
      <c r="N92" s="112" t="s">
        <v>261</v>
      </c>
      <c r="O92" s="202" t="s">
        <v>1042</v>
      </c>
      <c r="P92" s="112">
        <v>8</v>
      </c>
      <c r="Q92" s="112">
        <v>60</v>
      </c>
      <c r="R92" s="112">
        <v>2</v>
      </c>
      <c r="S92" s="112">
        <v>0.5</v>
      </c>
      <c r="T92" s="92" t="s">
        <v>878</v>
      </c>
      <c r="U92" s="92" t="s">
        <v>889</v>
      </c>
      <c r="V92" s="92" t="s">
        <v>894</v>
      </c>
      <c r="W92" s="113" t="s">
        <v>929</v>
      </c>
      <c r="X92" s="113" t="s">
        <v>52</v>
      </c>
      <c r="Y92" s="113" t="s">
        <v>6</v>
      </c>
      <c r="Z92" s="114" t="s">
        <v>46</v>
      </c>
      <c r="AA92" s="92">
        <f>INDEX($AT$3:$AW$6,MATCH($X92,$AS$3:$AS$6,FALSE),MATCH($Z92,AT$7:$AW$7,FALSE))</f>
        <v>3</v>
      </c>
      <c r="AB92" s="92" t="s">
        <v>254</v>
      </c>
      <c r="AC92" s="92" t="s">
        <v>882</v>
      </c>
      <c r="AD92" s="92" t="s">
        <v>883</v>
      </c>
      <c r="AE92" s="113" t="s">
        <v>930</v>
      </c>
      <c r="AF92" s="113" t="s">
        <v>931</v>
      </c>
      <c r="AG92" s="113" t="s">
        <v>886</v>
      </c>
      <c r="AH9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92" s="109" t="s">
        <v>887</v>
      </c>
      <c r="AJ92" s="113" t="s">
        <v>53</v>
      </c>
      <c r="AK92" s="113" t="s">
        <v>6</v>
      </c>
      <c r="AL92" s="117" t="s">
        <v>46</v>
      </c>
      <c r="AM92" s="92">
        <f t="shared" si="4"/>
        <v>2</v>
      </c>
      <c r="AN9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2" s="178" t="s">
        <v>1117</v>
      </c>
      <c r="AP92" s="109" t="str">
        <f t="shared" si="5"/>
        <v>SI</v>
      </c>
      <c r="AQ9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92" s="92" t="e" vm="16">
        <f>_xlfn.XLOOKUP(año26[[#This Row],[VALORACION DEL RIESGO RESULTANTE CON CONTROLES (Riesgo residual) - INTERPRETACIÓN DEL RIESGO]], Nivel[Calsificación], Nivel[Imagen])</f>
        <v>#VALUE!</v>
      </c>
      <c r="BI92" s="48"/>
    </row>
    <row r="93" spans="1:62" ht="51" customHeight="1" x14ac:dyDescent="0.2">
      <c r="A93" s="10"/>
      <c r="B93" s="92">
        <v>83</v>
      </c>
      <c r="C93" s="92">
        <v>2026</v>
      </c>
      <c r="D93" s="92" t="s">
        <v>873</v>
      </c>
      <c r="E93" s="109" t="s">
        <v>1004</v>
      </c>
      <c r="F93" s="92" t="s">
        <v>1007</v>
      </c>
      <c r="G93" s="110" t="s">
        <v>964</v>
      </c>
      <c r="H93" s="92" t="s">
        <v>937</v>
      </c>
      <c r="I93" s="92" t="s">
        <v>71</v>
      </c>
      <c r="J93" s="92" t="e" vm="15">
        <f>_xlfn.XLOOKUP(año26[[#This Row],[PELIGRO -Tipo]], Tabla12[Calsificación], Tabla12[Imagen])</f>
        <v>#VALUE!</v>
      </c>
      <c r="K93" s="92" t="s">
        <v>118</v>
      </c>
      <c r="L93" s="92" t="s">
        <v>128</v>
      </c>
      <c r="M93" s="112" t="s">
        <v>429</v>
      </c>
      <c r="N93" s="112" t="s">
        <v>261</v>
      </c>
      <c r="O93" s="202" t="s">
        <v>1042</v>
      </c>
      <c r="P93" s="112">
        <v>8</v>
      </c>
      <c r="Q93" s="112">
        <v>18</v>
      </c>
      <c r="R93" s="112">
        <v>2</v>
      </c>
      <c r="S93" s="112">
        <v>3</v>
      </c>
      <c r="T93" s="92" t="s">
        <v>878</v>
      </c>
      <c r="U93" s="92" t="s">
        <v>889</v>
      </c>
      <c r="V93" s="92" t="s">
        <v>925</v>
      </c>
      <c r="W93" s="113" t="s">
        <v>926</v>
      </c>
      <c r="X93" s="113" t="s">
        <v>52</v>
      </c>
      <c r="Y93" s="113" t="s">
        <v>6</v>
      </c>
      <c r="Z93" s="117" t="s">
        <v>201</v>
      </c>
      <c r="AA93" s="92">
        <f>INDEX($AT$3:$AW$6,MATCH($X93,$AS$3:$AS$6,FALSE),MATCH($Z93,AT$7:$AW$7,FALSE))</f>
        <v>6</v>
      </c>
      <c r="AB93" s="92" t="s">
        <v>254</v>
      </c>
      <c r="AC93" s="92" t="s">
        <v>882</v>
      </c>
      <c r="AD93" s="92" t="s">
        <v>883</v>
      </c>
      <c r="AE93" s="113" t="s">
        <v>988</v>
      </c>
      <c r="AF93" s="111" t="s">
        <v>927</v>
      </c>
      <c r="AG93" s="113" t="s">
        <v>886</v>
      </c>
      <c r="AH9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y recarga de equipos contra incendio.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I93" s="109" t="s">
        <v>887</v>
      </c>
      <c r="AJ93" s="113" t="s">
        <v>53</v>
      </c>
      <c r="AK93" s="113" t="s">
        <v>6</v>
      </c>
      <c r="AL93" s="114" t="s">
        <v>46</v>
      </c>
      <c r="AM93" s="92">
        <f t="shared" si="4"/>
        <v>2</v>
      </c>
      <c r="AN9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3" s="178" t="s">
        <v>1117</v>
      </c>
      <c r="AP93" s="109" t="str">
        <f t="shared" si="5"/>
        <v>SI</v>
      </c>
      <c r="AQ9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93" s="92" t="e" vm="16">
        <f>_xlfn.XLOOKUP(año26[[#This Row],[VALORACION DEL RIESGO RESULTANTE CON CONTROLES (Riesgo residual) - INTERPRETACIÓN DEL RIESGO]], Nivel[Calsificación], Nivel[Imagen])</f>
        <v>#VALUE!</v>
      </c>
      <c r="BI93" s="49"/>
    </row>
    <row r="94" spans="1:62" ht="51" customHeight="1" x14ac:dyDescent="0.2">
      <c r="A94" s="10"/>
      <c r="B94" s="92">
        <v>84</v>
      </c>
      <c r="C94" s="92">
        <v>2026</v>
      </c>
      <c r="D94" s="92" t="s">
        <v>873</v>
      </c>
      <c r="E94" s="109" t="s">
        <v>1004</v>
      </c>
      <c r="F94" s="92" t="s">
        <v>1007</v>
      </c>
      <c r="G94" s="110" t="s">
        <v>964</v>
      </c>
      <c r="H94" s="92" t="s">
        <v>1008</v>
      </c>
      <c r="I94" s="92" t="s">
        <v>66</v>
      </c>
      <c r="J94" s="92" t="e" vm="19">
        <f>_xlfn.XLOOKUP(año26[[#This Row],[PELIGRO -Tipo]], Tabla12[Calsificación], Tabla12[Imagen])</f>
        <v>#VALUE!</v>
      </c>
      <c r="K94" s="92" t="s">
        <v>91</v>
      </c>
      <c r="L94" s="111" t="s">
        <v>129</v>
      </c>
      <c r="M94" s="112" t="s">
        <v>249</v>
      </c>
      <c r="N94" s="112" t="s">
        <v>250</v>
      </c>
      <c r="O94" s="202" t="s">
        <v>1041</v>
      </c>
      <c r="P94" s="112">
        <v>8</v>
      </c>
      <c r="Q94" s="112">
        <v>18</v>
      </c>
      <c r="R94" s="112">
        <v>2</v>
      </c>
      <c r="S94" s="112">
        <v>8</v>
      </c>
      <c r="T94" s="92" t="s">
        <v>878</v>
      </c>
      <c r="U94" s="92" t="s">
        <v>889</v>
      </c>
      <c r="V94" s="92" t="s">
        <v>894</v>
      </c>
      <c r="W94" s="113" t="s">
        <v>991</v>
      </c>
      <c r="X94" s="113" t="s">
        <v>53</v>
      </c>
      <c r="Y94" s="113" t="s">
        <v>6</v>
      </c>
      <c r="Z94" s="114" t="s">
        <v>201</v>
      </c>
      <c r="AA94" s="92">
        <f>INDEX($AT$3:$AW$6,MATCH($X94,$AS$3:$AS$6,FALSE),MATCH($Z94,AT$7:$AW$7,FALSE))</f>
        <v>4</v>
      </c>
      <c r="AB94" s="92" t="s">
        <v>254</v>
      </c>
      <c r="AC94" s="92" t="s">
        <v>882</v>
      </c>
      <c r="AD94" s="92" t="s">
        <v>883</v>
      </c>
      <c r="AE94" s="113" t="s">
        <v>892</v>
      </c>
      <c r="AF94" s="92" t="s">
        <v>992</v>
      </c>
      <c r="AG94" s="113" t="s">
        <v>919</v>
      </c>
      <c r="AH9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94" s="109" t="s">
        <v>887</v>
      </c>
      <c r="AJ94" s="113" t="s">
        <v>53</v>
      </c>
      <c r="AK94" s="113" t="s">
        <v>6</v>
      </c>
      <c r="AL94" s="114" t="s">
        <v>46</v>
      </c>
      <c r="AM94" s="92">
        <f t="shared" si="4"/>
        <v>2</v>
      </c>
      <c r="AN9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4" s="178" t="s">
        <v>1117</v>
      </c>
      <c r="AP94" s="109" t="str">
        <f t="shared" si="5"/>
        <v>SI</v>
      </c>
      <c r="AQ9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94" s="92" t="e" vm="16">
        <f>_xlfn.XLOOKUP(año26[[#This Row],[VALORACION DEL RIESGO RESULTANTE CON CONTROLES (Riesgo residual) - INTERPRETACIÓN DEL RIESGO]], Nivel[Calsificación], Nivel[Imagen])</f>
        <v>#VALUE!</v>
      </c>
      <c r="BI94" s="49"/>
    </row>
    <row r="95" spans="1:62" ht="52.95" customHeight="1" x14ac:dyDescent="0.2">
      <c r="A95" s="10"/>
      <c r="B95" s="92">
        <v>85</v>
      </c>
      <c r="C95" s="92">
        <v>2026</v>
      </c>
      <c r="D95" s="92" t="s">
        <v>873</v>
      </c>
      <c r="E95" s="109" t="s">
        <v>1004</v>
      </c>
      <c r="F95" s="92" t="s">
        <v>1007</v>
      </c>
      <c r="G95" s="110" t="s">
        <v>964</v>
      </c>
      <c r="H95" s="92" t="s">
        <v>1009</v>
      </c>
      <c r="I95" s="92" t="s">
        <v>66</v>
      </c>
      <c r="J95" s="92" t="e" vm="19">
        <f>_xlfn.XLOOKUP(año26[[#This Row],[PELIGRO -Tipo]], Tabla12[Calsificación], Tabla12[Imagen])</f>
        <v>#VALUE!</v>
      </c>
      <c r="K95" s="92" t="s">
        <v>75</v>
      </c>
      <c r="L95" s="92" t="s">
        <v>129</v>
      </c>
      <c r="M95" s="112" t="s">
        <v>249</v>
      </c>
      <c r="N95" s="112" t="s">
        <v>250</v>
      </c>
      <c r="O95" s="202" t="s">
        <v>1041</v>
      </c>
      <c r="P95" s="112">
        <v>8</v>
      </c>
      <c r="Q95" s="112">
        <v>18</v>
      </c>
      <c r="R95" s="112">
        <v>2</v>
      </c>
      <c r="S95" s="112">
        <v>12</v>
      </c>
      <c r="T95" s="92" t="s">
        <v>878</v>
      </c>
      <c r="U95" s="92" t="s">
        <v>889</v>
      </c>
      <c r="V95" s="92" t="s">
        <v>894</v>
      </c>
      <c r="W95" s="113" t="s">
        <v>898</v>
      </c>
      <c r="X95" s="113" t="s">
        <v>53</v>
      </c>
      <c r="Y95" s="113" t="s">
        <v>6</v>
      </c>
      <c r="Z95" s="114" t="s">
        <v>201</v>
      </c>
      <c r="AA95" s="92">
        <f>INDEX($AT$3:$AW$6,MATCH($X95,$AS$3:$AS$6,FALSE),MATCH($Z95,AT$7:$AW$7,FALSE))</f>
        <v>4</v>
      </c>
      <c r="AB95" s="92" t="s">
        <v>254</v>
      </c>
      <c r="AC95" s="92" t="s">
        <v>882</v>
      </c>
      <c r="AD95" s="92" t="s">
        <v>883</v>
      </c>
      <c r="AE95" s="113" t="s">
        <v>899</v>
      </c>
      <c r="AF95" s="113" t="s">
        <v>900</v>
      </c>
      <c r="AG95" s="113" t="s">
        <v>886</v>
      </c>
      <c r="AH9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I95" s="109" t="s">
        <v>887</v>
      </c>
      <c r="AJ95" s="113" t="s">
        <v>53</v>
      </c>
      <c r="AK95" s="113" t="s">
        <v>6</v>
      </c>
      <c r="AL95" s="114" t="s">
        <v>46</v>
      </c>
      <c r="AM95" s="92">
        <f t="shared" si="4"/>
        <v>2</v>
      </c>
      <c r="AN9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5" s="178" t="s">
        <v>1117</v>
      </c>
      <c r="AP95" s="109" t="str">
        <f t="shared" si="5"/>
        <v>SI</v>
      </c>
      <c r="AQ9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95" s="92" t="e" vm="16">
        <f>_xlfn.XLOOKUP(año26[[#This Row],[VALORACION DEL RIESGO RESULTANTE CON CONTROLES (Riesgo residual) - INTERPRETACIÓN DEL RIESGO]], Nivel[Calsificación], Nivel[Imagen])</f>
        <v>#VALUE!</v>
      </c>
      <c r="BI95" s="49"/>
    </row>
    <row r="96" spans="1:62" ht="66" customHeight="1" x14ac:dyDescent="0.2">
      <c r="A96" s="10"/>
      <c r="B96" s="92">
        <v>86</v>
      </c>
      <c r="C96" s="92">
        <v>2026</v>
      </c>
      <c r="D96" s="92" t="s">
        <v>873</v>
      </c>
      <c r="E96" s="109" t="s">
        <v>1004</v>
      </c>
      <c r="F96" s="110" t="s">
        <v>1007</v>
      </c>
      <c r="G96" s="110" t="s">
        <v>964</v>
      </c>
      <c r="H96" s="92" t="s">
        <v>901</v>
      </c>
      <c r="I96" s="92" t="s">
        <v>66</v>
      </c>
      <c r="J96" s="92" t="e" vm="19">
        <f>_xlfn.XLOOKUP(año26[[#This Row],[PELIGRO -Tipo]], Tabla12[Calsificación], Tabla12[Imagen])</f>
        <v>#VALUE!</v>
      </c>
      <c r="K96" s="92" t="s">
        <v>83</v>
      </c>
      <c r="L96" s="92" t="s">
        <v>128</v>
      </c>
      <c r="M96" s="112" t="s">
        <v>249</v>
      </c>
      <c r="N96" s="112" t="s">
        <v>250</v>
      </c>
      <c r="O96" s="202" t="s">
        <v>1041</v>
      </c>
      <c r="P96" s="112">
        <v>8</v>
      </c>
      <c r="Q96" s="112">
        <v>12</v>
      </c>
      <c r="R96" s="112">
        <v>2</v>
      </c>
      <c r="S96" s="112">
        <v>8</v>
      </c>
      <c r="T96" s="92" t="s">
        <v>878</v>
      </c>
      <c r="U96" s="92" t="s">
        <v>879</v>
      </c>
      <c r="V96" s="92" t="s">
        <v>880</v>
      </c>
      <c r="W96" s="113" t="s">
        <v>903</v>
      </c>
      <c r="X96" s="113" t="s">
        <v>53</v>
      </c>
      <c r="Y96" s="113" t="s">
        <v>6</v>
      </c>
      <c r="Z96" s="114" t="s">
        <v>46</v>
      </c>
      <c r="AA96" s="92">
        <f>INDEX($AT$3:$AW$6,MATCH($X96,$AS$3:$AS$6,FALSE),MATCH($Z96,AT$7:$AW$7,FALSE))</f>
        <v>2</v>
      </c>
      <c r="AB96" s="92" t="s">
        <v>254</v>
      </c>
      <c r="AC96" s="92" t="s">
        <v>882</v>
      </c>
      <c r="AD96" s="92" t="s">
        <v>883</v>
      </c>
      <c r="AE96" s="113" t="s">
        <v>892</v>
      </c>
      <c r="AF96" s="92" t="s">
        <v>904</v>
      </c>
      <c r="AG96" s="113" t="s">
        <v>886</v>
      </c>
      <c r="AH9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I96" s="109" t="s">
        <v>887</v>
      </c>
      <c r="AJ96" s="113" t="s">
        <v>53</v>
      </c>
      <c r="AK96" s="113" t="s">
        <v>6</v>
      </c>
      <c r="AL96" s="114" t="s">
        <v>46</v>
      </c>
      <c r="AM96" s="92">
        <f t="shared" si="4"/>
        <v>2</v>
      </c>
      <c r="AN9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6" s="178" t="s">
        <v>1117</v>
      </c>
      <c r="AP96" s="109" t="str">
        <f t="shared" si="5"/>
        <v>SI</v>
      </c>
      <c r="AQ9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96" s="92" t="e" vm="16">
        <f>_xlfn.XLOOKUP(año26[[#This Row],[VALORACION DEL RIESGO RESULTANTE CON CONTROLES (Riesgo residual) - INTERPRETACIÓN DEL RIESGO]], Nivel[Calsificación], Nivel[Imagen])</f>
        <v>#VALUE!</v>
      </c>
      <c r="AX96" s="32"/>
      <c r="AY96" s="32"/>
      <c r="AZ96" s="32"/>
      <c r="BA96" s="32"/>
      <c r="BB96" s="32"/>
      <c r="BC96" s="32"/>
      <c r="BD96" s="32"/>
      <c r="BE96" s="32"/>
      <c r="BF96" s="32"/>
      <c r="BI96" s="21"/>
      <c r="BJ96" s="33"/>
    </row>
    <row r="97" spans="1:62" ht="103.5" customHeight="1" x14ac:dyDescent="0.2">
      <c r="A97" s="10"/>
      <c r="B97" s="92">
        <v>87</v>
      </c>
      <c r="C97" s="92">
        <v>2026</v>
      </c>
      <c r="D97" s="92" t="s">
        <v>873</v>
      </c>
      <c r="E97" s="109" t="s">
        <v>1004</v>
      </c>
      <c r="F97" s="110" t="s">
        <v>1007</v>
      </c>
      <c r="G97" s="110" t="s">
        <v>964</v>
      </c>
      <c r="H97" s="92" t="s">
        <v>905</v>
      </c>
      <c r="I97" s="92" t="s">
        <v>66</v>
      </c>
      <c r="J97" s="92" t="e" vm="19">
        <f>_xlfn.XLOOKUP(año26[[#This Row],[PELIGRO -Tipo]], Tabla12[Calsificación], Tabla12[Imagen])</f>
        <v>#VALUE!</v>
      </c>
      <c r="K97" s="92" t="s">
        <v>99</v>
      </c>
      <c r="L97" s="92" t="s">
        <v>129</v>
      </c>
      <c r="M97" s="112" t="s">
        <v>429</v>
      </c>
      <c r="N97" s="112" t="s">
        <v>261</v>
      </c>
      <c r="O97" s="202" t="s">
        <v>1041</v>
      </c>
      <c r="P97" s="112">
        <v>8</v>
      </c>
      <c r="Q97" s="112">
        <v>12</v>
      </c>
      <c r="R97" s="112">
        <v>2</v>
      </c>
      <c r="S97" s="112">
        <v>8</v>
      </c>
      <c r="T97" s="92" t="s">
        <v>878</v>
      </c>
      <c r="U97" s="92" t="s">
        <v>889</v>
      </c>
      <c r="V97" s="92" t="s">
        <v>906</v>
      </c>
      <c r="W97" s="113" t="s">
        <v>907</v>
      </c>
      <c r="X97" s="113" t="s">
        <v>53</v>
      </c>
      <c r="Y97" s="113" t="s">
        <v>6</v>
      </c>
      <c r="Z97" s="114" t="s">
        <v>46</v>
      </c>
      <c r="AA97" s="92">
        <f>INDEX($AT$3:$AW$6,MATCH($X97,$AS$3:$AS$6,FALSE),MATCH($Z97,AT$7:$AW$7,FALSE))</f>
        <v>2</v>
      </c>
      <c r="AB97" s="92" t="s">
        <v>254</v>
      </c>
      <c r="AC97" s="92" t="s">
        <v>882</v>
      </c>
      <c r="AD97" s="92" t="s">
        <v>883</v>
      </c>
      <c r="AE97" s="113" t="s">
        <v>892</v>
      </c>
      <c r="AF97" s="113" t="s">
        <v>908</v>
      </c>
      <c r="AG97" s="113" t="s">
        <v>886</v>
      </c>
      <c r="AH9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I97" s="109" t="s">
        <v>887</v>
      </c>
      <c r="AJ97" s="113" t="s">
        <v>54</v>
      </c>
      <c r="AK97" s="113" t="s">
        <v>6</v>
      </c>
      <c r="AL97" s="114" t="s">
        <v>46</v>
      </c>
      <c r="AM97" s="92">
        <f t="shared" si="4"/>
        <v>1</v>
      </c>
      <c r="AN9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7" s="178" t="s">
        <v>1117</v>
      </c>
      <c r="AP97" s="109" t="str">
        <f t="shared" si="5"/>
        <v>SI</v>
      </c>
      <c r="AQ9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97" s="92" t="e" vm="16">
        <f>_xlfn.XLOOKUP(año26[[#This Row],[VALORACION DEL RIESGO RESULTANTE CON CONTROLES (Riesgo residual) - INTERPRETACIÓN DEL RIESGO]], Nivel[Calsificación], Nivel[Imagen])</f>
        <v>#VALUE!</v>
      </c>
      <c r="AX97" s="32"/>
      <c r="AY97" s="32"/>
      <c r="AZ97" s="32"/>
      <c r="BA97" s="32"/>
      <c r="BB97" s="32"/>
      <c r="BC97" s="32"/>
      <c r="BD97" s="32"/>
      <c r="BE97" s="32"/>
      <c r="BF97" s="32"/>
      <c r="BI97" s="21"/>
      <c r="BJ97" s="33"/>
    </row>
    <row r="98" spans="1:62" ht="63.75" customHeight="1" x14ac:dyDescent="0.2">
      <c r="A98" s="10"/>
      <c r="B98" s="92">
        <v>88</v>
      </c>
      <c r="C98" s="92">
        <v>2026</v>
      </c>
      <c r="D98" s="92" t="s">
        <v>873</v>
      </c>
      <c r="E98" s="109" t="s">
        <v>1004</v>
      </c>
      <c r="F98" s="110" t="s">
        <v>1007</v>
      </c>
      <c r="G98" s="110" t="s">
        <v>964</v>
      </c>
      <c r="H98" s="92" t="s">
        <v>909</v>
      </c>
      <c r="I98" s="92" t="s">
        <v>66</v>
      </c>
      <c r="J98" s="92" t="e" vm="19">
        <f>_xlfn.XLOOKUP(año26[[#This Row],[PELIGRO -Tipo]], Tabla12[Calsificación], Tabla12[Imagen])</f>
        <v>#VALUE!</v>
      </c>
      <c r="K98" s="92" t="s">
        <v>121</v>
      </c>
      <c r="L98" s="92" t="s">
        <v>129</v>
      </c>
      <c r="M98" s="112" t="s">
        <v>249</v>
      </c>
      <c r="N98" s="112" t="s">
        <v>250</v>
      </c>
      <c r="O98" s="202" t="s">
        <v>1041</v>
      </c>
      <c r="P98" s="112">
        <v>8</v>
      </c>
      <c r="Q98" s="112">
        <v>18</v>
      </c>
      <c r="R98" s="112">
        <v>2</v>
      </c>
      <c r="S98" s="112">
        <v>8</v>
      </c>
      <c r="T98" s="92" t="s">
        <v>878</v>
      </c>
      <c r="U98" s="92" t="s">
        <v>889</v>
      </c>
      <c r="V98" s="92" t="s">
        <v>894</v>
      </c>
      <c r="W98" s="113" t="s">
        <v>910</v>
      </c>
      <c r="X98" s="113" t="s">
        <v>54</v>
      </c>
      <c r="Y98" s="113" t="s">
        <v>6</v>
      </c>
      <c r="Z98" s="114" t="s">
        <v>201</v>
      </c>
      <c r="AA98" s="92">
        <f>INDEX($AT$3:$AW$6,MATCH($X98,$AS$3:$AS$6,FALSE),MATCH($Z98,AT$7:$AW$7,FALSE))</f>
        <v>2</v>
      </c>
      <c r="AB98" s="92" t="s">
        <v>254</v>
      </c>
      <c r="AC98" s="92" t="s">
        <v>882</v>
      </c>
      <c r="AD98" s="92" t="s">
        <v>883</v>
      </c>
      <c r="AE98" s="113" t="s">
        <v>892</v>
      </c>
      <c r="AF98" s="92" t="s">
        <v>911</v>
      </c>
      <c r="AG98" s="113" t="s">
        <v>886</v>
      </c>
      <c r="AH9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I98" s="109" t="s">
        <v>887</v>
      </c>
      <c r="AJ98" s="113" t="s">
        <v>54</v>
      </c>
      <c r="AK98" s="113" t="s">
        <v>6</v>
      </c>
      <c r="AL98" s="114" t="s">
        <v>46</v>
      </c>
      <c r="AM98" s="92">
        <f t="shared" si="4"/>
        <v>1</v>
      </c>
      <c r="AN9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8" s="178" t="s">
        <v>1117</v>
      </c>
      <c r="AP98" s="109" t="str">
        <f t="shared" si="5"/>
        <v>SI</v>
      </c>
      <c r="AQ9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98" s="92" t="e" vm="16">
        <f>_xlfn.XLOOKUP(año26[[#This Row],[VALORACION DEL RIESGO RESULTANTE CON CONTROLES (Riesgo residual) - INTERPRETACIÓN DEL RIESGO]], Nivel[Calsificación], Nivel[Imagen])</f>
        <v>#VALUE!</v>
      </c>
      <c r="BI98" s="49"/>
    </row>
    <row r="99" spans="1:62" ht="103.2" customHeight="1" x14ac:dyDescent="0.2">
      <c r="A99" s="10"/>
      <c r="B99" s="92">
        <v>89</v>
      </c>
      <c r="C99" s="92">
        <v>2026</v>
      </c>
      <c r="D99" s="92" t="s">
        <v>873</v>
      </c>
      <c r="E99" s="109" t="s">
        <v>1004</v>
      </c>
      <c r="F99" s="110" t="s">
        <v>1007</v>
      </c>
      <c r="G99" s="110" t="s">
        <v>964</v>
      </c>
      <c r="H99" s="92" t="s">
        <v>977</v>
      </c>
      <c r="I99" s="92" t="s">
        <v>69</v>
      </c>
      <c r="J99" s="92" t="e" vm="21">
        <f>_xlfn.XLOOKUP(año26[[#This Row],[PELIGRO -Tipo]], Tabla12[Calsificación], Tabla12[Imagen])</f>
        <v>#VALUE!</v>
      </c>
      <c r="K99" s="92" t="s">
        <v>102</v>
      </c>
      <c r="L99" s="111" t="s">
        <v>128</v>
      </c>
      <c r="M99" s="112" t="s">
        <v>249</v>
      </c>
      <c r="N99" s="112" t="s">
        <v>261</v>
      </c>
      <c r="O99" s="202" t="s">
        <v>1041</v>
      </c>
      <c r="P99" s="112">
        <v>8</v>
      </c>
      <c r="Q99" s="112">
        <v>18</v>
      </c>
      <c r="R99" s="112">
        <v>2</v>
      </c>
      <c r="S99" s="112">
        <v>0.5</v>
      </c>
      <c r="T99" s="92" t="s">
        <v>878</v>
      </c>
      <c r="U99" s="92" t="s">
        <v>889</v>
      </c>
      <c r="V99" s="92" t="s">
        <v>894</v>
      </c>
      <c r="W99" s="113" t="s">
        <v>917</v>
      </c>
      <c r="X99" s="113" t="s">
        <v>52</v>
      </c>
      <c r="Y99" s="113" t="s">
        <v>6</v>
      </c>
      <c r="Z99" s="114" t="s">
        <v>46</v>
      </c>
      <c r="AA99" s="92">
        <f>INDEX($AT$3:$AW$6,MATCH($X99,$AS$3:$AS$6,FALSE),MATCH($Z99,AT$7:$AW$7,FALSE))</f>
        <v>3</v>
      </c>
      <c r="AB99" s="92" t="s">
        <v>254</v>
      </c>
      <c r="AC99" s="92" t="s">
        <v>882</v>
      </c>
      <c r="AD99" s="92" t="s">
        <v>883</v>
      </c>
      <c r="AE99" s="113" t="s">
        <v>892</v>
      </c>
      <c r="AF99" s="92" t="s">
        <v>978</v>
      </c>
      <c r="AG99" s="113" t="s">
        <v>886</v>
      </c>
      <c r="AH9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Ver matriz de EPP de Parex y/o Contratista</v>
      </c>
      <c r="AI99" s="109" t="s">
        <v>887</v>
      </c>
      <c r="AJ99" s="113" t="s">
        <v>53</v>
      </c>
      <c r="AK99" s="113" t="s">
        <v>6</v>
      </c>
      <c r="AL99" s="114" t="s">
        <v>46</v>
      </c>
      <c r="AM99" s="92">
        <f t="shared" si="4"/>
        <v>2</v>
      </c>
      <c r="AN9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99" s="178" t="s">
        <v>1117</v>
      </c>
      <c r="AP99" s="109" t="str">
        <f t="shared" si="5"/>
        <v>SI</v>
      </c>
      <c r="AQ9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99" s="92" t="e" vm="16">
        <f>_xlfn.XLOOKUP(año26[[#This Row],[VALORACION DEL RIESGO RESULTANTE CON CONTROLES (Riesgo residual) - INTERPRETACIÓN DEL RIESGO]], Nivel[Calsificación], Nivel[Imagen])</f>
        <v>#VALUE!</v>
      </c>
      <c r="BI99" s="49"/>
    </row>
    <row r="100" spans="1:62" ht="42.75" customHeight="1" x14ac:dyDescent="0.2">
      <c r="A100" s="10"/>
      <c r="B100" s="92">
        <v>90</v>
      </c>
      <c r="C100" s="92">
        <v>2026</v>
      </c>
      <c r="D100" s="92" t="s">
        <v>873</v>
      </c>
      <c r="E100" s="109" t="s">
        <v>1004</v>
      </c>
      <c r="F100" s="110" t="s">
        <v>1007</v>
      </c>
      <c r="G100" s="110" t="s">
        <v>964</v>
      </c>
      <c r="H100" s="92" t="s">
        <v>986</v>
      </c>
      <c r="I100" s="92" t="s">
        <v>70</v>
      </c>
      <c r="J100" s="92" t="e" vm="13">
        <f>_xlfn.XLOOKUP(año26[[#This Row],[PELIGRO -Tipo]], Tabla12[Calsificación], Tabla12[Imagen])</f>
        <v>#VALUE!</v>
      </c>
      <c r="K100" s="92" t="s">
        <v>79</v>
      </c>
      <c r="L100" s="92" t="s">
        <v>128</v>
      </c>
      <c r="M100" s="112" t="s">
        <v>249</v>
      </c>
      <c r="N100" s="112" t="s">
        <v>261</v>
      </c>
      <c r="O100" s="202" t="s">
        <v>1041</v>
      </c>
      <c r="P100" s="112">
        <v>8</v>
      </c>
      <c r="Q100" s="112">
        <v>18</v>
      </c>
      <c r="R100" s="112">
        <v>2</v>
      </c>
      <c r="S100" s="112">
        <v>4</v>
      </c>
      <c r="T100" s="92" t="s">
        <v>878</v>
      </c>
      <c r="U100" s="92" t="s">
        <v>981</v>
      </c>
      <c r="V100" s="92" t="s">
        <v>982</v>
      </c>
      <c r="W100" s="113" t="s">
        <v>647</v>
      </c>
      <c r="X100" s="113" t="s">
        <v>53</v>
      </c>
      <c r="Y100" s="113" t="s">
        <v>6</v>
      </c>
      <c r="Z100" s="114" t="s">
        <v>201</v>
      </c>
      <c r="AA100" s="92">
        <f>INDEX($AT$3:$AW$6,MATCH($X100,$AS$3:$AS$6,FALSE),MATCH($Z100,AT$7:$AW$7,FALSE))</f>
        <v>4</v>
      </c>
      <c r="AB100" s="92" t="s">
        <v>254</v>
      </c>
      <c r="AC100" s="92" t="s">
        <v>882</v>
      </c>
      <c r="AD100" s="92" t="s">
        <v>983</v>
      </c>
      <c r="AE100" s="113" t="s">
        <v>984</v>
      </c>
      <c r="AF100" s="92" t="s">
        <v>985</v>
      </c>
      <c r="AG100" s="113" t="s">
        <v>886</v>
      </c>
      <c r="AH10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I100" s="109" t="s">
        <v>887</v>
      </c>
      <c r="AJ100" s="113" t="s">
        <v>53</v>
      </c>
      <c r="AK100" s="113" t="s">
        <v>6</v>
      </c>
      <c r="AL100" s="114" t="s">
        <v>46</v>
      </c>
      <c r="AM100" s="92">
        <f t="shared" si="4"/>
        <v>2</v>
      </c>
      <c r="AN10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0" s="178" t="s">
        <v>1117</v>
      </c>
      <c r="AP100" s="109" t="str">
        <f t="shared" si="5"/>
        <v>SI</v>
      </c>
      <c r="AQ10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00" s="92" t="e" vm="16">
        <f>_xlfn.XLOOKUP(año26[[#This Row],[VALORACION DEL RIESGO RESULTANTE CON CONTROLES (Riesgo residual) - INTERPRETACIÓN DEL RIESGO]], Nivel[Calsificación], Nivel[Imagen])</f>
        <v>#VALUE!</v>
      </c>
      <c r="BI100" s="48"/>
    </row>
    <row r="101" spans="1:62" ht="93" customHeight="1" x14ac:dyDescent="0.2">
      <c r="A101" s="10"/>
      <c r="B101" s="92">
        <v>91</v>
      </c>
      <c r="C101" s="92">
        <v>2026</v>
      </c>
      <c r="D101" s="92" t="s">
        <v>873</v>
      </c>
      <c r="E101" s="109" t="s">
        <v>1004</v>
      </c>
      <c r="F101" s="110" t="s">
        <v>1007</v>
      </c>
      <c r="G101" s="110" t="s">
        <v>964</v>
      </c>
      <c r="H101" s="92" t="s">
        <v>1010</v>
      </c>
      <c r="I101" s="92" t="s">
        <v>70</v>
      </c>
      <c r="J101" s="92" t="e" vm="13">
        <f>_xlfn.XLOOKUP(año26[[#This Row],[PELIGRO -Tipo]], Tabla12[Calsificación], Tabla12[Imagen])</f>
        <v>#VALUE!</v>
      </c>
      <c r="K101" s="92" t="s">
        <v>79</v>
      </c>
      <c r="L101" s="92" t="s">
        <v>128</v>
      </c>
      <c r="M101" s="112" t="s">
        <v>249</v>
      </c>
      <c r="N101" s="112" t="s">
        <v>250</v>
      </c>
      <c r="O101" s="202" t="s">
        <v>1041</v>
      </c>
      <c r="P101" s="112">
        <v>8</v>
      </c>
      <c r="Q101" s="112">
        <v>18</v>
      </c>
      <c r="R101" s="112">
        <v>2</v>
      </c>
      <c r="S101" s="112">
        <v>4</v>
      </c>
      <c r="T101" s="92" t="s">
        <v>878</v>
      </c>
      <c r="U101" s="92" t="s">
        <v>981</v>
      </c>
      <c r="V101" s="92" t="s">
        <v>982</v>
      </c>
      <c r="W101" s="113" t="s">
        <v>647</v>
      </c>
      <c r="X101" s="113" t="s">
        <v>53</v>
      </c>
      <c r="Y101" s="113" t="s">
        <v>6</v>
      </c>
      <c r="Z101" s="114" t="s">
        <v>201</v>
      </c>
      <c r="AA101" s="92">
        <f>INDEX($AT$3:$AW$6,MATCH($X101,$AS$3:$AS$6,FALSE),MATCH($Z101,AT$7:$AW$7,FALSE))</f>
        <v>4</v>
      </c>
      <c r="AB101" s="92" t="s">
        <v>254</v>
      </c>
      <c r="AC101" s="92" t="s">
        <v>882</v>
      </c>
      <c r="AD101" s="92" t="s">
        <v>983</v>
      </c>
      <c r="AE101" s="113" t="s">
        <v>984</v>
      </c>
      <c r="AF101" s="113" t="s">
        <v>985</v>
      </c>
      <c r="AG101" s="113" t="s">
        <v>886</v>
      </c>
      <c r="AH10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I101" s="109" t="s">
        <v>887</v>
      </c>
      <c r="AJ101" s="113" t="s">
        <v>53</v>
      </c>
      <c r="AK101" s="113" t="s">
        <v>6</v>
      </c>
      <c r="AL101" s="114" t="s">
        <v>46</v>
      </c>
      <c r="AM101" s="92">
        <f t="shared" si="4"/>
        <v>2</v>
      </c>
      <c r="AN10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1" s="178" t="s">
        <v>1117</v>
      </c>
      <c r="AP101" s="109" t="str">
        <f t="shared" si="5"/>
        <v>SI</v>
      </c>
      <c r="AQ101"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01" s="92" t="e" vm="16">
        <f>_xlfn.XLOOKUP(año26[[#This Row],[VALORACION DEL RIESGO RESULTANTE CON CONTROLES (Riesgo residual) - INTERPRETACIÓN DEL RIESGO]], Nivel[Calsificación], Nivel[Imagen])</f>
        <v>#VALUE!</v>
      </c>
      <c r="BI101" s="48"/>
    </row>
    <row r="102" spans="1:62" ht="112.5" customHeight="1" x14ac:dyDescent="0.2">
      <c r="A102" s="10"/>
      <c r="B102" s="92">
        <v>92</v>
      </c>
      <c r="C102" s="92">
        <v>2026</v>
      </c>
      <c r="D102" s="92" t="s">
        <v>873</v>
      </c>
      <c r="E102" s="109" t="s">
        <v>1004</v>
      </c>
      <c r="F102" s="110" t="s">
        <v>1011</v>
      </c>
      <c r="G102" s="110" t="s">
        <v>964</v>
      </c>
      <c r="H102" s="92" t="s">
        <v>1012</v>
      </c>
      <c r="I102" s="92" t="s">
        <v>70</v>
      </c>
      <c r="J102" s="92" t="e" vm="13">
        <f>_xlfn.XLOOKUP(año26[[#This Row],[PELIGRO -Tipo]], Tabla12[Calsificación], Tabla12[Imagen])</f>
        <v>#VALUE!</v>
      </c>
      <c r="K102" s="92" t="s">
        <v>103</v>
      </c>
      <c r="L102" s="92" t="s">
        <v>128</v>
      </c>
      <c r="M102" s="112" t="s">
        <v>249</v>
      </c>
      <c r="N102" s="112" t="s">
        <v>250</v>
      </c>
      <c r="O102" s="202" t="s">
        <v>1041</v>
      </c>
      <c r="P102" s="112">
        <v>8</v>
      </c>
      <c r="Q102" s="112">
        <v>18</v>
      </c>
      <c r="R102" s="112">
        <v>2</v>
      </c>
      <c r="S102" s="112">
        <v>3</v>
      </c>
      <c r="T102" s="92" t="s">
        <v>878</v>
      </c>
      <c r="U102" s="92" t="s">
        <v>889</v>
      </c>
      <c r="V102" s="92" t="s">
        <v>925</v>
      </c>
      <c r="W102" s="113" t="s">
        <v>926</v>
      </c>
      <c r="X102" s="113" t="s">
        <v>52</v>
      </c>
      <c r="Y102" s="113" t="s">
        <v>6</v>
      </c>
      <c r="Z102" s="114" t="s">
        <v>201</v>
      </c>
      <c r="AA102" s="92">
        <f>INDEX($AT$3:$AW$6,MATCH($X102,$AS$3:$AS$6,FALSE),MATCH($Z102,AT$7:$AW$7,FALSE))</f>
        <v>6</v>
      </c>
      <c r="AB102" s="92" t="s">
        <v>254</v>
      </c>
      <c r="AC102" s="92" t="s">
        <v>882</v>
      </c>
      <c r="AD102" s="92" t="s">
        <v>883</v>
      </c>
      <c r="AE102" s="113" t="s">
        <v>988</v>
      </c>
      <c r="AF102" s="113" t="s">
        <v>927</v>
      </c>
      <c r="AG102" s="113" t="s">
        <v>886</v>
      </c>
      <c r="AH10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y recarga de equipos contra incendio.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I102" s="109" t="s">
        <v>887</v>
      </c>
      <c r="AJ102" s="113" t="s">
        <v>53</v>
      </c>
      <c r="AK102" s="113" t="s">
        <v>6</v>
      </c>
      <c r="AL102" s="114" t="s">
        <v>46</v>
      </c>
      <c r="AM102" s="92">
        <f t="shared" si="4"/>
        <v>2</v>
      </c>
      <c r="AN10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2" s="178" t="s">
        <v>1117</v>
      </c>
      <c r="AP102" s="109" t="str">
        <f t="shared" si="5"/>
        <v>SI</v>
      </c>
      <c r="AQ10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02" s="92" t="e" vm="16">
        <f>_xlfn.XLOOKUP(año26[[#This Row],[VALORACION DEL RIESGO RESULTANTE CON CONTROLES (Riesgo residual) - INTERPRETACIÓN DEL RIESGO]], Nivel[Calsificación], Nivel[Imagen])</f>
        <v>#VALUE!</v>
      </c>
      <c r="AX102" s="32"/>
      <c r="AY102" s="32"/>
      <c r="AZ102" s="32"/>
      <c r="BA102" s="32"/>
      <c r="BB102" s="32"/>
      <c r="BC102" s="32"/>
      <c r="BD102" s="32"/>
      <c r="BE102" s="32"/>
      <c r="BF102" s="32"/>
      <c r="BI102" s="21"/>
      <c r="BJ102" s="33"/>
    </row>
    <row r="103" spans="1:62" ht="95.25" customHeight="1" x14ac:dyDescent="0.2">
      <c r="A103" s="10"/>
      <c r="B103" s="92">
        <v>93</v>
      </c>
      <c r="C103" s="92">
        <v>2026</v>
      </c>
      <c r="D103" s="92" t="s">
        <v>873</v>
      </c>
      <c r="E103" s="109" t="s">
        <v>1004</v>
      </c>
      <c r="F103" s="110" t="s">
        <v>1011</v>
      </c>
      <c r="G103" s="110" t="s">
        <v>964</v>
      </c>
      <c r="H103" s="111" t="s">
        <v>888</v>
      </c>
      <c r="I103" s="92" t="s">
        <v>65</v>
      </c>
      <c r="J103" s="92" t="e" vm="20">
        <f>_xlfn.XLOOKUP(año26[[#This Row],[PELIGRO -Tipo]], Tabla12[Calsificación], Tabla12[Imagen])</f>
        <v>#VALUE!</v>
      </c>
      <c r="K103" s="92" t="s">
        <v>113</v>
      </c>
      <c r="L103" s="92" t="s">
        <v>128</v>
      </c>
      <c r="M103" s="112" t="s">
        <v>249</v>
      </c>
      <c r="N103" s="112" t="s">
        <v>250</v>
      </c>
      <c r="O103" s="202" t="s">
        <v>1096</v>
      </c>
      <c r="P103" s="112">
        <v>8</v>
      </c>
      <c r="Q103" s="112">
        <v>18</v>
      </c>
      <c r="R103" s="112">
        <v>2</v>
      </c>
      <c r="S103" s="112">
        <v>8</v>
      </c>
      <c r="T103" s="92" t="s">
        <v>878</v>
      </c>
      <c r="U103" s="92" t="s">
        <v>889</v>
      </c>
      <c r="V103" s="92" t="s">
        <v>890</v>
      </c>
      <c r="W103" s="113" t="s">
        <v>891</v>
      </c>
      <c r="X103" s="113" t="s">
        <v>52</v>
      </c>
      <c r="Y103" s="113" t="s">
        <v>6</v>
      </c>
      <c r="Z103" s="114" t="s">
        <v>46</v>
      </c>
      <c r="AA103" s="92">
        <f>INDEX($AT$3:$AW$6,MATCH($X103,$AS$3:$AS$6,FALSE),MATCH($Z103,AT$7:$AW$7,FALSE))</f>
        <v>3</v>
      </c>
      <c r="AB103" s="92" t="s">
        <v>254</v>
      </c>
      <c r="AC103" s="92" t="s">
        <v>965</v>
      </c>
      <c r="AD103" s="92" t="s">
        <v>883</v>
      </c>
      <c r="AE103" s="113" t="s">
        <v>892</v>
      </c>
      <c r="AF103" s="113" t="s">
        <v>893</v>
      </c>
      <c r="AG103" s="113" t="s">
        <v>886</v>
      </c>
      <c r="AH10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riesgo:Reubicación de animales (abejas, avispas, Serpientes) en áreas alejadas a las áreas de trabajo. 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103" s="109" t="s">
        <v>887</v>
      </c>
      <c r="AJ103" s="113" t="s">
        <v>53</v>
      </c>
      <c r="AK103" s="113" t="s">
        <v>6</v>
      </c>
      <c r="AL103" s="114" t="s">
        <v>46</v>
      </c>
      <c r="AM103" s="92">
        <f t="shared" si="4"/>
        <v>2</v>
      </c>
      <c r="AN10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3" s="178" t="s">
        <v>1117</v>
      </c>
      <c r="AP103" s="109" t="str">
        <f t="shared" si="5"/>
        <v>SI</v>
      </c>
      <c r="AQ10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03" s="92" t="e" vm="16">
        <f>_xlfn.XLOOKUP(año26[[#This Row],[VALORACION DEL RIESGO RESULTANTE CON CONTROLES (Riesgo residual) - INTERPRETACIÓN DEL RIESGO]], Nivel[Calsificación], Nivel[Imagen])</f>
        <v>#VALUE!</v>
      </c>
      <c r="AX103" s="32"/>
      <c r="AY103" s="32"/>
      <c r="AZ103" s="32"/>
      <c r="BA103" s="32"/>
      <c r="BB103" s="32"/>
      <c r="BC103" s="32"/>
      <c r="BD103" s="32"/>
      <c r="BE103" s="32"/>
      <c r="BF103" s="32"/>
      <c r="BI103" s="21"/>
      <c r="BJ103" s="33"/>
    </row>
    <row r="104" spans="1:62" ht="88.5" customHeight="1" x14ac:dyDescent="0.2">
      <c r="A104" s="10"/>
      <c r="B104" s="92">
        <v>94</v>
      </c>
      <c r="C104" s="92">
        <v>2026</v>
      </c>
      <c r="D104" s="92" t="s">
        <v>873</v>
      </c>
      <c r="E104" s="109" t="s">
        <v>1004</v>
      </c>
      <c r="F104" s="110" t="s">
        <v>1011</v>
      </c>
      <c r="G104" s="110" t="s">
        <v>964</v>
      </c>
      <c r="H104" s="92" t="s">
        <v>1013</v>
      </c>
      <c r="I104" s="92" t="s">
        <v>65</v>
      </c>
      <c r="J104" s="92" t="e" vm="20">
        <f>_xlfn.XLOOKUP(año26[[#This Row],[PELIGRO -Tipo]], Tabla12[Calsificación], Tabla12[Imagen])</f>
        <v>#VALUE!</v>
      </c>
      <c r="K104" s="92" t="s">
        <v>120</v>
      </c>
      <c r="L104" s="92" t="s">
        <v>128</v>
      </c>
      <c r="M104" s="112" t="s">
        <v>249</v>
      </c>
      <c r="N104" s="112" t="s">
        <v>250</v>
      </c>
      <c r="O104" s="202" t="s">
        <v>1096</v>
      </c>
      <c r="P104" s="112">
        <v>8</v>
      </c>
      <c r="Q104" s="112">
        <v>18</v>
      </c>
      <c r="R104" s="112">
        <v>2</v>
      </c>
      <c r="S104" s="112">
        <v>8</v>
      </c>
      <c r="T104" s="92" t="s">
        <v>878</v>
      </c>
      <c r="U104" s="92" t="s">
        <v>889</v>
      </c>
      <c r="V104" s="92" t="s">
        <v>970</v>
      </c>
      <c r="W104" s="113" t="s">
        <v>967</v>
      </c>
      <c r="X104" s="113" t="s">
        <v>52</v>
      </c>
      <c r="Y104" s="113" t="s">
        <v>6</v>
      </c>
      <c r="Z104" s="114" t="s">
        <v>46</v>
      </c>
      <c r="AA104" s="92">
        <f>INDEX($AT$3:$AW$6,MATCH($X104,$AS$3:$AS$6,FALSE),MATCH($Z104,AT$7:$AW$7,FALSE))</f>
        <v>3</v>
      </c>
      <c r="AB104" s="92" t="s">
        <v>254</v>
      </c>
      <c r="AC104" s="92" t="s">
        <v>882</v>
      </c>
      <c r="AD104" s="92" t="s">
        <v>883</v>
      </c>
      <c r="AE104" s="113" t="s">
        <v>892</v>
      </c>
      <c r="AF104" s="113" t="s">
        <v>971</v>
      </c>
      <c r="AG104" s="113" t="s">
        <v>886</v>
      </c>
      <c r="AH10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esquemas de vacunación
* Análisis de trabajo seguro, Plan de emergencias. 
* Capacitación sobre riesgo biológico, que hacer en caso de accidente ofídico. 
* Inspecciones a puestos de trabajo
* Botiquín dotado con suero antiofídico.
* Seguimiento Cumplimiento de Requisitos HSEQ Contratistas
Controles de EPP; Ver matriz de EPP de Parex y/o Contratista</v>
      </c>
      <c r="AI104" s="109" t="s">
        <v>887</v>
      </c>
      <c r="AJ104" s="113" t="s">
        <v>53</v>
      </c>
      <c r="AK104" s="113" t="s">
        <v>6</v>
      </c>
      <c r="AL104" s="114" t="s">
        <v>46</v>
      </c>
      <c r="AM104" s="92">
        <f t="shared" si="4"/>
        <v>2</v>
      </c>
      <c r="AN10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4" s="178" t="s">
        <v>1117</v>
      </c>
      <c r="AP104" s="109" t="str">
        <f t="shared" si="5"/>
        <v>SI</v>
      </c>
      <c r="AQ10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04" s="92" t="e" vm="16">
        <f>_xlfn.XLOOKUP(año26[[#This Row],[VALORACION DEL RIESGO RESULTANTE CON CONTROLES (Riesgo residual) - INTERPRETACIÓN DEL RIESGO]], Nivel[Calsificación], Nivel[Imagen])</f>
        <v>#VALUE!</v>
      </c>
      <c r="BI104" s="49"/>
    </row>
    <row r="105" spans="1:62" ht="51" customHeight="1" x14ac:dyDescent="0.2">
      <c r="A105" s="10"/>
      <c r="B105" s="92">
        <v>95</v>
      </c>
      <c r="C105" s="92">
        <v>2026</v>
      </c>
      <c r="D105" s="92" t="s">
        <v>873</v>
      </c>
      <c r="E105" s="109" t="s">
        <v>1004</v>
      </c>
      <c r="F105" s="110" t="s">
        <v>1011</v>
      </c>
      <c r="G105" s="110" t="s">
        <v>964</v>
      </c>
      <c r="H105" s="92" t="s">
        <v>1014</v>
      </c>
      <c r="I105" s="92" t="s">
        <v>65</v>
      </c>
      <c r="J105" s="92" t="e" vm="20">
        <f>_xlfn.XLOOKUP(año26[[#This Row],[PELIGRO -Tipo]], Tabla12[Calsificación], Tabla12[Imagen])</f>
        <v>#VALUE!</v>
      </c>
      <c r="K105" s="92" t="s">
        <v>82</v>
      </c>
      <c r="L105" s="92" t="s">
        <v>128</v>
      </c>
      <c r="M105" s="112" t="s">
        <v>249</v>
      </c>
      <c r="N105" s="112" t="s">
        <v>250</v>
      </c>
      <c r="O105" s="202" t="s">
        <v>1096</v>
      </c>
      <c r="P105" s="112">
        <v>8</v>
      </c>
      <c r="Q105" s="112">
        <v>18</v>
      </c>
      <c r="R105" s="112">
        <v>2</v>
      </c>
      <c r="S105" s="112">
        <v>8</v>
      </c>
      <c r="T105" s="92" t="s">
        <v>878</v>
      </c>
      <c r="U105" s="92" t="s">
        <v>973</v>
      </c>
      <c r="V105" s="92" t="s">
        <v>974</v>
      </c>
      <c r="W105" s="113" t="s">
        <v>967</v>
      </c>
      <c r="X105" s="113" t="s">
        <v>53</v>
      </c>
      <c r="Y105" s="113" t="s">
        <v>6</v>
      </c>
      <c r="Z105" s="114" t="s">
        <v>201</v>
      </c>
      <c r="AA105" s="92">
        <f>INDEX($AT$3:$AW$6,MATCH($X105,$AS$3:$AS$6,FALSE),MATCH($Z105,AT$7:$AW$7,FALSE))</f>
        <v>4</v>
      </c>
      <c r="AB105" s="92" t="s">
        <v>254</v>
      </c>
      <c r="AC105" s="92" t="s">
        <v>882</v>
      </c>
      <c r="AD105" s="92" t="s">
        <v>883</v>
      </c>
      <c r="AE105" s="113" t="s">
        <v>892</v>
      </c>
      <c r="AF105" s="92" t="s">
        <v>975</v>
      </c>
      <c r="AG105" s="113" t="s">
        <v>886</v>
      </c>
      <c r="AH10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I105" s="109" t="s">
        <v>887</v>
      </c>
      <c r="AJ105" s="113" t="s">
        <v>53</v>
      </c>
      <c r="AK105" s="113" t="s">
        <v>6</v>
      </c>
      <c r="AL105" s="114" t="s">
        <v>46</v>
      </c>
      <c r="AM105" s="92">
        <f t="shared" si="4"/>
        <v>2</v>
      </c>
      <c r="AN10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5" s="178" t="s">
        <v>1117</v>
      </c>
      <c r="AP105" s="109" t="str">
        <f t="shared" si="5"/>
        <v>SI</v>
      </c>
      <c r="AQ10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05" s="92" t="e" vm="16">
        <f>_xlfn.XLOOKUP(año26[[#This Row],[VALORACION DEL RIESGO RESULTANTE CON CONTROLES (Riesgo residual) - INTERPRETACIÓN DEL RIESGO]], Nivel[Calsificación], Nivel[Imagen])</f>
        <v>#VALUE!</v>
      </c>
      <c r="BI105" s="49"/>
    </row>
    <row r="106" spans="1:62" ht="66.75" customHeight="1" x14ac:dyDescent="0.2">
      <c r="A106" s="10"/>
      <c r="B106" s="92">
        <v>96</v>
      </c>
      <c r="C106" s="92">
        <v>2026</v>
      </c>
      <c r="D106" s="92" t="s">
        <v>873</v>
      </c>
      <c r="E106" s="109" t="s">
        <v>1004</v>
      </c>
      <c r="F106" s="110" t="s">
        <v>1011</v>
      </c>
      <c r="G106" s="110" t="s">
        <v>964</v>
      </c>
      <c r="H106" s="92" t="s">
        <v>1008</v>
      </c>
      <c r="I106" s="92" t="s">
        <v>66</v>
      </c>
      <c r="J106" s="92" t="e" vm="19">
        <f>_xlfn.XLOOKUP(año26[[#This Row],[PELIGRO -Tipo]], Tabla12[Calsificación], Tabla12[Imagen])</f>
        <v>#VALUE!</v>
      </c>
      <c r="K106" s="92" t="s">
        <v>91</v>
      </c>
      <c r="L106" s="92" t="s">
        <v>129</v>
      </c>
      <c r="M106" s="112" t="s">
        <v>249</v>
      </c>
      <c r="N106" s="112" t="s">
        <v>250</v>
      </c>
      <c r="O106" s="202" t="s">
        <v>1041</v>
      </c>
      <c r="P106" s="112">
        <v>8</v>
      </c>
      <c r="Q106" s="112">
        <v>18</v>
      </c>
      <c r="R106" s="112">
        <v>2</v>
      </c>
      <c r="S106" s="112">
        <v>4</v>
      </c>
      <c r="T106" s="92" t="s">
        <v>878</v>
      </c>
      <c r="U106" s="92" t="s">
        <v>889</v>
      </c>
      <c r="V106" s="92" t="s">
        <v>894</v>
      </c>
      <c r="W106" s="113" t="s">
        <v>960</v>
      </c>
      <c r="X106" s="113" t="s">
        <v>53</v>
      </c>
      <c r="Y106" s="113" t="s">
        <v>6</v>
      </c>
      <c r="Z106" s="114" t="s">
        <v>201</v>
      </c>
      <c r="AA106" s="92">
        <f>INDEX($AT$3:$AW$6,MATCH($X106,$AS$3:$AS$6,FALSE),MATCH($Z106,AT$7:$AW$7,FALSE))</f>
        <v>4</v>
      </c>
      <c r="AB106" s="92" t="s">
        <v>254</v>
      </c>
      <c r="AC106" s="92" t="s">
        <v>1015</v>
      </c>
      <c r="AD106" s="92" t="s">
        <v>883</v>
      </c>
      <c r="AE106" s="113" t="s">
        <v>899</v>
      </c>
      <c r="AF106" s="92" t="s">
        <v>1016</v>
      </c>
      <c r="AG106" s="113" t="s">
        <v>886</v>
      </c>
      <c r="AH10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riesgo:Eliminar los equipos y herramientas según vida útilSustitución del riesgo; Controles de sustitución: No aplicanControles de Ingenieria; Mantenimiento de equipos, herramientas y vehículos. Controles administrativos; Procedimiento manejo seguro de herramientas.
'Capacitación autocuidado
Uso seguro de equipos y herramientas
Exámenes ocupacionales.Controles de EPP; Ver matriz de EPP de Parex y/o Contratista</v>
      </c>
      <c r="AI106" s="109" t="s">
        <v>887</v>
      </c>
      <c r="AJ106" s="113" t="s">
        <v>53</v>
      </c>
      <c r="AK106" s="113" t="s">
        <v>6</v>
      </c>
      <c r="AL106" s="114" t="s">
        <v>46</v>
      </c>
      <c r="AM106" s="92">
        <f t="shared" si="4"/>
        <v>2</v>
      </c>
      <c r="AN10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6" s="178" t="s">
        <v>1117</v>
      </c>
      <c r="AP106" s="109" t="str">
        <f t="shared" si="5"/>
        <v>SI</v>
      </c>
      <c r="AQ10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06" s="92" t="e" vm="16">
        <f>_xlfn.XLOOKUP(año26[[#This Row],[VALORACION DEL RIESGO RESULTANTE CON CONTROLES (Riesgo residual) - INTERPRETACIÓN DEL RIESGO]], Nivel[Calsificación], Nivel[Imagen])</f>
        <v>#VALUE!</v>
      </c>
      <c r="BI106" s="49"/>
    </row>
    <row r="107" spans="1:62" ht="66.75" customHeight="1" x14ac:dyDescent="0.2">
      <c r="A107" s="10"/>
      <c r="B107" s="92">
        <v>97</v>
      </c>
      <c r="C107" s="92">
        <v>2026</v>
      </c>
      <c r="D107" s="92" t="s">
        <v>873</v>
      </c>
      <c r="E107" s="109" t="s">
        <v>1004</v>
      </c>
      <c r="F107" s="110" t="s">
        <v>1011</v>
      </c>
      <c r="G107" s="110" t="s">
        <v>964</v>
      </c>
      <c r="H107" s="92" t="s">
        <v>1009</v>
      </c>
      <c r="I107" s="92" t="s">
        <v>66</v>
      </c>
      <c r="J107" s="92" t="e" vm="19">
        <f>_xlfn.XLOOKUP(año26[[#This Row],[PELIGRO -Tipo]], Tabla12[Calsificación], Tabla12[Imagen])</f>
        <v>#VALUE!</v>
      </c>
      <c r="K107" s="92" t="s">
        <v>75</v>
      </c>
      <c r="L107" s="92" t="s">
        <v>129</v>
      </c>
      <c r="M107" s="112" t="s">
        <v>249</v>
      </c>
      <c r="N107" s="112" t="s">
        <v>250</v>
      </c>
      <c r="O107" s="202" t="s">
        <v>1041</v>
      </c>
      <c r="P107" s="112">
        <v>8</v>
      </c>
      <c r="Q107" s="112">
        <v>18</v>
      </c>
      <c r="R107" s="112">
        <v>2</v>
      </c>
      <c r="S107" s="112">
        <v>4</v>
      </c>
      <c r="T107" s="92" t="s">
        <v>878</v>
      </c>
      <c r="U107" s="92" t="s">
        <v>889</v>
      </c>
      <c r="V107" s="92" t="s">
        <v>894</v>
      </c>
      <c r="W107" s="113" t="s">
        <v>898</v>
      </c>
      <c r="X107" s="113" t="s">
        <v>53</v>
      </c>
      <c r="Y107" s="113" t="s">
        <v>6</v>
      </c>
      <c r="Z107" s="114" t="s">
        <v>201</v>
      </c>
      <c r="AA107" s="92">
        <f>INDEX($AT$3:$AW$6,MATCH($X107,$AS$3:$AS$6,FALSE),MATCH($Z107,AT$7:$AW$7,FALSE))</f>
        <v>4</v>
      </c>
      <c r="AB107" s="92" t="s">
        <v>254</v>
      </c>
      <c r="AC107" s="92" t="s">
        <v>882</v>
      </c>
      <c r="AD107" s="92" t="s">
        <v>883</v>
      </c>
      <c r="AE107" s="113" t="s">
        <v>899</v>
      </c>
      <c r="AF107" s="92" t="s">
        <v>900</v>
      </c>
      <c r="AG107" s="113" t="s">
        <v>886</v>
      </c>
      <c r="AH10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de equipos, herramientas y vehículos. Controles administrativos; Señalización
Programa de higiene ocupacional
Capacitación
Examen medico ocupacionalControles de EPP; Ver matriz de EPP de Parex y/o Contratista</v>
      </c>
      <c r="AI107" s="109" t="s">
        <v>887</v>
      </c>
      <c r="AJ107" s="113" t="s">
        <v>54</v>
      </c>
      <c r="AK107" s="113" t="s">
        <v>6</v>
      </c>
      <c r="AL107" s="114" t="s">
        <v>46</v>
      </c>
      <c r="AM107" s="92">
        <f t="shared" si="4"/>
        <v>1</v>
      </c>
      <c r="AN10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7" s="178" t="s">
        <v>1117</v>
      </c>
      <c r="AP107" s="109" t="str">
        <f t="shared" si="5"/>
        <v>SI</v>
      </c>
      <c r="AQ10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07" s="92" t="e" vm="16">
        <f>_xlfn.XLOOKUP(año26[[#This Row],[VALORACION DEL RIESGO RESULTANTE CON CONTROLES (Riesgo residual) - INTERPRETACIÓN DEL RIESGO]], Nivel[Calsificación], Nivel[Imagen])</f>
        <v>#VALUE!</v>
      </c>
      <c r="BI107" s="49"/>
    </row>
    <row r="108" spans="1:62" ht="58.95" customHeight="1" x14ac:dyDescent="0.2">
      <c r="A108" s="10"/>
      <c r="B108" s="92">
        <v>98</v>
      </c>
      <c r="C108" s="92">
        <v>2026</v>
      </c>
      <c r="D108" s="92" t="s">
        <v>873</v>
      </c>
      <c r="E108" s="109" t="s">
        <v>1004</v>
      </c>
      <c r="F108" s="110" t="s">
        <v>1011</v>
      </c>
      <c r="G108" s="110" t="s">
        <v>964</v>
      </c>
      <c r="H108" s="92" t="s">
        <v>901</v>
      </c>
      <c r="I108" s="92" t="s">
        <v>66</v>
      </c>
      <c r="J108" s="92" t="e" vm="19">
        <f>_xlfn.XLOOKUP(año26[[#This Row],[PELIGRO -Tipo]], Tabla12[Calsificación], Tabla12[Imagen])</f>
        <v>#VALUE!</v>
      </c>
      <c r="K108" s="92" t="s">
        <v>83</v>
      </c>
      <c r="L108" s="92" t="s">
        <v>129</v>
      </c>
      <c r="M108" s="112" t="s">
        <v>249</v>
      </c>
      <c r="N108" s="112" t="s">
        <v>250</v>
      </c>
      <c r="O108" s="202" t="s">
        <v>1041</v>
      </c>
      <c r="P108" s="112">
        <v>8</v>
      </c>
      <c r="Q108" s="112">
        <v>18</v>
      </c>
      <c r="R108" s="112">
        <v>2</v>
      </c>
      <c r="S108" s="112">
        <v>8</v>
      </c>
      <c r="T108" s="92" t="s">
        <v>878</v>
      </c>
      <c r="U108" s="92" t="s">
        <v>889</v>
      </c>
      <c r="V108" s="92" t="s">
        <v>894</v>
      </c>
      <c r="W108" s="113" t="s">
        <v>903</v>
      </c>
      <c r="X108" s="113" t="s">
        <v>53</v>
      </c>
      <c r="Y108" s="113" t="s">
        <v>6</v>
      </c>
      <c r="Z108" s="114" t="s">
        <v>46</v>
      </c>
      <c r="AA108" s="92">
        <f>INDEX($AT$3:$AW$6,MATCH($X108,$AS$3:$AS$6,FALSE),MATCH($Z108,AT$7:$AW$7,FALSE))</f>
        <v>2</v>
      </c>
      <c r="AB108" s="92" t="s">
        <v>254</v>
      </c>
      <c r="AC108" s="92" t="s">
        <v>882</v>
      </c>
      <c r="AD108" s="92" t="s">
        <v>883</v>
      </c>
      <c r="AE108" s="113" t="s">
        <v>892</v>
      </c>
      <c r="AF108" s="113" t="s">
        <v>904</v>
      </c>
      <c r="AG108" s="113" t="s">
        <v>886</v>
      </c>
      <c r="AH10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I108" s="109" t="s">
        <v>887</v>
      </c>
      <c r="AJ108" s="113" t="s">
        <v>53</v>
      </c>
      <c r="AK108" s="113" t="s">
        <v>6</v>
      </c>
      <c r="AL108" s="114" t="s">
        <v>46</v>
      </c>
      <c r="AM108" s="92">
        <f t="shared" si="4"/>
        <v>2</v>
      </c>
      <c r="AN10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8" s="178" t="s">
        <v>1117</v>
      </c>
      <c r="AP108" s="109" t="str">
        <f t="shared" si="5"/>
        <v>SI</v>
      </c>
      <c r="AQ10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08" s="92" t="e" vm="16">
        <f>_xlfn.XLOOKUP(año26[[#This Row],[VALORACION DEL RIESGO RESULTANTE CON CONTROLES (Riesgo residual) - INTERPRETACIÓN DEL RIESGO]], Nivel[Calsificación], Nivel[Imagen])</f>
        <v>#VALUE!</v>
      </c>
      <c r="BI108" s="48"/>
    </row>
    <row r="109" spans="1:62" ht="51" customHeight="1" x14ac:dyDescent="0.2">
      <c r="A109" s="10"/>
      <c r="B109" s="92">
        <v>99</v>
      </c>
      <c r="C109" s="92">
        <v>2026</v>
      </c>
      <c r="D109" s="92" t="s">
        <v>873</v>
      </c>
      <c r="E109" s="92" t="s">
        <v>1004</v>
      </c>
      <c r="F109" s="110" t="s">
        <v>1011</v>
      </c>
      <c r="G109" s="110" t="s">
        <v>964</v>
      </c>
      <c r="H109" s="92" t="s">
        <v>905</v>
      </c>
      <c r="I109" s="92" t="s">
        <v>66</v>
      </c>
      <c r="J109" s="92" t="e" vm="19">
        <f>_xlfn.XLOOKUP(año26[[#This Row],[PELIGRO -Tipo]], Tabla12[Calsificación], Tabla12[Imagen])</f>
        <v>#VALUE!</v>
      </c>
      <c r="K109" s="92" t="s">
        <v>99</v>
      </c>
      <c r="L109" s="92" t="s">
        <v>129</v>
      </c>
      <c r="M109" s="112" t="s">
        <v>429</v>
      </c>
      <c r="N109" s="112" t="s">
        <v>261</v>
      </c>
      <c r="O109" s="202" t="s">
        <v>1041</v>
      </c>
      <c r="P109" s="112">
        <v>8</v>
      </c>
      <c r="Q109" s="112">
        <v>18</v>
      </c>
      <c r="R109" s="112">
        <v>2</v>
      </c>
      <c r="S109" s="112">
        <v>2</v>
      </c>
      <c r="T109" s="92" t="s">
        <v>878</v>
      </c>
      <c r="U109" s="92" t="s">
        <v>889</v>
      </c>
      <c r="V109" s="92" t="s">
        <v>906</v>
      </c>
      <c r="W109" s="113" t="s">
        <v>907</v>
      </c>
      <c r="X109" s="113" t="s">
        <v>53</v>
      </c>
      <c r="Y109" s="113" t="s">
        <v>6</v>
      </c>
      <c r="Z109" s="114" t="s">
        <v>46</v>
      </c>
      <c r="AA109" s="92">
        <f>INDEX($AT$3:$AW$6,MATCH($X109,$AS$3:$AS$6,FALSE),MATCH($Z109,AT$7:$AW$7,FALSE))</f>
        <v>2</v>
      </c>
      <c r="AB109" s="92" t="s">
        <v>254</v>
      </c>
      <c r="AC109" s="92" t="s">
        <v>882</v>
      </c>
      <c r="AD109" s="92" t="s">
        <v>883</v>
      </c>
      <c r="AE109" s="113" t="s">
        <v>892</v>
      </c>
      <c r="AF109" s="113" t="s">
        <v>908</v>
      </c>
      <c r="AG109" s="113" t="s">
        <v>886</v>
      </c>
      <c r="AH10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I109" s="109" t="s">
        <v>887</v>
      </c>
      <c r="AJ109" s="113" t="s">
        <v>54</v>
      </c>
      <c r="AK109" s="113" t="s">
        <v>6</v>
      </c>
      <c r="AL109" s="114" t="s">
        <v>46</v>
      </c>
      <c r="AM109" s="92">
        <f t="shared" si="4"/>
        <v>1</v>
      </c>
      <c r="AN10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09" s="178" t="s">
        <v>1117</v>
      </c>
      <c r="AP109" s="109" t="str">
        <f t="shared" si="5"/>
        <v>SI</v>
      </c>
      <c r="AQ10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09" s="92" t="e" vm="16">
        <f>_xlfn.XLOOKUP(año26[[#This Row],[VALORACION DEL RIESGO RESULTANTE CON CONTROLES (Riesgo residual) - INTERPRETACIÓN DEL RIESGO]], Nivel[Calsificación], Nivel[Imagen])</f>
        <v>#VALUE!</v>
      </c>
      <c r="BI109" s="49"/>
    </row>
    <row r="110" spans="1:62" ht="51" customHeight="1" x14ac:dyDescent="0.2">
      <c r="A110" s="10"/>
      <c r="B110" s="92">
        <v>100</v>
      </c>
      <c r="C110" s="92">
        <v>2026</v>
      </c>
      <c r="D110" s="92" t="s">
        <v>873</v>
      </c>
      <c r="E110" s="92" t="s">
        <v>1004</v>
      </c>
      <c r="F110" s="110" t="s">
        <v>1011</v>
      </c>
      <c r="G110" s="110" t="s">
        <v>964</v>
      </c>
      <c r="H110" s="92" t="s">
        <v>909</v>
      </c>
      <c r="I110" s="92" t="s">
        <v>66</v>
      </c>
      <c r="J110" s="92" t="e" vm="19">
        <f>_xlfn.XLOOKUP(año26[[#This Row],[PELIGRO -Tipo]], Tabla12[Calsificación], Tabla12[Imagen])</f>
        <v>#VALUE!</v>
      </c>
      <c r="K110" s="92" t="s">
        <v>121</v>
      </c>
      <c r="L110" s="92" t="s">
        <v>129</v>
      </c>
      <c r="M110" s="112" t="s">
        <v>249</v>
      </c>
      <c r="N110" s="112" t="s">
        <v>250</v>
      </c>
      <c r="O110" s="202" t="s">
        <v>1041</v>
      </c>
      <c r="P110" s="112">
        <v>8</v>
      </c>
      <c r="Q110" s="112">
        <v>18</v>
      </c>
      <c r="R110" s="112">
        <v>2</v>
      </c>
      <c r="S110" s="112">
        <v>8</v>
      </c>
      <c r="T110" s="92" t="s">
        <v>878</v>
      </c>
      <c r="U110" s="92" t="s">
        <v>889</v>
      </c>
      <c r="V110" s="92" t="s">
        <v>894</v>
      </c>
      <c r="W110" s="113" t="s">
        <v>910</v>
      </c>
      <c r="X110" s="113" t="s">
        <v>54</v>
      </c>
      <c r="Y110" s="113" t="s">
        <v>6</v>
      </c>
      <c r="Z110" s="114" t="s">
        <v>201</v>
      </c>
      <c r="AA110" s="92">
        <f>INDEX($AT$3:$AW$6,MATCH($X110,$AS$3:$AS$6,FALSE),MATCH($Z110,AT$7:$AW$7,FALSE))</f>
        <v>2</v>
      </c>
      <c r="AB110" s="92" t="s">
        <v>254</v>
      </c>
      <c r="AC110" s="92" t="s">
        <v>882</v>
      </c>
      <c r="AD110" s="92" t="s">
        <v>883</v>
      </c>
      <c r="AE110" s="113" t="s">
        <v>892</v>
      </c>
      <c r="AF110" s="92" t="s">
        <v>911</v>
      </c>
      <c r="AG110" s="113" t="s">
        <v>886</v>
      </c>
      <c r="AH11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'En efectos de la exposición al sol,  Golpes de Calor y Deshidratación"
Uso de bloqueador
Puntos de hidratación
Descansos programados
Carpas para protegerse del sol
Seguimiento Cumplimiento de Requisitos HSEQ ContratistasControles de EPP; Ver matriz de EPP de Parex y/o Contratista</v>
      </c>
      <c r="AI110" s="109" t="s">
        <v>887</v>
      </c>
      <c r="AJ110" s="113" t="s">
        <v>54</v>
      </c>
      <c r="AK110" s="113" t="s">
        <v>6</v>
      </c>
      <c r="AL110" s="114" t="s">
        <v>201</v>
      </c>
      <c r="AM110" s="92">
        <f t="shared" si="4"/>
        <v>2</v>
      </c>
      <c r="AN11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10" s="178" t="s">
        <v>1117</v>
      </c>
      <c r="AP110" s="109" t="str">
        <f t="shared" si="5"/>
        <v>SI</v>
      </c>
      <c r="AQ11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10" s="92" t="e" vm="16">
        <f>_xlfn.XLOOKUP(año26[[#This Row],[VALORACION DEL RIESGO RESULTANTE CON CONTROLES (Riesgo residual) - INTERPRETACIÓN DEL RIESGO]], Nivel[Calsificación], Nivel[Imagen])</f>
        <v>#VALUE!</v>
      </c>
      <c r="BI110" s="49"/>
    </row>
    <row r="111" spans="1:62" ht="127.95" customHeight="1" x14ac:dyDescent="0.2">
      <c r="A111" s="10"/>
      <c r="B111" s="92">
        <v>101</v>
      </c>
      <c r="C111" s="92">
        <v>2026</v>
      </c>
      <c r="D111" s="92" t="s">
        <v>873</v>
      </c>
      <c r="E111" s="92" t="s">
        <v>1004</v>
      </c>
      <c r="F111" s="110" t="s">
        <v>1011</v>
      </c>
      <c r="G111" s="110" t="s">
        <v>964</v>
      </c>
      <c r="H111" s="92" t="s">
        <v>1076</v>
      </c>
      <c r="I111" s="92" t="s">
        <v>67</v>
      </c>
      <c r="J111" s="92" t="e" vm="18">
        <f>_xlfn.XLOOKUP(año26[[#This Row],[PELIGRO -Tipo]], Tabla12[Calsificación], Tabla12[Imagen])</f>
        <v>#VALUE!</v>
      </c>
      <c r="K111" s="92" t="s">
        <v>108</v>
      </c>
      <c r="L111" s="111" t="s">
        <v>130</v>
      </c>
      <c r="M111" s="112" t="s">
        <v>249</v>
      </c>
      <c r="N111" s="112" t="s">
        <v>250</v>
      </c>
      <c r="O111" s="202" t="s">
        <v>1041</v>
      </c>
      <c r="P111" s="112">
        <v>8</v>
      </c>
      <c r="Q111" s="112">
        <v>18</v>
      </c>
      <c r="R111" s="112">
        <v>2</v>
      </c>
      <c r="S111" s="112">
        <v>3</v>
      </c>
      <c r="T111" s="92" t="s">
        <v>878</v>
      </c>
      <c r="U111" s="92" t="s">
        <v>889</v>
      </c>
      <c r="V111" s="92" t="s">
        <v>894</v>
      </c>
      <c r="W111" s="113" t="s">
        <v>1018</v>
      </c>
      <c r="X111" s="113" t="s">
        <v>52</v>
      </c>
      <c r="Y111" s="113" t="s">
        <v>6</v>
      </c>
      <c r="Z111" s="114" t="s">
        <v>201</v>
      </c>
      <c r="AA111" s="92">
        <f>INDEX($AT$3:$AW$6,MATCH($X111,$AS$3:$AS$6,FALSE),MATCH($Z111,AT$7:$AW$7,FALSE))</f>
        <v>6</v>
      </c>
      <c r="AB111" s="92" t="s">
        <v>254</v>
      </c>
      <c r="AC111" s="92" t="s">
        <v>882</v>
      </c>
      <c r="AD111" s="92" t="s">
        <v>883</v>
      </c>
      <c r="AE111" s="113" t="s">
        <v>892</v>
      </c>
      <c r="AF111" s="92" t="s">
        <v>1019</v>
      </c>
      <c r="AG111" s="113" t="s">
        <v>886</v>
      </c>
      <c r="AH11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Seguridad Basada en el Comportamiento
Sistema Globalmente Armonizado
Examen medico ocupacionalControles de EPP; Ver matriz de EPP de Parex y/o Contratista</v>
      </c>
      <c r="AI111" s="109" t="s">
        <v>887</v>
      </c>
      <c r="AJ111" s="113" t="s">
        <v>53</v>
      </c>
      <c r="AK111" s="113" t="s">
        <v>6</v>
      </c>
      <c r="AL111" s="114" t="s">
        <v>201</v>
      </c>
      <c r="AM111" s="92">
        <f t="shared" si="4"/>
        <v>4</v>
      </c>
      <c r="AN11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111" s="178" t="s">
        <v>1117</v>
      </c>
      <c r="AP111" s="109" t="str">
        <f t="shared" si="5"/>
        <v>SI</v>
      </c>
      <c r="AQ111"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AT/EL</v>
      </c>
      <c r="AR111" s="92" t="e" vm="14">
        <f>_xlfn.XLOOKUP(año26[[#This Row],[VALORACION DEL RIESGO RESULTANTE CON CONTROLES (Riesgo residual) - INTERPRETACIÓN DEL RIESGO]], Nivel[Calsificación], Nivel[Imagen])</f>
        <v>#VALUE!</v>
      </c>
      <c r="BI111" s="49"/>
    </row>
    <row r="112" spans="1:62" ht="42.75" customHeight="1" x14ac:dyDescent="0.2">
      <c r="A112" s="10"/>
      <c r="B112" s="92">
        <v>102</v>
      </c>
      <c r="C112" s="92">
        <v>2026</v>
      </c>
      <c r="D112" s="92" t="s">
        <v>873</v>
      </c>
      <c r="E112" s="92" t="s">
        <v>1004</v>
      </c>
      <c r="F112" s="110" t="s">
        <v>1011</v>
      </c>
      <c r="G112" s="110" t="s">
        <v>964</v>
      </c>
      <c r="H112" s="92" t="s">
        <v>1075</v>
      </c>
      <c r="I112" s="92" t="s">
        <v>67</v>
      </c>
      <c r="J112" s="92" t="e" vm="18">
        <f>_xlfn.XLOOKUP(año26[[#This Row],[PELIGRO -Tipo]], Tabla12[Calsificación], Tabla12[Imagen])</f>
        <v>#VALUE!</v>
      </c>
      <c r="K112" s="92" t="s">
        <v>122</v>
      </c>
      <c r="L112" s="92" t="s">
        <v>130</v>
      </c>
      <c r="M112" s="112" t="s">
        <v>249</v>
      </c>
      <c r="N112" s="112" t="s">
        <v>250</v>
      </c>
      <c r="O112" s="202" t="s">
        <v>1041</v>
      </c>
      <c r="P112" s="112">
        <v>8</v>
      </c>
      <c r="Q112" s="112">
        <v>18</v>
      </c>
      <c r="R112" s="112">
        <v>2</v>
      </c>
      <c r="S112" s="112">
        <v>3</v>
      </c>
      <c r="T112" s="92" t="s">
        <v>878</v>
      </c>
      <c r="U112" s="92" t="s">
        <v>889</v>
      </c>
      <c r="V112" s="92" t="s">
        <v>894</v>
      </c>
      <c r="W112" s="113" t="s">
        <v>913</v>
      </c>
      <c r="X112" s="113" t="s">
        <v>53</v>
      </c>
      <c r="Y112" s="113" t="s">
        <v>6</v>
      </c>
      <c r="Z112" s="114" t="s">
        <v>201</v>
      </c>
      <c r="AA112" s="92">
        <f>INDEX($AT$3:$AW$6,MATCH($X112,$AS$3:$AS$6,FALSE),MATCH($Z112,AT$7:$AW$7,FALSE))</f>
        <v>4</v>
      </c>
      <c r="AB112" s="92" t="s">
        <v>254</v>
      </c>
      <c r="AC112" s="92" t="s">
        <v>882</v>
      </c>
      <c r="AD112" s="92" t="s">
        <v>883</v>
      </c>
      <c r="AE112" s="113" t="s">
        <v>892</v>
      </c>
      <c r="AF112" s="113" t="s">
        <v>914</v>
      </c>
      <c r="AG112" s="113" t="s">
        <v>886</v>
      </c>
      <c r="AH11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I112" s="109" t="s">
        <v>887</v>
      </c>
      <c r="AJ112" s="113" t="s">
        <v>53</v>
      </c>
      <c r="AK112" s="113" t="s">
        <v>6</v>
      </c>
      <c r="AL112" s="114" t="s">
        <v>46</v>
      </c>
      <c r="AM112" s="92">
        <f t="shared" si="4"/>
        <v>2</v>
      </c>
      <c r="AN11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12" s="178" t="s">
        <v>1117</v>
      </c>
      <c r="AP112" s="109" t="str">
        <f t="shared" si="5"/>
        <v>SI</v>
      </c>
      <c r="AQ11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AT/EL</v>
      </c>
      <c r="AR112" s="92" t="e" vm="16">
        <f>_xlfn.XLOOKUP(año26[[#This Row],[VALORACION DEL RIESGO RESULTANTE CON CONTROLES (Riesgo residual) - INTERPRETACIÓN DEL RIESGO]], Nivel[Calsificación], Nivel[Imagen])</f>
        <v>#VALUE!</v>
      </c>
      <c r="BI112" s="48"/>
    </row>
    <row r="113" spans="1:62" ht="93" customHeight="1" x14ac:dyDescent="0.2">
      <c r="A113" s="10"/>
      <c r="B113" s="92">
        <v>103</v>
      </c>
      <c r="C113" s="92">
        <v>2026</v>
      </c>
      <c r="D113" s="92" t="s">
        <v>873</v>
      </c>
      <c r="E113" s="92" t="s">
        <v>1004</v>
      </c>
      <c r="F113" s="110" t="s">
        <v>1011</v>
      </c>
      <c r="G113" s="110" t="s">
        <v>964</v>
      </c>
      <c r="H113" s="92" t="s">
        <v>976</v>
      </c>
      <c r="I113" s="92" t="s">
        <v>69</v>
      </c>
      <c r="J113" s="92" t="e" vm="21">
        <f>_xlfn.XLOOKUP(año26[[#This Row],[PELIGRO -Tipo]], Tabla12[Calsificación], Tabla12[Imagen])</f>
        <v>#VALUE!</v>
      </c>
      <c r="K113" s="92" t="s">
        <v>78</v>
      </c>
      <c r="L113" s="92" t="s">
        <v>129</v>
      </c>
      <c r="M113" s="112" t="s">
        <v>249</v>
      </c>
      <c r="N113" s="112" t="s">
        <v>250</v>
      </c>
      <c r="O113" s="202" t="s">
        <v>1041</v>
      </c>
      <c r="P113" s="112">
        <v>8</v>
      </c>
      <c r="Q113" s="112">
        <v>18</v>
      </c>
      <c r="R113" s="112">
        <v>2</v>
      </c>
      <c r="S113" s="112">
        <v>8</v>
      </c>
      <c r="T113" s="92" t="s">
        <v>878</v>
      </c>
      <c r="U113" s="92" t="s">
        <v>889</v>
      </c>
      <c r="V113" s="92" t="s">
        <v>894</v>
      </c>
      <c r="W113" s="113" t="s">
        <v>917</v>
      </c>
      <c r="X113" s="113" t="s">
        <v>52</v>
      </c>
      <c r="Y113" s="113" t="s">
        <v>6</v>
      </c>
      <c r="Z113" s="114" t="s">
        <v>201</v>
      </c>
      <c r="AA113" s="92">
        <f>INDEX($AT$3:$AW$6,MATCH($X113,$AS$3:$AS$6,FALSE),MATCH($Z113,AT$7:$AW$7,FALSE))</f>
        <v>6</v>
      </c>
      <c r="AB113" s="92" t="s">
        <v>254</v>
      </c>
      <c r="AC113" s="92" t="s">
        <v>882</v>
      </c>
      <c r="AD113" s="92" t="s">
        <v>883</v>
      </c>
      <c r="AE113" s="113" t="s">
        <v>892</v>
      </c>
      <c r="AF113" s="113" t="s">
        <v>918</v>
      </c>
      <c r="AG113" s="113" t="s">
        <v>919</v>
      </c>
      <c r="AH11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13" s="109" t="s">
        <v>887</v>
      </c>
      <c r="AJ113" s="113" t="s">
        <v>53</v>
      </c>
      <c r="AK113" s="113" t="s">
        <v>6</v>
      </c>
      <c r="AL113" s="114" t="s">
        <v>201</v>
      </c>
      <c r="AM113" s="92">
        <f t="shared" si="4"/>
        <v>4</v>
      </c>
      <c r="AN11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113" s="178" t="s">
        <v>1117</v>
      </c>
      <c r="AP113" s="109" t="str">
        <f t="shared" si="5"/>
        <v>SI</v>
      </c>
      <c r="AQ113"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113" s="92" t="e" vm="14">
        <f>_xlfn.XLOOKUP(año26[[#This Row],[VALORACION DEL RIESGO RESULTANTE CON CONTROLES (Riesgo residual) - INTERPRETACIÓN DEL RIESGO]], Nivel[Calsificación], Nivel[Imagen])</f>
        <v>#VALUE!</v>
      </c>
      <c r="BI113" s="48"/>
    </row>
    <row r="114" spans="1:62" ht="112.5" customHeight="1" x14ac:dyDescent="0.2">
      <c r="A114" s="10"/>
      <c r="B114" s="92">
        <v>104</v>
      </c>
      <c r="C114" s="92">
        <v>2026</v>
      </c>
      <c r="D114" s="92" t="s">
        <v>873</v>
      </c>
      <c r="E114" s="92" t="s">
        <v>1004</v>
      </c>
      <c r="F114" s="110" t="s">
        <v>1011</v>
      </c>
      <c r="G114" s="110" t="s">
        <v>964</v>
      </c>
      <c r="H114" s="92" t="s">
        <v>977</v>
      </c>
      <c r="I114" s="92" t="s">
        <v>69</v>
      </c>
      <c r="J114" s="92" t="e" vm="21">
        <f>_xlfn.XLOOKUP(año26[[#This Row],[PELIGRO -Tipo]], Tabla12[Calsificación], Tabla12[Imagen])</f>
        <v>#VALUE!</v>
      </c>
      <c r="K114" s="92" t="s">
        <v>86</v>
      </c>
      <c r="L114" s="92" t="s">
        <v>129</v>
      </c>
      <c r="M114" s="112" t="s">
        <v>249</v>
      </c>
      <c r="N114" s="112" t="s">
        <v>250</v>
      </c>
      <c r="O114" s="202" t="s">
        <v>1041</v>
      </c>
      <c r="P114" s="112">
        <v>8</v>
      </c>
      <c r="Q114" s="112">
        <v>18</v>
      </c>
      <c r="R114" s="112">
        <v>2</v>
      </c>
      <c r="S114" s="112">
        <v>8</v>
      </c>
      <c r="T114" s="92" t="s">
        <v>878</v>
      </c>
      <c r="U114" s="92" t="s">
        <v>889</v>
      </c>
      <c r="V114" s="92" t="s">
        <v>894</v>
      </c>
      <c r="W114" s="113" t="s">
        <v>917</v>
      </c>
      <c r="X114" s="113" t="s">
        <v>52</v>
      </c>
      <c r="Y114" s="113" t="s">
        <v>6</v>
      </c>
      <c r="Z114" s="114" t="s">
        <v>201</v>
      </c>
      <c r="AA114" s="92">
        <f>INDEX($AT$3:$AW$6,MATCH($X114,$AS$3:$AS$6,FALSE),MATCH($Z114,AT$7:$AW$7,FALSE))</f>
        <v>6</v>
      </c>
      <c r="AB114" s="92" t="s">
        <v>254</v>
      </c>
      <c r="AC114" s="92" t="s">
        <v>882</v>
      </c>
      <c r="AD114" s="92" t="s">
        <v>883</v>
      </c>
      <c r="AE114" s="113" t="s">
        <v>892</v>
      </c>
      <c r="AF114" s="113" t="s">
        <v>978</v>
      </c>
      <c r="AG114" s="113" t="s">
        <v>919</v>
      </c>
      <c r="AH11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14" s="109" t="s">
        <v>887</v>
      </c>
      <c r="AJ114" s="113" t="s">
        <v>53</v>
      </c>
      <c r="AK114" s="113" t="s">
        <v>6</v>
      </c>
      <c r="AL114" s="114" t="s">
        <v>201</v>
      </c>
      <c r="AM114" s="92">
        <f t="shared" si="4"/>
        <v>4</v>
      </c>
      <c r="AN11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114" s="178" t="s">
        <v>1117</v>
      </c>
      <c r="AP114" s="109" t="str">
        <f t="shared" si="5"/>
        <v>SI</v>
      </c>
      <c r="AQ114"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114" s="92" t="e" vm="14">
        <f>_xlfn.XLOOKUP(año26[[#This Row],[VALORACION DEL RIESGO RESULTANTE CON CONTROLES (Riesgo residual) - INTERPRETACIÓN DEL RIESGO]], Nivel[Calsificación], Nivel[Imagen])</f>
        <v>#VALUE!</v>
      </c>
      <c r="AX114" s="32"/>
      <c r="AY114" s="32"/>
      <c r="AZ114" s="32"/>
      <c r="BA114" s="32"/>
      <c r="BB114" s="32"/>
      <c r="BC114" s="32"/>
      <c r="BD114" s="32"/>
      <c r="BE114" s="32"/>
      <c r="BF114" s="32"/>
      <c r="BI114" s="21"/>
      <c r="BJ114" s="33"/>
    </row>
    <row r="115" spans="1:62" ht="95.25" customHeight="1" x14ac:dyDescent="0.2">
      <c r="A115" s="10"/>
      <c r="B115" s="92">
        <v>105</v>
      </c>
      <c r="C115" s="92">
        <v>2026</v>
      </c>
      <c r="D115" s="92" t="s">
        <v>873</v>
      </c>
      <c r="E115" s="92" t="s">
        <v>1004</v>
      </c>
      <c r="F115" s="110" t="s">
        <v>1011</v>
      </c>
      <c r="G115" s="110" t="s">
        <v>964</v>
      </c>
      <c r="H115" s="111" t="s">
        <v>986</v>
      </c>
      <c r="I115" s="92" t="s">
        <v>70</v>
      </c>
      <c r="J115" s="92" t="e" vm="13">
        <f>_xlfn.XLOOKUP(año26[[#This Row],[PELIGRO -Tipo]], Tabla12[Calsificación], Tabla12[Imagen])</f>
        <v>#VALUE!</v>
      </c>
      <c r="K115" s="92" t="s">
        <v>79</v>
      </c>
      <c r="L115" s="92" t="s">
        <v>128</v>
      </c>
      <c r="M115" s="112" t="s">
        <v>249</v>
      </c>
      <c r="N115" s="112" t="s">
        <v>250</v>
      </c>
      <c r="O115" s="202" t="s">
        <v>1041</v>
      </c>
      <c r="P115" s="112">
        <v>8</v>
      </c>
      <c r="Q115" s="112">
        <v>18</v>
      </c>
      <c r="R115" s="112">
        <v>2</v>
      </c>
      <c r="S115" s="112">
        <v>8</v>
      </c>
      <c r="T115" s="92" t="s">
        <v>878</v>
      </c>
      <c r="U115" s="92" t="s">
        <v>981</v>
      </c>
      <c r="V115" s="92" t="s">
        <v>982</v>
      </c>
      <c r="W115" s="113" t="s">
        <v>647</v>
      </c>
      <c r="X115" s="113" t="s">
        <v>53</v>
      </c>
      <c r="Y115" s="113" t="s">
        <v>6</v>
      </c>
      <c r="Z115" s="114" t="s">
        <v>201</v>
      </c>
      <c r="AA115" s="92">
        <f>INDEX($AT$3:$AW$6,MATCH($X115,$AS$3:$AS$6,FALSE),MATCH($Z115,AT$7:$AW$7,FALSE))</f>
        <v>4</v>
      </c>
      <c r="AB115" s="92" t="s">
        <v>254</v>
      </c>
      <c r="AC115" s="92" t="s">
        <v>882</v>
      </c>
      <c r="AD115" s="92" t="s">
        <v>983</v>
      </c>
      <c r="AE115" s="113" t="s">
        <v>984</v>
      </c>
      <c r="AF115" s="92" t="s">
        <v>985</v>
      </c>
      <c r="AG115" s="113" t="s">
        <v>886</v>
      </c>
      <c r="AH11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I115" s="109" t="s">
        <v>887</v>
      </c>
      <c r="AJ115" s="113" t="s">
        <v>53</v>
      </c>
      <c r="AK115" s="113" t="s">
        <v>6</v>
      </c>
      <c r="AL115" s="114" t="s">
        <v>46</v>
      </c>
      <c r="AM115" s="92">
        <f t="shared" si="4"/>
        <v>2</v>
      </c>
      <c r="AN11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15" s="178" t="s">
        <v>1117</v>
      </c>
      <c r="AP115" s="109" t="str">
        <f t="shared" si="5"/>
        <v>SI</v>
      </c>
      <c r="AQ11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15" s="92" t="e" vm="16">
        <f>_xlfn.XLOOKUP(año26[[#This Row],[VALORACION DEL RIESGO RESULTANTE CON CONTROLES (Riesgo residual) - INTERPRETACIÓN DEL RIESGO]], Nivel[Calsificación], Nivel[Imagen])</f>
        <v>#VALUE!</v>
      </c>
      <c r="AX115" s="32"/>
      <c r="AY115" s="32"/>
      <c r="AZ115" s="32"/>
      <c r="BA115" s="32"/>
      <c r="BB115" s="32"/>
      <c r="BC115" s="32"/>
      <c r="BD115" s="32"/>
      <c r="BE115" s="32"/>
      <c r="BF115" s="32"/>
      <c r="BI115" s="21"/>
      <c r="BJ115" s="33"/>
    </row>
    <row r="116" spans="1:62" ht="88.5" customHeight="1" x14ac:dyDescent="0.2">
      <c r="A116" s="10"/>
      <c r="B116" s="92">
        <v>106</v>
      </c>
      <c r="C116" s="92">
        <v>2026</v>
      </c>
      <c r="D116" s="92" t="s">
        <v>873</v>
      </c>
      <c r="E116" s="92" t="s">
        <v>1004</v>
      </c>
      <c r="F116" s="110" t="s">
        <v>1011</v>
      </c>
      <c r="G116" s="110" t="s">
        <v>964</v>
      </c>
      <c r="H116" s="92" t="s">
        <v>1012</v>
      </c>
      <c r="I116" s="92" t="s">
        <v>70</v>
      </c>
      <c r="J116" s="92" t="e" vm="13">
        <f>_xlfn.XLOOKUP(año26[[#This Row],[PELIGRO -Tipo]], Tabla12[Calsificación], Tabla12[Imagen])</f>
        <v>#VALUE!</v>
      </c>
      <c r="K116" s="92" t="s">
        <v>103</v>
      </c>
      <c r="L116" s="92" t="s">
        <v>128</v>
      </c>
      <c r="M116" s="112" t="s">
        <v>249</v>
      </c>
      <c r="N116" s="112" t="s">
        <v>250</v>
      </c>
      <c r="O116" s="202" t="s">
        <v>1041</v>
      </c>
      <c r="P116" s="112">
        <v>8</v>
      </c>
      <c r="Q116" s="112">
        <v>18</v>
      </c>
      <c r="R116" s="112">
        <v>2</v>
      </c>
      <c r="S116" s="112">
        <v>3</v>
      </c>
      <c r="T116" s="92" t="s">
        <v>878</v>
      </c>
      <c r="U116" s="92" t="s">
        <v>889</v>
      </c>
      <c r="V116" s="92" t="s">
        <v>925</v>
      </c>
      <c r="W116" s="113" t="s">
        <v>926</v>
      </c>
      <c r="X116" s="113" t="s">
        <v>52</v>
      </c>
      <c r="Y116" s="113" t="s">
        <v>6</v>
      </c>
      <c r="Z116" s="114" t="s">
        <v>201</v>
      </c>
      <c r="AA116" s="92">
        <f>INDEX($AT$3:$AW$6,MATCH($X116,$AS$3:$AS$6,FALSE),MATCH($Z116,AT$7:$AW$7,FALSE))</f>
        <v>6</v>
      </c>
      <c r="AB116" s="92" t="s">
        <v>254</v>
      </c>
      <c r="AC116" s="92" t="s">
        <v>882</v>
      </c>
      <c r="AD116" s="92" t="s">
        <v>883</v>
      </c>
      <c r="AE116" s="113" t="s">
        <v>988</v>
      </c>
      <c r="AF116" s="113" t="s">
        <v>927</v>
      </c>
      <c r="AG116" s="113" t="s">
        <v>886</v>
      </c>
      <c r="AH11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Mantenimiento y recarga de equipos contra incendio. Controles administrativos; * Programa de seguridad de procesos
* Programa de energías peligrosas
* Programa de Gestión Seguridad Basada en el Comportamiento
* Procedimiento Sistema Permisos de Trabajo
* Procedimiento de control de energías peligrosas
* Procedimiento Seguro en Actividades con Presión
* Plan de emergencias
* Auditoria documental y de campo a contratistas
* Auditoria de permisos de trabajo a contratistasControles de EPP; Ver matriz de EPP de Parex y/o Contratista</v>
      </c>
      <c r="AI116" s="109" t="s">
        <v>887</v>
      </c>
      <c r="AJ116" s="113" t="s">
        <v>53</v>
      </c>
      <c r="AK116" s="113" t="s">
        <v>6</v>
      </c>
      <c r="AL116" s="114" t="s">
        <v>46</v>
      </c>
      <c r="AM116" s="92">
        <f t="shared" si="4"/>
        <v>2</v>
      </c>
      <c r="AN11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16" s="178" t="s">
        <v>1117</v>
      </c>
      <c r="AP116" s="109" t="str">
        <f t="shared" si="5"/>
        <v>SI</v>
      </c>
      <c r="AQ116"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16" s="92" t="e" vm="16">
        <f>_xlfn.XLOOKUP(año26[[#This Row],[VALORACION DEL RIESGO RESULTANTE CON CONTROLES (Riesgo residual) - INTERPRETACIÓN DEL RIESGO]], Nivel[Calsificación], Nivel[Imagen])</f>
        <v>#VALUE!</v>
      </c>
      <c r="BI116" s="49"/>
    </row>
    <row r="117" spans="1:62" ht="51" customHeight="1" x14ac:dyDescent="0.2">
      <c r="A117" s="10"/>
      <c r="B117" s="92">
        <v>107</v>
      </c>
      <c r="C117" s="92">
        <v>2026</v>
      </c>
      <c r="D117" s="92" t="s">
        <v>873</v>
      </c>
      <c r="E117" s="92" t="s">
        <v>1004</v>
      </c>
      <c r="F117" s="110" t="s">
        <v>1011</v>
      </c>
      <c r="G117" s="110" t="s">
        <v>964</v>
      </c>
      <c r="H117" s="92" t="s">
        <v>1010</v>
      </c>
      <c r="I117" s="92" t="s">
        <v>70</v>
      </c>
      <c r="J117" s="92" t="e" vm="13">
        <f>_xlfn.XLOOKUP(año26[[#This Row],[PELIGRO -Tipo]], Tabla12[Calsificación], Tabla12[Imagen])</f>
        <v>#VALUE!</v>
      </c>
      <c r="K117" s="92" t="s">
        <v>79</v>
      </c>
      <c r="L117" s="92" t="s">
        <v>128</v>
      </c>
      <c r="M117" s="112" t="s">
        <v>249</v>
      </c>
      <c r="N117" s="112" t="s">
        <v>250</v>
      </c>
      <c r="O117" s="202" t="s">
        <v>1041</v>
      </c>
      <c r="P117" s="112">
        <v>8</v>
      </c>
      <c r="Q117" s="112">
        <v>18</v>
      </c>
      <c r="R117" s="112">
        <v>2</v>
      </c>
      <c r="S117" s="112">
        <v>8</v>
      </c>
      <c r="T117" s="92" t="s">
        <v>878</v>
      </c>
      <c r="U117" s="92" t="s">
        <v>981</v>
      </c>
      <c r="V117" s="92" t="s">
        <v>982</v>
      </c>
      <c r="W117" s="113" t="s">
        <v>647</v>
      </c>
      <c r="X117" s="113" t="s">
        <v>53</v>
      </c>
      <c r="Y117" s="113" t="s">
        <v>6</v>
      </c>
      <c r="Z117" s="114" t="s">
        <v>201</v>
      </c>
      <c r="AA117" s="92">
        <f>INDEX($AT$3:$AW$6,MATCH($X117,$AS$3:$AS$6,FALSE),MATCH($Z117,AT$7:$AW$7,FALSE))</f>
        <v>4</v>
      </c>
      <c r="AB117" s="92" t="s">
        <v>254</v>
      </c>
      <c r="AC117" s="92" t="s">
        <v>882</v>
      </c>
      <c r="AD117" s="92" t="s">
        <v>983</v>
      </c>
      <c r="AE117" s="113" t="s">
        <v>984</v>
      </c>
      <c r="AF117" s="92" t="s">
        <v>985</v>
      </c>
      <c r="AG117" s="113" t="s">
        <v>886</v>
      </c>
      <c r="AH11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Cambios de equipos en mal estadoControles de Ingenieria; Mantenimientos Predictivos,  Preventivos y /o  Correctivos.
Verificación guardas de seguridad. Controles administrativos; *Programa de energías peligrosas
*Programa de seguridad de procesos
* Programa de Gestión Seguridad Basada en el Comportamiento
* Programa de Gestión Cuidado de Manos
* Procedimiento Manejo Seguro de Herramientas ManualesControles de EPP; Ver matriz de EPP de Parex y/o Contratista</v>
      </c>
      <c r="AI117" s="109" t="s">
        <v>887</v>
      </c>
      <c r="AJ117" s="113" t="s">
        <v>53</v>
      </c>
      <c r="AK117" s="113" t="s">
        <v>6</v>
      </c>
      <c r="AL117" s="114" t="s">
        <v>46</v>
      </c>
      <c r="AM117" s="92">
        <f t="shared" si="4"/>
        <v>2</v>
      </c>
      <c r="AN11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17" s="178" t="s">
        <v>1117</v>
      </c>
      <c r="AP117" s="109" t="str">
        <f t="shared" si="5"/>
        <v>SI</v>
      </c>
      <c r="AQ117"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17" s="92" t="e" vm="16">
        <f>_xlfn.XLOOKUP(año26[[#This Row],[VALORACION DEL RIESGO RESULTANTE CON CONTROLES (Riesgo residual) - INTERPRETACIÓN DEL RIESGO]], Nivel[Calsificación], Nivel[Imagen])</f>
        <v>#VALUE!</v>
      </c>
      <c r="BI117" s="49"/>
    </row>
    <row r="118" spans="1:62" ht="66.75" customHeight="1" x14ac:dyDescent="0.2">
      <c r="A118" s="10"/>
      <c r="B118" s="92">
        <v>108</v>
      </c>
      <c r="C118" s="92">
        <v>2026</v>
      </c>
      <c r="D118" s="92" t="s">
        <v>873</v>
      </c>
      <c r="E118" s="92" t="s">
        <v>1004</v>
      </c>
      <c r="F118" s="110" t="s">
        <v>1011</v>
      </c>
      <c r="G118" s="110" t="s">
        <v>964</v>
      </c>
      <c r="H118" s="92" t="s">
        <v>979</v>
      </c>
      <c r="I118" s="92" t="s">
        <v>70</v>
      </c>
      <c r="J118" s="92" t="e" vm="13">
        <f>_xlfn.XLOOKUP(año26[[#This Row],[PELIGRO -Tipo]], Tabla12[Calsificación], Tabla12[Imagen])</f>
        <v>#VALUE!</v>
      </c>
      <c r="K118" s="92" t="s">
        <v>95</v>
      </c>
      <c r="L118" s="92" t="s">
        <v>128</v>
      </c>
      <c r="M118" s="112" t="s">
        <v>249</v>
      </c>
      <c r="N118" s="112" t="s">
        <v>250</v>
      </c>
      <c r="O118" s="202" t="s">
        <v>1041</v>
      </c>
      <c r="P118" s="112">
        <v>8</v>
      </c>
      <c r="Q118" s="112">
        <v>18</v>
      </c>
      <c r="R118" s="112">
        <v>2</v>
      </c>
      <c r="S118" s="112">
        <v>8</v>
      </c>
      <c r="T118" s="92" t="s">
        <v>878</v>
      </c>
      <c r="U118" s="92" t="s">
        <v>645</v>
      </c>
      <c r="V118" s="92" t="s">
        <v>646</v>
      </c>
      <c r="W118" s="113" t="s">
        <v>647</v>
      </c>
      <c r="X118" s="113" t="s">
        <v>53</v>
      </c>
      <c r="Y118" s="113" t="s">
        <v>6</v>
      </c>
      <c r="Z118" s="114" t="s">
        <v>201</v>
      </c>
      <c r="AA118" s="92">
        <f>INDEX($AT$3:$AW$6,MATCH($X118,$AS$3:$AS$6,FALSE),MATCH($Z118,AT$7:$AW$7,FALSE))</f>
        <v>4</v>
      </c>
      <c r="AB118" s="92" t="s">
        <v>254</v>
      </c>
      <c r="AC118" s="92" t="s">
        <v>882</v>
      </c>
      <c r="AD118" s="92" t="s">
        <v>883</v>
      </c>
      <c r="AE118" s="113" t="s">
        <v>892</v>
      </c>
      <c r="AF118" s="92" t="s">
        <v>648</v>
      </c>
      <c r="AG118" s="113" t="s">
        <v>886</v>
      </c>
      <c r="AH11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I118" s="109" t="s">
        <v>887</v>
      </c>
      <c r="AJ118" s="113" t="s">
        <v>53</v>
      </c>
      <c r="AK118" s="113" t="s">
        <v>6</v>
      </c>
      <c r="AL118" s="114" t="s">
        <v>46</v>
      </c>
      <c r="AM118" s="92">
        <f t="shared" si="4"/>
        <v>2</v>
      </c>
      <c r="AN11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18" s="178" t="s">
        <v>1117</v>
      </c>
      <c r="AP118" s="109" t="str">
        <f t="shared" si="5"/>
        <v>SI</v>
      </c>
      <c r="AQ11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18" s="92" t="e" vm="16">
        <f>_xlfn.XLOOKUP(año26[[#This Row],[VALORACION DEL RIESGO RESULTANTE CON CONTROLES (Riesgo residual) - INTERPRETACIÓN DEL RIESGO]], Nivel[Calsificación], Nivel[Imagen])</f>
        <v>#VALUE!</v>
      </c>
      <c r="BI118" s="49"/>
    </row>
    <row r="119" spans="1:62" ht="66.75" customHeight="1" x14ac:dyDescent="0.2">
      <c r="A119" s="10"/>
      <c r="B119" s="92">
        <v>109</v>
      </c>
      <c r="C119" s="92">
        <v>2026</v>
      </c>
      <c r="D119" s="92" t="s">
        <v>873</v>
      </c>
      <c r="E119" s="92" t="s">
        <v>1004</v>
      </c>
      <c r="F119" s="110" t="s">
        <v>1011</v>
      </c>
      <c r="G119" s="110" t="s">
        <v>964</v>
      </c>
      <c r="H119" s="92" t="s">
        <v>1020</v>
      </c>
      <c r="I119" s="92" t="s">
        <v>70</v>
      </c>
      <c r="J119" s="92" t="e" vm="13">
        <f>_xlfn.XLOOKUP(año26[[#This Row],[PELIGRO -Tipo]], Tabla12[Calsificación], Tabla12[Imagen])</f>
        <v>#VALUE!</v>
      </c>
      <c r="K119" s="92" t="s">
        <v>87</v>
      </c>
      <c r="L119" s="92" t="s">
        <v>128</v>
      </c>
      <c r="M119" s="112" t="s">
        <v>249</v>
      </c>
      <c r="N119" s="112" t="s">
        <v>250</v>
      </c>
      <c r="O119" s="202" t="s">
        <v>1041</v>
      </c>
      <c r="P119" s="112">
        <v>8</v>
      </c>
      <c r="Q119" s="112">
        <v>18</v>
      </c>
      <c r="R119" s="112">
        <v>2</v>
      </c>
      <c r="S119" s="112">
        <v>8</v>
      </c>
      <c r="T119" s="92" t="s">
        <v>878</v>
      </c>
      <c r="U119" s="92" t="s">
        <v>1021</v>
      </c>
      <c r="V119" s="92" t="s">
        <v>894</v>
      </c>
      <c r="W119" s="113" t="s">
        <v>1022</v>
      </c>
      <c r="X119" s="113" t="s">
        <v>52</v>
      </c>
      <c r="Y119" s="113" t="s">
        <v>6</v>
      </c>
      <c r="Z119" s="114" t="s">
        <v>201</v>
      </c>
      <c r="AA119" s="92">
        <f>INDEX($AT$3:$AW$6,MATCH($X119,$AS$3:$AS$6,FALSE),MATCH($Z119,AT$7:$AW$7,FALSE))</f>
        <v>6</v>
      </c>
      <c r="AB119" s="92" t="s">
        <v>254</v>
      </c>
      <c r="AC119" s="92" t="s">
        <v>882</v>
      </c>
      <c r="AD119" s="92" t="s">
        <v>883</v>
      </c>
      <c r="AE119" s="113" t="s">
        <v>1023</v>
      </c>
      <c r="AF119" s="92" t="s">
        <v>1024</v>
      </c>
      <c r="AG119" s="113" t="s">
        <v>886</v>
      </c>
      <c r="AH11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Instalaciones eléctricas cumplimiento RETIE Controles administrativos; *Programa de energías peligrosas
*Programa de seguridad de procesos
* Programa de Gestión Seguridad Basada en el Comportamiento
* Procedimiento Sistema Permisos de Trabajo
* Procedimiento de predictivos y eléctricos de proceso
* Procedimiento de control de energías peligrosas
* Programa de seguridad de procesos
* Programa de energías peligrosasControles de EPP; Ver matriz de EPP de Parex y/o Contratista</v>
      </c>
      <c r="AI119" s="109" t="s">
        <v>887</v>
      </c>
      <c r="AJ119" s="113" t="s">
        <v>53</v>
      </c>
      <c r="AK119" s="113" t="s">
        <v>6</v>
      </c>
      <c r="AL119" s="114" t="s">
        <v>46</v>
      </c>
      <c r="AM119" s="92">
        <f t="shared" si="4"/>
        <v>2</v>
      </c>
      <c r="AN11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19" s="178" t="s">
        <v>1117</v>
      </c>
      <c r="AP119" s="109" t="str">
        <f t="shared" si="5"/>
        <v>SI</v>
      </c>
      <c r="AQ11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19" s="92" t="e" vm="16">
        <f>_xlfn.XLOOKUP(año26[[#This Row],[VALORACION DEL RIESGO RESULTANTE CON CONTROLES (Riesgo residual) - INTERPRETACIÓN DEL RIESGO]], Nivel[Calsificación], Nivel[Imagen])</f>
        <v>#VALUE!</v>
      </c>
      <c r="BI119" s="49"/>
    </row>
    <row r="120" spans="1:62" ht="58.95" customHeight="1" x14ac:dyDescent="0.2">
      <c r="A120" s="10"/>
      <c r="B120" s="92">
        <v>110</v>
      </c>
      <c r="C120" s="92">
        <v>2026</v>
      </c>
      <c r="D120" s="92" t="s">
        <v>873</v>
      </c>
      <c r="E120" s="92" t="s">
        <v>1004</v>
      </c>
      <c r="F120" s="110" t="s">
        <v>1011</v>
      </c>
      <c r="G120" s="110" t="s">
        <v>964</v>
      </c>
      <c r="H120" s="92" t="s">
        <v>920</v>
      </c>
      <c r="I120" s="92" t="s">
        <v>70</v>
      </c>
      <c r="J120" s="92" t="e" vm="13">
        <f>_xlfn.XLOOKUP(año26[[#This Row],[PELIGRO -Tipo]], Tabla12[Calsificación], Tabla12[Imagen])</f>
        <v>#VALUE!</v>
      </c>
      <c r="K120" s="92" t="s">
        <v>117</v>
      </c>
      <c r="L120" s="92" t="s">
        <v>128</v>
      </c>
      <c r="M120" s="112" t="s">
        <v>249</v>
      </c>
      <c r="N120" s="112" t="s">
        <v>261</v>
      </c>
      <c r="O120" s="202" t="s">
        <v>1041</v>
      </c>
      <c r="P120" s="112">
        <v>8</v>
      </c>
      <c r="Q120" s="112">
        <v>18</v>
      </c>
      <c r="R120" s="112">
        <v>2</v>
      </c>
      <c r="S120" s="112">
        <v>8</v>
      </c>
      <c r="T120" s="92" t="s">
        <v>878</v>
      </c>
      <c r="U120" s="92" t="s">
        <v>889</v>
      </c>
      <c r="V120" s="92" t="s">
        <v>894</v>
      </c>
      <c r="W120" s="113" t="s">
        <v>921</v>
      </c>
      <c r="X120" s="113" t="s">
        <v>52</v>
      </c>
      <c r="Y120" s="113" t="s">
        <v>6</v>
      </c>
      <c r="Z120" s="114" t="s">
        <v>201</v>
      </c>
      <c r="AA120" s="92">
        <f>INDEX($AT$3:$AW$6,MATCH($X120,$AS$3:$AS$6,FALSE),MATCH($Z120,AT$7:$AW$7,FALSE))</f>
        <v>6</v>
      </c>
      <c r="AB120" s="92" t="s">
        <v>254</v>
      </c>
      <c r="AC120" s="92" t="s">
        <v>882</v>
      </c>
      <c r="AD120" s="92" t="s">
        <v>883</v>
      </c>
      <c r="AE120" s="113" t="s">
        <v>892</v>
      </c>
      <c r="AF120" s="92" t="s">
        <v>922</v>
      </c>
      <c r="AG120" s="113" t="s">
        <v>919</v>
      </c>
      <c r="AH12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Plan de emergencias.
Protocolos de seguridad física. 
Procedimientos operativos normalizados.
Pautas básicas para la prevención de riesgo publico.
Protocolos de seguridad
Autocuidado.
Apoyo de fuerza publica.
Mantener relacionamiento con las comunidades.
Informar sobre viajes programados a proyectos previamente para analizar posibles riesgos de orden publico.
Mantener comunicación continua con área de seguridad física y HSQControles de EPP; N/A</v>
      </c>
      <c r="AI120" s="109" t="s">
        <v>887</v>
      </c>
      <c r="AJ120" s="113" t="s">
        <v>53</v>
      </c>
      <c r="AK120" s="113" t="s">
        <v>6</v>
      </c>
      <c r="AL120" s="114" t="s">
        <v>46</v>
      </c>
      <c r="AM120" s="92">
        <f t="shared" si="4"/>
        <v>2</v>
      </c>
      <c r="AN12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0" s="178" t="s">
        <v>1117</v>
      </c>
      <c r="AP120" s="109" t="str">
        <f t="shared" si="5"/>
        <v>SI</v>
      </c>
      <c r="AQ12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20" s="92" t="e" vm="16">
        <f>_xlfn.XLOOKUP(año26[[#This Row],[VALORACION DEL RIESGO RESULTANTE CON CONTROLES (Riesgo residual) - INTERPRETACIÓN DEL RIESGO]], Nivel[Calsificación], Nivel[Imagen])</f>
        <v>#VALUE!</v>
      </c>
      <c r="BI120" s="48"/>
    </row>
    <row r="121" spans="1:62" ht="51" customHeight="1" x14ac:dyDescent="0.2">
      <c r="A121" s="10"/>
      <c r="B121" s="92">
        <v>111</v>
      </c>
      <c r="C121" s="92">
        <v>2026</v>
      </c>
      <c r="D121" s="92" t="s">
        <v>873</v>
      </c>
      <c r="E121" s="92" t="s">
        <v>1004</v>
      </c>
      <c r="F121" s="110" t="s">
        <v>1011</v>
      </c>
      <c r="G121" s="110" t="s">
        <v>964</v>
      </c>
      <c r="H121" s="92" t="s">
        <v>990</v>
      </c>
      <c r="I121" s="92" t="s">
        <v>68</v>
      </c>
      <c r="J121" s="92" t="e" vm="17">
        <f>_xlfn.XLOOKUP(año26[[#This Row],[PELIGRO -Tipo]], Tabla12[Calsificación], Tabla12[Imagen])</f>
        <v>#VALUE!</v>
      </c>
      <c r="K121" s="92" t="s">
        <v>93</v>
      </c>
      <c r="L121" s="92" t="s">
        <v>129</v>
      </c>
      <c r="M121" s="112" t="s">
        <v>249</v>
      </c>
      <c r="N121" s="112" t="s">
        <v>250</v>
      </c>
      <c r="O121" s="202" t="s">
        <v>1041</v>
      </c>
      <c r="P121" s="112">
        <v>8</v>
      </c>
      <c r="Q121" s="112">
        <v>18</v>
      </c>
      <c r="R121" s="112">
        <v>2</v>
      </c>
      <c r="S121" s="112">
        <v>8</v>
      </c>
      <c r="T121" s="92" t="s">
        <v>878</v>
      </c>
      <c r="U121" s="92" t="s">
        <v>889</v>
      </c>
      <c r="V121" s="92" t="s">
        <v>894</v>
      </c>
      <c r="W121" s="113" t="s">
        <v>991</v>
      </c>
      <c r="X121" s="113" t="s">
        <v>53</v>
      </c>
      <c r="Y121" s="113" t="s">
        <v>6</v>
      </c>
      <c r="Z121" s="114" t="s">
        <v>201</v>
      </c>
      <c r="AA121" s="92">
        <f>INDEX($AT$3:$AW$6,MATCH($X121,$AS$3:$AS$6,FALSE),MATCH($Z121,AT$7:$AW$7,FALSE))</f>
        <v>4</v>
      </c>
      <c r="AB121" s="92" t="s">
        <v>254</v>
      </c>
      <c r="AC121" s="92" t="s">
        <v>882</v>
      </c>
      <c r="AD121" s="92" t="s">
        <v>883</v>
      </c>
      <c r="AE121" s="113" t="s">
        <v>892</v>
      </c>
      <c r="AF121" s="113" t="s">
        <v>992</v>
      </c>
      <c r="AG121" s="113" t="s">
        <v>919</v>
      </c>
      <c r="AH12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121" s="109" t="s">
        <v>887</v>
      </c>
      <c r="AJ121" s="113" t="s">
        <v>53</v>
      </c>
      <c r="AK121" s="113" t="s">
        <v>6</v>
      </c>
      <c r="AL121" s="114" t="s">
        <v>46</v>
      </c>
      <c r="AM121" s="92">
        <f t="shared" si="4"/>
        <v>2</v>
      </c>
      <c r="AN12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1" s="178" t="s">
        <v>1117</v>
      </c>
      <c r="AP121" s="109" t="str">
        <f t="shared" si="5"/>
        <v>SI</v>
      </c>
      <c r="AQ121"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21" s="92" t="e" vm="16">
        <f>_xlfn.XLOOKUP(año26[[#This Row],[VALORACION DEL RIESGO RESULTANTE CON CONTROLES (Riesgo residual) - INTERPRETACIÓN DEL RIESGO]], Nivel[Calsificación], Nivel[Imagen])</f>
        <v>#VALUE!</v>
      </c>
      <c r="BI121" s="49"/>
    </row>
    <row r="122" spans="1:62" ht="51" customHeight="1" x14ac:dyDescent="0.2">
      <c r="A122" s="10"/>
      <c r="B122" s="92">
        <v>112</v>
      </c>
      <c r="C122" s="92">
        <v>2026</v>
      </c>
      <c r="D122" s="92" t="s">
        <v>873</v>
      </c>
      <c r="E122" s="92" t="s">
        <v>1004</v>
      </c>
      <c r="F122" s="110" t="s">
        <v>1011</v>
      </c>
      <c r="G122" s="110" t="s">
        <v>964</v>
      </c>
      <c r="H122" s="92" t="s">
        <v>928</v>
      </c>
      <c r="I122" s="92" t="s">
        <v>71</v>
      </c>
      <c r="J122" s="92" t="e" vm="15">
        <f>_xlfn.XLOOKUP(año26[[#This Row],[PELIGRO -Tipo]], Tabla12[Calsificación], Tabla12[Imagen])</f>
        <v>#VALUE!</v>
      </c>
      <c r="K122" s="92" t="s">
        <v>80</v>
      </c>
      <c r="L122" s="92" t="s">
        <v>128</v>
      </c>
      <c r="M122" s="112" t="s">
        <v>429</v>
      </c>
      <c r="N122" s="112" t="s">
        <v>261</v>
      </c>
      <c r="O122" s="202" t="s">
        <v>1042</v>
      </c>
      <c r="P122" s="112">
        <v>8</v>
      </c>
      <c r="Q122" s="112">
        <v>18</v>
      </c>
      <c r="R122" s="112">
        <v>2</v>
      </c>
      <c r="S122" s="112">
        <v>0.5</v>
      </c>
      <c r="T122" s="92" t="s">
        <v>878</v>
      </c>
      <c r="U122" s="92" t="s">
        <v>889</v>
      </c>
      <c r="V122" s="92" t="s">
        <v>894</v>
      </c>
      <c r="W122" s="113" t="s">
        <v>929</v>
      </c>
      <c r="X122" s="113" t="s">
        <v>52</v>
      </c>
      <c r="Y122" s="113" t="s">
        <v>6</v>
      </c>
      <c r="Z122" s="114" t="s">
        <v>46</v>
      </c>
      <c r="AA122" s="92">
        <f>INDEX($AT$3:$AW$6,MATCH($X122,$AS$3:$AS$6,FALSE),MATCH($Z122,AT$7:$AW$7,FALSE))</f>
        <v>3</v>
      </c>
      <c r="AB122" s="92" t="s">
        <v>254</v>
      </c>
      <c r="AC122" s="92" t="s">
        <v>882</v>
      </c>
      <c r="AD122" s="92" t="s">
        <v>883</v>
      </c>
      <c r="AE122" s="113" t="s">
        <v>930</v>
      </c>
      <c r="AF122" s="92" t="s">
        <v>931</v>
      </c>
      <c r="AG122" s="113" t="s">
        <v>886</v>
      </c>
      <c r="AH12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122" s="109" t="s">
        <v>887</v>
      </c>
      <c r="AJ122" s="113" t="s">
        <v>53</v>
      </c>
      <c r="AK122" s="113" t="s">
        <v>6</v>
      </c>
      <c r="AL122" s="114" t="s">
        <v>46</v>
      </c>
      <c r="AM122" s="92">
        <f t="shared" si="4"/>
        <v>2</v>
      </c>
      <c r="AN12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2" s="178" t="s">
        <v>1117</v>
      </c>
      <c r="AP122" s="109" t="str">
        <f t="shared" si="5"/>
        <v>SI</v>
      </c>
      <c r="AQ12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22" s="92" t="e" vm="16">
        <f>_xlfn.XLOOKUP(año26[[#This Row],[VALORACION DEL RIESGO RESULTANTE CON CONTROLES (Riesgo residual) - INTERPRETACIÓN DEL RIESGO]], Nivel[Calsificación], Nivel[Imagen])</f>
        <v>#VALUE!</v>
      </c>
      <c r="BI122" s="49"/>
    </row>
    <row r="123" spans="1:62" ht="99.6" customHeight="1" x14ac:dyDescent="0.2">
      <c r="A123" s="10"/>
      <c r="B123" s="92">
        <v>113</v>
      </c>
      <c r="C123" s="92">
        <v>2026</v>
      </c>
      <c r="D123" s="92" t="s">
        <v>873</v>
      </c>
      <c r="E123" s="92" t="s">
        <v>1004</v>
      </c>
      <c r="F123" s="110" t="s">
        <v>1011</v>
      </c>
      <c r="G123" s="110" t="s">
        <v>964</v>
      </c>
      <c r="H123" s="92" t="s">
        <v>937</v>
      </c>
      <c r="I123" s="92" t="s">
        <v>71</v>
      </c>
      <c r="J123" s="92" t="e" vm="15">
        <f>_xlfn.XLOOKUP(año26[[#This Row],[PELIGRO -Tipo]], Tabla12[Calsificación], Tabla12[Imagen])</f>
        <v>#VALUE!</v>
      </c>
      <c r="K123" s="92" t="s">
        <v>118</v>
      </c>
      <c r="L123" s="111" t="s">
        <v>128</v>
      </c>
      <c r="M123" s="112" t="s">
        <v>429</v>
      </c>
      <c r="N123" s="112" t="s">
        <v>261</v>
      </c>
      <c r="O123" s="202" t="s">
        <v>1042</v>
      </c>
      <c r="P123" s="112">
        <v>8</v>
      </c>
      <c r="Q123" s="112">
        <v>18</v>
      </c>
      <c r="R123" s="112">
        <v>2</v>
      </c>
      <c r="S123" s="112">
        <v>4</v>
      </c>
      <c r="T123" s="92" t="s">
        <v>878</v>
      </c>
      <c r="U123" s="92" t="s">
        <v>889</v>
      </c>
      <c r="V123" s="92" t="s">
        <v>894</v>
      </c>
      <c r="W123" s="113" t="s">
        <v>939</v>
      </c>
      <c r="X123" s="113" t="s">
        <v>53</v>
      </c>
      <c r="Y123" s="113" t="s">
        <v>6</v>
      </c>
      <c r="Z123" s="114" t="s">
        <v>201</v>
      </c>
      <c r="AA123" s="92">
        <f>INDEX($AT$3:$AW$6,MATCH($X123,$AS$3:$AS$6,FALSE),MATCH($Z123,AT$7:$AW$7,FALSE))</f>
        <v>4</v>
      </c>
      <c r="AB123" s="92" t="s">
        <v>254</v>
      </c>
      <c r="AC123" s="92" t="s">
        <v>882</v>
      </c>
      <c r="AD123" s="92" t="s">
        <v>883</v>
      </c>
      <c r="AE123" s="113" t="s">
        <v>938</v>
      </c>
      <c r="AF123" s="92" t="s">
        <v>931</v>
      </c>
      <c r="AG123" s="113" t="s">
        <v>886</v>
      </c>
      <c r="AH12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Contenedores y carpas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123" s="109" t="s">
        <v>887</v>
      </c>
      <c r="AJ123" s="113" t="s">
        <v>54</v>
      </c>
      <c r="AK123" s="113" t="s">
        <v>6</v>
      </c>
      <c r="AL123" s="114" t="s">
        <v>201</v>
      </c>
      <c r="AM123" s="92">
        <f t="shared" si="4"/>
        <v>2</v>
      </c>
      <c r="AN12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3" s="178" t="s">
        <v>1117</v>
      </c>
      <c r="AP123" s="109" t="str">
        <f t="shared" si="5"/>
        <v>SI</v>
      </c>
      <c r="AQ12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23" s="92" t="e" vm="16">
        <f>_xlfn.XLOOKUP(año26[[#This Row],[VALORACION DEL RIESGO RESULTANTE CON CONTROLES (Riesgo residual) - INTERPRETACIÓN DEL RIESGO]], Nivel[Calsificación], Nivel[Imagen])</f>
        <v>#VALUE!</v>
      </c>
      <c r="BI123" s="49"/>
    </row>
    <row r="124" spans="1:62" ht="42.75" customHeight="1" x14ac:dyDescent="0.2">
      <c r="A124" s="10"/>
      <c r="B124" s="92">
        <v>114</v>
      </c>
      <c r="C124" s="92">
        <v>2026</v>
      </c>
      <c r="D124" s="92" t="s">
        <v>873</v>
      </c>
      <c r="E124" s="92" t="s">
        <v>1004</v>
      </c>
      <c r="F124" s="110" t="s">
        <v>1025</v>
      </c>
      <c r="G124" s="110" t="s">
        <v>876</v>
      </c>
      <c r="H124" s="92" t="s">
        <v>1026</v>
      </c>
      <c r="I124" s="92" t="s">
        <v>65</v>
      </c>
      <c r="J124" s="92" t="e" vm="20">
        <f>_xlfn.XLOOKUP(año26[[#This Row],[PELIGRO -Tipo]], Tabla12[Calsificación], Tabla12[Imagen])</f>
        <v>#VALUE!</v>
      </c>
      <c r="K124" s="92" t="s">
        <v>82</v>
      </c>
      <c r="L124" s="92" t="s">
        <v>128</v>
      </c>
      <c r="M124" s="112" t="s">
        <v>249</v>
      </c>
      <c r="N124" s="112" t="s">
        <v>250</v>
      </c>
      <c r="O124" s="202" t="s">
        <v>1096</v>
      </c>
      <c r="P124" s="112">
        <v>8</v>
      </c>
      <c r="Q124" s="112">
        <v>60</v>
      </c>
      <c r="R124" s="112">
        <v>2</v>
      </c>
      <c r="S124" s="112">
        <v>8</v>
      </c>
      <c r="T124" s="92" t="s">
        <v>878</v>
      </c>
      <c r="U124" s="92" t="s">
        <v>973</v>
      </c>
      <c r="V124" s="92" t="s">
        <v>974</v>
      </c>
      <c r="W124" s="113" t="s">
        <v>967</v>
      </c>
      <c r="X124" s="113" t="s">
        <v>53</v>
      </c>
      <c r="Y124" s="113" t="s">
        <v>6</v>
      </c>
      <c r="Z124" s="114" t="s">
        <v>201</v>
      </c>
      <c r="AA124" s="92">
        <f>INDEX($AT$3:$AW$6,MATCH($X124,$AS$3:$AS$6,FALSE),MATCH($Z124,AT$7:$AW$7,FALSE))</f>
        <v>4</v>
      </c>
      <c r="AB124" s="92" t="s">
        <v>254</v>
      </c>
      <c r="AC124" s="92" t="s">
        <v>882</v>
      </c>
      <c r="AD124" s="92" t="s">
        <v>883</v>
      </c>
      <c r="AE124" s="113" t="s">
        <v>892</v>
      </c>
      <c r="AF124" s="113" t="s">
        <v>975</v>
      </c>
      <c r="AG124" s="113" t="s">
        <v>886</v>
      </c>
      <c r="AH12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 Programa de Gestión Seguridad Basada en el Comportamiento
'Charlas preventivas, riesgo de salud pública, Higiene.
Compra de agua en botella para consumo humano  Controles de EPP; Ver matriz de EPP de Parex y/o Contratista</v>
      </c>
      <c r="AI124" s="109" t="s">
        <v>887</v>
      </c>
      <c r="AJ124" s="113" t="s">
        <v>53</v>
      </c>
      <c r="AK124" s="113" t="s">
        <v>6</v>
      </c>
      <c r="AL124" s="114" t="s">
        <v>46</v>
      </c>
      <c r="AM124" s="92">
        <f t="shared" si="4"/>
        <v>2</v>
      </c>
      <c r="AN12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4" s="178" t="s">
        <v>1117</v>
      </c>
      <c r="AP124" s="109" t="str">
        <f t="shared" si="5"/>
        <v>SI</v>
      </c>
      <c r="AQ12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24" s="92" t="e" vm="16">
        <f>_xlfn.XLOOKUP(año26[[#This Row],[VALORACION DEL RIESGO RESULTANTE CON CONTROLES (Riesgo residual) - INTERPRETACIÓN DEL RIESGO]], Nivel[Calsificación], Nivel[Imagen])</f>
        <v>#VALUE!</v>
      </c>
      <c r="BI124" s="48"/>
    </row>
    <row r="125" spans="1:62" ht="93" customHeight="1" x14ac:dyDescent="0.2">
      <c r="A125" s="10"/>
      <c r="B125" s="92">
        <v>115</v>
      </c>
      <c r="C125" s="92">
        <v>2026</v>
      </c>
      <c r="D125" s="92" t="s">
        <v>873</v>
      </c>
      <c r="E125" s="92" t="s">
        <v>1004</v>
      </c>
      <c r="F125" s="110" t="s">
        <v>1025</v>
      </c>
      <c r="G125" s="110" t="s">
        <v>876</v>
      </c>
      <c r="H125" s="92" t="s">
        <v>285</v>
      </c>
      <c r="I125" s="92" t="s">
        <v>65</v>
      </c>
      <c r="J125" s="92" t="e" vm="20">
        <f>_xlfn.XLOOKUP(año26[[#This Row],[PELIGRO -Tipo]], Tabla12[Calsificación], Tabla12[Imagen])</f>
        <v>#VALUE!</v>
      </c>
      <c r="K125" s="92" t="s">
        <v>74</v>
      </c>
      <c r="L125" s="92" t="s">
        <v>129</v>
      </c>
      <c r="M125" s="112" t="s">
        <v>249</v>
      </c>
      <c r="N125" s="112" t="s">
        <v>250</v>
      </c>
      <c r="O125" s="202" t="s">
        <v>1096</v>
      </c>
      <c r="P125" s="112">
        <v>8</v>
      </c>
      <c r="Q125" s="112">
        <v>60</v>
      </c>
      <c r="R125" s="112">
        <v>2</v>
      </c>
      <c r="S125" s="112">
        <v>8</v>
      </c>
      <c r="T125" s="92" t="s">
        <v>878</v>
      </c>
      <c r="U125" s="92" t="s">
        <v>889</v>
      </c>
      <c r="V125" s="92" t="s">
        <v>894</v>
      </c>
      <c r="W125" s="113" t="s">
        <v>286</v>
      </c>
      <c r="X125" s="113" t="s">
        <v>53</v>
      </c>
      <c r="Y125" s="113" t="s">
        <v>6</v>
      </c>
      <c r="Z125" s="114" t="s">
        <v>40</v>
      </c>
      <c r="AA125" s="92">
        <f>INDEX($AT$3:$AW$6,MATCH($X125,$AS$3:$AS$6,FALSE),MATCH($Z125,AT$7:$AW$7,FALSE))</f>
        <v>6</v>
      </c>
      <c r="AB125" s="92" t="s">
        <v>254</v>
      </c>
      <c r="AC125" s="92" t="s">
        <v>882</v>
      </c>
      <c r="AD125" s="92" t="s">
        <v>883</v>
      </c>
      <c r="AE125" s="113" t="s">
        <v>892</v>
      </c>
      <c r="AF125" s="113" t="s">
        <v>895</v>
      </c>
      <c r="AG125" s="113" t="s">
        <v>886</v>
      </c>
      <c r="AH12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Programa de capacitación y entrenamiento
Verificación esquema de vacunaciónControles de EPP; Ver matriz de EPP de Parex y/o Contratista</v>
      </c>
      <c r="AI125" s="109" t="s">
        <v>887</v>
      </c>
      <c r="AJ125" s="113" t="s">
        <v>54</v>
      </c>
      <c r="AK125" s="113" t="s">
        <v>6</v>
      </c>
      <c r="AL125" s="114" t="s">
        <v>40</v>
      </c>
      <c r="AM125" s="92">
        <f t="shared" si="4"/>
        <v>3</v>
      </c>
      <c r="AN12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5" s="178" t="s">
        <v>1117</v>
      </c>
      <c r="AP125" s="109" t="str">
        <f t="shared" si="5"/>
        <v>SI</v>
      </c>
      <c r="AQ12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25" s="92" t="e" vm="16">
        <f>_xlfn.XLOOKUP(año26[[#This Row],[VALORACION DEL RIESGO RESULTANTE CON CONTROLES (Riesgo residual) - INTERPRETACIÓN DEL RIESGO]], Nivel[Calsificación], Nivel[Imagen])</f>
        <v>#VALUE!</v>
      </c>
      <c r="BI125" s="48"/>
    </row>
    <row r="126" spans="1:62" ht="112.5" customHeight="1" x14ac:dyDescent="0.2">
      <c r="A126" s="10"/>
      <c r="B126" s="92">
        <v>116</v>
      </c>
      <c r="C126" s="92">
        <v>2026</v>
      </c>
      <c r="D126" s="92" t="s">
        <v>873</v>
      </c>
      <c r="E126" s="92" t="s">
        <v>1004</v>
      </c>
      <c r="F126" s="110" t="s">
        <v>1025</v>
      </c>
      <c r="G126" s="110" t="s">
        <v>876</v>
      </c>
      <c r="H126" s="92" t="s">
        <v>1006</v>
      </c>
      <c r="I126" s="92" t="s">
        <v>69</v>
      </c>
      <c r="J126" s="92" t="e" vm="21">
        <f>_xlfn.XLOOKUP(año26[[#This Row],[PELIGRO -Tipo]], Tabla12[Calsificación], Tabla12[Imagen])</f>
        <v>#VALUE!</v>
      </c>
      <c r="K126" s="92" t="s">
        <v>78</v>
      </c>
      <c r="L126" s="92" t="s">
        <v>129</v>
      </c>
      <c r="M126" s="112" t="s">
        <v>249</v>
      </c>
      <c r="N126" s="112" t="s">
        <v>250</v>
      </c>
      <c r="O126" s="202" t="s">
        <v>1041</v>
      </c>
      <c r="P126" s="112">
        <v>8</v>
      </c>
      <c r="Q126" s="112">
        <v>60</v>
      </c>
      <c r="R126" s="112">
        <v>2</v>
      </c>
      <c r="S126" s="112">
        <v>8</v>
      </c>
      <c r="T126" s="92" t="s">
        <v>878</v>
      </c>
      <c r="U126" s="92" t="s">
        <v>889</v>
      </c>
      <c r="V126" s="92" t="s">
        <v>997</v>
      </c>
      <c r="W126" s="113" t="s">
        <v>917</v>
      </c>
      <c r="X126" s="113" t="s">
        <v>52</v>
      </c>
      <c r="Y126" s="113" t="s">
        <v>6</v>
      </c>
      <c r="Z126" s="114" t="s">
        <v>201</v>
      </c>
      <c r="AA126" s="92">
        <f>INDEX($AT$3:$AW$6,MATCH($X126,$AS$3:$AS$6,FALSE),MATCH($Z126,AT$7:$AW$7,FALSE))</f>
        <v>6</v>
      </c>
      <c r="AB126" s="92" t="s">
        <v>254</v>
      </c>
      <c r="AC126" s="92" t="s">
        <v>882</v>
      </c>
      <c r="AD126" s="92" t="s">
        <v>883</v>
      </c>
      <c r="AE126" s="113" t="s">
        <v>892</v>
      </c>
      <c r="AF126" s="113" t="s">
        <v>918</v>
      </c>
      <c r="AG126" s="113" t="s">
        <v>919</v>
      </c>
      <c r="AH126"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26" s="109" t="s">
        <v>887</v>
      </c>
      <c r="AJ126" s="113" t="s">
        <v>53</v>
      </c>
      <c r="AK126" s="113" t="s">
        <v>6</v>
      </c>
      <c r="AL126" s="114" t="s">
        <v>201</v>
      </c>
      <c r="AM126" s="92">
        <f t="shared" si="4"/>
        <v>4</v>
      </c>
      <c r="AN126"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126" s="178" t="s">
        <v>1117</v>
      </c>
      <c r="AP126" s="109" t="str">
        <f t="shared" si="5"/>
        <v>SI</v>
      </c>
      <c r="AQ126"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126" s="92" t="e" vm="14">
        <f>_xlfn.XLOOKUP(año26[[#This Row],[VALORACION DEL RIESGO RESULTANTE CON CONTROLES (Riesgo residual) - INTERPRETACIÓN DEL RIESGO]], Nivel[Calsificación], Nivel[Imagen])</f>
        <v>#VALUE!</v>
      </c>
      <c r="AX126" s="32"/>
      <c r="AY126" s="32"/>
      <c r="AZ126" s="32"/>
      <c r="BA126" s="32"/>
      <c r="BB126" s="32"/>
      <c r="BC126" s="32"/>
      <c r="BD126" s="32"/>
      <c r="BE126" s="32"/>
      <c r="BF126" s="32"/>
      <c r="BI126" s="21"/>
      <c r="BJ126" s="33"/>
    </row>
    <row r="127" spans="1:62" ht="95.25" customHeight="1" x14ac:dyDescent="0.2">
      <c r="A127" s="10"/>
      <c r="B127" s="92">
        <v>117</v>
      </c>
      <c r="C127" s="92">
        <v>2026</v>
      </c>
      <c r="D127" s="92" t="s">
        <v>873</v>
      </c>
      <c r="E127" s="92" t="s">
        <v>1004</v>
      </c>
      <c r="F127" s="110" t="s">
        <v>1025</v>
      </c>
      <c r="G127" s="110" t="s">
        <v>876</v>
      </c>
      <c r="H127" s="111" t="s">
        <v>998</v>
      </c>
      <c r="I127" s="92" t="s">
        <v>69</v>
      </c>
      <c r="J127" s="92" t="e" vm="21">
        <f>_xlfn.XLOOKUP(año26[[#This Row],[PELIGRO -Tipo]], Tabla12[Calsificación], Tabla12[Imagen])</f>
        <v>#VALUE!</v>
      </c>
      <c r="K127" s="92" t="s">
        <v>94</v>
      </c>
      <c r="L127" s="92" t="s">
        <v>129</v>
      </c>
      <c r="M127" s="112" t="s">
        <v>249</v>
      </c>
      <c r="N127" s="112" t="s">
        <v>250</v>
      </c>
      <c r="O127" s="202" t="s">
        <v>1041</v>
      </c>
      <c r="P127" s="112">
        <v>8</v>
      </c>
      <c r="Q127" s="112">
        <v>60</v>
      </c>
      <c r="R127" s="112">
        <v>2</v>
      </c>
      <c r="S127" s="112">
        <v>8</v>
      </c>
      <c r="T127" s="92" t="s">
        <v>878</v>
      </c>
      <c r="U127" s="92" t="s">
        <v>889</v>
      </c>
      <c r="V127" s="92" t="s">
        <v>999</v>
      </c>
      <c r="W127" s="113" t="s">
        <v>917</v>
      </c>
      <c r="X127" s="113" t="s">
        <v>52</v>
      </c>
      <c r="Y127" s="113" t="s">
        <v>6</v>
      </c>
      <c r="Z127" s="114" t="s">
        <v>201</v>
      </c>
      <c r="AA127" s="92">
        <f>INDEX($AT$3:$AW$6,MATCH($X127,$AS$3:$AS$6,FALSE),MATCH($Z127,AT$7:$AW$7,FALSE))</f>
        <v>6</v>
      </c>
      <c r="AB127" s="92" t="s">
        <v>254</v>
      </c>
      <c r="AC127" s="92" t="s">
        <v>882</v>
      </c>
      <c r="AD127" s="92" t="s">
        <v>883</v>
      </c>
      <c r="AE127" s="113" t="s">
        <v>892</v>
      </c>
      <c r="AF127" s="113" t="s">
        <v>918</v>
      </c>
      <c r="AG127" s="113" t="s">
        <v>919</v>
      </c>
      <c r="AH127"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27" s="109" t="s">
        <v>887</v>
      </c>
      <c r="AJ127" s="113" t="s">
        <v>53</v>
      </c>
      <c r="AK127" s="113" t="s">
        <v>6</v>
      </c>
      <c r="AL127" s="114" t="s">
        <v>201</v>
      </c>
      <c r="AM127" s="92">
        <f t="shared" si="4"/>
        <v>4</v>
      </c>
      <c r="AN127"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Medio</v>
      </c>
      <c r="AO127" s="178" t="s">
        <v>1117</v>
      </c>
      <c r="AP127" s="109" t="str">
        <f t="shared" si="5"/>
        <v>SI</v>
      </c>
      <c r="AQ127" s="92" t="str">
        <f>"El nivel del riesgo es"&amp;" "&amp;año26[[#This Row],[VALORACION DEL RIESGO RESULTANTE CON CONTROLES (Riesgo residual) - INTERPRETACIÓN DEL RIESGO]]&amp;" siendo las principales consecuencias las siguientes; "&amp;año26[[#This Row],[Consecuencias (AT/EL)]]</f>
        <v>El nivel del riesgo es Medio siendo las principales consecuencias las siguientes; EL</v>
      </c>
      <c r="AR127" s="92" t="e" vm="14">
        <f>_xlfn.XLOOKUP(año26[[#This Row],[VALORACION DEL RIESGO RESULTANTE CON CONTROLES (Riesgo residual) - INTERPRETACIÓN DEL RIESGO]], Nivel[Calsificación], Nivel[Imagen])</f>
        <v>#VALUE!</v>
      </c>
      <c r="AX127" s="32"/>
      <c r="AY127" s="32"/>
      <c r="AZ127" s="32"/>
      <c r="BA127" s="32"/>
      <c r="BB127" s="32"/>
      <c r="BC127" s="32"/>
      <c r="BD127" s="32"/>
      <c r="BE127" s="32"/>
      <c r="BF127" s="32"/>
      <c r="BI127" s="21"/>
      <c r="BJ127" s="33"/>
    </row>
    <row r="128" spans="1:62" ht="88.5" customHeight="1" x14ac:dyDescent="0.2">
      <c r="A128" s="10"/>
      <c r="B128" s="92">
        <v>118</v>
      </c>
      <c r="C128" s="92">
        <v>2026</v>
      </c>
      <c r="D128" s="92" t="s">
        <v>873</v>
      </c>
      <c r="E128" s="92" t="s">
        <v>1004</v>
      </c>
      <c r="F128" s="110" t="s">
        <v>1025</v>
      </c>
      <c r="G128" s="110" t="s">
        <v>876</v>
      </c>
      <c r="H128" s="92" t="s">
        <v>845</v>
      </c>
      <c r="I128" s="92" t="s">
        <v>70</v>
      </c>
      <c r="J128" s="92" t="e" vm="13">
        <f>_xlfn.XLOOKUP(año26[[#This Row],[PELIGRO -Tipo]], Tabla12[Calsificación], Tabla12[Imagen])</f>
        <v>#VALUE!</v>
      </c>
      <c r="K128" s="92" t="s">
        <v>95</v>
      </c>
      <c r="L128" s="92" t="s">
        <v>128</v>
      </c>
      <c r="M128" s="112" t="s">
        <v>249</v>
      </c>
      <c r="N128" s="112" t="s">
        <v>250</v>
      </c>
      <c r="O128" s="202" t="s">
        <v>1041</v>
      </c>
      <c r="P128" s="112">
        <v>8</v>
      </c>
      <c r="Q128" s="112">
        <v>60</v>
      </c>
      <c r="R128" s="112">
        <v>2</v>
      </c>
      <c r="S128" s="112">
        <v>8</v>
      </c>
      <c r="T128" s="92" t="s">
        <v>878</v>
      </c>
      <c r="U128" s="92" t="s">
        <v>645</v>
      </c>
      <c r="V128" s="92" t="s">
        <v>646</v>
      </c>
      <c r="W128" s="113" t="s">
        <v>647</v>
      </c>
      <c r="X128" s="113" t="s">
        <v>53</v>
      </c>
      <c r="Y128" s="113" t="s">
        <v>6</v>
      </c>
      <c r="Z128" s="114" t="s">
        <v>201</v>
      </c>
      <c r="AA128" s="92">
        <f>INDEX($AT$3:$AW$6,MATCH($X128,$AS$3:$AS$6,FALSE),MATCH($Z128,AT$7:$AW$7,FALSE))</f>
        <v>4</v>
      </c>
      <c r="AB128" s="92" t="s">
        <v>254</v>
      </c>
      <c r="AC128" s="92" t="s">
        <v>882</v>
      </c>
      <c r="AD128" s="92" t="s">
        <v>883</v>
      </c>
      <c r="AE128" s="113" t="s">
        <v>892</v>
      </c>
      <c r="AF128" s="113" t="s">
        <v>648</v>
      </c>
      <c r="AG128" s="113" t="s">
        <v>886</v>
      </c>
      <c r="AH128"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inspecciones
* Programa de Gestión Seguridad Basada en el Comportamiento
* Programa de Gestión caídas a NivelControles de EPP; Ver matriz de EPP de Parex y/o Contratista</v>
      </c>
      <c r="AI128" s="109" t="s">
        <v>887</v>
      </c>
      <c r="AJ128" s="113" t="s">
        <v>53</v>
      </c>
      <c r="AK128" s="113" t="s">
        <v>6</v>
      </c>
      <c r="AL128" s="114" t="s">
        <v>46</v>
      </c>
      <c r="AM128" s="92">
        <f t="shared" si="4"/>
        <v>2</v>
      </c>
      <c r="AN128"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8" s="178" t="s">
        <v>1117</v>
      </c>
      <c r="AP128" s="109" t="str">
        <f t="shared" si="5"/>
        <v>SI</v>
      </c>
      <c r="AQ128"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28" s="92" t="e" vm="16">
        <f>_xlfn.XLOOKUP(año26[[#This Row],[VALORACION DEL RIESGO RESULTANTE CON CONTROLES (Riesgo residual) - INTERPRETACIÓN DEL RIESGO]], Nivel[Calsificación], Nivel[Imagen])</f>
        <v>#VALUE!</v>
      </c>
      <c r="BI128" s="49"/>
    </row>
    <row r="129" spans="1:62" ht="51" customHeight="1" x14ac:dyDescent="0.2">
      <c r="A129" s="10"/>
      <c r="B129" s="92">
        <v>119</v>
      </c>
      <c r="C129" s="92">
        <v>2026</v>
      </c>
      <c r="D129" s="92" t="s">
        <v>873</v>
      </c>
      <c r="E129" s="92" t="s">
        <v>1004</v>
      </c>
      <c r="F129" s="110" t="s">
        <v>1025</v>
      </c>
      <c r="G129" s="110" t="s">
        <v>876</v>
      </c>
      <c r="H129" s="92" t="s">
        <v>901</v>
      </c>
      <c r="I129" s="92" t="s">
        <v>66</v>
      </c>
      <c r="J129" s="92" t="e" vm="19">
        <f>_xlfn.XLOOKUP(año26[[#This Row],[PELIGRO -Tipo]], Tabla12[Calsificación], Tabla12[Imagen])</f>
        <v>#VALUE!</v>
      </c>
      <c r="K129" s="92" t="s">
        <v>83</v>
      </c>
      <c r="L129" s="92" t="s">
        <v>129</v>
      </c>
      <c r="M129" s="112" t="s">
        <v>249</v>
      </c>
      <c r="N129" s="112" t="s">
        <v>250</v>
      </c>
      <c r="O129" s="202" t="s">
        <v>1041</v>
      </c>
      <c r="P129" s="112">
        <v>8</v>
      </c>
      <c r="Q129" s="112">
        <v>60</v>
      </c>
      <c r="R129" s="112">
        <v>2</v>
      </c>
      <c r="S129" s="112">
        <v>8</v>
      </c>
      <c r="T129" s="92" t="s">
        <v>878</v>
      </c>
      <c r="U129" s="92" t="s">
        <v>889</v>
      </c>
      <c r="V129" s="92" t="s">
        <v>902</v>
      </c>
      <c r="W129" s="113" t="s">
        <v>903</v>
      </c>
      <c r="X129" s="113" t="s">
        <v>53</v>
      </c>
      <c r="Y129" s="113" t="s">
        <v>6</v>
      </c>
      <c r="Z129" s="114" t="s">
        <v>46</v>
      </c>
      <c r="AA129" s="92">
        <f>INDEX($AT$3:$AW$6,MATCH($X129,$AS$3:$AS$6,FALSE),MATCH($Z129,AT$7:$AW$7,FALSE))</f>
        <v>2</v>
      </c>
      <c r="AB129" s="92" t="s">
        <v>254</v>
      </c>
      <c r="AC129" s="92" t="s">
        <v>882</v>
      </c>
      <c r="AD129" s="92" t="s">
        <v>883</v>
      </c>
      <c r="AE129" s="113" t="s">
        <v>892</v>
      </c>
      <c r="AF129" s="92" t="s">
        <v>904</v>
      </c>
      <c r="AG129" s="113" t="s">
        <v>886</v>
      </c>
      <c r="AH129"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Programa de medicina preventiva y del trabajo
Identificación de riesgos, Uso adecuado de EPP, autocuidado.
Exámenes ocupacionales
Cumplimiento de Requisitos HSEQ ContratistaControles de EPP; Ver matriz de EPP de Parex y/o Contratista</v>
      </c>
      <c r="AI129" s="109" t="s">
        <v>887</v>
      </c>
      <c r="AJ129" s="113" t="s">
        <v>54</v>
      </c>
      <c r="AK129" s="113" t="s">
        <v>6</v>
      </c>
      <c r="AL129" s="114" t="s">
        <v>46</v>
      </c>
      <c r="AM129" s="92">
        <f t="shared" si="4"/>
        <v>1</v>
      </c>
      <c r="AN129"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29" s="178" t="s">
        <v>1117</v>
      </c>
      <c r="AP129" s="109" t="str">
        <f t="shared" si="5"/>
        <v>SI</v>
      </c>
      <c r="AQ129"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29" s="92" t="e" vm="16">
        <f>_xlfn.XLOOKUP(año26[[#This Row],[VALORACION DEL RIESGO RESULTANTE CON CONTROLES (Riesgo residual) - INTERPRETACIÓN DEL RIESGO]], Nivel[Calsificación], Nivel[Imagen])</f>
        <v>#VALUE!</v>
      </c>
      <c r="BI129" s="49"/>
    </row>
    <row r="130" spans="1:62" ht="66.75" customHeight="1" x14ac:dyDescent="0.2">
      <c r="A130" s="10"/>
      <c r="B130" s="92">
        <v>120</v>
      </c>
      <c r="C130" s="92">
        <v>2026</v>
      </c>
      <c r="D130" s="92" t="s">
        <v>873</v>
      </c>
      <c r="E130" s="92" t="s">
        <v>1004</v>
      </c>
      <c r="F130" s="110" t="s">
        <v>1025</v>
      </c>
      <c r="G130" s="110" t="s">
        <v>876</v>
      </c>
      <c r="H130" s="92" t="s">
        <v>905</v>
      </c>
      <c r="I130" s="92" t="s">
        <v>66</v>
      </c>
      <c r="J130" s="92" t="e" vm="19">
        <f>_xlfn.XLOOKUP(año26[[#This Row],[PELIGRO -Tipo]], Tabla12[Calsificación], Tabla12[Imagen])</f>
        <v>#VALUE!</v>
      </c>
      <c r="K130" s="92" t="s">
        <v>99</v>
      </c>
      <c r="L130" s="92" t="s">
        <v>129</v>
      </c>
      <c r="M130" s="112" t="s">
        <v>429</v>
      </c>
      <c r="N130" s="112" t="s">
        <v>261</v>
      </c>
      <c r="O130" s="202" t="s">
        <v>1041</v>
      </c>
      <c r="P130" s="112">
        <v>8</v>
      </c>
      <c r="Q130" s="112">
        <v>60</v>
      </c>
      <c r="R130" s="112">
        <v>2</v>
      </c>
      <c r="S130" s="112">
        <v>2</v>
      </c>
      <c r="T130" s="92" t="s">
        <v>878</v>
      </c>
      <c r="U130" s="92" t="s">
        <v>889</v>
      </c>
      <c r="V130" s="92" t="s">
        <v>906</v>
      </c>
      <c r="W130" s="113" t="s">
        <v>907</v>
      </c>
      <c r="X130" s="113" t="s">
        <v>53</v>
      </c>
      <c r="Y130" s="113" t="s">
        <v>6</v>
      </c>
      <c r="Z130" s="114" t="s">
        <v>46</v>
      </c>
      <c r="AA130" s="92">
        <f>INDEX($AT$3:$AW$6,MATCH($X130,$AS$3:$AS$6,FALSE),MATCH($Z130,AT$7:$AW$7,FALSE))</f>
        <v>2</v>
      </c>
      <c r="AB130" s="92" t="s">
        <v>254</v>
      </c>
      <c r="AC130" s="92" t="s">
        <v>882</v>
      </c>
      <c r="AD130" s="92" t="s">
        <v>883</v>
      </c>
      <c r="AE130" s="113" t="s">
        <v>892</v>
      </c>
      <c r="AF130" s="92" t="s">
        <v>908</v>
      </c>
      <c r="AG130" s="113" t="s">
        <v>886</v>
      </c>
      <c r="AH130"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Capacitación en exposición a temperaturas extremas, Prevención de estrés térmico y golpes de calor, adecuada hidratación. 
Punto de hidratación
Autocuidado.  camisa manga larga. Uso del pantalón y chaqueta de impermeables en caso de lluviaControles de EPP; Ver matriz de EPP de Parex y/o Contratista</v>
      </c>
      <c r="AI130" s="109" t="s">
        <v>887</v>
      </c>
      <c r="AJ130" s="113" t="s">
        <v>54</v>
      </c>
      <c r="AK130" s="113" t="s">
        <v>6</v>
      </c>
      <c r="AL130" s="114" t="s">
        <v>46</v>
      </c>
      <c r="AM130" s="92">
        <f t="shared" si="4"/>
        <v>1</v>
      </c>
      <c r="AN130"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0" s="178" t="s">
        <v>1117</v>
      </c>
      <c r="AP130" s="109" t="str">
        <f t="shared" si="5"/>
        <v>SI</v>
      </c>
      <c r="AQ130"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0" s="92" t="e" vm="16">
        <f>_xlfn.XLOOKUP(año26[[#This Row],[VALORACION DEL RIESGO RESULTANTE CON CONTROLES (Riesgo residual) - INTERPRETACIÓN DEL RIESGO]], Nivel[Calsificación], Nivel[Imagen])</f>
        <v>#VALUE!</v>
      </c>
      <c r="BI130" s="49"/>
    </row>
    <row r="131" spans="1:62" ht="66" customHeight="1" x14ac:dyDescent="0.2">
      <c r="A131" s="10"/>
      <c r="B131" s="92">
        <v>121</v>
      </c>
      <c r="C131" s="92">
        <v>2026</v>
      </c>
      <c r="D131" s="92" t="s">
        <v>873</v>
      </c>
      <c r="E131" s="92" t="s">
        <v>1004</v>
      </c>
      <c r="F131" s="110" t="s">
        <v>1025</v>
      </c>
      <c r="G131" s="110" t="s">
        <v>876</v>
      </c>
      <c r="H131" s="92" t="s">
        <v>990</v>
      </c>
      <c r="I131" s="92" t="s">
        <v>68</v>
      </c>
      <c r="J131" s="92" t="e" vm="17">
        <f>_xlfn.XLOOKUP(año26[[#This Row],[PELIGRO -Tipo]], Tabla12[Calsificación], Tabla12[Imagen])</f>
        <v>#VALUE!</v>
      </c>
      <c r="K131" s="92" t="s">
        <v>93</v>
      </c>
      <c r="L131" s="92" t="s">
        <v>129</v>
      </c>
      <c r="M131" s="112" t="s">
        <v>249</v>
      </c>
      <c r="N131" s="112" t="s">
        <v>250</v>
      </c>
      <c r="O131" s="202" t="s">
        <v>1041</v>
      </c>
      <c r="P131" s="112">
        <v>8</v>
      </c>
      <c r="Q131" s="112">
        <v>60</v>
      </c>
      <c r="R131" s="112">
        <v>2</v>
      </c>
      <c r="S131" s="112">
        <v>8</v>
      </c>
      <c r="T131" s="92" t="s">
        <v>878</v>
      </c>
      <c r="U131" s="92" t="s">
        <v>889</v>
      </c>
      <c r="V131" s="92" t="s">
        <v>894</v>
      </c>
      <c r="W131" s="113" t="s">
        <v>991</v>
      </c>
      <c r="X131" s="113" t="s">
        <v>53</v>
      </c>
      <c r="Y131" s="113" t="s">
        <v>6</v>
      </c>
      <c r="Z131" s="114" t="s">
        <v>201</v>
      </c>
      <c r="AA131" s="92">
        <f>INDEX($AT$3:$AW$6,MATCH($X131,$AS$3:$AS$6,FALSE),MATCH($Z131,AT$7:$AW$7,FALSE))</f>
        <v>4</v>
      </c>
      <c r="AB131" s="92" t="s">
        <v>254</v>
      </c>
      <c r="AC131" s="92" t="s">
        <v>882</v>
      </c>
      <c r="AD131" s="92" t="s">
        <v>883</v>
      </c>
      <c r="AE131" s="113" t="s">
        <v>892</v>
      </c>
      <c r="AF131" s="92" t="s">
        <v>992</v>
      </c>
      <c r="AG131" s="113" t="s">
        <v>919</v>
      </c>
      <c r="AH131"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131" s="109" t="s">
        <v>887</v>
      </c>
      <c r="AJ131" s="113" t="s">
        <v>53</v>
      </c>
      <c r="AK131" s="113" t="s">
        <v>6</v>
      </c>
      <c r="AL131" s="114" t="s">
        <v>46</v>
      </c>
      <c r="AM131" s="92">
        <f t="shared" si="4"/>
        <v>2</v>
      </c>
      <c r="AN131"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1" s="178" t="s">
        <v>1117</v>
      </c>
      <c r="AP131" s="109" t="str">
        <f t="shared" si="5"/>
        <v>SI</v>
      </c>
      <c r="AQ131"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1" s="92" t="e" vm="16">
        <f>_xlfn.XLOOKUP(año26[[#This Row],[VALORACION DEL RIESGO RESULTANTE CON CONTROLES (Riesgo residual) - INTERPRETACIÓN DEL RIESGO]], Nivel[Calsificación], Nivel[Imagen])</f>
        <v>#VALUE!</v>
      </c>
      <c r="AX131" s="32"/>
      <c r="AY131" s="32"/>
      <c r="AZ131" s="32"/>
      <c r="BA131" s="32"/>
      <c r="BB131" s="32"/>
      <c r="BC131" s="32"/>
      <c r="BD131" s="32"/>
      <c r="BE131" s="32"/>
      <c r="BF131" s="32"/>
      <c r="BI131" s="21"/>
      <c r="BJ131" s="33"/>
    </row>
    <row r="132" spans="1:62" ht="165.45" customHeight="1" x14ac:dyDescent="0.2">
      <c r="A132" s="10"/>
      <c r="B132" s="92">
        <v>122</v>
      </c>
      <c r="C132" s="92">
        <v>2026</v>
      </c>
      <c r="D132" s="92" t="s">
        <v>873</v>
      </c>
      <c r="E132" s="92" t="s">
        <v>1004</v>
      </c>
      <c r="F132" s="110" t="s">
        <v>1025</v>
      </c>
      <c r="G132" s="110" t="s">
        <v>876</v>
      </c>
      <c r="H132" s="92" t="s">
        <v>1001</v>
      </c>
      <c r="I132" s="92" t="s">
        <v>68</v>
      </c>
      <c r="J132" s="92" t="e" vm="17">
        <f>_xlfn.XLOOKUP(año26[[#This Row],[PELIGRO -Tipo]], Tabla12[Calsificación], Tabla12[Imagen])</f>
        <v>#VALUE!</v>
      </c>
      <c r="K132" s="92" t="s">
        <v>116</v>
      </c>
      <c r="L132" s="92" t="s">
        <v>129</v>
      </c>
      <c r="M132" s="112" t="s">
        <v>249</v>
      </c>
      <c r="N132" s="112" t="s">
        <v>250</v>
      </c>
      <c r="O132" s="202" t="s">
        <v>1041</v>
      </c>
      <c r="P132" s="112">
        <v>8</v>
      </c>
      <c r="Q132" s="112">
        <v>60</v>
      </c>
      <c r="R132" s="112">
        <v>2</v>
      </c>
      <c r="S132" s="112">
        <v>8</v>
      </c>
      <c r="T132" s="92" t="s">
        <v>878</v>
      </c>
      <c r="U132" s="92" t="s">
        <v>889</v>
      </c>
      <c r="V132" s="92" t="s">
        <v>894</v>
      </c>
      <c r="W132" s="113" t="s">
        <v>991</v>
      </c>
      <c r="X132" s="113" t="s">
        <v>53</v>
      </c>
      <c r="Y132" s="113" t="s">
        <v>6</v>
      </c>
      <c r="Z132" s="114" t="s">
        <v>201</v>
      </c>
      <c r="AA132" s="92">
        <f>INDEX($AT$3:$AW$6,MATCH($X132,$AS$3:$AS$6,FALSE),MATCH($Z132,AT$7:$AW$7,FALSE))</f>
        <v>4</v>
      </c>
      <c r="AB132" s="92" t="s">
        <v>254</v>
      </c>
      <c r="AC132" s="92" t="s">
        <v>882</v>
      </c>
      <c r="AD132" s="92" t="s">
        <v>883</v>
      </c>
      <c r="AE132" s="113" t="s">
        <v>892</v>
      </c>
      <c r="AF132" s="92" t="s">
        <v>992</v>
      </c>
      <c r="AG132" s="113" t="s">
        <v>919</v>
      </c>
      <c r="AH132"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132" s="109" t="s">
        <v>887</v>
      </c>
      <c r="AJ132" s="113" t="s">
        <v>53</v>
      </c>
      <c r="AK132" s="113" t="s">
        <v>6</v>
      </c>
      <c r="AL132" s="114" t="s">
        <v>46</v>
      </c>
      <c r="AM132" s="92">
        <f t="shared" si="4"/>
        <v>2</v>
      </c>
      <c r="AN132"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2" s="178" t="s">
        <v>1117</v>
      </c>
      <c r="AP132" s="109" t="str">
        <f t="shared" si="5"/>
        <v>SI</v>
      </c>
      <c r="AQ132"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2" s="92" t="e" vm="16">
        <f>_xlfn.XLOOKUP(año26[[#This Row],[VALORACION DEL RIESGO RESULTANTE CON CONTROLES (Riesgo residual) - INTERPRETACIÓN DEL RIESGO]], Nivel[Calsificación], Nivel[Imagen])</f>
        <v>#VALUE!</v>
      </c>
      <c r="AX132" s="32"/>
      <c r="AY132" s="32"/>
      <c r="AZ132" s="32"/>
      <c r="BA132" s="32"/>
      <c r="BB132" s="32"/>
      <c r="BC132" s="32"/>
      <c r="BD132" s="32"/>
      <c r="BE132" s="32"/>
      <c r="BF132" s="32"/>
      <c r="BI132" s="21"/>
      <c r="BJ132" s="33"/>
    </row>
    <row r="133" spans="1:62" ht="99" customHeight="1" x14ac:dyDescent="0.2">
      <c r="A133" s="10"/>
      <c r="B133" s="92">
        <v>123</v>
      </c>
      <c r="C133" s="92">
        <v>2026</v>
      </c>
      <c r="D133" s="92" t="s">
        <v>873</v>
      </c>
      <c r="E133" s="92" t="s">
        <v>1004</v>
      </c>
      <c r="F133" s="110" t="s">
        <v>1025</v>
      </c>
      <c r="G133" s="109" t="s">
        <v>876</v>
      </c>
      <c r="H133" s="92" t="s">
        <v>1002</v>
      </c>
      <c r="I133" s="92" t="s">
        <v>68</v>
      </c>
      <c r="J133" s="92" t="e" vm="17">
        <f>_xlfn.XLOOKUP(año26[[#This Row],[PELIGRO -Tipo]], Tabla12[Calsificación], Tabla12[Imagen])</f>
        <v>#VALUE!</v>
      </c>
      <c r="K133" s="92" t="s">
        <v>101</v>
      </c>
      <c r="L133" s="111" t="s">
        <v>129</v>
      </c>
      <c r="M133" s="112" t="s">
        <v>249</v>
      </c>
      <c r="N133" s="112" t="s">
        <v>250</v>
      </c>
      <c r="O133" s="202" t="s">
        <v>1041</v>
      </c>
      <c r="P133" s="112">
        <v>8</v>
      </c>
      <c r="Q133" s="112">
        <v>60</v>
      </c>
      <c r="R133" s="112">
        <v>2</v>
      </c>
      <c r="S133" s="112">
        <v>8</v>
      </c>
      <c r="T133" s="92" t="s">
        <v>878</v>
      </c>
      <c r="U133" s="92" t="s">
        <v>889</v>
      </c>
      <c r="V133" s="92" t="s">
        <v>894</v>
      </c>
      <c r="W133" s="113" t="s">
        <v>991</v>
      </c>
      <c r="X133" s="113" t="s">
        <v>53</v>
      </c>
      <c r="Y133" s="113" t="s">
        <v>6</v>
      </c>
      <c r="Z133" s="114" t="s">
        <v>201</v>
      </c>
      <c r="AA133" s="92">
        <f>INDEX($AT$3:$AW$6,MATCH($X133,$AS$3:$AS$6,FALSE),MATCH($Z133,AT$7:$AW$7,FALSE))</f>
        <v>4</v>
      </c>
      <c r="AB133" s="92" t="s">
        <v>254</v>
      </c>
      <c r="AC133" s="92" t="s">
        <v>882</v>
      </c>
      <c r="AD133" s="92" t="s">
        <v>883</v>
      </c>
      <c r="AE133" s="113" t="s">
        <v>892</v>
      </c>
      <c r="AF133" s="113" t="s">
        <v>992</v>
      </c>
      <c r="AG133" s="113" t="s">
        <v>919</v>
      </c>
      <c r="AH133"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Seguimiento al Programa de Riesgo Psicosocial.
Capacitación en trabajo en equipo, manejo del stress y relaciones interpersonales.
Reportes de actos y Condiciones Inseguras
Funcionamiento del comité de convivencia laboralControles de EPP; N/A</v>
      </c>
      <c r="AI133" s="109" t="s">
        <v>887</v>
      </c>
      <c r="AJ133" s="113" t="s">
        <v>53</v>
      </c>
      <c r="AK133" s="113" t="s">
        <v>6</v>
      </c>
      <c r="AL133" s="114" t="s">
        <v>46</v>
      </c>
      <c r="AM133" s="92">
        <f t="shared" si="4"/>
        <v>2</v>
      </c>
      <c r="AN133"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3" s="178" t="s">
        <v>1117</v>
      </c>
      <c r="AP133" s="109" t="str">
        <f t="shared" si="5"/>
        <v>SI</v>
      </c>
      <c r="AQ133"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3" s="92" t="e" vm="16">
        <f>_xlfn.XLOOKUP(año26[[#This Row],[VALORACION DEL RIESGO RESULTANTE CON CONTROLES (Riesgo residual) - INTERPRETACIÓN DEL RIESGO]], Nivel[Calsificación], Nivel[Imagen])</f>
        <v>#VALUE!</v>
      </c>
      <c r="AX133" s="32"/>
      <c r="AY133" s="32"/>
      <c r="AZ133" s="32"/>
      <c r="BA133" s="32"/>
      <c r="BB133" s="32"/>
      <c r="BC133" s="32"/>
      <c r="BD133" s="32"/>
      <c r="BE133" s="32"/>
      <c r="BF133" s="32"/>
      <c r="BI133" s="21"/>
      <c r="BJ133" s="33"/>
    </row>
    <row r="134" spans="1:62" ht="66" customHeight="1" x14ac:dyDescent="0.2">
      <c r="A134" s="10"/>
      <c r="B134" s="92">
        <v>124</v>
      </c>
      <c r="C134" s="92">
        <v>2026</v>
      </c>
      <c r="D134" s="92" t="s">
        <v>873</v>
      </c>
      <c r="E134" s="92" t="s">
        <v>1004</v>
      </c>
      <c r="F134" s="110" t="s">
        <v>1025</v>
      </c>
      <c r="G134" s="109" t="s">
        <v>876</v>
      </c>
      <c r="H134" s="92" t="s">
        <v>1003</v>
      </c>
      <c r="I134" s="92" t="s">
        <v>67</v>
      </c>
      <c r="J134" s="92" t="e" vm="18">
        <f>_xlfn.XLOOKUP(año26[[#This Row],[PELIGRO -Tipo]], Tabla12[Calsificación], Tabla12[Imagen])</f>
        <v>#VALUE!</v>
      </c>
      <c r="K134" s="92" t="s">
        <v>122</v>
      </c>
      <c r="L134" s="92" t="s">
        <v>130</v>
      </c>
      <c r="M134" s="112" t="s">
        <v>249</v>
      </c>
      <c r="N134" s="112" t="s">
        <v>250</v>
      </c>
      <c r="O134" s="202" t="s">
        <v>1041</v>
      </c>
      <c r="P134" s="112">
        <v>8</v>
      </c>
      <c r="Q134" s="112">
        <v>60</v>
      </c>
      <c r="R134" s="112">
        <v>2</v>
      </c>
      <c r="S134" s="112">
        <v>3</v>
      </c>
      <c r="T134" s="92" t="s">
        <v>878</v>
      </c>
      <c r="U134" s="92" t="s">
        <v>889</v>
      </c>
      <c r="V134" s="92" t="s">
        <v>894</v>
      </c>
      <c r="W134" s="113" t="s">
        <v>913</v>
      </c>
      <c r="X134" s="113" t="s">
        <v>53</v>
      </c>
      <c r="Y134" s="113" t="s">
        <v>6</v>
      </c>
      <c r="Z134" s="114" t="s">
        <v>201</v>
      </c>
      <c r="AA134" s="92">
        <f>INDEX($AT$3:$AW$6,MATCH($X134,$AS$3:$AS$6,FALSE),MATCH($Z134,AT$7:$AW$7,FALSE))</f>
        <v>4</v>
      </c>
      <c r="AB134" s="92" t="s">
        <v>254</v>
      </c>
      <c r="AC134" s="92" t="s">
        <v>882</v>
      </c>
      <c r="AD134" s="92" t="s">
        <v>883</v>
      </c>
      <c r="AE134" s="113" t="s">
        <v>892</v>
      </c>
      <c r="AF134" s="92" t="s">
        <v>914</v>
      </c>
      <c r="AG134" s="113" t="s">
        <v>886</v>
      </c>
      <c r="AH134"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Charla protección respiratoria
Continuar con control del riesgo en las áreas destapadas según necesidad.
Seguimiento Cumplimiento de Requisitos HSEQ ContratistasControles de EPP; Ver matriz de EPP de Parex y/o Contratista</v>
      </c>
      <c r="AI134" s="109" t="s">
        <v>887</v>
      </c>
      <c r="AJ134" s="113" t="s">
        <v>53</v>
      </c>
      <c r="AK134" s="113" t="s">
        <v>6</v>
      </c>
      <c r="AL134" s="114" t="s">
        <v>46</v>
      </c>
      <c r="AM134" s="92">
        <f t="shared" si="4"/>
        <v>2</v>
      </c>
      <c r="AN134"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4" s="178" t="s">
        <v>1117</v>
      </c>
      <c r="AP134" s="109" t="str">
        <f t="shared" si="5"/>
        <v>SI</v>
      </c>
      <c r="AQ134"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AT/EL</v>
      </c>
      <c r="AR134" s="92" t="e" vm="16">
        <f>_xlfn.XLOOKUP(año26[[#This Row],[VALORACION DEL RIESGO RESULTANTE CON CONTROLES (Riesgo residual) - INTERPRETACIÓN DEL RIESGO]], Nivel[Calsificación], Nivel[Imagen])</f>
        <v>#VALUE!</v>
      </c>
      <c r="AX134" s="32"/>
      <c r="AY134" s="32"/>
      <c r="AZ134" s="32"/>
      <c r="BA134" s="32"/>
      <c r="BB134" s="32"/>
      <c r="BC134" s="32"/>
      <c r="BD134" s="32"/>
      <c r="BE134" s="32"/>
      <c r="BF134" s="32"/>
      <c r="BI134" s="21"/>
      <c r="BJ134" s="33"/>
    </row>
    <row r="135" spans="1:62" ht="66" customHeight="1" x14ac:dyDescent="0.2">
      <c r="A135" s="10"/>
      <c r="B135" s="92">
        <v>125</v>
      </c>
      <c r="C135" s="92">
        <v>2026</v>
      </c>
      <c r="D135" s="92" t="s">
        <v>873</v>
      </c>
      <c r="E135" s="92" t="s">
        <v>1004</v>
      </c>
      <c r="F135" s="110" t="s">
        <v>1025</v>
      </c>
      <c r="G135" s="109" t="s">
        <v>876</v>
      </c>
      <c r="H135" s="92" t="s">
        <v>928</v>
      </c>
      <c r="I135" s="92" t="s">
        <v>71</v>
      </c>
      <c r="J135" s="92" t="e" vm="15">
        <f>_xlfn.XLOOKUP(año26[[#This Row],[PELIGRO -Tipo]], Tabla12[Calsificación], Tabla12[Imagen])</f>
        <v>#VALUE!</v>
      </c>
      <c r="K135" s="92" t="s">
        <v>80</v>
      </c>
      <c r="L135" s="92" t="s">
        <v>128</v>
      </c>
      <c r="M135" s="112" t="s">
        <v>429</v>
      </c>
      <c r="N135" s="112" t="s">
        <v>261</v>
      </c>
      <c r="O135" s="202" t="s">
        <v>1042</v>
      </c>
      <c r="P135" s="112">
        <v>8</v>
      </c>
      <c r="Q135" s="112">
        <v>60</v>
      </c>
      <c r="R135" s="112">
        <v>2</v>
      </c>
      <c r="S135" s="112">
        <v>0.5</v>
      </c>
      <c r="T135" s="92" t="s">
        <v>878</v>
      </c>
      <c r="U135" s="92" t="s">
        <v>889</v>
      </c>
      <c r="V135" s="92" t="s">
        <v>894</v>
      </c>
      <c r="W135" s="113" t="s">
        <v>929</v>
      </c>
      <c r="X135" s="113" t="s">
        <v>52</v>
      </c>
      <c r="Y135" s="113" t="s">
        <v>6</v>
      </c>
      <c r="Z135" s="114" t="s">
        <v>46</v>
      </c>
      <c r="AA135" s="92">
        <f>INDEX($AT$3:$AW$6,MATCH($X135,$AS$3:$AS$6,FALSE),MATCH($Z135,AT$7:$AW$7,FALSE))</f>
        <v>3</v>
      </c>
      <c r="AB135" s="92" t="s">
        <v>254</v>
      </c>
      <c r="AC135" s="92" t="s">
        <v>882</v>
      </c>
      <c r="AD135" s="92" t="s">
        <v>883</v>
      </c>
      <c r="AE135" s="113" t="s">
        <v>930</v>
      </c>
      <c r="AF135" s="92" t="s">
        <v>931</v>
      </c>
      <c r="AG135" s="113" t="s">
        <v>886</v>
      </c>
      <c r="AH135" s="113"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Sistema de alarma
Brigada de emergencias Controles administrativos; * Plan de emergencias
* Monitoreo del cumplimiento del MGR,  El centro de control y el coordinador de seguridad Física establecerán los protocolos de comunicación y reportes. Igualmente, el cubrimiento de los sistemas GPS y telefonía celular; de no existir cobertura se utilizarían radios satelitales.Controles de EPP; Ver matriz de EPP de Parex y/o Contratista</v>
      </c>
      <c r="AI135" s="109" t="s">
        <v>887</v>
      </c>
      <c r="AJ135" s="113" t="s">
        <v>53</v>
      </c>
      <c r="AK135" s="113" t="s">
        <v>6</v>
      </c>
      <c r="AL135" s="114" t="s">
        <v>46</v>
      </c>
      <c r="AM135" s="92">
        <f t="shared" si="4"/>
        <v>2</v>
      </c>
      <c r="AN135" s="92"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5" s="178" t="s">
        <v>1117</v>
      </c>
      <c r="AP135" s="109" t="str">
        <f t="shared" ref="AP135:AP139" si="6">IF(AM135&lt;=4,"SI",IF(AM135&gt;=5,"NO"))</f>
        <v>SI</v>
      </c>
      <c r="AQ135" s="92"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AT</v>
      </c>
      <c r="AR135" s="92" t="e" vm="16">
        <f>_xlfn.XLOOKUP(año26[[#This Row],[VALORACION DEL RIESGO RESULTANTE CON CONTROLES (Riesgo residual) - INTERPRETACIÓN DEL RIESGO]], Nivel[Calsificación], Nivel[Imagen])</f>
        <v>#VALUE!</v>
      </c>
      <c r="AX135" s="32"/>
      <c r="AY135" s="32"/>
      <c r="AZ135" s="32"/>
      <c r="BA135" s="32"/>
      <c r="BB135" s="32"/>
      <c r="BC135" s="32"/>
      <c r="BD135" s="32"/>
      <c r="BE135" s="32"/>
      <c r="BF135" s="32"/>
      <c r="BI135" s="21"/>
      <c r="BJ135" s="33"/>
    </row>
    <row r="136" spans="1:62" ht="66" customHeight="1" x14ac:dyDescent="0.2">
      <c r="A136" s="10"/>
      <c r="B136" s="177">
        <v>126</v>
      </c>
      <c r="C136" s="177">
        <v>2026</v>
      </c>
      <c r="D136" s="177" t="s">
        <v>873</v>
      </c>
      <c r="E136" s="177" t="s">
        <v>1098</v>
      </c>
      <c r="F136" s="177" t="s">
        <v>1099</v>
      </c>
      <c r="G136" s="178" t="s">
        <v>876</v>
      </c>
      <c r="H136" s="177" t="s">
        <v>1100</v>
      </c>
      <c r="I136" s="177" t="s">
        <v>68</v>
      </c>
      <c r="J136" s="177" t="e" vm="17">
        <f>_xlfn.XLOOKUP(año26[[#This Row],[PELIGRO -Tipo]], Tabla12[Calsificación], Tabla12[Imagen])</f>
        <v>#VALUE!</v>
      </c>
      <c r="K136" s="177" t="s">
        <v>85</v>
      </c>
      <c r="L136" s="177" t="s">
        <v>129</v>
      </c>
      <c r="M136" s="181" t="s">
        <v>249</v>
      </c>
      <c r="N136" s="181" t="s">
        <v>250</v>
      </c>
      <c r="O136" s="181" t="s">
        <v>1041</v>
      </c>
      <c r="P136" s="181">
        <v>8</v>
      </c>
      <c r="Q136" s="181">
        <v>60</v>
      </c>
      <c r="R136" s="181">
        <v>2</v>
      </c>
      <c r="S136" s="181">
        <v>12</v>
      </c>
      <c r="T136" s="177" t="s">
        <v>878</v>
      </c>
      <c r="U136" s="177" t="s">
        <v>889</v>
      </c>
      <c r="V136" s="177" t="s">
        <v>1104</v>
      </c>
      <c r="W136" s="182" t="s">
        <v>1105</v>
      </c>
      <c r="X136" s="182" t="s">
        <v>52</v>
      </c>
      <c r="Y136" s="182" t="s">
        <v>6</v>
      </c>
      <c r="Z136" s="183" t="s">
        <v>201</v>
      </c>
      <c r="AA136" s="177">
        <f>INDEX($AT$3:$AW$6,MATCH($X136,$AS$3:$AS$6,FALSE),MATCH($Z136,AT$7:$AW$7,FALSE))</f>
        <v>6</v>
      </c>
      <c r="AB136" s="177" t="s">
        <v>254</v>
      </c>
      <c r="AC136" s="177" t="s">
        <v>882</v>
      </c>
      <c r="AD136" s="177" t="s">
        <v>883</v>
      </c>
      <c r="AE136" s="182" t="s">
        <v>892</v>
      </c>
      <c r="AF136" s="182" t="s">
        <v>1110</v>
      </c>
      <c r="AG136" s="182" t="s">
        <v>1111</v>
      </c>
      <c r="AH136" s="18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Permisos de Trabajo
* Programa de Seguridad Basada en el Comportamiento
* Procesos de EntrenamientoControles de EPP; * Comunicación con Grupo de gestión humana
Comunicación con CCL 
Aplicación de Reglamento Interno en caso de ser aplicable</v>
      </c>
      <c r="AI136" s="178" t="s">
        <v>887</v>
      </c>
      <c r="AJ136" s="182" t="s">
        <v>53</v>
      </c>
      <c r="AK136" s="182" t="s">
        <v>6</v>
      </c>
      <c r="AL136" s="183" t="s">
        <v>46</v>
      </c>
      <c r="AM136" s="177">
        <f t="shared" ref="AM136:AM138" si="7">INDEX($AT$3:$AW$6,MATCH($AJ136,$AS$3:$AS$6,FALSE),MATCH($AL136,$AT$7:$AW$7,FALSE))</f>
        <v>2</v>
      </c>
      <c r="AN136" s="177"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6" s="178" t="s">
        <v>1117</v>
      </c>
      <c r="AP136" s="178" t="str">
        <f t="shared" si="6"/>
        <v>SI</v>
      </c>
      <c r="AQ136" s="177"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6" s="177" t="e" vm="16">
        <f>_xlfn.XLOOKUP(año26[[#This Row],[VALORACION DEL RIESGO RESULTANTE CON CONTROLES (Riesgo residual) - INTERPRETACIÓN DEL RIESGO]], Nivel[Calsificación], Nivel[Imagen])</f>
        <v>#VALUE!</v>
      </c>
      <c r="AX136" s="32"/>
      <c r="AY136" s="32"/>
      <c r="AZ136" s="32"/>
      <c r="BA136" s="32"/>
      <c r="BB136" s="32"/>
      <c r="BC136" s="32"/>
      <c r="BD136" s="32"/>
      <c r="BE136" s="32"/>
      <c r="BF136" s="32"/>
      <c r="BI136" s="21"/>
      <c r="BJ136" s="33"/>
    </row>
    <row r="137" spans="1:62" ht="66" customHeight="1" x14ac:dyDescent="0.2">
      <c r="A137" s="10"/>
      <c r="B137" s="177">
        <v>127</v>
      </c>
      <c r="C137" s="177">
        <v>2026</v>
      </c>
      <c r="D137" s="177" t="s">
        <v>873</v>
      </c>
      <c r="E137" s="177" t="s">
        <v>1098</v>
      </c>
      <c r="F137" s="177" t="s">
        <v>1099</v>
      </c>
      <c r="G137" s="178" t="s">
        <v>876</v>
      </c>
      <c r="H137" s="177" t="s">
        <v>1101</v>
      </c>
      <c r="I137" s="177" t="s">
        <v>68</v>
      </c>
      <c r="J137" s="177" t="e" vm="17">
        <f>_xlfn.XLOOKUP(año26[[#This Row],[PELIGRO -Tipo]], Tabla12[Calsificación], Tabla12[Imagen])</f>
        <v>#VALUE!</v>
      </c>
      <c r="K137" s="177" t="s">
        <v>1093</v>
      </c>
      <c r="L137" s="177" t="s">
        <v>129</v>
      </c>
      <c r="M137" s="181" t="s">
        <v>249</v>
      </c>
      <c r="N137" s="181" t="s">
        <v>250</v>
      </c>
      <c r="O137" s="181" t="s">
        <v>1041</v>
      </c>
      <c r="P137" s="181">
        <v>8</v>
      </c>
      <c r="Q137" s="181">
        <v>60</v>
      </c>
      <c r="R137" s="181">
        <v>2</v>
      </c>
      <c r="S137" s="181">
        <v>12</v>
      </c>
      <c r="T137" s="177" t="s">
        <v>1106</v>
      </c>
      <c r="U137" s="177" t="s">
        <v>889</v>
      </c>
      <c r="V137" s="177" t="s">
        <v>1107</v>
      </c>
      <c r="W137" s="182" t="s">
        <v>1108</v>
      </c>
      <c r="X137" s="182" t="s">
        <v>52</v>
      </c>
      <c r="Y137" s="182" t="s">
        <v>6</v>
      </c>
      <c r="Z137" s="183" t="s">
        <v>201</v>
      </c>
      <c r="AA137" s="177">
        <f>INDEX($AT$3:$AW$6,MATCH($X137,$AS$3:$AS$6,FALSE),MATCH($Z137,AT$7:$AW$7,FALSE))</f>
        <v>6</v>
      </c>
      <c r="AB137" s="177" t="s">
        <v>254</v>
      </c>
      <c r="AC137" s="177" t="s">
        <v>882</v>
      </c>
      <c r="AD137" s="177" t="s">
        <v>883</v>
      </c>
      <c r="AE137" s="182" t="s">
        <v>892</v>
      </c>
      <c r="AF137" s="182" t="s">
        <v>1112</v>
      </c>
      <c r="AG137" s="182" t="s">
        <v>1113</v>
      </c>
      <c r="AH137" s="18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*Grupo de Gestión Humana
* Medios de comunicación para informar y tratar esta clase de accionesControles de EPP; * Resguardo y tratamiento acorde a procedimientos
* Prohibiciones dadas ante esta clase de acciones en la organización</v>
      </c>
      <c r="AI137" s="178" t="s">
        <v>1116</v>
      </c>
      <c r="AJ137" s="182" t="s">
        <v>53</v>
      </c>
      <c r="AK137" s="182" t="s">
        <v>6</v>
      </c>
      <c r="AL137" s="183" t="s">
        <v>46</v>
      </c>
      <c r="AM137" s="177">
        <f t="shared" si="7"/>
        <v>2</v>
      </c>
      <c r="AN137" s="177"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7" s="178" t="s">
        <v>1117</v>
      </c>
      <c r="AP137" s="178" t="str">
        <f t="shared" si="6"/>
        <v>SI</v>
      </c>
      <c r="AQ137" s="177"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7" s="177" t="e" vm="16">
        <f>_xlfn.XLOOKUP(año26[[#This Row],[VALORACION DEL RIESGO RESULTANTE CON CONTROLES (Riesgo residual) - INTERPRETACIÓN DEL RIESGO]], Nivel[Calsificación], Nivel[Imagen])</f>
        <v>#VALUE!</v>
      </c>
      <c r="AX137" s="32"/>
      <c r="AY137" s="32"/>
      <c r="AZ137" s="32"/>
      <c r="BA137" s="32"/>
      <c r="BB137" s="32"/>
      <c r="BC137" s="32"/>
      <c r="BD137" s="32"/>
      <c r="BE137" s="32"/>
      <c r="BF137" s="32"/>
      <c r="BI137" s="21"/>
      <c r="BJ137" s="33"/>
    </row>
    <row r="138" spans="1:62" ht="66" customHeight="1" x14ac:dyDescent="0.2">
      <c r="A138" s="10"/>
      <c r="B138" s="177">
        <v>128</v>
      </c>
      <c r="C138" s="177">
        <v>2026</v>
      </c>
      <c r="D138" s="177" t="s">
        <v>873</v>
      </c>
      <c r="E138" s="177" t="s">
        <v>1098</v>
      </c>
      <c r="F138" s="177" t="s">
        <v>1099</v>
      </c>
      <c r="G138" s="178" t="s">
        <v>876</v>
      </c>
      <c r="H138" s="177" t="s">
        <v>1102</v>
      </c>
      <c r="I138" s="177" t="s">
        <v>68</v>
      </c>
      <c r="J138" s="177" t="e" vm="17">
        <f>_xlfn.XLOOKUP(año26[[#This Row],[PELIGRO -Tipo]], Tabla12[Calsificación], Tabla12[Imagen])</f>
        <v>#VALUE!</v>
      </c>
      <c r="K138" s="177" t="s">
        <v>1094</v>
      </c>
      <c r="L138" s="177" t="s">
        <v>129</v>
      </c>
      <c r="M138" s="181" t="s">
        <v>249</v>
      </c>
      <c r="N138" s="181" t="s">
        <v>250</v>
      </c>
      <c r="O138" s="181" t="s">
        <v>1041</v>
      </c>
      <c r="P138" s="181">
        <v>8</v>
      </c>
      <c r="Q138" s="181">
        <v>60</v>
      </c>
      <c r="R138" s="181">
        <v>2</v>
      </c>
      <c r="S138" s="181">
        <v>12</v>
      </c>
      <c r="T138" s="177" t="s">
        <v>878</v>
      </c>
      <c r="U138" s="177" t="s">
        <v>889</v>
      </c>
      <c r="V138" s="177" t="s">
        <v>1109</v>
      </c>
      <c r="W138" s="182" t="s">
        <v>1105</v>
      </c>
      <c r="X138" s="182" t="s">
        <v>52</v>
      </c>
      <c r="Y138" s="182" t="s">
        <v>6</v>
      </c>
      <c r="Z138" s="183" t="s">
        <v>201</v>
      </c>
      <c r="AA138" s="177">
        <f>INDEX($AT$3:$AW$6,MATCH($X138,$AS$3:$AS$6,FALSE),MATCH($Z138,AT$7:$AW$7,FALSE))</f>
        <v>6</v>
      </c>
      <c r="AB138" s="177" t="s">
        <v>254</v>
      </c>
      <c r="AC138" s="177" t="s">
        <v>882</v>
      </c>
      <c r="AD138" s="177" t="s">
        <v>883</v>
      </c>
      <c r="AE138" s="182" t="s">
        <v>892</v>
      </c>
      <c r="AF138" s="182" t="s">
        <v>1114</v>
      </c>
      <c r="AG138" s="182" t="s">
        <v>1111</v>
      </c>
      <c r="AH138" s="18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Capacitaciones a lideres
* Programa de seguridad basada en el comportamiento
* Procesos de Entrenamiento a todo el personalControles de EPP; * Comunicación con Grupo de gestión humana
Comunicación con CCL 
Aplicación de Reglamento Interno en caso de ser aplicable</v>
      </c>
      <c r="AI138" s="178" t="s">
        <v>887</v>
      </c>
      <c r="AJ138" s="182" t="s">
        <v>53</v>
      </c>
      <c r="AK138" s="182" t="s">
        <v>6</v>
      </c>
      <c r="AL138" s="183" t="s">
        <v>46</v>
      </c>
      <c r="AM138" s="177">
        <f t="shared" si="7"/>
        <v>2</v>
      </c>
      <c r="AN138" s="177"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8" s="178" t="s">
        <v>1117</v>
      </c>
      <c r="AP138" s="178" t="str">
        <f t="shared" si="6"/>
        <v>SI</v>
      </c>
      <c r="AQ138" s="177"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8" s="177" t="e" vm="16">
        <f>_xlfn.XLOOKUP(año26[[#This Row],[VALORACION DEL RIESGO RESULTANTE CON CONTROLES (Riesgo residual) - INTERPRETACIÓN DEL RIESGO]], Nivel[Calsificación], Nivel[Imagen])</f>
        <v>#VALUE!</v>
      </c>
      <c r="AX138" s="32"/>
      <c r="AY138" s="32"/>
      <c r="AZ138" s="32"/>
      <c r="BA138" s="32"/>
      <c r="BB138" s="32"/>
      <c r="BC138" s="32"/>
      <c r="BD138" s="32"/>
      <c r="BE138" s="32"/>
      <c r="BF138" s="32"/>
      <c r="BI138" s="21"/>
      <c r="BJ138" s="33"/>
    </row>
    <row r="139" spans="1:62" ht="66" customHeight="1" x14ac:dyDescent="0.2">
      <c r="A139" s="10"/>
      <c r="B139" s="177">
        <v>129</v>
      </c>
      <c r="C139" s="177">
        <v>2026</v>
      </c>
      <c r="D139" s="177" t="s">
        <v>873</v>
      </c>
      <c r="E139" s="177" t="s">
        <v>1098</v>
      </c>
      <c r="F139" s="179" t="s">
        <v>1099</v>
      </c>
      <c r="G139" s="178" t="s">
        <v>876</v>
      </c>
      <c r="H139" s="177" t="s">
        <v>1103</v>
      </c>
      <c r="I139" s="177" t="s">
        <v>68</v>
      </c>
      <c r="J139" s="177" t="e" vm="17">
        <f>_xlfn.XLOOKUP(año26[[#This Row],[PELIGRO -Tipo]], Tabla12[Calsificación], Tabla12[Imagen])</f>
        <v>#VALUE!</v>
      </c>
      <c r="K139" s="177" t="s">
        <v>1092</v>
      </c>
      <c r="L139" s="177" t="s">
        <v>129</v>
      </c>
      <c r="M139" s="181" t="s">
        <v>249</v>
      </c>
      <c r="N139" s="181" t="s">
        <v>250</v>
      </c>
      <c r="O139" s="181" t="s">
        <v>1041</v>
      </c>
      <c r="P139" s="181">
        <v>8</v>
      </c>
      <c r="Q139" s="181">
        <v>60</v>
      </c>
      <c r="R139" s="181">
        <v>2</v>
      </c>
      <c r="S139" s="181">
        <v>12</v>
      </c>
      <c r="T139" s="177" t="s">
        <v>878</v>
      </c>
      <c r="U139" s="177" t="s">
        <v>889</v>
      </c>
      <c r="V139" s="177" t="s">
        <v>1109</v>
      </c>
      <c r="W139" s="182" t="s">
        <v>1105</v>
      </c>
      <c r="X139" s="182" t="s">
        <v>52</v>
      </c>
      <c r="Y139" s="182" t="s">
        <v>6</v>
      </c>
      <c r="Z139" s="183" t="s">
        <v>201</v>
      </c>
      <c r="AA139" s="177">
        <f>INDEX($AT$3:$AW$6,MATCH($X139,$AS$3:$AS$6,FALSE),MATCH($Z139,AT$7:$AW$7,FALSE))</f>
        <v>6</v>
      </c>
      <c r="AB139" s="177" t="s">
        <v>254</v>
      </c>
      <c r="AC139" s="177" t="s">
        <v>882</v>
      </c>
      <c r="AD139" s="177" t="s">
        <v>883</v>
      </c>
      <c r="AE139" s="182" t="s">
        <v>892</v>
      </c>
      <c r="AF139" s="177" t="s">
        <v>1115</v>
      </c>
      <c r="AG139" s="182" t="s">
        <v>1111</v>
      </c>
      <c r="AH139" s="18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Capacitaciones a lideres
* Programa de seguridad basada en el comportamiento
* Procesos de Entrenamiento a todo el personal
* Bateria de riesgo psicosocial
Medición de KPI para rolesControles de EPP; * Comunicación con Grupo de gestión humana
Comunicación con CCL 
Aplicación de Reglamento Interno en caso de ser aplicable</v>
      </c>
      <c r="AI139" s="178" t="s">
        <v>887</v>
      </c>
      <c r="AJ139" s="182" t="s">
        <v>53</v>
      </c>
      <c r="AK139" s="182" t="s">
        <v>6</v>
      </c>
      <c r="AL139" s="183" t="s">
        <v>46</v>
      </c>
      <c r="AM139" s="177">
        <f t="shared" si="4"/>
        <v>2</v>
      </c>
      <c r="AN139" s="177"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Bajo</v>
      </c>
      <c r="AO139" s="178" t="s">
        <v>1117</v>
      </c>
      <c r="AP139" s="178" t="str">
        <f t="shared" si="6"/>
        <v>SI</v>
      </c>
      <c r="AQ139" s="177" t="str">
        <f>"El nivel del riesgo es"&amp;" "&amp;año26[[#This Row],[VALORACION DEL RIESGO RESULTANTE CON CONTROLES (Riesgo residual) - INTERPRETACIÓN DEL RIESGO]]&amp;" siendo las principales consecuencias las siguientes; "&amp;año26[[#This Row],[Consecuencias (AT/EL)]]</f>
        <v>El nivel del riesgo es Bajo siendo las principales consecuencias las siguientes; EL</v>
      </c>
      <c r="AR139" s="177" t="e" vm="16">
        <f>_xlfn.XLOOKUP(año26[[#This Row],[VALORACION DEL RIESGO RESULTANTE CON CONTROLES (Riesgo residual) - INTERPRETACIÓN DEL RIESGO]], Nivel[Calsificación], Nivel[Imagen])</f>
        <v>#VALUE!</v>
      </c>
      <c r="AX139" s="32"/>
      <c r="AY139" s="32"/>
      <c r="AZ139" s="32"/>
      <c r="BA139" s="32"/>
      <c r="BB139" s="32"/>
      <c r="BC139" s="32"/>
      <c r="BD139" s="32"/>
      <c r="BE139" s="32"/>
      <c r="BF139" s="32"/>
      <c r="BI139" s="21"/>
      <c r="BJ139" s="33"/>
    </row>
    <row r="140" spans="1:62" ht="142.80000000000001" x14ac:dyDescent="0.2">
      <c r="B140" s="218">
        <v>130</v>
      </c>
      <c r="C140" s="219">
        <v>2026</v>
      </c>
      <c r="D140" s="219" t="s">
        <v>873</v>
      </c>
      <c r="E140" s="219" t="s">
        <v>1098</v>
      </c>
      <c r="F140" s="219" t="s">
        <v>1099</v>
      </c>
      <c r="G140" s="220" t="s">
        <v>876</v>
      </c>
      <c r="H140" s="219" t="s">
        <v>1103</v>
      </c>
      <c r="I140" s="219" t="s">
        <v>71</v>
      </c>
      <c r="J140" s="219" t="e" vm="15">
        <f>_xlfn.XLOOKUP(año26[[#This Row],[PELIGRO -Tipo]], Tabla12[Calsificación], Tabla12[Imagen])</f>
        <v>#VALUE!</v>
      </c>
      <c r="K140" s="219" t="s">
        <v>80</v>
      </c>
      <c r="L140" s="219" t="s">
        <v>128</v>
      </c>
      <c r="M140" s="221" t="s">
        <v>249</v>
      </c>
      <c r="N140" s="221" t="s">
        <v>250</v>
      </c>
      <c r="O140" s="221" t="s">
        <v>1041</v>
      </c>
      <c r="P140" s="221">
        <v>8</v>
      </c>
      <c r="Q140" s="221">
        <v>60</v>
      </c>
      <c r="R140" s="221">
        <v>2</v>
      </c>
      <c r="S140" s="221">
        <v>12</v>
      </c>
      <c r="T140" s="219" t="s">
        <v>878</v>
      </c>
      <c r="U140" s="219" t="s">
        <v>889</v>
      </c>
      <c r="V140" s="219" t="s">
        <v>1109</v>
      </c>
      <c r="W140" s="222" t="s">
        <v>1105</v>
      </c>
      <c r="X140" s="222" t="s">
        <v>51</v>
      </c>
      <c r="Y140" s="222" t="s">
        <v>6</v>
      </c>
      <c r="Z140" s="223" t="s">
        <v>37</v>
      </c>
      <c r="AA140" s="219">
        <f>INDEX($AT$3:$AW$6,MATCH($X140,$AS$3:$AS$6,FALSE),MATCH($Z140,AT$7:$AW$7,FALSE))</f>
        <v>16</v>
      </c>
      <c r="AB140" s="219" t="s">
        <v>254</v>
      </c>
      <c r="AC140" s="219" t="s">
        <v>882</v>
      </c>
      <c r="AD140" s="219" t="s">
        <v>883</v>
      </c>
      <c r="AE140" s="222" t="s">
        <v>892</v>
      </c>
      <c r="AF140" s="222" t="s">
        <v>1115</v>
      </c>
      <c r="AG140" s="222" t="s">
        <v>1111</v>
      </c>
      <c r="AH140" s="22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Capacitaciones a lideres
* Programa de seguridad basada en el comportamiento
* Procesos de Entrenamiento a todo el personal
* Bateria de riesgo psicosocial
Medición de KPI para rolesControles de EPP; * Comunicación con Grupo de gestión humana
Comunicación con CCL 
Aplicación de Reglamento Interno en caso de ser aplicable</v>
      </c>
      <c r="AI140" s="224" t="s">
        <v>887</v>
      </c>
      <c r="AJ140" s="222" t="s">
        <v>51</v>
      </c>
      <c r="AK140" s="222" t="s">
        <v>6</v>
      </c>
      <c r="AL140" s="223" t="s">
        <v>40</v>
      </c>
      <c r="AM140" s="219">
        <f t="shared" si="4"/>
        <v>12</v>
      </c>
      <c r="AN140" s="219"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Alto</v>
      </c>
      <c r="AO140" s="224" t="s">
        <v>1117</v>
      </c>
      <c r="AP140" s="224" t="str">
        <f t="shared" ref="AP140" si="8">IF(AM140&lt;=4,"SI",IF(AM140&gt;=5,"NO"))</f>
        <v>NO</v>
      </c>
      <c r="AQ140" s="219" t="str">
        <f>"El nivel del riesgo es"&amp;" "&amp;año26[[#This Row],[VALORACION DEL RIESGO RESULTANTE CON CONTROLES (Riesgo residual) - INTERPRETACIÓN DEL RIESGO]]&amp;" siendo las principales consecuencias las siguientes; "&amp;año26[[#This Row],[Consecuencias (AT/EL)]]</f>
        <v>El nivel del riesgo es Alto siendo las principales consecuencias las siguientes; AT</v>
      </c>
      <c r="AR140" s="219" t="e" vm="22">
        <f>_xlfn.XLOOKUP(año26[[#This Row],[VALORACION DEL RIESGO RESULTANTE CON CONTROLES (Riesgo residual) - INTERPRETACIÓN DEL RIESGO]], Nivel[Calsificación], Nivel[Imagen])</f>
        <v>#VALUE!</v>
      </c>
    </row>
    <row r="141" spans="1:62" ht="142.80000000000001" x14ac:dyDescent="0.2">
      <c r="B141" s="218">
        <v>131</v>
      </c>
      <c r="C141" s="219">
        <v>2026</v>
      </c>
      <c r="D141" s="219" t="s">
        <v>873</v>
      </c>
      <c r="E141" s="219" t="s">
        <v>1098</v>
      </c>
      <c r="F141" s="219" t="s">
        <v>1099</v>
      </c>
      <c r="G141" s="220" t="s">
        <v>876</v>
      </c>
      <c r="H141" s="219" t="s">
        <v>1103</v>
      </c>
      <c r="I141" s="219" t="s">
        <v>65</v>
      </c>
      <c r="J141" s="219" t="e" vm="20">
        <f>_xlfn.XLOOKUP(año26[[#This Row],[PELIGRO -Tipo]], Tabla12[Calsificación], Tabla12[Imagen])</f>
        <v>#VALUE!</v>
      </c>
      <c r="K141" s="219" t="s">
        <v>106</v>
      </c>
      <c r="L141" s="219" t="s">
        <v>129</v>
      </c>
      <c r="M141" s="221" t="s">
        <v>249</v>
      </c>
      <c r="N141" s="221" t="s">
        <v>250</v>
      </c>
      <c r="O141" s="221" t="s">
        <v>1041</v>
      </c>
      <c r="P141" s="221">
        <v>8</v>
      </c>
      <c r="Q141" s="221">
        <v>60</v>
      </c>
      <c r="R141" s="221">
        <v>2</v>
      </c>
      <c r="S141" s="221">
        <v>12</v>
      </c>
      <c r="T141" s="219" t="s">
        <v>878</v>
      </c>
      <c r="U141" s="219" t="s">
        <v>889</v>
      </c>
      <c r="V141" s="219" t="s">
        <v>1109</v>
      </c>
      <c r="W141" s="222" t="s">
        <v>1105</v>
      </c>
      <c r="X141" s="222" t="s">
        <v>51</v>
      </c>
      <c r="Y141" s="222" t="s">
        <v>6</v>
      </c>
      <c r="Z141" s="223" t="s">
        <v>37</v>
      </c>
      <c r="AA141" s="219">
        <f>INDEX($AT$3:$AW$6,MATCH($X141,$AS$3:$AS$6,FALSE),MATCH($Z141,AT$7:$AW$7,FALSE))</f>
        <v>16</v>
      </c>
      <c r="AB141" s="219" t="s">
        <v>254</v>
      </c>
      <c r="AC141" s="219" t="s">
        <v>882</v>
      </c>
      <c r="AD141" s="219" t="s">
        <v>883</v>
      </c>
      <c r="AE141" s="222" t="s">
        <v>892</v>
      </c>
      <c r="AF141" s="222" t="s">
        <v>1115</v>
      </c>
      <c r="AG141" s="222" t="s">
        <v>1111</v>
      </c>
      <c r="AH141" s="222" t="str">
        <f>"Eliminación del riesgo:"&amp;año26[[#This Row],[CONTROLES
(TRATAMIENTO DEL RIESGO Y PLANES ATENUANTES) - ELIMINACIÓN]]&amp;"Sustitución del riesgo; "&amp;año26[[#This Row],[CONTROLES
(TRATAMIENTO DEL RIESGO Y PLANES ATENUANTES) - SUSTITUCIÓN]]&amp;"Controles de Ingenieria; "&amp;año26[[#This Row],[CONTROLES
(TRATAMIENTO DEL RIESGO Y PLANES ATENUANTES) - CONTROLES DE INGENIERIA]]&amp;" Controles administrativos; "&amp;año26[[#This Row],[CONTROLES
(TRATAMIENTO DEL RIESGO Y PLANES ATENUANTES) - CONTROLES ADMINISTRATIVOS / SEÑALIZACIÓN]]&amp;"Controles de EPP; "&amp;año26[[#This Row],[CONTROLES
(TRATAMIENTO DEL RIESGO Y PLANES ATENUANTES) - ELEMENTOS DE PROTECCIÓN PERSONAL]]</f>
        <v>Eliminación del riesgo:Controles de eliminación: No aplicanSustitución del riesgo; Controles de sustitución: No aplicanControles de Ingenieria; Controles de Ingenieria: No aplican Controles administrativos; * Capacitaciones a lideres
* Programa de seguridad basada en el comportamiento
* Procesos de Entrenamiento a todo el personal
* Bateria de riesgo psicosocial
Medición de KPI para rolesControles de EPP; * Comunicación con Grupo de gestión humana
Comunicación con CCL 
Aplicación de Reglamento Interno en caso de ser aplicable</v>
      </c>
      <c r="AI141" s="224" t="s">
        <v>887</v>
      </c>
      <c r="AJ141" s="222" t="s">
        <v>51</v>
      </c>
      <c r="AK141" s="222" t="s">
        <v>6</v>
      </c>
      <c r="AL141" s="223" t="s">
        <v>40</v>
      </c>
      <c r="AM141" s="219">
        <f t="shared" si="4"/>
        <v>12</v>
      </c>
      <c r="AN141" s="219" t="str">
        <f>IF(año26[[#This Row],[VALORACION DEL RIESGO RESULTANTE CON CONTROLES (Riesgo residual) - Nivel de riesgo]]&lt;=3,"Bajo",IF(año26[[#This Row],[VALORACION DEL RIESGO RESULTANTE CON CONTROLES (Riesgo residual) - Nivel de riesgo]]&lt;=6,"Medio",IF(año26[[#This Row],[VALORACION DEL RIESGO RESULTANTE CON CONTROLES (Riesgo residual) - Nivel de riesgo]]&lt;=12,"Alto","Extremo")))</f>
        <v>Alto</v>
      </c>
      <c r="AO141" s="224" t="s">
        <v>1117</v>
      </c>
      <c r="AP141" s="224" t="str">
        <f t="shared" ref="AP141" si="9">IF(AM141&lt;=4,"SI",IF(AM141&gt;=5,"NO"))</f>
        <v>NO</v>
      </c>
      <c r="AQ141" s="219" t="str">
        <f>"El nivel del riesgo es"&amp;" "&amp;año26[[#This Row],[VALORACION DEL RIESGO RESULTANTE CON CONTROLES (Riesgo residual) - INTERPRETACIÓN DEL RIESGO]]&amp;" siendo las principales consecuencias las siguientes; "&amp;año26[[#This Row],[Consecuencias (AT/EL)]]</f>
        <v>El nivel del riesgo es Alto siendo las principales consecuencias las siguientes; EL</v>
      </c>
      <c r="AR141" s="219" t="e" vm="22">
        <f>_xlfn.XLOOKUP(año26[[#This Row],[VALORACION DEL RIESGO RESULTANTE CON CONTROLES (Riesgo residual) - INTERPRETACIÓN DEL RIESGO]], Nivel[Calsificación], Nivel[Imagen])</f>
        <v>#VALUE!</v>
      </c>
    </row>
  </sheetData>
  <sheetProtection sort="0" autoFilter="0"/>
  <mergeCells count="26">
    <mergeCell ref="AJ8:AM8"/>
    <mergeCell ref="AO8:AP8"/>
    <mergeCell ref="AT8:AW8"/>
    <mergeCell ref="B7:E7"/>
    <mergeCell ref="F7:AG7"/>
    <mergeCell ref="H8:K8"/>
    <mergeCell ref="M8:N8"/>
    <mergeCell ref="U8:W8"/>
    <mergeCell ref="X8:AA8"/>
    <mergeCell ref="AC8:AG8"/>
    <mergeCell ref="AR3:AR7"/>
    <mergeCell ref="B4:E4"/>
    <mergeCell ref="F4:AG4"/>
    <mergeCell ref="AJ4:AM4"/>
    <mergeCell ref="B5:E5"/>
    <mergeCell ref="F5:AG5"/>
    <mergeCell ref="AJ5:AM5"/>
    <mergeCell ref="B6:E6"/>
    <mergeCell ref="F6:AG6"/>
    <mergeCell ref="AJ6:AM6"/>
    <mergeCell ref="B2:G2"/>
    <mergeCell ref="H2:AH2"/>
    <mergeCell ref="AI2:AM2"/>
    <mergeCell ref="B3:E3"/>
    <mergeCell ref="F3:AG3"/>
    <mergeCell ref="AJ3:AM3"/>
  </mergeCells>
  <conditionalFormatting sqref="D11:D141">
    <cfRule type="expression" dxfId="228" priority="25" stopIfTrue="1">
      <formula>AND(#REF!&lt;&gt;"",$A11="")</formula>
    </cfRule>
  </conditionalFormatting>
  <conditionalFormatting sqref="AA11 AN11:AN141 AA13:AA16">
    <cfRule type="cellIs" dxfId="227" priority="228" stopIfTrue="1" operator="greaterThan">
      <formula>9</formula>
    </cfRule>
    <cfRule type="cellIs" dxfId="226" priority="226" stopIfTrue="1" operator="equal">
      <formula>4</formula>
    </cfRule>
    <cfRule type="cellIs" dxfId="225" priority="227" stopIfTrue="1" operator="lessThan">
      <formula>4</formula>
    </cfRule>
    <cfRule type="cellIs" dxfId="224" priority="225" stopIfTrue="1" operator="equal">
      <formula>6</formula>
    </cfRule>
  </conditionalFormatting>
  <conditionalFormatting sqref="AA11:AA44 AA129:AA141 AM129:AN141">
    <cfRule type="cellIs" dxfId="223" priority="144" stopIfTrue="1" operator="lessThan">
      <formula>4</formula>
    </cfRule>
    <cfRule type="cellIs" dxfId="222" priority="145" stopIfTrue="1" operator="greaterThan">
      <formula>9</formula>
    </cfRule>
  </conditionalFormatting>
  <conditionalFormatting sqref="AA11:AA141 AM31:AN41 AM43:AN141">
    <cfRule type="cellIs" dxfId="221" priority="141" stopIfTrue="1" operator="equal">
      <formula>8</formula>
    </cfRule>
    <cfRule type="cellIs" dxfId="220" priority="142" stopIfTrue="1" operator="equal">
      <formula>6</formula>
    </cfRule>
    <cfRule type="cellIs" dxfId="219" priority="143" stopIfTrue="1" operator="equal">
      <formula>4</formula>
    </cfRule>
  </conditionalFormatting>
  <conditionalFormatting sqref="AA45">
    <cfRule type="cellIs" dxfId="218" priority="119" stopIfTrue="1" operator="greaterThan">
      <formula>9</formula>
    </cfRule>
    <cfRule type="cellIs" dxfId="217" priority="118" stopIfTrue="1" operator="lessThan">
      <formula>4</formula>
    </cfRule>
  </conditionalFormatting>
  <conditionalFormatting sqref="AA46:AA51 AA53:AA59 AA61:AA113 AA115:AA127">
    <cfRule type="cellIs" dxfId="216" priority="215" stopIfTrue="1" operator="greaterThan">
      <formula>9</formula>
    </cfRule>
    <cfRule type="cellIs" dxfId="215" priority="214" stopIfTrue="1" operator="lessThan">
      <formula>4</formula>
    </cfRule>
  </conditionalFormatting>
  <conditionalFormatting sqref="AA52">
    <cfRule type="cellIs" dxfId="214" priority="97" stopIfTrue="1" operator="greaterThan">
      <formula>9</formula>
    </cfRule>
    <cfRule type="cellIs" dxfId="213" priority="96" stopIfTrue="1" operator="lessThan">
      <formula>4</formula>
    </cfRule>
  </conditionalFormatting>
  <conditionalFormatting sqref="AA60">
    <cfRule type="cellIs" dxfId="212" priority="74" stopIfTrue="1" operator="lessThan">
      <formula>4</formula>
    </cfRule>
    <cfRule type="cellIs" dxfId="211" priority="75" stopIfTrue="1" operator="greaterThan">
      <formula>9</formula>
    </cfRule>
  </conditionalFormatting>
  <conditionalFormatting sqref="AA114">
    <cfRule type="cellIs" dxfId="210" priority="52" stopIfTrue="1" operator="lessThan">
      <formula>4</formula>
    </cfRule>
    <cfRule type="cellIs" dxfId="209" priority="53" stopIfTrue="1" operator="greaterThan">
      <formula>9</formula>
    </cfRule>
  </conditionalFormatting>
  <conditionalFormatting sqref="AA128">
    <cfRule type="cellIs" dxfId="208" priority="30" stopIfTrue="1" operator="lessThan">
      <formula>4</formula>
    </cfRule>
    <cfRule type="cellIs" dxfId="207" priority="31" stopIfTrue="1" operator="greaterThan">
      <formula>9</formula>
    </cfRule>
  </conditionalFormatting>
  <conditionalFormatting sqref="AM11:AN11 AM13:AN17">
    <cfRule type="cellIs" dxfId="206" priority="223" stopIfTrue="1" operator="greaterThan">
      <formula>9</formula>
    </cfRule>
    <cfRule type="cellIs" dxfId="205" priority="222" stopIfTrue="1" operator="lessThan">
      <formula>4</formula>
    </cfRule>
    <cfRule type="cellIs" dxfId="204" priority="221" stopIfTrue="1" operator="equal">
      <formula>4</formula>
    </cfRule>
    <cfRule type="cellIs" dxfId="203" priority="220" stopIfTrue="1" operator="equal">
      <formula>6</formula>
    </cfRule>
    <cfRule type="cellIs" dxfId="202" priority="219" stopIfTrue="1" operator="equal">
      <formula>8</formula>
    </cfRule>
    <cfRule type="cellIs" dxfId="201" priority="218" stopIfTrue="1" operator="equal">
      <formula>9</formula>
    </cfRule>
  </conditionalFormatting>
  <conditionalFormatting sqref="AM11:AN16">
    <cfRule type="cellIs" dxfId="200" priority="212" stopIfTrue="1" operator="lessThan">
      <formula>4</formula>
    </cfRule>
    <cfRule type="cellIs" dxfId="199" priority="211" stopIfTrue="1" operator="equal">
      <formula>4</formula>
    </cfRule>
    <cfRule type="cellIs" dxfId="198" priority="210" stopIfTrue="1" operator="equal">
      <formula>6</formula>
    </cfRule>
    <cfRule type="cellIs" dxfId="197" priority="213" stopIfTrue="1" operator="greaterThan">
      <formula>9</formula>
    </cfRule>
    <cfRule type="cellIs" dxfId="196" priority="208" stopIfTrue="1" operator="equal">
      <formula>9</formula>
    </cfRule>
    <cfRule type="cellIs" dxfId="195" priority="209" stopIfTrue="1" operator="equal">
      <formula>8</formula>
    </cfRule>
  </conditionalFormatting>
  <conditionalFormatting sqref="AM12:AN12">
    <cfRule type="cellIs" dxfId="194" priority="194" stopIfTrue="1" operator="lessThan">
      <formula>4</formula>
    </cfRule>
    <cfRule type="cellIs" dxfId="193" priority="195" stopIfTrue="1" operator="greaterThan">
      <formula>9</formula>
    </cfRule>
    <cfRule type="cellIs" dxfId="192" priority="196" stopIfTrue="1" operator="equal">
      <formula>9</formula>
    </cfRule>
    <cfRule type="cellIs" dxfId="191" priority="197" stopIfTrue="1" operator="equal">
      <formula>8</formula>
    </cfRule>
    <cfRule type="cellIs" dxfId="190" priority="198" stopIfTrue="1" operator="equal">
      <formula>6</formula>
    </cfRule>
    <cfRule type="cellIs" dxfId="189" priority="201" stopIfTrue="1" operator="greaterThan">
      <formula>9</formula>
    </cfRule>
    <cfRule type="cellIs" dxfId="188" priority="202" stopIfTrue="1" operator="equal">
      <formula>9</formula>
    </cfRule>
    <cfRule type="cellIs" dxfId="187" priority="203" stopIfTrue="1" operator="equal">
      <formula>8</formula>
    </cfRule>
    <cfRule type="cellIs" dxfId="186" priority="204" stopIfTrue="1" operator="equal">
      <formula>6</formula>
    </cfRule>
    <cfRule type="cellIs" dxfId="185" priority="205" stopIfTrue="1" operator="equal">
      <formula>4</formula>
    </cfRule>
    <cfRule type="cellIs" dxfId="184" priority="206" stopIfTrue="1" operator="lessThan">
      <formula>4</formula>
    </cfRule>
    <cfRule type="cellIs" dxfId="183" priority="207" stopIfTrue="1" operator="greaterThan">
      <formula>9</formula>
    </cfRule>
    <cfRule type="cellIs" dxfId="182" priority="192" stopIfTrue="1" operator="equal">
      <formula>6</formula>
    </cfRule>
    <cfRule type="cellIs" dxfId="181" priority="200" stopIfTrue="1" operator="lessThan">
      <formula>4</formula>
    </cfRule>
    <cfRule type="cellIs" dxfId="180" priority="199" stopIfTrue="1" operator="equal">
      <formula>4</formula>
    </cfRule>
    <cfRule type="cellIs" dxfId="179" priority="190" stopIfTrue="1" operator="equal">
      <formula>9</formula>
    </cfRule>
    <cfRule type="cellIs" dxfId="178" priority="191" stopIfTrue="1" operator="equal">
      <formula>8</formula>
    </cfRule>
    <cfRule type="cellIs" dxfId="177" priority="193" stopIfTrue="1" operator="equal">
      <formula>4</formula>
    </cfRule>
  </conditionalFormatting>
  <conditionalFormatting sqref="AM18:AN30">
    <cfRule type="cellIs" dxfId="176" priority="184" stopIfTrue="1" operator="equal">
      <formula>9</formula>
    </cfRule>
    <cfRule type="cellIs" dxfId="175" priority="189" stopIfTrue="1" operator="greaterThan">
      <formula>9</formula>
    </cfRule>
    <cfRule type="cellIs" dxfId="174" priority="188" stopIfTrue="1" operator="lessThan">
      <formula>4</formula>
    </cfRule>
    <cfRule type="cellIs" dxfId="173" priority="186" stopIfTrue="1" operator="equal">
      <formula>6</formula>
    </cfRule>
    <cfRule type="cellIs" dxfId="172" priority="185" stopIfTrue="1" operator="equal">
      <formula>8</formula>
    </cfRule>
    <cfRule type="cellIs" dxfId="171" priority="187" stopIfTrue="1" operator="equal">
      <formula>4</formula>
    </cfRule>
  </conditionalFormatting>
  <conditionalFormatting sqref="AM22:AN22">
    <cfRule type="cellIs" dxfId="170" priority="168" stopIfTrue="1" operator="equal">
      <formula>6</formula>
    </cfRule>
    <cfRule type="cellIs" dxfId="169" priority="169" stopIfTrue="1" operator="equal">
      <formula>4</formula>
    </cfRule>
    <cfRule type="cellIs" dxfId="168" priority="170" stopIfTrue="1" operator="lessThan">
      <formula>4</formula>
    </cfRule>
    <cfRule type="cellIs" dxfId="167" priority="174" stopIfTrue="1" operator="equal">
      <formula>6</formula>
    </cfRule>
    <cfRule type="cellIs" dxfId="166" priority="171" stopIfTrue="1" operator="greaterThan">
      <formula>9</formula>
    </cfRule>
    <cfRule type="cellIs" dxfId="165" priority="183" stopIfTrue="1" operator="greaterThan">
      <formula>9</formula>
    </cfRule>
    <cfRule type="cellIs" dxfId="164" priority="173" stopIfTrue="1" operator="equal">
      <formula>8</formula>
    </cfRule>
    <cfRule type="cellIs" dxfId="163" priority="175" stopIfTrue="1" operator="equal">
      <formula>4</formula>
    </cfRule>
    <cfRule type="cellIs" dxfId="162" priority="176" stopIfTrue="1" operator="lessThan">
      <formula>4</formula>
    </cfRule>
    <cfRule type="cellIs" dxfId="161" priority="177" stopIfTrue="1" operator="greaterThan">
      <formula>9</formula>
    </cfRule>
    <cfRule type="cellIs" dxfId="160" priority="178" stopIfTrue="1" operator="equal">
      <formula>9</formula>
    </cfRule>
    <cfRule type="cellIs" dxfId="159" priority="180" stopIfTrue="1" operator="equal">
      <formula>6</formula>
    </cfRule>
    <cfRule type="cellIs" dxfId="158" priority="172" stopIfTrue="1" operator="equal">
      <formula>9</formula>
    </cfRule>
    <cfRule type="cellIs" dxfId="157" priority="181" stopIfTrue="1" operator="equal">
      <formula>4</formula>
    </cfRule>
    <cfRule type="cellIs" dxfId="156" priority="182" stopIfTrue="1" operator="lessThan">
      <formula>4</formula>
    </cfRule>
    <cfRule type="cellIs" dxfId="155" priority="166" stopIfTrue="1" operator="equal">
      <formula>9</formula>
    </cfRule>
    <cfRule type="cellIs" dxfId="154" priority="179" stopIfTrue="1" operator="equal">
      <formula>8</formula>
    </cfRule>
    <cfRule type="cellIs" dxfId="153" priority="167" stopIfTrue="1" operator="equal">
      <formula>8</formula>
    </cfRule>
  </conditionalFormatting>
  <conditionalFormatting sqref="AM31:AN31">
    <cfRule type="cellIs" dxfId="152" priority="160" stopIfTrue="1" operator="equal">
      <formula>6</formula>
    </cfRule>
    <cfRule type="cellIs" dxfId="151" priority="159" stopIfTrue="1" operator="equal">
      <formula>8</formula>
    </cfRule>
    <cfRule type="cellIs" dxfId="150" priority="158" stopIfTrue="1" operator="equal">
      <formula>9</formula>
    </cfRule>
    <cfRule type="cellIs" dxfId="149" priority="157" stopIfTrue="1" operator="greaterThan">
      <formula>9</formula>
    </cfRule>
    <cfRule type="cellIs" dxfId="148" priority="156" stopIfTrue="1" operator="lessThan">
      <formula>4</formula>
    </cfRule>
    <cfRule type="cellIs" dxfId="147" priority="154" stopIfTrue="1" operator="equal">
      <formula>6</formula>
    </cfRule>
    <cfRule type="cellIs" dxfId="146" priority="153" stopIfTrue="1" operator="equal">
      <formula>8</formula>
    </cfRule>
    <cfRule type="cellIs" dxfId="145" priority="152" stopIfTrue="1" operator="equal">
      <formula>9</formula>
    </cfRule>
    <cfRule type="cellIs" dxfId="144" priority="150" stopIfTrue="1" operator="lessThan">
      <formula>4</formula>
    </cfRule>
    <cfRule type="cellIs" dxfId="143" priority="149" stopIfTrue="1" operator="equal">
      <formula>4</formula>
    </cfRule>
    <cfRule type="cellIs" dxfId="142" priority="148" stopIfTrue="1" operator="equal">
      <formula>6</formula>
    </cfRule>
    <cfRule type="cellIs" dxfId="141" priority="163" stopIfTrue="1" operator="greaterThan">
      <formula>9</formula>
    </cfRule>
    <cfRule type="cellIs" dxfId="140" priority="161" stopIfTrue="1" operator="equal">
      <formula>4</formula>
    </cfRule>
    <cfRule type="cellIs" dxfId="139" priority="155" stopIfTrue="1" operator="equal">
      <formula>4</formula>
    </cfRule>
    <cfRule type="cellIs" dxfId="138" priority="162" stopIfTrue="1" operator="lessThan">
      <formula>4</formula>
    </cfRule>
    <cfRule type="cellIs" dxfId="137" priority="151" stopIfTrue="1" operator="greaterThan">
      <formula>9</formula>
    </cfRule>
    <cfRule type="cellIs" dxfId="136" priority="146" stopIfTrue="1" operator="equal">
      <formula>9</formula>
    </cfRule>
    <cfRule type="cellIs" dxfId="135" priority="147" stopIfTrue="1" operator="equal">
      <formula>8</formula>
    </cfRule>
  </conditionalFormatting>
  <conditionalFormatting sqref="AM31:AN41 AM43:AN44">
    <cfRule type="cellIs" dxfId="134" priority="165" stopIfTrue="1" operator="greaterThan">
      <formula>9</formula>
    </cfRule>
    <cfRule type="cellIs" dxfId="133" priority="164" stopIfTrue="1" operator="lessThan">
      <formula>4</formula>
    </cfRule>
  </conditionalFormatting>
  <conditionalFormatting sqref="AM42:AN42">
    <cfRule type="cellIs" dxfId="132" priority="2" stopIfTrue="1" operator="equal">
      <formula>8</formula>
    </cfRule>
    <cfRule type="cellIs" dxfId="131" priority="3" stopIfTrue="1" operator="equal">
      <formula>6</formula>
    </cfRule>
    <cfRule type="cellIs" dxfId="130" priority="4" stopIfTrue="1" operator="equal">
      <formula>4</formula>
    </cfRule>
    <cfRule type="cellIs" dxfId="129" priority="5" stopIfTrue="1" operator="lessThan">
      <formula>4</formula>
    </cfRule>
    <cfRule type="cellIs" dxfId="128" priority="6" stopIfTrue="1" operator="greaterThan">
      <formula>9</formula>
    </cfRule>
    <cfRule type="cellIs" dxfId="127" priority="7" stopIfTrue="1" operator="equal">
      <formula>9</formula>
    </cfRule>
    <cfRule type="cellIs" dxfId="126" priority="8" stopIfTrue="1" operator="equal">
      <formula>8</formula>
    </cfRule>
    <cfRule type="cellIs" dxfId="125" priority="9" stopIfTrue="1" operator="equal">
      <formula>6</formula>
    </cfRule>
    <cfRule type="cellIs" dxfId="124" priority="10" stopIfTrue="1" operator="equal">
      <formula>4</formula>
    </cfRule>
    <cfRule type="cellIs" dxfId="123" priority="11" stopIfTrue="1" operator="lessThan">
      <formula>4</formula>
    </cfRule>
    <cfRule type="cellIs" dxfId="122" priority="12" stopIfTrue="1" operator="greaterThan">
      <formula>9</formula>
    </cfRule>
    <cfRule type="cellIs" dxfId="121" priority="13" stopIfTrue="1" operator="equal">
      <formula>9</formula>
    </cfRule>
    <cfRule type="cellIs" dxfId="120" priority="14" stopIfTrue="1" operator="equal">
      <formula>8</formula>
    </cfRule>
    <cfRule type="cellIs" dxfId="119" priority="15" stopIfTrue="1" operator="equal">
      <formula>6</formula>
    </cfRule>
    <cfRule type="cellIs" dxfId="118" priority="16" stopIfTrue="1" operator="equal">
      <formula>4</formula>
    </cfRule>
    <cfRule type="cellIs" dxfId="117" priority="17" stopIfTrue="1" operator="lessThan">
      <formula>4</formula>
    </cfRule>
    <cfRule type="cellIs" dxfId="116" priority="19" stopIfTrue="1" operator="equal">
      <formula>9</formula>
    </cfRule>
    <cfRule type="cellIs" dxfId="115" priority="20" stopIfTrue="1" operator="equal">
      <formula>8</formula>
    </cfRule>
    <cfRule type="cellIs" dxfId="114" priority="21" stopIfTrue="1" operator="equal">
      <formula>6</formula>
    </cfRule>
    <cfRule type="cellIs" dxfId="113" priority="22" stopIfTrue="1" operator="equal">
      <formula>4</formula>
    </cfRule>
    <cfRule type="cellIs" dxfId="112" priority="23" stopIfTrue="1" operator="lessThan">
      <formula>4</formula>
    </cfRule>
    <cfRule type="cellIs" dxfId="111" priority="24" stopIfTrue="1" operator="greaterThan">
      <formula>9</formula>
    </cfRule>
    <cfRule type="cellIs" dxfId="110" priority="18" stopIfTrue="1" operator="greaterThan">
      <formula>9</formula>
    </cfRule>
    <cfRule type="cellIs" dxfId="109" priority="1" stopIfTrue="1" operator="equal">
      <formula>9</formula>
    </cfRule>
  </conditionalFormatting>
  <conditionalFormatting sqref="AM43:AN141 AA11:AA141 AN11:AN35 AM36:AN41 AN42 AM31:AM35">
    <cfRule type="cellIs" dxfId="108" priority="140" stopIfTrue="1" operator="equal">
      <formula>9</formula>
    </cfRule>
  </conditionalFormatting>
  <conditionalFormatting sqref="AM45:AN45">
    <cfRule type="cellIs" dxfId="107" priority="131" stopIfTrue="1" operator="greaterThan">
      <formula>9</formula>
    </cfRule>
    <cfRule type="cellIs" dxfId="106" priority="130" stopIfTrue="1" operator="lessThan">
      <formula>4</formula>
    </cfRule>
    <cfRule type="cellIs" dxfId="105" priority="129" stopIfTrue="1" operator="equal">
      <formula>4</formula>
    </cfRule>
    <cfRule type="cellIs" dxfId="104" priority="128" stopIfTrue="1" operator="equal">
      <formula>6</formula>
    </cfRule>
    <cfRule type="cellIs" dxfId="103" priority="127" stopIfTrue="1" operator="equal">
      <formula>8</formula>
    </cfRule>
    <cfRule type="cellIs" dxfId="102" priority="138" stopIfTrue="1" operator="lessThan">
      <formula>4</formula>
    </cfRule>
    <cfRule type="cellIs" dxfId="101" priority="126" stopIfTrue="1" operator="equal">
      <formula>9</formula>
    </cfRule>
    <cfRule type="cellIs" dxfId="100" priority="137" stopIfTrue="1" operator="greaterThan">
      <formula>9</formula>
    </cfRule>
    <cfRule type="cellIs" dxfId="99" priority="125" stopIfTrue="1" operator="greaterThan">
      <formula>9</formula>
    </cfRule>
    <cfRule type="cellIs" dxfId="98" priority="124" stopIfTrue="1" operator="lessThan">
      <formula>4</formula>
    </cfRule>
    <cfRule type="cellIs" dxfId="97" priority="123" stopIfTrue="1" operator="equal">
      <formula>4</formula>
    </cfRule>
    <cfRule type="cellIs" dxfId="96" priority="122" stopIfTrue="1" operator="equal">
      <formula>6</formula>
    </cfRule>
    <cfRule type="cellIs" dxfId="95" priority="121" stopIfTrue="1" operator="equal">
      <formula>8</formula>
    </cfRule>
    <cfRule type="cellIs" dxfId="94" priority="120" stopIfTrue="1" operator="equal">
      <formula>9</formula>
    </cfRule>
    <cfRule type="cellIs" dxfId="93" priority="139" stopIfTrue="1" operator="greaterThan">
      <formula>9</formula>
    </cfRule>
    <cfRule type="cellIs" dxfId="92" priority="136" stopIfTrue="1" operator="lessThan">
      <formula>4</formula>
    </cfRule>
    <cfRule type="cellIs" dxfId="91" priority="135" stopIfTrue="1" operator="equal">
      <formula>4</formula>
    </cfRule>
    <cfRule type="cellIs" dxfId="90" priority="134" stopIfTrue="1" operator="equal">
      <formula>6</formula>
    </cfRule>
    <cfRule type="cellIs" dxfId="89" priority="133" stopIfTrue="1" operator="equal">
      <formula>8</formula>
    </cfRule>
    <cfRule type="cellIs" dxfId="88" priority="132" stopIfTrue="1" operator="equal">
      <formula>9</formula>
    </cfRule>
  </conditionalFormatting>
  <conditionalFormatting sqref="AM46:AN51 AM53:AN59 AM61:AN113 AM115:AN127">
    <cfRule type="cellIs" dxfId="87" priority="216" stopIfTrue="1" operator="lessThan">
      <formula>4</formula>
    </cfRule>
    <cfRule type="cellIs" dxfId="86" priority="217" stopIfTrue="1" operator="greaterThan">
      <formula>9</formula>
    </cfRule>
  </conditionalFormatting>
  <conditionalFormatting sqref="AM52:AN52">
    <cfRule type="cellIs" dxfId="85" priority="104" stopIfTrue="1" operator="equal">
      <formula>9</formula>
    </cfRule>
    <cfRule type="cellIs" dxfId="84" priority="105" stopIfTrue="1" operator="equal">
      <formula>8</formula>
    </cfRule>
    <cfRule type="cellIs" dxfId="83" priority="106" stopIfTrue="1" operator="equal">
      <formula>6</formula>
    </cfRule>
    <cfRule type="cellIs" dxfId="82" priority="107" stopIfTrue="1" operator="equal">
      <formula>4</formula>
    </cfRule>
    <cfRule type="cellIs" dxfId="81" priority="108" stopIfTrue="1" operator="lessThan">
      <formula>4</formula>
    </cfRule>
    <cfRule type="cellIs" dxfId="80" priority="109" stopIfTrue="1" operator="greaterThan">
      <formula>9</formula>
    </cfRule>
    <cfRule type="cellIs" dxfId="79" priority="110" stopIfTrue="1" operator="equal">
      <formula>9</formula>
    </cfRule>
    <cfRule type="cellIs" dxfId="78" priority="111" stopIfTrue="1" operator="equal">
      <formula>8</formula>
    </cfRule>
    <cfRule type="cellIs" dxfId="77" priority="112" stopIfTrue="1" operator="equal">
      <formula>6</formula>
    </cfRule>
    <cfRule type="cellIs" dxfId="76" priority="113" stopIfTrue="1" operator="equal">
      <formula>4</formula>
    </cfRule>
    <cfRule type="cellIs" dxfId="75" priority="114" stopIfTrue="1" operator="lessThan">
      <formula>4</formula>
    </cfRule>
    <cfRule type="cellIs" dxfId="74" priority="115" stopIfTrue="1" operator="greaterThan">
      <formula>9</formula>
    </cfRule>
    <cfRule type="cellIs" dxfId="73" priority="116" stopIfTrue="1" operator="lessThan">
      <formula>4</formula>
    </cfRule>
    <cfRule type="cellIs" dxfId="72" priority="117" stopIfTrue="1" operator="greaterThan">
      <formula>9</formula>
    </cfRule>
    <cfRule type="cellIs" dxfId="71" priority="98" stopIfTrue="1" operator="equal">
      <formula>9</formula>
    </cfRule>
    <cfRule type="cellIs" dxfId="70" priority="99" stopIfTrue="1" operator="equal">
      <formula>8</formula>
    </cfRule>
    <cfRule type="cellIs" dxfId="69" priority="100" stopIfTrue="1" operator="equal">
      <formula>6</formula>
    </cfRule>
    <cfRule type="cellIs" dxfId="68" priority="101" stopIfTrue="1" operator="equal">
      <formula>4</formula>
    </cfRule>
    <cfRule type="cellIs" dxfId="67" priority="102" stopIfTrue="1" operator="lessThan">
      <formula>4</formula>
    </cfRule>
    <cfRule type="cellIs" dxfId="66" priority="103" stopIfTrue="1" operator="greaterThan">
      <formula>9</formula>
    </cfRule>
  </conditionalFormatting>
  <conditionalFormatting sqref="AM60:AN60">
    <cfRule type="cellIs" dxfId="65" priority="92" stopIfTrue="1" operator="lessThan">
      <formula>4</formula>
    </cfRule>
    <cfRule type="cellIs" dxfId="64" priority="91" stopIfTrue="1" operator="equal">
      <formula>4</formula>
    </cfRule>
    <cfRule type="cellIs" dxfId="63" priority="90" stopIfTrue="1" operator="equal">
      <formula>6</formula>
    </cfRule>
    <cfRule type="cellIs" dxfId="62" priority="89" stopIfTrue="1" operator="equal">
      <formula>8</formula>
    </cfRule>
    <cfRule type="cellIs" dxfId="61" priority="88" stopIfTrue="1" operator="equal">
      <formula>9</formula>
    </cfRule>
    <cfRule type="cellIs" dxfId="60" priority="86" stopIfTrue="1" operator="lessThan">
      <formula>4</formula>
    </cfRule>
    <cfRule type="cellIs" dxfId="59" priority="85" stopIfTrue="1" operator="equal">
      <formula>4</formula>
    </cfRule>
    <cfRule type="cellIs" dxfId="58" priority="84" stopIfTrue="1" operator="equal">
      <formula>6</formula>
    </cfRule>
    <cfRule type="cellIs" dxfId="57" priority="79" stopIfTrue="1" operator="equal">
      <formula>4</formula>
    </cfRule>
    <cfRule type="cellIs" dxfId="56" priority="83" stopIfTrue="1" operator="equal">
      <formula>8</formula>
    </cfRule>
    <cfRule type="cellIs" dxfId="55" priority="82" stopIfTrue="1" operator="equal">
      <formula>9</formula>
    </cfRule>
    <cfRule type="cellIs" dxfId="54" priority="81" stopIfTrue="1" operator="greaterThan">
      <formula>9</formula>
    </cfRule>
    <cfRule type="cellIs" dxfId="53" priority="80" stopIfTrue="1" operator="lessThan">
      <formula>4</formula>
    </cfRule>
    <cfRule type="cellIs" dxfId="52" priority="87" stopIfTrue="1" operator="greaterThan">
      <formula>9</formula>
    </cfRule>
    <cfRule type="cellIs" dxfId="51" priority="76" stopIfTrue="1" operator="equal">
      <formula>9</formula>
    </cfRule>
    <cfRule type="cellIs" dxfId="50" priority="77" stopIfTrue="1" operator="equal">
      <formula>8</formula>
    </cfRule>
    <cfRule type="cellIs" dxfId="49" priority="78" stopIfTrue="1" operator="equal">
      <formula>6</formula>
    </cfRule>
    <cfRule type="cellIs" dxfId="48" priority="95" stopIfTrue="1" operator="greaterThan">
      <formula>9</formula>
    </cfRule>
    <cfRule type="cellIs" dxfId="47" priority="94" stopIfTrue="1" operator="lessThan">
      <formula>4</formula>
    </cfRule>
    <cfRule type="cellIs" dxfId="46" priority="93" stopIfTrue="1" operator="greaterThan">
      <formula>9</formula>
    </cfRule>
  </conditionalFormatting>
  <conditionalFormatting sqref="AM114:AN114">
    <cfRule type="cellIs" dxfId="45" priority="67" stopIfTrue="1" operator="equal">
      <formula>8</formula>
    </cfRule>
    <cfRule type="cellIs" dxfId="44" priority="66" stopIfTrue="1" operator="equal">
      <formula>9</formula>
    </cfRule>
    <cfRule type="cellIs" dxfId="43" priority="65" stopIfTrue="1" operator="greaterThan">
      <formula>9</formula>
    </cfRule>
    <cfRule type="cellIs" dxfId="42" priority="64" stopIfTrue="1" operator="lessThan">
      <formula>4</formula>
    </cfRule>
    <cfRule type="cellIs" dxfId="41" priority="63" stopIfTrue="1" operator="equal">
      <formula>4</formula>
    </cfRule>
    <cfRule type="cellIs" dxfId="40" priority="62" stopIfTrue="1" operator="equal">
      <formula>6</formula>
    </cfRule>
    <cfRule type="cellIs" dxfId="39" priority="61" stopIfTrue="1" operator="equal">
      <formula>8</formula>
    </cfRule>
    <cfRule type="cellIs" dxfId="38" priority="60" stopIfTrue="1" operator="equal">
      <formula>9</formula>
    </cfRule>
    <cfRule type="cellIs" dxfId="37" priority="59" stopIfTrue="1" operator="greaterThan">
      <formula>9</formula>
    </cfRule>
    <cfRule type="cellIs" dxfId="36" priority="58" stopIfTrue="1" operator="lessThan">
      <formula>4</formula>
    </cfRule>
    <cfRule type="cellIs" dxfId="35" priority="56" stopIfTrue="1" operator="equal">
      <formula>6</formula>
    </cfRule>
    <cfRule type="cellIs" dxfId="34" priority="54" stopIfTrue="1" operator="equal">
      <formula>9</formula>
    </cfRule>
    <cfRule type="cellIs" dxfId="33" priority="55" stopIfTrue="1" operator="equal">
      <formula>8</formula>
    </cfRule>
    <cfRule type="cellIs" dxfId="32" priority="57" stopIfTrue="1" operator="equal">
      <formula>4</formula>
    </cfRule>
    <cfRule type="cellIs" dxfId="31" priority="73" stopIfTrue="1" operator="greaterThan">
      <formula>9</formula>
    </cfRule>
    <cfRule type="cellIs" dxfId="30" priority="72" stopIfTrue="1" operator="lessThan">
      <formula>4</formula>
    </cfRule>
    <cfRule type="cellIs" dxfId="29" priority="71" stopIfTrue="1" operator="greaterThan">
      <formula>9</formula>
    </cfRule>
    <cfRule type="cellIs" dxfId="28" priority="70" stopIfTrue="1" operator="lessThan">
      <formula>4</formula>
    </cfRule>
    <cfRule type="cellIs" dxfId="27" priority="69" stopIfTrue="1" operator="equal">
      <formula>4</formula>
    </cfRule>
    <cfRule type="cellIs" dxfId="26" priority="68" stopIfTrue="1" operator="equal">
      <formula>6</formula>
    </cfRule>
  </conditionalFormatting>
  <conditionalFormatting sqref="AM128:AN128">
    <cfRule type="cellIs" dxfId="25" priority="45" stopIfTrue="1" operator="equal">
      <formula>8</formula>
    </cfRule>
    <cfRule type="cellIs" dxfId="24" priority="44" stopIfTrue="1" operator="equal">
      <formula>9</formula>
    </cfRule>
    <cfRule type="cellIs" dxfId="23" priority="43" stopIfTrue="1" operator="greaterThan">
      <formula>9</formula>
    </cfRule>
    <cfRule type="cellIs" dxfId="22" priority="42" stopIfTrue="1" operator="lessThan">
      <formula>4</formula>
    </cfRule>
    <cfRule type="cellIs" dxfId="21" priority="41" stopIfTrue="1" operator="equal">
      <formula>4</formula>
    </cfRule>
    <cfRule type="cellIs" dxfId="20" priority="40" stopIfTrue="1" operator="equal">
      <formula>6</formula>
    </cfRule>
    <cfRule type="cellIs" dxfId="19" priority="39" stopIfTrue="1" operator="equal">
      <formula>8</formula>
    </cfRule>
    <cfRule type="cellIs" dxfId="18" priority="38" stopIfTrue="1" operator="equal">
      <formula>9</formula>
    </cfRule>
    <cfRule type="cellIs" dxfId="17" priority="36" stopIfTrue="1" operator="lessThan">
      <formula>4</formula>
    </cfRule>
    <cfRule type="cellIs" dxfId="16" priority="35" stopIfTrue="1" operator="equal">
      <formula>4</formula>
    </cfRule>
    <cfRule type="cellIs" dxfId="15" priority="34" stopIfTrue="1" operator="equal">
      <formula>6</formula>
    </cfRule>
    <cfRule type="cellIs" dxfId="14" priority="33" stopIfTrue="1" operator="equal">
      <formula>8</formula>
    </cfRule>
    <cfRule type="cellIs" dxfId="13" priority="37" stopIfTrue="1" operator="greaterThan">
      <formula>9</formula>
    </cfRule>
    <cfRule type="cellIs" dxfId="12" priority="32" stopIfTrue="1" operator="equal">
      <formula>9</formula>
    </cfRule>
    <cfRule type="cellIs" dxfId="11" priority="51" stopIfTrue="1" operator="greaterThan">
      <formula>9</formula>
    </cfRule>
    <cfRule type="cellIs" dxfId="10" priority="50" stopIfTrue="1" operator="lessThan">
      <formula>4</formula>
    </cfRule>
    <cfRule type="cellIs" dxfId="9" priority="49" stopIfTrue="1" operator="greaterThan">
      <formula>9</formula>
    </cfRule>
    <cfRule type="cellIs" dxfId="8" priority="48" stopIfTrue="1" operator="lessThan">
      <formula>4</formula>
    </cfRule>
    <cfRule type="cellIs" dxfId="7" priority="47" stopIfTrue="1" operator="equal">
      <formula>4</formula>
    </cfRule>
    <cfRule type="cellIs" dxfId="6" priority="46" stopIfTrue="1" operator="equal">
      <formula>6</formula>
    </cfRule>
  </conditionalFormatting>
  <conditionalFormatting sqref="AN11:AN141 AA11 AA13:AA16">
    <cfRule type="cellIs" dxfId="5" priority="224" stopIfTrue="1" operator="equal">
      <formula>8</formula>
    </cfRule>
  </conditionalFormatting>
  <conditionalFormatting sqref="AN11:AN141">
    <cfRule type="cellIs" dxfId="4" priority="27" operator="equal">
      <formula>"Alto"</formula>
    </cfRule>
    <cfRule type="cellIs" dxfId="3" priority="28" operator="equal">
      <formula>"Medio"</formula>
    </cfRule>
    <cfRule type="cellIs" dxfId="2" priority="29" operator="equal">
      <formula>"Bajo"</formula>
    </cfRule>
    <cfRule type="cellIs" dxfId="1" priority="26" operator="equal">
      <formula>"Extremo"</formula>
    </cfRule>
  </conditionalFormatting>
  <dataValidations xWindow="3271" yWindow="1019" count="7">
    <dataValidation type="list" allowBlank="1" showInputMessage="1" showErrorMessage="1" promptTitle="Explicación" prompt="Internas: Propias de las activiades y funciones del cargo_x000a_Externas: Generada por el entorno, vecindad o por activiades externas a la organización" sqref="N11:N141" xr:uid="{C5FF5A75-3741-4132-9292-5C179A9B198C}">
      <formula1>"Interna, Externa"</formula1>
    </dataValidation>
    <dataValidation type="list" allowBlank="1" showInputMessage="1" showErrorMessage="1" sqref="X11:X141 AJ11:AJ141" xr:uid="{46A6A2EA-834F-43C4-B4F1-F680435A4D04}">
      <formula1>"4 Crítico,3 Serio,2 Moderado,1 Menor"</formula1>
    </dataValidation>
    <dataValidation type="list" allowBlank="1" showInputMessage="1" showErrorMessage="1" sqref="Y11:Y141 AK11:AK141" xr:uid="{FBCBD554-DB2D-4462-AD00-A15E209DCFB5}">
      <formula1>"Medio Ambiente, Personas, Bienes y Finanzas,Reputación de la empresa"</formula1>
    </dataValidation>
    <dataValidation type="list" allowBlank="1" showInputMessage="1" showErrorMessage="1" sqref="Z11:Z141 AL11:AL141" xr:uid="{BDE6011D-F5E9-486A-858D-86976BDA51FB}">
      <formula1>"4 Frecuente,3 Probable,2 Improbable, 1 Remoto"</formula1>
    </dataValidation>
    <dataValidation type="list" allowBlank="1" showInputMessage="1" showErrorMessage="1" sqref="M11:M141" xr:uid="{90F06335-965C-4B9B-AC8D-03C62B8C1529}">
      <formula1>"Rutinaria, No rutinaria"</formula1>
    </dataValidation>
    <dataValidation type="list" allowBlank="1" showInputMessage="1" showErrorMessage="1" sqref="K11:K141" xr:uid="{A2871873-90DE-451C-AA9E-1FEEE78BE5A3}">
      <formula1>INDIRECT(I11)</formula1>
    </dataValidation>
    <dataValidation type="list" allowBlank="1" showInputMessage="1" showErrorMessage="1" promptTitle="Explicación" prompt="Si: Control por parte de la organización_x000a_Parcialmente: La organización puede controlar parcialmente el peligro_x000a_No: el peligro no es controlable por la organización" sqref="O11:O141" xr:uid="{24378FED-DEC6-4B5D-8E04-8D209BAF7402}">
      <formula1>"Si, No, Parcialmente"</formula1>
    </dataValidation>
  </dataValidations>
  <pageMargins left="0.70866141732283472" right="0.70866141732283472" top="0.74803149606299213" bottom="0.74803149606299213" header="0.31496062992125984" footer="0.31496062992125984"/>
  <pageSetup paperSize="122" scale="10" orientation="landscape" r:id="rId1"/>
  <colBreaks count="1" manualBreakCount="1">
    <brk id="31" max="1048575" man="1"/>
  </colBreaks>
  <drawing r:id="rId2"/>
  <tableParts count="1">
    <tablePart r:id="rId3"/>
  </tableParts>
  <extLst>
    <ext xmlns:x14="http://schemas.microsoft.com/office/spreadsheetml/2009/9/main" uri="{CCE6A557-97BC-4b89-ADB6-D9C93CAAB3DF}">
      <x14:dataValidations xmlns:xm="http://schemas.microsoft.com/office/excel/2006/main" xWindow="3271" yWindow="1019" count="1">
        <x14:dataValidation type="list" allowBlank="1" showInputMessage="1" showErrorMessage="1" xr:uid="{3C0BF5B1-EB36-4DA9-A849-C6F125E8CF1E}">
          <x14:formula1>
            <xm:f>Parametros!$A$1:$G$1</xm:f>
          </x14:formula1>
          <xm:sqref>I11:I141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tabColor rgb="FF00B0F0"/>
  </sheetPr>
  <dimension ref="A2:AR1048361"/>
  <sheetViews>
    <sheetView showGridLines="0" zoomScale="25" zoomScaleNormal="25" workbookViewId="0">
      <selection activeCell="E10" sqref="E10"/>
    </sheetView>
  </sheetViews>
  <sheetFormatPr baseColWidth="10" defaultColWidth="11.44140625" defaultRowHeight="14.4" x14ac:dyDescent="0.3"/>
  <cols>
    <col min="1" max="1" width="6.6640625" style="14" customWidth="1"/>
    <col min="2" max="2" width="31.5546875" style="12" customWidth="1"/>
    <col min="3" max="3" width="24.44140625" style="12" customWidth="1"/>
    <col min="4" max="4" width="15.44140625" style="12" customWidth="1"/>
    <col min="5" max="5" width="167.6640625" style="12" customWidth="1"/>
    <col min="6" max="6" width="18" style="12" customWidth="1"/>
    <col min="7" max="8" width="38.44140625" style="12" customWidth="1"/>
    <col min="9" max="9" width="11.44140625" style="12"/>
    <col min="10" max="10" width="36.6640625" style="14" customWidth="1"/>
    <col min="11" max="248" width="11.44140625" style="12"/>
    <col min="249" max="249" width="5" style="12" customWidth="1"/>
    <col min="250" max="250" width="20.33203125" style="12" customWidth="1"/>
    <col min="251" max="251" width="38.44140625" style="12" bestFit="1" customWidth="1"/>
    <col min="252" max="252" width="17.44140625" style="12" customWidth="1"/>
    <col min="253" max="253" width="38.6640625" style="12" customWidth="1"/>
    <col min="254" max="259" width="27.6640625" style="12" customWidth="1"/>
    <col min="260" max="504" width="11.44140625" style="12"/>
    <col min="505" max="505" width="5" style="12" customWidth="1"/>
    <col min="506" max="506" width="20.33203125" style="12" customWidth="1"/>
    <col min="507" max="507" width="38.44140625" style="12" bestFit="1" customWidth="1"/>
    <col min="508" max="508" width="17.44140625" style="12" customWidth="1"/>
    <col min="509" max="509" width="38.6640625" style="12" customWidth="1"/>
    <col min="510" max="515" width="27.6640625" style="12" customWidth="1"/>
    <col min="516" max="760" width="11.44140625" style="12"/>
    <col min="761" max="761" width="5" style="12" customWidth="1"/>
    <col min="762" max="762" width="20.33203125" style="12" customWidth="1"/>
    <col min="763" max="763" width="38.44140625" style="12" bestFit="1" customWidth="1"/>
    <col min="764" max="764" width="17.44140625" style="12" customWidth="1"/>
    <col min="765" max="765" width="38.6640625" style="12" customWidth="1"/>
    <col min="766" max="771" width="27.6640625" style="12" customWidth="1"/>
    <col min="772" max="1016" width="11.44140625" style="12"/>
    <col min="1017" max="1017" width="5" style="12" customWidth="1"/>
    <col min="1018" max="1018" width="20.33203125" style="12" customWidth="1"/>
    <col min="1019" max="1019" width="38.44140625" style="12" bestFit="1" customWidth="1"/>
    <col min="1020" max="1020" width="17.44140625" style="12" customWidth="1"/>
    <col min="1021" max="1021" width="38.6640625" style="12" customWidth="1"/>
    <col min="1022" max="1027" width="27.6640625" style="12" customWidth="1"/>
    <col min="1028" max="1272" width="11.44140625" style="12"/>
    <col min="1273" max="1273" width="5" style="12" customWidth="1"/>
    <col min="1274" max="1274" width="20.33203125" style="12" customWidth="1"/>
    <col min="1275" max="1275" width="38.44140625" style="12" bestFit="1" customWidth="1"/>
    <col min="1276" max="1276" width="17.44140625" style="12" customWidth="1"/>
    <col min="1277" max="1277" width="38.6640625" style="12" customWidth="1"/>
    <col min="1278" max="1283" width="27.6640625" style="12" customWidth="1"/>
    <col min="1284" max="1528" width="11.44140625" style="12"/>
    <col min="1529" max="1529" width="5" style="12" customWidth="1"/>
    <col min="1530" max="1530" width="20.33203125" style="12" customWidth="1"/>
    <col min="1531" max="1531" width="38.44140625" style="12" bestFit="1" customWidth="1"/>
    <col min="1532" max="1532" width="17.44140625" style="12" customWidth="1"/>
    <col min="1533" max="1533" width="38.6640625" style="12" customWidth="1"/>
    <col min="1534" max="1539" width="27.6640625" style="12" customWidth="1"/>
    <col min="1540" max="1784" width="11.44140625" style="12"/>
    <col min="1785" max="1785" width="5" style="12" customWidth="1"/>
    <col min="1786" max="1786" width="20.33203125" style="12" customWidth="1"/>
    <col min="1787" max="1787" width="38.44140625" style="12" bestFit="1" customWidth="1"/>
    <col min="1788" max="1788" width="17.44140625" style="12" customWidth="1"/>
    <col min="1789" max="1789" width="38.6640625" style="12" customWidth="1"/>
    <col min="1790" max="1795" width="27.6640625" style="12" customWidth="1"/>
    <col min="1796" max="2040" width="11.44140625" style="12"/>
    <col min="2041" max="2041" width="5" style="12" customWidth="1"/>
    <col min="2042" max="2042" width="20.33203125" style="12" customWidth="1"/>
    <col min="2043" max="2043" width="38.44140625" style="12" bestFit="1" customWidth="1"/>
    <col min="2044" max="2044" width="17.44140625" style="12" customWidth="1"/>
    <col min="2045" max="2045" width="38.6640625" style="12" customWidth="1"/>
    <col min="2046" max="2051" width="27.6640625" style="12" customWidth="1"/>
    <col min="2052" max="2296" width="11.44140625" style="12"/>
    <col min="2297" max="2297" width="5" style="12" customWidth="1"/>
    <col min="2298" max="2298" width="20.33203125" style="12" customWidth="1"/>
    <col min="2299" max="2299" width="38.44140625" style="12" bestFit="1" customWidth="1"/>
    <col min="2300" max="2300" width="17.44140625" style="12" customWidth="1"/>
    <col min="2301" max="2301" width="38.6640625" style="12" customWidth="1"/>
    <col min="2302" max="2307" width="27.6640625" style="12" customWidth="1"/>
    <col min="2308" max="2552" width="11.44140625" style="12"/>
    <col min="2553" max="2553" width="5" style="12" customWidth="1"/>
    <col min="2554" max="2554" width="20.33203125" style="12" customWidth="1"/>
    <col min="2555" max="2555" width="38.44140625" style="12" bestFit="1" customWidth="1"/>
    <col min="2556" max="2556" width="17.44140625" style="12" customWidth="1"/>
    <col min="2557" max="2557" width="38.6640625" style="12" customWidth="1"/>
    <col min="2558" max="2563" width="27.6640625" style="12" customWidth="1"/>
    <col min="2564" max="2808" width="11.44140625" style="12"/>
    <col min="2809" max="2809" width="5" style="12" customWidth="1"/>
    <col min="2810" max="2810" width="20.33203125" style="12" customWidth="1"/>
    <col min="2811" max="2811" width="38.44140625" style="12" bestFit="1" customWidth="1"/>
    <col min="2812" max="2812" width="17.44140625" style="12" customWidth="1"/>
    <col min="2813" max="2813" width="38.6640625" style="12" customWidth="1"/>
    <col min="2814" max="2819" width="27.6640625" style="12" customWidth="1"/>
    <col min="2820" max="3064" width="11.44140625" style="12"/>
    <col min="3065" max="3065" width="5" style="12" customWidth="1"/>
    <col min="3066" max="3066" width="20.33203125" style="12" customWidth="1"/>
    <col min="3067" max="3067" width="38.44140625" style="12" bestFit="1" customWidth="1"/>
    <col min="3068" max="3068" width="17.44140625" style="12" customWidth="1"/>
    <col min="3069" max="3069" width="38.6640625" style="12" customWidth="1"/>
    <col min="3070" max="3075" width="27.6640625" style="12" customWidth="1"/>
    <col min="3076" max="3320" width="11.44140625" style="12"/>
    <col min="3321" max="3321" width="5" style="12" customWidth="1"/>
    <col min="3322" max="3322" width="20.33203125" style="12" customWidth="1"/>
    <col min="3323" max="3323" width="38.44140625" style="12" bestFit="1" customWidth="1"/>
    <col min="3324" max="3324" width="17.44140625" style="12" customWidth="1"/>
    <col min="3325" max="3325" width="38.6640625" style="12" customWidth="1"/>
    <col min="3326" max="3331" width="27.6640625" style="12" customWidth="1"/>
    <col min="3332" max="3576" width="11.44140625" style="12"/>
    <col min="3577" max="3577" width="5" style="12" customWidth="1"/>
    <col min="3578" max="3578" width="20.33203125" style="12" customWidth="1"/>
    <col min="3579" max="3579" width="38.44140625" style="12" bestFit="1" customWidth="1"/>
    <col min="3580" max="3580" width="17.44140625" style="12" customWidth="1"/>
    <col min="3581" max="3581" width="38.6640625" style="12" customWidth="1"/>
    <col min="3582" max="3587" width="27.6640625" style="12" customWidth="1"/>
    <col min="3588" max="3832" width="11.44140625" style="12"/>
    <col min="3833" max="3833" width="5" style="12" customWidth="1"/>
    <col min="3834" max="3834" width="20.33203125" style="12" customWidth="1"/>
    <col min="3835" max="3835" width="38.44140625" style="12" bestFit="1" customWidth="1"/>
    <col min="3836" max="3836" width="17.44140625" style="12" customWidth="1"/>
    <col min="3837" max="3837" width="38.6640625" style="12" customWidth="1"/>
    <col min="3838" max="3843" width="27.6640625" style="12" customWidth="1"/>
    <col min="3844" max="4088" width="11.44140625" style="12"/>
    <col min="4089" max="4089" width="5" style="12" customWidth="1"/>
    <col min="4090" max="4090" width="20.33203125" style="12" customWidth="1"/>
    <col min="4091" max="4091" width="38.44140625" style="12" bestFit="1" customWidth="1"/>
    <col min="4092" max="4092" width="17.44140625" style="12" customWidth="1"/>
    <col min="4093" max="4093" width="38.6640625" style="12" customWidth="1"/>
    <col min="4094" max="4099" width="27.6640625" style="12" customWidth="1"/>
    <col min="4100" max="4344" width="11.44140625" style="12"/>
    <col min="4345" max="4345" width="5" style="12" customWidth="1"/>
    <col min="4346" max="4346" width="20.33203125" style="12" customWidth="1"/>
    <col min="4347" max="4347" width="38.44140625" style="12" bestFit="1" customWidth="1"/>
    <col min="4348" max="4348" width="17.44140625" style="12" customWidth="1"/>
    <col min="4349" max="4349" width="38.6640625" style="12" customWidth="1"/>
    <col min="4350" max="4355" width="27.6640625" style="12" customWidth="1"/>
    <col min="4356" max="4600" width="11.44140625" style="12"/>
    <col min="4601" max="4601" width="5" style="12" customWidth="1"/>
    <col min="4602" max="4602" width="20.33203125" style="12" customWidth="1"/>
    <col min="4603" max="4603" width="38.44140625" style="12" bestFit="1" customWidth="1"/>
    <col min="4604" max="4604" width="17.44140625" style="12" customWidth="1"/>
    <col min="4605" max="4605" width="38.6640625" style="12" customWidth="1"/>
    <col min="4606" max="4611" width="27.6640625" style="12" customWidth="1"/>
    <col min="4612" max="4856" width="11.44140625" style="12"/>
    <col min="4857" max="4857" width="5" style="12" customWidth="1"/>
    <col min="4858" max="4858" width="20.33203125" style="12" customWidth="1"/>
    <col min="4859" max="4859" width="38.44140625" style="12" bestFit="1" customWidth="1"/>
    <col min="4860" max="4860" width="17.44140625" style="12" customWidth="1"/>
    <col min="4861" max="4861" width="38.6640625" style="12" customWidth="1"/>
    <col min="4862" max="4867" width="27.6640625" style="12" customWidth="1"/>
    <col min="4868" max="5112" width="11.44140625" style="12"/>
    <col min="5113" max="5113" width="5" style="12" customWidth="1"/>
    <col min="5114" max="5114" width="20.33203125" style="12" customWidth="1"/>
    <col min="5115" max="5115" width="38.44140625" style="12" bestFit="1" customWidth="1"/>
    <col min="5116" max="5116" width="17.44140625" style="12" customWidth="1"/>
    <col min="5117" max="5117" width="38.6640625" style="12" customWidth="1"/>
    <col min="5118" max="5123" width="27.6640625" style="12" customWidth="1"/>
    <col min="5124" max="5368" width="11.44140625" style="12"/>
    <col min="5369" max="5369" width="5" style="12" customWidth="1"/>
    <col min="5370" max="5370" width="20.33203125" style="12" customWidth="1"/>
    <col min="5371" max="5371" width="38.44140625" style="12" bestFit="1" customWidth="1"/>
    <col min="5372" max="5372" width="17.44140625" style="12" customWidth="1"/>
    <col min="5373" max="5373" width="38.6640625" style="12" customWidth="1"/>
    <col min="5374" max="5379" width="27.6640625" style="12" customWidth="1"/>
    <col min="5380" max="5624" width="11.44140625" style="12"/>
    <col min="5625" max="5625" width="5" style="12" customWidth="1"/>
    <col min="5626" max="5626" width="20.33203125" style="12" customWidth="1"/>
    <col min="5627" max="5627" width="38.44140625" style="12" bestFit="1" customWidth="1"/>
    <col min="5628" max="5628" width="17.44140625" style="12" customWidth="1"/>
    <col min="5629" max="5629" width="38.6640625" style="12" customWidth="1"/>
    <col min="5630" max="5635" width="27.6640625" style="12" customWidth="1"/>
    <col min="5636" max="5880" width="11.44140625" style="12"/>
    <col min="5881" max="5881" width="5" style="12" customWidth="1"/>
    <col min="5882" max="5882" width="20.33203125" style="12" customWidth="1"/>
    <col min="5883" max="5883" width="38.44140625" style="12" bestFit="1" customWidth="1"/>
    <col min="5884" max="5884" width="17.44140625" style="12" customWidth="1"/>
    <col min="5885" max="5885" width="38.6640625" style="12" customWidth="1"/>
    <col min="5886" max="5891" width="27.6640625" style="12" customWidth="1"/>
    <col min="5892" max="6136" width="11.44140625" style="12"/>
    <col min="6137" max="6137" width="5" style="12" customWidth="1"/>
    <col min="6138" max="6138" width="20.33203125" style="12" customWidth="1"/>
    <col min="6139" max="6139" width="38.44140625" style="12" bestFit="1" customWidth="1"/>
    <col min="6140" max="6140" width="17.44140625" style="12" customWidth="1"/>
    <col min="6141" max="6141" width="38.6640625" style="12" customWidth="1"/>
    <col min="6142" max="6147" width="27.6640625" style="12" customWidth="1"/>
    <col min="6148" max="6392" width="11.44140625" style="12"/>
    <col min="6393" max="6393" width="5" style="12" customWidth="1"/>
    <col min="6394" max="6394" width="20.33203125" style="12" customWidth="1"/>
    <col min="6395" max="6395" width="38.44140625" style="12" bestFit="1" customWidth="1"/>
    <col min="6396" max="6396" width="17.44140625" style="12" customWidth="1"/>
    <col min="6397" max="6397" width="38.6640625" style="12" customWidth="1"/>
    <col min="6398" max="6403" width="27.6640625" style="12" customWidth="1"/>
    <col min="6404" max="6648" width="11.44140625" style="12"/>
    <col min="6649" max="6649" width="5" style="12" customWidth="1"/>
    <col min="6650" max="6650" width="20.33203125" style="12" customWidth="1"/>
    <col min="6651" max="6651" width="38.44140625" style="12" bestFit="1" customWidth="1"/>
    <col min="6652" max="6652" width="17.44140625" style="12" customWidth="1"/>
    <col min="6653" max="6653" width="38.6640625" style="12" customWidth="1"/>
    <col min="6654" max="6659" width="27.6640625" style="12" customWidth="1"/>
    <col min="6660" max="6904" width="11.44140625" style="12"/>
    <col min="6905" max="6905" width="5" style="12" customWidth="1"/>
    <col min="6906" max="6906" width="20.33203125" style="12" customWidth="1"/>
    <col min="6907" max="6907" width="38.44140625" style="12" bestFit="1" customWidth="1"/>
    <col min="6908" max="6908" width="17.44140625" style="12" customWidth="1"/>
    <col min="6909" max="6909" width="38.6640625" style="12" customWidth="1"/>
    <col min="6910" max="6915" width="27.6640625" style="12" customWidth="1"/>
    <col min="6916" max="7160" width="11.44140625" style="12"/>
    <col min="7161" max="7161" width="5" style="12" customWidth="1"/>
    <col min="7162" max="7162" width="20.33203125" style="12" customWidth="1"/>
    <col min="7163" max="7163" width="38.44140625" style="12" bestFit="1" customWidth="1"/>
    <col min="7164" max="7164" width="17.44140625" style="12" customWidth="1"/>
    <col min="7165" max="7165" width="38.6640625" style="12" customWidth="1"/>
    <col min="7166" max="7171" width="27.6640625" style="12" customWidth="1"/>
    <col min="7172" max="7416" width="11.44140625" style="12"/>
    <col min="7417" max="7417" width="5" style="12" customWidth="1"/>
    <col min="7418" max="7418" width="20.33203125" style="12" customWidth="1"/>
    <col min="7419" max="7419" width="38.44140625" style="12" bestFit="1" customWidth="1"/>
    <col min="7420" max="7420" width="17.44140625" style="12" customWidth="1"/>
    <col min="7421" max="7421" width="38.6640625" style="12" customWidth="1"/>
    <col min="7422" max="7427" width="27.6640625" style="12" customWidth="1"/>
    <col min="7428" max="7672" width="11.44140625" style="12"/>
    <col min="7673" max="7673" width="5" style="12" customWidth="1"/>
    <col min="7674" max="7674" width="20.33203125" style="12" customWidth="1"/>
    <col min="7675" max="7675" width="38.44140625" style="12" bestFit="1" customWidth="1"/>
    <col min="7676" max="7676" width="17.44140625" style="12" customWidth="1"/>
    <col min="7677" max="7677" width="38.6640625" style="12" customWidth="1"/>
    <col min="7678" max="7683" width="27.6640625" style="12" customWidth="1"/>
    <col min="7684" max="7928" width="11.44140625" style="12"/>
    <col min="7929" max="7929" width="5" style="12" customWidth="1"/>
    <col min="7930" max="7930" width="20.33203125" style="12" customWidth="1"/>
    <col min="7931" max="7931" width="38.44140625" style="12" bestFit="1" customWidth="1"/>
    <col min="7932" max="7932" width="17.44140625" style="12" customWidth="1"/>
    <col min="7933" max="7933" width="38.6640625" style="12" customWidth="1"/>
    <col min="7934" max="7939" width="27.6640625" style="12" customWidth="1"/>
    <col min="7940" max="8184" width="11.44140625" style="12"/>
    <col min="8185" max="8185" width="5" style="12" customWidth="1"/>
    <col min="8186" max="8186" width="20.33203125" style="12" customWidth="1"/>
    <col min="8187" max="8187" width="38.44140625" style="12" bestFit="1" customWidth="1"/>
    <col min="8188" max="8188" width="17.44140625" style="12" customWidth="1"/>
    <col min="8189" max="8189" width="38.6640625" style="12" customWidth="1"/>
    <col min="8190" max="8195" width="27.6640625" style="12" customWidth="1"/>
    <col min="8196" max="8440" width="11.44140625" style="12"/>
    <col min="8441" max="8441" width="5" style="12" customWidth="1"/>
    <col min="8442" max="8442" width="20.33203125" style="12" customWidth="1"/>
    <col min="8443" max="8443" width="38.44140625" style="12" bestFit="1" customWidth="1"/>
    <col min="8444" max="8444" width="17.44140625" style="12" customWidth="1"/>
    <col min="8445" max="8445" width="38.6640625" style="12" customWidth="1"/>
    <col min="8446" max="8451" width="27.6640625" style="12" customWidth="1"/>
    <col min="8452" max="8696" width="11.44140625" style="12"/>
    <col min="8697" max="8697" width="5" style="12" customWidth="1"/>
    <col min="8698" max="8698" width="20.33203125" style="12" customWidth="1"/>
    <col min="8699" max="8699" width="38.44140625" style="12" bestFit="1" customWidth="1"/>
    <col min="8700" max="8700" width="17.44140625" style="12" customWidth="1"/>
    <col min="8701" max="8701" width="38.6640625" style="12" customWidth="1"/>
    <col min="8702" max="8707" width="27.6640625" style="12" customWidth="1"/>
    <col min="8708" max="8952" width="11.44140625" style="12"/>
    <col min="8953" max="8953" width="5" style="12" customWidth="1"/>
    <col min="8954" max="8954" width="20.33203125" style="12" customWidth="1"/>
    <col min="8955" max="8955" width="38.44140625" style="12" bestFit="1" customWidth="1"/>
    <col min="8956" max="8956" width="17.44140625" style="12" customWidth="1"/>
    <col min="8957" max="8957" width="38.6640625" style="12" customWidth="1"/>
    <col min="8958" max="8963" width="27.6640625" style="12" customWidth="1"/>
    <col min="8964" max="9208" width="11.44140625" style="12"/>
    <col min="9209" max="9209" width="5" style="12" customWidth="1"/>
    <col min="9210" max="9210" width="20.33203125" style="12" customWidth="1"/>
    <col min="9211" max="9211" width="38.44140625" style="12" bestFit="1" customWidth="1"/>
    <col min="9212" max="9212" width="17.44140625" style="12" customWidth="1"/>
    <col min="9213" max="9213" width="38.6640625" style="12" customWidth="1"/>
    <col min="9214" max="9219" width="27.6640625" style="12" customWidth="1"/>
    <col min="9220" max="9464" width="11.44140625" style="12"/>
    <col min="9465" max="9465" width="5" style="12" customWidth="1"/>
    <col min="9466" max="9466" width="20.33203125" style="12" customWidth="1"/>
    <col min="9467" max="9467" width="38.44140625" style="12" bestFit="1" customWidth="1"/>
    <col min="9468" max="9468" width="17.44140625" style="12" customWidth="1"/>
    <col min="9469" max="9469" width="38.6640625" style="12" customWidth="1"/>
    <col min="9470" max="9475" width="27.6640625" style="12" customWidth="1"/>
    <col min="9476" max="9720" width="11.44140625" style="12"/>
    <col min="9721" max="9721" width="5" style="12" customWidth="1"/>
    <col min="9722" max="9722" width="20.33203125" style="12" customWidth="1"/>
    <col min="9723" max="9723" width="38.44140625" style="12" bestFit="1" customWidth="1"/>
    <col min="9724" max="9724" width="17.44140625" style="12" customWidth="1"/>
    <col min="9725" max="9725" width="38.6640625" style="12" customWidth="1"/>
    <col min="9726" max="9731" width="27.6640625" style="12" customWidth="1"/>
    <col min="9732" max="9976" width="11.44140625" style="12"/>
    <col min="9977" max="9977" width="5" style="12" customWidth="1"/>
    <col min="9978" max="9978" width="20.33203125" style="12" customWidth="1"/>
    <col min="9979" max="9979" width="38.44140625" style="12" bestFit="1" customWidth="1"/>
    <col min="9980" max="9980" width="17.44140625" style="12" customWidth="1"/>
    <col min="9981" max="9981" width="38.6640625" style="12" customWidth="1"/>
    <col min="9982" max="9987" width="27.6640625" style="12" customWidth="1"/>
    <col min="9988" max="10232" width="11.44140625" style="12"/>
    <col min="10233" max="10233" width="5" style="12" customWidth="1"/>
    <col min="10234" max="10234" width="20.33203125" style="12" customWidth="1"/>
    <col min="10235" max="10235" width="38.44140625" style="12" bestFit="1" customWidth="1"/>
    <col min="10236" max="10236" width="17.44140625" style="12" customWidth="1"/>
    <col min="10237" max="10237" width="38.6640625" style="12" customWidth="1"/>
    <col min="10238" max="10243" width="27.6640625" style="12" customWidth="1"/>
    <col min="10244" max="10488" width="11.44140625" style="12"/>
    <col min="10489" max="10489" width="5" style="12" customWidth="1"/>
    <col min="10490" max="10490" width="20.33203125" style="12" customWidth="1"/>
    <col min="10491" max="10491" width="38.44140625" style="12" bestFit="1" customWidth="1"/>
    <col min="10492" max="10492" width="17.44140625" style="12" customWidth="1"/>
    <col min="10493" max="10493" width="38.6640625" style="12" customWidth="1"/>
    <col min="10494" max="10499" width="27.6640625" style="12" customWidth="1"/>
    <col min="10500" max="10744" width="11.44140625" style="12"/>
    <col min="10745" max="10745" width="5" style="12" customWidth="1"/>
    <col min="10746" max="10746" width="20.33203125" style="12" customWidth="1"/>
    <col min="10747" max="10747" width="38.44140625" style="12" bestFit="1" customWidth="1"/>
    <col min="10748" max="10748" width="17.44140625" style="12" customWidth="1"/>
    <col min="10749" max="10749" width="38.6640625" style="12" customWidth="1"/>
    <col min="10750" max="10755" width="27.6640625" style="12" customWidth="1"/>
    <col min="10756" max="11000" width="11.44140625" style="12"/>
    <col min="11001" max="11001" width="5" style="12" customWidth="1"/>
    <col min="11002" max="11002" width="20.33203125" style="12" customWidth="1"/>
    <col min="11003" max="11003" width="38.44140625" style="12" bestFit="1" customWidth="1"/>
    <col min="11004" max="11004" width="17.44140625" style="12" customWidth="1"/>
    <col min="11005" max="11005" width="38.6640625" style="12" customWidth="1"/>
    <col min="11006" max="11011" width="27.6640625" style="12" customWidth="1"/>
    <col min="11012" max="11256" width="11.44140625" style="12"/>
    <col min="11257" max="11257" width="5" style="12" customWidth="1"/>
    <col min="11258" max="11258" width="20.33203125" style="12" customWidth="1"/>
    <col min="11259" max="11259" width="38.44140625" style="12" bestFit="1" customWidth="1"/>
    <col min="11260" max="11260" width="17.44140625" style="12" customWidth="1"/>
    <col min="11261" max="11261" width="38.6640625" style="12" customWidth="1"/>
    <col min="11262" max="11267" width="27.6640625" style="12" customWidth="1"/>
    <col min="11268" max="11512" width="11.44140625" style="12"/>
    <col min="11513" max="11513" width="5" style="12" customWidth="1"/>
    <col min="11514" max="11514" width="20.33203125" style="12" customWidth="1"/>
    <col min="11515" max="11515" width="38.44140625" style="12" bestFit="1" customWidth="1"/>
    <col min="11516" max="11516" width="17.44140625" style="12" customWidth="1"/>
    <col min="11517" max="11517" width="38.6640625" style="12" customWidth="1"/>
    <col min="11518" max="11523" width="27.6640625" style="12" customWidth="1"/>
    <col min="11524" max="11768" width="11.44140625" style="12"/>
    <col min="11769" max="11769" width="5" style="12" customWidth="1"/>
    <col min="11770" max="11770" width="20.33203125" style="12" customWidth="1"/>
    <col min="11771" max="11771" width="38.44140625" style="12" bestFit="1" customWidth="1"/>
    <col min="11772" max="11772" width="17.44140625" style="12" customWidth="1"/>
    <col min="11773" max="11773" width="38.6640625" style="12" customWidth="1"/>
    <col min="11774" max="11779" width="27.6640625" style="12" customWidth="1"/>
    <col min="11780" max="12024" width="11.44140625" style="12"/>
    <col min="12025" max="12025" width="5" style="12" customWidth="1"/>
    <col min="12026" max="12026" width="20.33203125" style="12" customWidth="1"/>
    <col min="12027" max="12027" width="38.44140625" style="12" bestFit="1" customWidth="1"/>
    <col min="12028" max="12028" width="17.44140625" style="12" customWidth="1"/>
    <col min="12029" max="12029" width="38.6640625" style="12" customWidth="1"/>
    <col min="12030" max="12035" width="27.6640625" style="12" customWidth="1"/>
    <col min="12036" max="12280" width="11.44140625" style="12"/>
    <col min="12281" max="12281" width="5" style="12" customWidth="1"/>
    <col min="12282" max="12282" width="20.33203125" style="12" customWidth="1"/>
    <col min="12283" max="12283" width="38.44140625" style="12" bestFit="1" customWidth="1"/>
    <col min="12284" max="12284" width="17.44140625" style="12" customWidth="1"/>
    <col min="12285" max="12285" width="38.6640625" style="12" customWidth="1"/>
    <col min="12286" max="12291" width="27.6640625" style="12" customWidth="1"/>
    <col min="12292" max="12536" width="11.44140625" style="12"/>
    <col min="12537" max="12537" width="5" style="12" customWidth="1"/>
    <col min="12538" max="12538" width="20.33203125" style="12" customWidth="1"/>
    <col min="12539" max="12539" width="38.44140625" style="12" bestFit="1" customWidth="1"/>
    <col min="12540" max="12540" width="17.44140625" style="12" customWidth="1"/>
    <col min="12541" max="12541" width="38.6640625" style="12" customWidth="1"/>
    <col min="12542" max="12547" width="27.6640625" style="12" customWidth="1"/>
    <col min="12548" max="12792" width="11.44140625" style="12"/>
    <col min="12793" max="12793" width="5" style="12" customWidth="1"/>
    <col min="12794" max="12794" width="20.33203125" style="12" customWidth="1"/>
    <col min="12795" max="12795" width="38.44140625" style="12" bestFit="1" customWidth="1"/>
    <col min="12796" max="12796" width="17.44140625" style="12" customWidth="1"/>
    <col min="12797" max="12797" width="38.6640625" style="12" customWidth="1"/>
    <col min="12798" max="12803" width="27.6640625" style="12" customWidth="1"/>
    <col min="12804" max="13048" width="11.44140625" style="12"/>
    <col min="13049" max="13049" width="5" style="12" customWidth="1"/>
    <col min="13050" max="13050" width="20.33203125" style="12" customWidth="1"/>
    <col min="13051" max="13051" width="38.44140625" style="12" bestFit="1" customWidth="1"/>
    <col min="13052" max="13052" width="17.44140625" style="12" customWidth="1"/>
    <col min="13053" max="13053" width="38.6640625" style="12" customWidth="1"/>
    <col min="13054" max="13059" width="27.6640625" style="12" customWidth="1"/>
    <col min="13060" max="13304" width="11.44140625" style="12"/>
    <col min="13305" max="13305" width="5" style="12" customWidth="1"/>
    <col min="13306" max="13306" width="20.33203125" style="12" customWidth="1"/>
    <col min="13307" max="13307" width="38.44140625" style="12" bestFit="1" customWidth="1"/>
    <col min="13308" max="13308" width="17.44140625" style="12" customWidth="1"/>
    <col min="13309" max="13309" width="38.6640625" style="12" customWidth="1"/>
    <col min="13310" max="13315" width="27.6640625" style="12" customWidth="1"/>
    <col min="13316" max="13560" width="11.44140625" style="12"/>
    <col min="13561" max="13561" width="5" style="12" customWidth="1"/>
    <col min="13562" max="13562" width="20.33203125" style="12" customWidth="1"/>
    <col min="13563" max="13563" width="38.44140625" style="12" bestFit="1" customWidth="1"/>
    <col min="13564" max="13564" width="17.44140625" style="12" customWidth="1"/>
    <col min="13565" max="13565" width="38.6640625" style="12" customWidth="1"/>
    <col min="13566" max="13571" width="27.6640625" style="12" customWidth="1"/>
    <col min="13572" max="13816" width="11.44140625" style="12"/>
    <col min="13817" max="13817" width="5" style="12" customWidth="1"/>
    <col min="13818" max="13818" width="20.33203125" style="12" customWidth="1"/>
    <col min="13819" max="13819" width="38.44140625" style="12" bestFit="1" customWidth="1"/>
    <col min="13820" max="13820" width="17.44140625" style="12" customWidth="1"/>
    <col min="13821" max="13821" width="38.6640625" style="12" customWidth="1"/>
    <col min="13822" max="13827" width="27.6640625" style="12" customWidth="1"/>
    <col min="13828" max="14072" width="11.44140625" style="12"/>
    <col min="14073" max="14073" width="5" style="12" customWidth="1"/>
    <col min="14074" max="14074" width="20.33203125" style="12" customWidth="1"/>
    <col min="14075" max="14075" width="38.44140625" style="12" bestFit="1" customWidth="1"/>
    <col min="14076" max="14076" width="17.44140625" style="12" customWidth="1"/>
    <col min="14077" max="14077" width="38.6640625" style="12" customWidth="1"/>
    <col min="14078" max="14083" width="27.6640625" style="12" customWidth="1"/>
    <col min="14084" max="14328" width="11.44140625" style="12"/>
    <col min="14329" max="14329" width="5" style="12" customWidth="1"/>
    <col min="14330" max="14330" width="20.33203125" style="12" customWidth="1"/>
    <col min="14331" max="14331" width="38.44140625" style="12" bestFit="1" customWidth="1"/>
    <col min="14332" max="14332" width="17.44140625" style="12" customWidth="1"/>
    <col min="14333" max="14333" width="38.6640625" style="12" customWidth="1"/>
    <col min="14334" max="14339" width="27.6640625" style="12" customWidth="1"/>
    <col min="14340" max="14584" width="11.44140625" style="12"/>
    <col min="14585" max="14585" width="5" style="12" customWidth="1"/>
    <col min="14586" max="14586" width="20.33203125" style="12" customWidth="1"/>
    <col min="14587" max="14587" width="38.44140625" style="12" bestFit="1" customWidth="1"/>
    <col min="14588" max="14588" width="17.44140625" style="12" customWidth="1"/>
    <col min="14589" max="14589" width="38.6640625" style="12" customWidth="1"/>
    <col min="14590" max="14595" width="27.6640625" style="12" customWidth="1"/>
    <col min="14596" max="14840" width="11.44140625" style="12"/>
    <col min="14841" max="14841" width="5" style="12" customWidth="1"/>
    <col min="14842" max="14842" width="20.33203125" style="12" customWidth="1"/>
    <col min="14843" max="14843" width="38.44140625" style="12" bestFit="1" customWidth="1"/>
    <col min="14844" max="14844" width="17.44140625" style="12" customWidth="1"/>
    <col min="14845" max="14845" width="38.6640625" style="12" customWidth="1"/>
    <col min="14846" max="14851" width="27.6640625" style="12" customWidth="1"/>
    <col min="14852" max="15096" width="11.44140625" style="12"/>
    <col min="15097" max="15097" width="5" style="12" customWidth="1"/>
    <col min="15098" max="15098" width="20.33203125" style="12" customWidth="1"/>
    <col min="15099" max="15099" width="38.44140625" style="12" bestFit="1" customWidth="1"/>
    <col min="15100" max="15100" width="17.44140625" style="12" customWidth="1"/>
    <col min="15101" max="15101" width="38.6640625" style="12" customWidth="1"/>
    <col min="15102" max="15107" width="27.6640625" style="12" customWidth="1"/>
    <col min="15108" max="15352" width="11.44140625" style="12"/>
    <col min="15353" max="15353" width="5" style="12" customWidth="1"/>
    <col min="15354" max="15354" width="20.33203125" style="12" customWidth="1"/>
    <col min="15355" max="15355" width="38.44140625" style="12" bestFit="1" customWidth="1"/>
    <col min="15356" max="15356" width="17.44140625" style="12" customWidth="1"/>
    <col min="15357" max="15357" width="38.6640625" style="12" customWidth="1"/>
    <col min="15358" max="15363" width="27.6640625" style="12" customWidth="1"/>
    <col min="15364" max="15608" width="11.44140625" style="12"/>
    <col min="15609" max="15609" width="5" style="12" customWidth="1"/>
    <col min="15610" max="15610" width="20.33203125" style="12" customWidth="1"/>
    <col min="15611" max="15611" width="38.44140625" style="12" bestFit="1" customWidth="1"/>
    <col min="15612" max="15612" width="17.44140625" style="12" customWidth="1"/>
    <col min="15613" max="15613" width="38.6640625" style="12" customWidth="1"/>
    <col min="15614" max="15619" width="27.6640625" style="12" customWidth="1"/>
    <col min="15620" max="15864" width="11.44140625" style="12"/>
    <col min="15865" max="15865" width="5" style="12" customWidth="1"/>
    <col min="15866" max="15866" width="20.33203125" style="12" customWidth="1"/>
    <col min="15867" max="15867" width="38.44140625" style="12" bestFit="1" customWidth="1"/>
    <col min="15868" max="15868" width="17.44140625" style="12" customWidth="1"/>
    <col min="15869" max="15869" width="38.6640625" style="12" customWidth="1"/>
    <col min="15870" max="15875" width="27.6640625" style="12" customWidth="1"/>
    <col min="15876" max="16120" width="11.44140625" style="12"/>
    <col min="16121" max="16121" width="5" style="12" customWidth="1"/>
    <col min="16122" max="16122" width="20.33203125" style="12" customWidth="1"/>
    <col min="16123" max="16123" width="38.44140625" style="12" bestFit="1" customWidth="1"/>
    <col min="16124" max="16124" width="17.44140625" style="12" customWidth="1"/>
    <col min="16125" max="16125" width="38.6640625" style="12" customWidth="1"/>
    <col min="16126" max="16131" width="27.6640625" style="12" customWidth="1"/>
    <col min="16132" max="16377" width="11.44140625" style="12"/>
    <col min="16378" max="16378" width="11.44140625" style="12" customWidth="1"/>
    <col min="16379" max="16384" width="11.44140625" style="12"/>
  </cols>
  <sheetData>
    <row r="2" spans="1:44" ht="28.8" x14ac:dyDescent="0.55000000000000004">
      <c r="B2" s="296" t="s">
        <v>1027</v>
      </c>
      <c r="C2" s="296"/>
      <c r="D2" s="296"/>
    </row>
    <row r="4" spans="1:44" ht="25.5" customHeight="1" x14ac:dyDescent="0.3">
      <c r="B4" s="87" t="s">
        <v>1028</v>
      </c>
      <c r="C4" s="13" t="s">
        <v>175</v>
      </c>
      <c r="G4" s="15"/>
      <c r="H4" s="15"/>
    </row>
    <row r="5" spans="1:44" ht="35.700000000000003" customHeight="1" x14ac:dyDescent="0.3">
      <c r="B5" s="87" t="s">
        <v>226</v>
      </c>
      <c r="C5" s="13" t="s">
        <v>190</v>
      </c>
    </row>
    <row r="7" spans="1:44" ht="18.75" customHeight="1" x14ac:dyDescent="0.3"/>
    <row r="8" spans="1:44" s="15" customFormat="1" ht="15" thickBot="1" x14ac:dyDescent="0.35">
      <c r="A8" s="14"/>
      <c r="B8" s="14"/>
      <c r="C8" s="14"/>
      <c r="D8" s="14"/>
      <c r="E8" s="14"/>
      <c r="F8" s="14"/>
      <c r="G8" s="14"/>
      <c r="H8" s="14"/>
      <c r="J8" s="14"/>
    </row>
    <row r="9" spans="1:44" s="15" customFormat="1" ht="37.5" customHeight="1" x14ac:dyDescent="0.3">
      <c r="A9" s="14"/>
      <c r="B9" s="203" t="s">
        <v>203</v>
      </c>
      <c r="C9" s="204" t="s">
        <v>204</v>
      </c>
      <c r="D9" s="204" t="s">
        <v>157</v>
      </c>
      <c r="E9" s="204" t="s">
        <v>205</v>
      </c>
      <c r="F9" s="204" t="s">
        <v>206</v>
      </c>
      <c r="G9" s="204" t="s">
        <v>207</v>
      </c>
      <c r="H9" s="204" t="s">
        <v>208</v>
      </c>
      <c r="I9" s="204" t="s">
        <v>209</v>
      </c>
      <c r="J9" s="204" t="s">
        <v>210</v>
      </c>
      <c r="K9" s="204" t="s">
        <v>211</v>
      </c>
      <c r="L9" s="204" t="s">
        <v>212</v>
      </c>
      <c r="M9" s="205" t="s">
        <v>213</v>
      </c>
      <c r="N9" s="205" t="s">
        <v>871</v>
      </c>
      <c r="O9" s="206" t="s">
        <v>1095</v>
      </c>
      <c r="P9" s="207" t="s">
        <v>215</v>
      </c>
      <c r="Q9" s="207" t="s">
        <v>216</v>
      </c>
      <c r="R9" s="207" t="s">
        <v>1097</v>
      </c>
      <c r="S9" s="207" t="s">
        <v>218</v>
      </c>
      <c r="T9" s="204" t="s">
        <v>219</v>
      </c>
      <c r="U9" s="204" t="s">
        <v>220</v>
      </c>
      <c r="V9" s="204" t="s">
        <v>221</v>
      </c>
      <c r="W9" s="204" t="s">
        <v>222</v>
      </c>
      <c r="X9" s="207" t="s">
        <v>223</v>
      </c>
      <c r="Y9" s="207" t="s">
        <v>224</v>
      </c>
      <c r="Z9" s="207" t="s">
        <v>225</v>
      </c>
      <c r="AA9" s="207" t="s">
        <v>226</v>
      </c>
      <c r="AB9" s="204" t="s">
        <v>872</v>
      </c>
      <c r="AC9" s="208" t="s">
        <v>228</v>
      </c>
      <c r="AD9" s="208" t="s">
        <v>229</v>
      </c>
      <c r="AE9" s="208" t="s">
        <v>230</v>
      </c>
      <c r="AF9" s="208" t="s">
        <v>231</v>
      </c>
      <c r="AG9" s="208" t="s">
        <v>232</v>
      </c>
      <c r="AH9" s="208" t="s">
        <v>233</v>
      </c>
      <c r="AI9" s="208" t="s">
        <v>234</v>
      </c>
      <c r="AJ9" s="209" t="s">
        <v>235</v>
      </c>
      <c r="AK9" s="209" t="s">
        <v>236</v>
      </c>
      <c r="AL9" s="209" t="s">
        <v>237</v>
      </c>
      <c r="AM9" s="209" t="s">
        <v>238</v>
      </c>
      <c r="AN9" s="210" t="s">
        <v>239</v>
      </c>
      <c r="AO9" s="209" t="s">
        <v>1091</v>
      </c>
      <c r="AP9" s="209" t="s">
        <v>241</v>
      </c>
      <c r="AQ9" s="209" t="s">
        <v>242</v>
      </c>
      <c r="AR9" s="211" t="s">
        <v>243</v>
      </c>
    </row>
    <row r="10" spans="1:44" s="15" customFormat="1" ht="121.95" customHeight="1" x14ac:dyDescent="0.3">
      <c r="A10" s="14"/>
      <c r="B10" s="158" cm="1">
        <f t="array" ref="B10:AR26">_xlfn._xlws.FILTER(año26[],año26[VALORACION DEL RIESGO RESULTANTE CON CONTROLES (Riesgo residual) - INTERPRETACIÓN DEL RIESGO]=C5,"No hay peligros con este nivel")</f>
        <v>1</v>
      </c>
      <c r="C10" s="158">
        <v>2026</v>
      </c>
      <c r="D10" s="158" t="str">
        <v>BLOQUES EXPLORATORIOS</v>
      </c>
      <c r="E10" s="158" t="str">
        <v>GEOLOGIA DE CAMPO</v>
      </c>
      <c r="F10" s="158" t="str">
        <v>Transporte terrestre</v>
      </c>
      <c r="G10" s="158" t="str">
        <v>AREAS DE INFLUENCIA DE LOS DIFERENTES BLOQUES
AREAS DE OPERACIÓN</v>
      </c>
      <c r="H10" s="158" t="str">
        <v>Accidentes de tránsito por desplazamiento  terrestres</v>
      </c>
      <c r="I10" s="159" t="str">
        <v>Condiciones_de_seguridad</v>
      </c>
      <c r="J10" s="158" t="e" vm="13">
        <v>#VALUE!</v>
      </c>
      <c r="K10" s="159" t="str">
        <v>6.5 Accidentes de transito</v>
      </c>
      <c r="L10" s="159" t="str">
        <v>AT</v>
      </c>
      <c r="M10" s="159" t="str">
        <v>Rutinaria</v>
      </c>
      <c r="N10" s="159" t="str">
        <v>Interna</v>
      </c>
      <c r="O10" s="159" t="str">
        <v>Si</v>
      </c>
      <c r="P10" s="159">
        <v>8</v>
      </c>
      <c r="Q10" s="159">
        <v>60</v>
      </c>
      <c r="R10" s="159">
        <v>2</v>
      </c>
      <c r="S10" s="159">
        <v>8</v>
      </c>
      <c r="T10" s="159" t="str">
        <v>Contratistas
Interventores HSE
Directos</v>
      </c>
      <c r="U10" s="159" t="str">
        <v xml:space="preserve">Mantenimiento preventivo a vehículos </v>
      </c>
      <c r="V10" s="159" t="str">
        <v>Se solicitan vehículos de modelo reciente según aplique a la operación a apoyar en la organización.</v>
      </c>
      <c r="W10" s="159" t="str">
        <v>Procedimientos operativos normalizados para accidentes de transito.
PESV. 
Normas básicas de comportamiento en la vía.
Estándares de seguridad vial para transporte de pasajeros 
Control de contratistas que prestan servicios de transporte de pasajeros 
Documentos legales vigentes del vehículo y del conductor
Capacitación en Manejo defensivo, mecánica básica, seguridad vial</v>
      </c>
      <c r="X10" s="159" t="str">
        <v>4 Crítico</v>
      </c>
      <c r="Y10" s="159" t="str">
        <v>Personas</v>
      </c>
      <c r="Z10" s="159" t="str">
        <v>3 Probable</v>
      </c>
      <c r="AA10" s="159">
        <v>12</v>
      </c>
      <c r="AB10" s="159" t="str">
        <v>Si
(Ver matriz de requisitos legales)</v>
      </c>
      <c r="AC10" s="159" t="str">
        <v>Controles de eliminación: No aplican</v>
      </c>
      <c r="AD10" s="159" t="str">
        <v>Controles de sustitución: No aplican</v>
      </c>
      <c r="AE10" s="159" t="str">
        <v>* Ciclop</v>
      </c>
      <c r="AF10" s="159" t="str">
        <v xml:space="preserve">* Plan estratégico de seguridad vial - PESV
* Política de Seguridad vial.
* Estándares de transporte
* COL-HSEQ-ES-001 Estándar pasajeros
</v>
      </c>
      <c r="AG10" s="159" t="str">
        <v>Ver matriz de EPP de Parex y/o Contratista</v>
      </c>
      <c r="AH10" s="159" t="str">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I10" s="159" t="str">
        <v>HS Parex 
Contratista</v>
      </c>
      <c r="AJ10" s="159" t="str">
        <v>2 Moderado</v>
      </c>
      <c r="AK10" s="159" t="str">
        <v>Personas</v>
      </c>
      <c r="AL10" s="159" t="str">
        <v>3 Probable</v>
      </c>
      <c r="AM10" s="159">
        <v>6</v>
      </c>
      <c r="AN10" s="159" t="str">
        <v>Medio</v>
      </c>
      <c r="AO10" s="159" t="str">
        <v>No aplica</v>
      </c>
      <c r="AP10" s="159" t="str">
        <v>NO</v>
      </c>
      <c r="AQ10" s="159" t="str">
        <v>El nivel del riesgo es Medio siendo las principales consecuencias las siguientes; AT</v>
      </c>
      <c r="AR10" s="15" t="e" vm="14">
        <v>#VALUE!</v>
      </c>
    </row>
    <row r="11" spans="1:44" s="15" customFormat="1" ht="409.6" x14ac:dyDescent="0.3">
      <c r="A11" s="14"/>
      <c r="B11" s="158">
        <v>10</v>
      </c>
      <c r="C11" s="158">
        <v>2026</v>
      </c>
      <c r="D11" s="158" t="str">
        <v>BLOQUES EXPLORATORIOS</v>
      </c>
      <c r="E11" s="158" t="str">
        <v>GEOLOGIA DE CAMPO</v>
      </c>
      <c r="F11" s="158" t="str">
        <v>Transporte terrestre</v>
      </c>
      <c r="G11" s="158" t="str">
        <v>AREAS DE INFLUENCIA DE LOS DIFERENTES BLOQUES
AREAS DE OPERACIÓN</v>
      </c>
      <c r="H11" s="158" t="str">
        <v>Permanecer largos periodos en posición sedente durante actividades de desplazamiento vehicular</v>
      </c>
      <c r="I11" s="159" t="str">
        <v xml:space="preserve">Biomecánicas </v>
      </c>
      <c r="J11" s="158" t="e" vm="21">
        <v>#VALUE!</v>
      </c>
      <c r="K11" s="159" t="str">
        <v>5.1 Postura</v>
      </c>
      <c r="L11" s="159" t="str">
        <v>EL</v>
      </c>
      <c r="M11" s="159" t="str">
        <v>Rutinaria</v>
      </c>
      <c r="N11" s="159" t="str">
        <v>Interna</v>
      </c>
      <c r="O11" s="159" t="str">
        <v>Si</v>
      </c>
      <c r="P11" s="159">
        <v>8</v>
      </c>
      <c r="Q11" s="159">
        <v>60</v>
      </c>
      <c r="R11" s="159">
        <v>2</v>
      </c>
      <c r="S11" s="159">
        <v>8</v>
      </c>
      <c r="T11" s="159" t="str">
        <v>Contratistas
Interventores HSE
Directos</v>
      </c>
      <c r="U11" s="159" t="str">
        <v>Controles en la Fuente: No aplican</v>
      </c>
      <c r="V11" s="159" t="str">
        <v>Sillas del vehículo confortables</v>
      </c>
      <c r="W11" s="159" t="str">
        <v>Programa de medicina preventiva y del trabajo Exámenes Laborales 
Capacitación en riesgos biomecánicos</v>
      </c>
      <c r="X11" s="159" t="str">
        <v>3 Serio</v>
      </c>
      <c r="Y11" s="159" t="str">
        <v>Personas</v>
      </c>
      <c r="Z11" s="159" t="str">
        <v>2 Improbable</v>
      </c>
      <c r="AA11" s="159">
        <v>6</v>
      </c>
      <c r="AB11" s="159" t="str">
        <v>Si
(Ver matriz de requisitos legales)</v>
      </c>
      <c r="AC11" s="159" t="str">
        <v>Controles de eliminación: No aplican</v>
      </c>
      <c r="AD11" s="159" t="str">
        <v>Controles de sustitución: No aplican</v>
      </c>
      <c r="AE11" s="159" t="str">
        <v>Controles de Ingenieria: No aplican</v>
      </c>
      <c r="AF11"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11" s="159" t="str">
        <v>N/A</v>
      </c>
      <c r="AH11"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1" s="159" t="str">
        <v>HS Parex 
Contratista</v>
      </c>
      <c r="AJ11" s="159" t="str">
        <v>2 Moderado</v>
      </c>
      <c r="AK11" s="159" t="str">
        <v>Personas</v>
      </c>
      <c r="AL11" s="159" t="str">
        <v>2 Improbable</v>
      </c>
      <c r="AM11" s="159">
        <v>4</v>
      </c>
      <c r="AN11" s="159" t="str">
        <v>Medio</v>
      </c>
      <c r="AO11" s="159" t="str">
        <v>No aplica</v>
      </c>
      <c r="AP11" s="159" t="str">
        <v>SI</v>
      </c>
      <c r="AQ11" s="159" t="str">
        <v>El nivel del riesgo es Medio siendo las principales consecuencias las siguientes; EL</v>
      </c>
      <c r="AR11" s="15" t="e" vm="14">
        <v>#VALUE!</v>
      </c>
    </row>
    <row r="12" spans="1:44" s="15" customFormat="1" ht="409.6" x14ac:dyDescent="0.3">
      <c r="A12" s="14"/>
      <c r="B12" s="158">
        <v>22</v>
      </c>
      <c r="C12" s="158">
        <v>2026</v>
      </c>
      <c r="D12" s="158" t="str">
        <v>BLOQUES EXPLORATORIOS</v>
      </c>
      <c r="E12" s="158" t="str">
        <v>GEOLOGIA DE CAMPO</v>
      </c>
      <c r="F12" s="158" t="str">
        <v>Transporte Aéreo</v>
      </c>
      <c r="G12" s="158" t="str">
        <v>AREAS DE INFLUENCIA DE LOS DIFERENTES BLOQUES</v>
      </c>
      <c r="H12" s="158" t="str">
        <v>Permanecer largos periodos en posición sedente durante actividades de desplazamiento aéreo</v>
      </c>
      <c r="I12" s="159" t="str">
        <v xml:space="preserve">Biomecánicas </v>
      </c>
      <c r="J12" s="158" t="e" vm="21">
        <v>#VALUE!</v>
      </c>
      <c r="K12" s="159" t="str">
        <v>5.1 Postura</v>
      </c>
      <c r="L12" s="159" t="str">
        <v>EL</v>
      </c>
      <c r="M12" s="159" t="str">
        <v>Rutinaria</v>
      </c>
      <c r="N12" s="159" t="str">
        <v>Interna</v>
      </c>
      <c r="O12" s="159" t="str">
        <v>Si</v>
      </c>
      <c r="P12" s="159">
        <v>8</v>
      </c>
      <c r="Q12" s="159">
        <v>60</v>
      </c>
      <c r="R12" s="159">
        <v>2</v>
      </c>
      <c r="S12" s="159">
        <v>8</v>
      </c>
      <c r="T12" s="159" t="str">
        <v>Contratistas
Interventores HSE
Directos</v>
      </c>
      <c r="U12" s="159" t="str">
        <v>Controles en la Fuente: No aplican</v>
      </c>
      <c r="V12" s="159" t="str">
        <v>Controles en el medio: No aplican</v>
      </c>
      <c r="W12" s="159" t="str">
        <v>Programa de medicina preventiva y del trabajo Exámenes Laborales 
Capacitación en riesgos biomecánicos</v>
      </c>
      <c r="X12" s="159" t="str">
        <v>3 Serio</v>
      </c>
      <c r="Y12" s="159" t="str">
        <v>Personas</v>
      </c>
      <c r="Z12" s="159" t="str">
        <v>2 Improbable</v>
      </c>
      <c r="AA12" s="159">
        <v>6</v>
      </c>
      <c r="AB12" s="159" t="str">
        <v>Si
(Ver matriz de requisitos legales)</v>
      </c>
      <c r="AC12" s="159" t="str">
        <v>Controles de eliminación: No aplican</v>
      </c>
      <c r="AD12" s="159" t="str">
        <v>Controles de sustitución: No aplican</v>
      </c>
      <c r="AE12" s="159" t="str">
        <v>Controles de Ingenieria: No aplican</v>
      </c>
      <c r="AF12"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12" s="159" t="str">
        <v>N/A</v>
      </c>
      <c r="AH12"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2" s="159" t="str">
        <v>HS Parex 
Contratista</v>
      </c>
      <c r="AJ12" s="159" t="str">
        <v>2 Moderado</v>
      </c>
      <c r="AK12" s="159" t="str">
        <v>Personas</v>
      </c>
      <c r="AL12" s="159" t="str">
        <v>2 Improbable</v>
      </c>
      <c r="AM12" s="159">
        <v>4</v>
      </c>
      <c r="AN12" s="159" t="str">
        <v>Medio</v>
      </c>
      <c r="AO12" s="159" t="str">
        <v>No aplica</v>
      </c>
      <c r="AP12" s="159" t="str">
        <v>SI</v>
      </c>
      <c r="AQ12" s="159" t="str">
        <v>El nivel del riesgo es Medio siendo las principales consecuencias las siguientes; EL</v>
      </c>
      <c r="AR12" s="15" t="e" vm="14">
        <v>#VALUE!</v>
      </c>
    </row>
    <row r="13" spans="1:44" s="15" customFormat="1" ht="409.6" x14ac:dyDescent="0.3">
      <c r="A13" s="14"/>
      <c r="B13" s="158">
        <v>33</v>
      </c>
      <c r="C13" s="158">
        <v>2026</v>
      </c>
      <c r="D13" s="158" t="str">
        <v>BLOQUES EXPLORATORIOS</v>
      </c>
      <c r="E13" s="158" t="str">
        <v>GEOLOGIA DE CAMPO</v>
      </c>
      <c r="F13" s="158" t="str">
        <v>Transporte Fluvial</v>
      </c>
      <c r="G13" s="158" t="str">
        <v>AREAS DE INFLUENCIA DE LOS DIFERENTES BLOQUES</v>
      </c>
      <c r="H13" s="158" t="str">
        <v>Permanecer largos periodos en posición sedente durante actividades de desplazamiento fluvial</v>
      </c>
      <c r="I13" s="159" t="str">
        <v xml:space="preserve">Biomecánicas </v>
      </c>
      <c r="J13" s="158" t="e" vm="21">
        <v>#VALUE!</v>
      </c>
      <c r="K13" s="159" t="str">
        <v>5.1 Postura</v>
      </c>
      <c r="L13" s="159" t="str">
        <v>EL</v>
      </c>
      <c r="M13" s="159" t="str">
        <v>Rutinaria</v>
      </c>
      <c r="N13" s="159" t="str">
        <v>Interna</v>
      </c>
      <c r="O13" s="159" t="str">
        <v>Si</v>
      </c>
      <c r="P13" s="159">
        <v>8</v>
      </c>
      <c r="Q13" s="159">
        <v>60</v>
      </c>
      <c r="R13" s="159">
        <v>2</v>
      </c>
      <c r="S13" s="159">
        <v>8</v>
      </c>
      <c r="T13" s="159" t="str">
        <v>Contratistas
Interventores HSE
Directos</v>
      </c>
      <c r="U13" s="159" t="str">
        <v>Controles en la Fuente: No aplican</v>
      </c>
      <c r="V13" s="159" t="str">
        <v>Controles en el medio: No aplican</v>
      </c>
      <c r="W13" s="159" t="str">
        <v>Programa de medicina preventiva y del trabajo Exámenes Laborales 
Capacitación en riesgos biomecánicos</v>
      </c>
      <c r="X13" s="159" t="str">
        <v>3 Serio</v>
      </c>
      <c r="Y13" s="159" t="str">
        <v>Personas</v>
      </c>
      <c r="Z13" s="159" t="str">
        <v>2 Improbable</v>
      </c>
      <c r="AA13" s="159">
        <v>6</v>
      </c>
      <c r="AB13" s="159" t="str">
        <v>Si
(Ver matriz de requisitos legales)</v>
      </c>
      <c r="AC13" s="159" t="str">
        <v>Controles de eliminación: No aplican</v>
      </c>
      <c r="AD13" s="159" t="str">
        <v>Controles de sustitución: No aplican</v>
      </c>
      <c r="AE13" s="159" t="str">
        <v>Controles de Ingenieria: No aplican</v>
      </c>
      <c r="AF13"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13" s="159" t="str">
        <v>N/A</v>
      </c>
      <c r="AH13"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3" s="159" t="str">
        <v>HS Parex 
Contratista</v>
      </c>
      <c r="AJ13" s="159" t="str">
        <v>2 Moderado</v>
      </c>
      <c r="AK13" s="159" t="str">
        <v>Personas</v>
      </c>
      <c r="AL13" s="159" t="str">
        <v>2 Improbable</v>
      </c>
      <c r="AM13" s="159">
        <v>4</v>
      </c>
      <c r="AN13" s="159" t="str">
        <v>Medio</v>
      </c>
      <c r="AO13" s="159" t="str">
        <v>No aplica</v>
      </c>
      <c r="AP13" s="159" t="str">
        <v>SI</v>
      </c>
      <c r="AQ13" s="159" t="str">
        <v>El nivel del riesgo es Medio siendo las principales consecuencias las siguientes; EL</v>
      </c>
      <c r="AR13" s="15" t="e" vm="14">
        <v>#VALUE!</v>
      </c>
    </row>
    <row r="14" spans="1:44" s="15" customFormat="1" ht="409.6" x14ac:dyDescent="0.3">
      <c r="A14" s="14"/>
      <c r="B14" s="158">
        <v>41</v>
      </c>
      <c r="C14" s="158">
        <v>2026</v>
      </c>
      <c r="D14" s="158" t="str">
        <v>BLOQUES EXPLORATORIOS</v>
      </c>
      <c r="E14" s="158" t="str">
        <v>GEOLOGIA DE CAMPO</v>
      </c>
      <c r="F14" s="158" t="str">
        <v>Toma de muestras</v>
      </c>
      <c r="G14" s="158" t="str">
        <v>DIFERENTES BLOQUES</v>
      </c>
      <c r="H14" s="158" t="str">
        <v>Carga estática (De pie).</v>
      </c>
      <c r="I14" s="159" t="str">
        <v xml:space="preserve">Biomecánicas </v>
      </c>
      <c r="J14" s="158" t="e" vm="21">
        <v>#VALUE!</v>
      </c>
      <c r="K14" s="159" t="str">
        <v>5.1 Postura</v>
      </c>
      <c r="L14" s="159" t="str">
        <v>EL</v>
      </c>
      <c r="M14" s="159" t="str">
        <v>No rutinaria</v>
      </c>
      <c r="N14" s="159" t="str">
        <v>Interna</v>
      </c>
      <c r="O14" s="159" t="str">
        <v>Si</v>
      </c>
      <c r="P14" s="159">
        <v>8</v>
      </c>
      <c r="Q14" s="159">
        <v>18</v>
      </c>
      <c r="R14" s="159">
        <v>2</v>
      </c>
      <c r="S14" s="159">
        <v>8</v>
      </c>
      <c r="T14" s="159" t="str">
        <v>Contratistas
Interventores HSE
Directos</v>
      </c>
      <c r="U14" s="159" t="str">
        <v>Controles en la Fuente: No aplican</v>
      </c>
      <c r="V14" s="159" t="str">
        <v>Controles en el medio: No aplican</v>
      </c>
      <c r="W14" s="159" t="str">
        <v>Programa de medicina preventiva y del trabajo Exámenes Laborales 
Capacitación en riesgos biomecánicos</v>
      </c>
      <c r="X14" s="159" t="str">
        <v>3 Serio</v>
      </c>
      <c r="Y14" s="159" t="str">
        <v>Personas</v>
      </c>
      <c r="Z14" s="159" t="str">
        <v>2 Improbable</v>
      </c>
      <c r="AA14" s="159">
        <v>6</v>
      </c>
      <c r="AB14" s="159" t="str">
        <v>Si
(Ver matriz de requisitos legales)</v>
      </c>
      <c r="AC14" s="159" t="str">
        <v>Controles de eliminación: No aplican</v>
      </c>
      <c r="AD14" s="159" t="str">
        <v>Controles de sustitución: No aplican</v>
      </c>
      <c r="AE14" s="159" t="str">
        <v>Controles de Ingenieria: No aplican</v>
      </c>
      <c r="AF14"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14" s="159" t="str">
        <v>N/A</v>
      </c>
      <c r="AH14"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4" s="159" t="str">
        <v>HS Parex 
Contratista</v>
      </c>
      <c r="AJ14" s="159" t="str">
        <v>2 Moderado</v>
      </c>
      <c r="AK14" s="159" t="str">
        <v>Personas</v>
      </c>
      <c r="AL14" s="159" t="str">
        <v>2 Improbable</v>
      </c>
      <c r="AM14" s="159">
        <v>4</v>
      </c>
      <c r="AN14" s="159" t="str">
        <v>Medio</v>
      </c>
      <c r="AO14" s="159" t="str">
        <v>No aplica</v>
      </c>
      <c r="AP14" s="159" t="str">
        <v>SI</v>
      </c>
      <c r="AQ14" s="159" t="str">
        <v>El nivel del riesgo es Medio siendo las principales consecuencias las siguientes; EL</v>
      </c>
      <c r="AR14" s="15" t="e" vm="14">
        <v>#VALUE!</v>
      </c>
    </row>
    <row r="15" spans="1:44" s="15" customFormat="1" ht="409.6" x14ac:dyDescent="0.3">
      <c r="A15" s="14"/>
      <c r="B15" s="158">
        <v>42</v>
      </c>
      <c r="C15" s="158">
        <v>2026</v>
      </c>
      <c r="D15" s="158" t="str">
        <v>BLOQUES EXPLORATORIOS</v>
      </c>
      <c r="E15" s="158" t="str">
        <v>GEOLOGIA DE CAMPO</v>
      </c>
      <c r="F15" s="158" t="str">
        <v>Toma de muestras</v>
      </c>
      <c r="G15" s="158" t="str">
        <v>DIFERENTES BLOQUES</v>
      </c>
      <c r="H15" s="158" t="str">
        <v>sobre- esfuerzo físico. Traslado de equipos y herramientas</v>
      </c>
      <c r="I15" s="159" t="str">
        <v xml:space="preserve">Biomecánicas </v>
      </c>
      <c r="J15" s="158" t="e" vm="21">
        <v>#VALUE!</v>
      </c>
      <c r="K15" s="159" t="str">
        <v>5.4 Manipulación manual de cargas</v>
      </c>
      <c r="L15" s="159" t="str">
        <v>EL</v>
      </c>
      <c r="M15" s="159" t="str">
        <v>No rutinaria</v>
      </c>
      <c r="N15" s="159" t="str">
        <v>Interna</v>
      </c>
      <c r="O15" s="159" t="str">
        <v>Si</v>
      </c>
      <c r="P15" s="159">
        <v>8</v>
      </c>
      <c r="Q15" s="159">
        <v>18</v>
      </c>
      <c r="R15" s="159">
        <v>2</v>
      </c>
      <c r="S15" s="159">
        <v>8</v>
      </c>
      <c r="T15" s="159" t="str">
        <v>Contratistas
Interventores HSE
Directos</v>
      </c>
      <c r="U15" s="159" t="str">
        <v>Controles en la Fuente: No aplican</v>
      </c>
      <c r="V15" s="159" t="str">
        <v>Controles en el medio: No aplican</v>
      </c>
      <c r="W15" s="159" t="str">
        <v>Programa de medicina preventiva y del trabajo Exámenes Laborales 
Capacitación en riesgos biomecánicos</v>
      </c>
      <c r="X15" s="159" t="str">
        <v>3 Serio</v>
      </c>
      <c r="Y15" s="159" t="str">
        <v>Personas</v>
      </c>
      <c r="Z15" s="159" t="str">
        <v>2 Improbable</v>
      </c>
      <c r="AA15" s="159">
        <v>6</v>
      </c>
      <c r="AB15" s="159" t="str">
        <v>Si
(Ver matriz de requisitos legales)</v>
      </c>
      <c r="AC15" s="159" t="str">
        <v>Controles de eliminación: No aplican</v>
      </c>
      <c r="AD15" s="159" t="str">
        <v>Controles de sustitución: No aplican</v>
      </c>
      <c r="AE15" s="159" t="str">
        <v>Controles de Ingenieria: No aplican</v>
      </c>
      <c r="AF15" s="159" t="str">
        <v>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15" s="159" t="str">
        <v>N/A</v>
      </c>
      <c r="AH15" s="159" t="str">
        <v>Eliminación del riesgo:Controles de eliminación: No aplicanSustitución del riesgo; Controles de sustitución: No aplicanControles de Ingenieria; Controles de Ingenieria: No aplican Controles administrativos; 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5" s="159" t="str">
        <v>HS Parex 
Contratista</v>
      </c>
      <c r="AJ15" s="159" t="str">
        <v>2 Moderado</v>
      </c>
      <c r="AK15" s="159" t="str">
        <v>Personas</v>
      </c>
      <c r="AL15" s="159" t="str">
        <v>2 Improbable</v>
      </c>
      <c r="AM15" s="159">
        <v>4</v>
      </c>
      <c r="AN15" s="159" t="str">
        <v>Medio</v>
      </c>
      <c r="AO15" s="159" t="str">
        <v>No aplica</v>
      </c>
      <c r="AP15" s="159" t="str">
        <v>SI</v>
      </c>
      <c r="AQ15" s="159" t="str">
        <v>El nivel del riesgo es Medio siendo las principales consecuencias las siguientes; EL</v>
      </c>
      <c r="AR15" s="15" t="e" vm="14">
        <v>#VALUE!</v>
      </c>
    </row>
    <row r="16" spans="1:44" s="15" customFormat="1" ht="409.6" x14ac:dyDescent="0.3">
      <c r="A16" s="14"/>
      <c r="B16" s="158">
        <v>50</v>
      </c>
      <c r="C16" s="158">
        <v>2026</v>
      </c>
      <c r="D16" s="158" t="str">
        <v>BLOQUES EXPLORATORIOS</v>
      </c>
      <c r="E16" s="158" t="str">
        <v>GEOLOGIA DE CAMPO</v>
      </c>
      <c r="F16" s="158" t="str">
        <v>Toma de muestras</v>
      </c>
      <c r="G16" s="158" t="str">
        <v>DIFERENTES BLOQUES</v>
      </c>
      <c r="H16" s="158" t="str">
        <v>Uso del Vehículo, condiciones inadecuadas de la vía</v>
      </c>
      <c r="I16" s="159" t="str">
        <v>Condiciones_de_seguridad</v>
      </c>
      <c r="J16" s="158" t="e" vm="13">
        <v>#VALUE!</v>
      </c>
      <c r="K16" s="159" t="str">
        <v>6.5 Accidentes de transito</v>
      </c>
      <c r="L16" s="159" t="str">
        <v>AT</v>
      </c>
      <c r="M16" s="159" t="str">
        <v>No rutinaria</v>
      </c>
      <c r="N16" s="159" t="str">
        <v>Interna</v>
      </c>
      <c r="O16" s="159" t="str">
        <v>Si</v>
      </c>
      <c r="P16" s="159">
        <v>8</v>
      </c>
      <c r="Q16" s="159">
        <v>18</v>
      </c>
      <c r="R16" s="159">
        <v>2</v>
      </c>
      <c r="S16" s="159">
        <v>8</v>
      </c>
      <c r="T16" s="159" t="str">
        <v>Contratistas
Interventores HSE
Directos</v>
      </c>
      <c r="U16" s="159" t="str">
        <v xml:space="preserve">Mantenimiento preventivo a vehículos </v>
      </c>
      <c r="V16" s="159" t="str">
        <v>Se solicitan vehículos de modelo reciente según aplique a la operación a apoyar en la organización.</v>
      </c>
      <c r="W16" s="159" t="str">
        <v>Procedimientos operativos normalizados para accidentes de transito.
PESV. 
Normas básicas de comportamiento en la vía.
Estándares de seguridad vial para transporte de pasajeros 
Control de contratistas que prestan servicios de transporte de pasajeros 
Documentos legales vigentes del vehículo y del conductor
Capacitación en Manejo defensivo, mecánica básica, seguridad vial</v>
      </c>
      <c r="X16" s="159" t="str">
        <v>3 Serio</v>
      </c>
      <c r="Y16" s="159" t="str">
        <v>Personas</v>
      </c>
      <c r="Z16" s="159" t="str">
        <v>3 Probable</v>
      </c>
      <c r="AA16" s="159">
        <v>9</v>
      </c>
      <c r="AB16" s="159" t="str">
        <v>Si
(Ver matriz de requisitos legales)</v>
      </c>
      <c r="AC16" s="159" t="str">
        <v>Controles de eliminación: No aplican</v>
      </c>
      <c r="AD16" s="159" t="str">
        <v>Controles de sustitución: No aplican</v>
      </c>
      <c r="AE16" s="159" t="str">
        <v>* Ciclop</v>
      </c>
      <c r="AF16" s="159" t="str">
        <v xml:space="preserve">* Plan estratégico de seguridad vial - PESV
* Política de Seguridad vial.
* Estándares de transporte
* COL-HSEQ-ES-001 Estándar pasajeros
</v>
      </c>
      <c r="AG16" s="159" t="str">
        <v>Ver matriz de EPP de Parex y/o Contratista</v>
      </c>
      <c r="AH16" s="159" t="str">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I16" s="159" t="str">
        <v>HS Parex 
Contratista</v>
      </c>
      <c r="AJ16" s="159" t="str">
        <v>2 Moderado</v>
      </c>
      <c r="AK16" s="159" t="str">
        <v>Personas</v>
      </c>
      <c r="AL16" s="159" t="str">
        <v>2 Improbable</v>
      </c>
      <c r="AM16" s="159">
        <v>4</v>
      </c>
      <c r="AN16" s="159" t="str">
        <v>Medio</v>
      </c>
      <c r="AO16" s="159" t="str">
        <v>No aplica</v>
      </c>
      <c r="AP16" s="159" t="str">
        <v>SI</v>
      </c>
      <c r="AQ16" s="159" t="str">
        <v>El nivel del riesgo es Medio siendo las principales consecuencias las siguientes; AT</v>
      </c>
      <c r="AR16" s="15" t="e" vm="14">
        <v>#VALUE!</v>
      </c>
    </row>
    <row r="17" spans="1:44" s="15" customFormat="1" ht="409.6" x14ac:dyDescent="0.3">
      <c r="A17" s="14"/>
      <c r="B17" s="158">
        <v>51</v>
      </c>
      <c r="C17" s="158">
        <v>2026</v>
      </c>
      <c r="D17" s="158" t="str">
        <v>BLOQUES EXPLORATORIOS</v>
      </c>
      <c r="E17" s="158" t="str">
        <v>GEOLOGIA DE CAMPO</v>
      </c>
      <c r="F17" s="158" t="str">
        <v>Toma de muestras</v>
      </c>
      <c r="G17" s="158" t="str">
        <v>DIFERENTES BLOQUES</v>
      </c>
      <c r="H17" s="158" t="str">
        <v xml:space="preserve">Riesgo de accidente vehicular durante transito en vías como peatón. </v>
      </c>
      <c r="I17" s="159" t="str">
        <v>Condiciones_de_seguridad</v>
      </c>
      <c r="J17" s="158" t="e" vm="13">
        <v>#VALUE!</v>
      </c>
      <c r="K17" s="159" t="str">
        <v>6.5 Accidentes de transito</v>
      </c>
      <c r="L17" s="159" t="str">
        <v>AT</v>
      </c>
      <c r="M17" s="159" t="str">
        <v>No rutinaria</v>
      </c>
      <c r="N17" s="159" t="str">
        <v>Interna</v>
      </c>
      <c r="O17" s="159" t="str">
        <v>Si</v>
      </c>
      <c r="P17" s="159">
        <v>8</v>
      </c>
      <c r="Q17" s="159">
        <v>18</v>
      </c>
      <c r="R17" s="159">
        <v>2</v>
      </c>
      <c r="S17" s="159">
        <v>8</v>
      </c>
      <c r="T17" s="159" t="str">
        <v>Contratistas
Interventores HSE
Directos</v>
      </c>
      <c r="U17" s="159" t="str">
        <v xml:space="preserve">Mantenimiento preventivo a vehículos </v>
      </c>
      <c r="V17" s="159" t="str">
        <v>Se solicitan vehículos de modelo reciente según aplique a la operación a apoyar en la organización.</v>
      </c>
      <c r="W17" s="159" t="str">
        <v>Procedimientos operativos normalizados para accidentes de transito.
PESV. 
Normas básicas de comportamiento en la vía.
Estándares de seguridad vial para transporte de pasajeros 
Control de contratistas que prestan servicios de transporte de pasajeros 
Documentos legales vigentes del vehículo y del conductor
Capacitación en Manejo defensivo, mecánica básica, seguridad vial</v>
      </c>
      <c r="X17" s="159" t="str">
        <v>3 Serio</v>
      </c>
      <c r="Y17" s="159" t="str">
        <v>Personas</v>
      </c>
      <c r="Z17" s="159" t="str">
        <v>3 Probable</v>
      </c>
      <c r="AA17" s="159">
        <v>9</v>
      </c>
      <c r="AB17" s="159" t="str">
        <v>Si
(Ver matriz de requisitos legales)</v>
      </c>
      <c r="AC17" s="159" t="str">
        <v>Controles de eliminación: No aplican</v>
      </c>
      <c r="AD17" s="159" t="str">
        <v>Controles de sustitución: No aplican</v>
      </c>
      <c r="AE17" s="159" t="str">
        <v>* Ciclop</v>
      </c>
      <c r="AF17" s="159" t="str">
        <v xml:space="preserve">* Plan estratégico de seguridad vial - PESV
* Política de Seguridad vial.
* Estándares de transporte
* COL-HSEQ-ES-001 Estándar pasajeros
</v>
      </c>
      <c r="AG17" s="159" t="str">
        <v>Ver matriz de EPP de Parex y/o Contratista</v>
      </c>
      <c r="AH17" s="159" t="str">
        <v>Eliminación del riesgo:Controles de eliminación: No aplicanSustitución del riesgo; Controles de sustitución: No aplicanControles de Ingenieria; * Ciclop Controles administrativos; * Plan estratégico de seguridad vial - PESV
* Política de Seguridad vial.
* Estándares de transporte
* COL-HSEQ-ES-001 Estándar pasajeros
Controles de EPP; Ver matriz de EPP de Parex y/o Contratista</v>
      </c>
      <c r="AI17" s="159" t="str">
        <v>HS Parex 
Contratista</v>
      </c>
      <c r="AJ17" s="159" t="str">
        <v>2 Moderado</v>
      </c>
      <c r="AK17" s="159" t="str">
        <v>Personas</v>
      </c>
      <c r="AL17" s="159" t="str">
        <v>2 Improbable</v>
      </c>
      <c r="AM17" s="159">
        <v>4</v>
      </c>
      <c r="AN17" s="159" t="str">
        <v>Medio</v>
      </c>
      <c r="AO17" s="159" t="str">
        <v>No aplica</v>
      </c>
      <c r="AP17" s="159" t="str">
        <v>SI</v>
      </c>
      <c r="AQ17" s="159" t="str">
        <v>El nivel del riesgo es Medio siendo las principales consecuencias las siguientes; AT</v>
      </c>
      <c r="AR17" s="15" t="e" vm="14">
        <v>#VALUE!</v>
      </c>
    </row>
    <row r="18" spans="1:44" s="15" customFormat="1" ht="409.6" x14ac:dyDescent="0.3">
      <c r="A18" s="14"/>
      <c r="B18" s="158">
        <v>60</v>
      </c>
      <c r="C18" s="158">
        <v>2026</v>
      </c>
      <c r="D18" s="158" t="str">
        <v>BLOQUES EXPLORATORIOS</v>
      </c>
      <c r="E18" s="158" t="str">
        <v>GEOLOGIA DE CAMPO</v>
      </c>
      <c r="F18" s="158" t="str">
        <v>Estudios geológicos</v>
      </c>
      <c r="G18" s="158" t="str">
        <v>AREAS DE TRABAJO ( DENTRO Y FUERA DEL BLOQUE)</v>
      </c>
      <c r="H18" s="158" t="str">
        <v>Permanecer largos periodos en posición sedente durante la atención</v>
      </c>
      <c r="I18" s="159" t="str">
        <v xml:space="preserve">Biomecánicas </v>
      </c>
      <c r="J18" s="158" t="e" vm="21">
        <v>#VALUE!</v>
      </c>
      <c r="K18" s="159" t="str">
        <v>5.1 Postura</v>
      </c>
      <c r="L18" s="159" t="str">
        <v>EL</v>
      </c>
      <c r="M18" s="159" t="str">
        <v>Rutinaria</v>
      </c>
      <c r="N18" s="159" t="str">
        <v>Interna</v>
      </c>
      <c r="O18" s="159" t="str">
        <v>Si</v>
      </c>
      <c r="P18" s="159">
        <v>8</v>
      </c>
      <c r="Q18" s="159">
        <v>10</v>
      </c>
      <c r="R18" s="159">
        <v>2</v>
      </c>
      <c r="S18" s="159">
        <v>8</v>
      </c>
      <c r="T18" s="159" t="str">
        <v>Contratistas
Interventores HSE
Directos</v>
      </c>
      <c r="U18" s="159" t="str">
        <v>Controles en la Fuente: No aplican</v>
      </c>
      <c r="V18" s="159" t="str">
        <v>Sillas ergonómicas, Posicionadores de Pantalla computadores.</v>
      </c>
      <c r="W18" s="159" t="str">
        <v>Programa de medicina preventiva y del trabajo Exámenes Laborales 
Capacitación en riesgos biomecánicos</v>
      </c>
      <c r="X18" s="159" t="str">
        <v>3 Serio</v>
      </c>
      <c r="Y18" s="159" t="str">
        <v>Personas</v>
      </c>
      <c r="Z18" s="159" t="str">
        <v>2 Improbable</v>
      </c>
      <c r="AA18" s="159">
        <v>6</v>
      </c>
      <c r="AB18" s="159" t="str">
        <v>Si
(Ver matriz de requisitos legales)</v>
      </c>
      <c r="AC18" s="159" t="str">
        <v>Controles de eliminación: No aplican</v>
      </c>
      <c r="AD18" s="159" t="str">
        <v>Controles de sustitución: No aplican</v>
      </c>
      <c r="AE18" s="159" t="str">
        <v>Controles de Ingenieria: No aplican</v>
      </c>
      <c r="AF18"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18" s="159" t="str">
        <v>N/A</v>
      </c>
      <c r="AH18"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8" s="159" t="str">
        <v>HS Parex 
Contratista</v>
      </c>
      <c r="AJ18" s="159" t="str">
        <v>2 Moderado</v>
      </c>
      <c r="AK18" s="159" t="str">
        <v>Personas</v>
      </c>
      <c r="AL18" s="159" t="str">
        <v>2 Improbable</v>
      </c>
      <c r="AM18" s="159">
        <v>4</v>
      </c>
      <c r="AN18" s="159" t="str">
        <v>Medio</v>
      </c>
      <c r="AO18" s="159" t="str">
        <v>No aplica</v>
      </c>
      <c r="AP18" s="159" t="str">
        <v>SI</v>
      </c>
      <c r="AQ18" s="159" t="str">
        <v>El nivel del riesgo es Medio siendo las principales consecuencias las siguientes; EL</v>
      </c>
      <c r="AR18" s="15" t="e" vm="14">
        <v>#VALUE!</v>
      </c>
    </row>
    <row r="19" spans="1:44" s="15" customFormat="1" ht="409.6" x14ac:dyDescent="0.3">
      <c r="A19" s="14"/>
      <c r="B19" s="158">
        <v>61</v>
      </c>
      <c r="C19" s="158">
        <v>2026</v>
      </c>
      <c r="D19" s="158" t="str">
        <v>BLOQUES EXPLORATORIOS</v>
      </c>
      <c r="E19" s="158" t="str">
        <v>GEOLOGIA DE CAMPO</v>
      </c>
      <c r="F19" s="158" t="str">
        <v>Estudios geológicos</v>
      </c>
      <c r="G19" s="158" t="str">
        <v>AREAS DE TRABAJO ( DENTRO Y FUERA DEL BLOQUE)</v>
      </c>
      <c r="H19" s="158" t="str">
        <v>Diseño del puesto de trabajo (teclado y mouse).
Poco espacio de movilización.</v>
      </c>
      <c r="I19" s="159" t="str">
        <v xml:space="preserve">Biomecánicas </v>
      </c>
      <c r="J19" s="158" t="e" vm="21">
        <v>#VALUE!</v>
      </c>
      <c r="K19" s="159" t="str">
        <v xml:space="preserve">5.3 Movimientos repetitivos </v>
      </c>
      <c r="L19" s="159" t="str">
        <v>EL</v>
      </c>
      <c r="M19" s="159" t="str">
        <v>Rutinaria</v>
      </c>
      <c r="N19" s="159" t="str">
        <v>Interna</v>
      </c>
      <c r="O19" s="159" t="str">
        <v>Si</v>
      </c>
      <c r="P19" s="159">
        <v>8</v>
      </c>
      <c r="Q19" s="159">
        <v>10</v>
      </c>
      <c r="R19" s="159">
        <v>2</v>
      </c>
      <c r="S19" s="159">
        <v>8</v>
      </c>
      <c r="T19" s="159" t="str">
        <v>Contratistas
Interventores HSE
Directos</v>
      </c>
      <c r="U19" s="159" t="str">
        <v>Controles en la Fuente: No aplican</v>
      </c>
      <c r="V19" s="159" t="str">
        <v>Pad mouse y puestos de trabajo, mantenimiento de herramientas</v>
      </c>
      <c r="W19" s="159" t="str">
        <v>Programa de medicina preventiva y del trabajo Exámenes Laborales 
Capacitación en riesgos biomecánicos</v>
      </c>
      <c r="X19" s="159" t="str">
        <v>3 Serio</v>
      </c>
      <c r="Y19" s="159" t="str">
        <v>Personas</v>
      </c>
      <c r="Z19" s="159" t="str">
        <v>2 Improbable</v>
      </c>
      <c r="AA19" s="159">
        <v>6</v>
      </c>
      <c r="AB19" s="159" t="str">
        <v>Si
(Ver matriz de requisitos legales)</v>
      </c>
      <c r="AC19" s="159" t="str">
        <v>Controles de eliminación: No aplican</v>
      </c>
      <c r="AD19" s="159" t="str">
        <v>Controles de sustitución: No aplican</v>
      </c>
      <c r="AE19" s="159" t="str">
        <v>Controles de Ingenieria: No aplican</v>
      </c>
      <c r="AF19"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19" s="159" t="str">
        <v>N/A</v>
      </c>
      <c r="AH19"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19" s="159" t="str">
        <v>HS Parex 
Contratista</v>
      </c>
      <c r="AJ19" s="159" t="str">
        <v>2 Moderado</v>
      </c>
      <c r="AK19" s="159" t="str">
        <v>Personas</v>
      </c>
      <c r="AL19" s="159" t="str">
        <v>2 Improbable</v>
      </c>
      <c r="AM19" s="159">
        <v>4</v>
      </c>
      <c r="AN19" s="159" t="str">
        <v>Medio</v>
      </c>
      <c r="AO19" s="159" t="str">
        <v>No aplica</v>
      </c>
      <c r="AP19" s="159" t="str">
        <v>SI</v>
      </c>
      <c r="AQ19" s="159" t="str">
        <v>El nivel del riesgo es Medio siendo las principales consecuencias las siguientes; EL</v>
      </c>
      <c r="AR19" s="15" t="e" vm="14">
        <v>#VALUE!</v>
      </c>
    </row>
    <row r="20" spans="1:44" s="15" customFormat="1" ht="409.6" x14ac:dyDescent="0.3">
      <c r="A20" s="14"/>
      <c r="B20" s="158">
        <v>72</v>
      </c>
      <c r="C20" s="158">
        <v>2026</v>
      </c>
      <c r="D20" s="158" t="str">
        <v>BLOQUES EXPLORATORIOS</v>
      </c>
      <c r="E20" s="158" t="str">
        <v>SEGUIMIENTO GEOLOGICO</v>
      </c>
      <c r="F20" s="158" t="str">
        <v>WELL SITE - Geología de operaciones en pozo</v>
      </c>
      <c r="G20" s="158" t="str">
        <v>AREAS DE INFLUENCIA DE LOS DIFERENTES BLOQUES</v>
      </c>
      <c r="H20" s="158" t="str">
        <v>Permanecer largos periodos en posición sedente durante la actividad</v>
      </c>
      <c r="I20" s="159" t="str">
        <v xml:space="preserve">Biomecánicas </v>
      </c>
      <c r="J20" s="158" t="e" vm="21">
        <v>#VALUE!</v>
      </c>
      <c r="K20" s="159" t="str">
        <v>5.1 Postura</v>
      </c>
      <c r="L20" s="159" t="str">
        <v>EL</v>
      </c>
      <c r="M20" s="159" t="str">
        <v>Rutinaria</v>
      </c>
      <c r="N20" s="159" t="str">
        <v>Interna</v>
      </c>
      <c r="O20" s="159" t="str">
        <v>Si</v>
      </c>
      <c r="P20" s="159">
        <v>8</v>
      </c>
      <c r="Q20" s="159">
        <v>10</v>
      </c>
      <c r="R20" s="159">
        <v>2</v>
      </c>
      <c r="S20" s="159">
        <v>8</v>
      </c>
      <c r="T20" s="159" t="str">
        <v>Contratistas
Interventores HSE
Directos</v>
      </c>
      <c r="U20" s="159" t="str">
        <v>Controles en la Fuente: No aplican</v>
      </c>
      <c r="V20" s="159" t="str">
        <v>Sillas ergonómicas, Posicionadores de Pantalla computadores.</v>
      </c>
      <c r="W20" s="159" t="str">
        <v>Programa de medicina preventiva y del trabajo Exámenes Laborales 
Capacitación en riesgos biomecánicos</v>
      </c>
      <c r="X20" s="159" t="str">
        <v>3 Serio</v>
      </c>
      <c r="Y20" s="159" t="str">
        <v>Personas</v>
      </c>
      <c r="Z20" s="159" t="str">
        <v>2 Improbable</v>
      </c>
      <c r="AA20" s="159">
        <v>6</v>
      </c>
      <c r="AB20" s="159" t="str">
        <v>Si
(Ver matriz de requisitos legales)</v>
      </c>
      <c r="AC20" s="159" t="str">
        <v>Controles de eliminación: No aplican</v>
      </c>
      <c r="AD20" s="159" t="str">
        <v>Controles de sustitución: No aplican</v>
      </c>
      <c r="AE20" s="159" t="str">
        <v>Controles de Ingenieria: No aplican</v>
      </c>
      <c r="AF20"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20" s="159" t="str">
        <v>N/A</v>
      </c>
      <c r="AH20"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20" s="159" t="str">
        <v>HS Parex 
Contratista</v>
      </c>
      <c r="AJ20" s="159" t="str">
        <v>2 Moderado</v>
      </c>
      <c r="AK20" s="159" t="str">
        <v>Personas</v>
      </c>
      <c r="AL20" s="159" t="str">
        <v>2 Improbable</v>
      </c>
      <c r="AM20" s="159">
        <v>4</v>
      </c>
      <c r="AN20" s="159" t="str">
        <v>Medio</v>
      </c>
      <c r="AO20" s="159" t="str">
        <v>No aplica</v>
      </c>
      <c r="AP20" s="159" t="str">
        <v>SI</v>
      </c>
      <c r="AQ20" s="159" t="str">
        <v>El nivel del riesgo es Medio siendo las principales consecuencias las siguientes; EL</v>
      </c>
      <c r="AR20" s="15" t="e" vm="14">
        <v>#VALUE!</v>
      </c>
    </row>
    <row r="21" spans="1:44" s="15" customFormat="1" ht="409.6" x14ac:dyDescent="0.3">
      <c r="A21" s="14"/>
      <c r="B21" s="158">
        <v>73</v>
      </c>
      <c r="C21" s="158">
        <v>2026</v>
      </c>
      <c r="D21" s="158" t="str">
        <v>BLOQUES EXPLORATORIOS</v>
      </c>
      <c r="E21" s="158" t="str">
        <v>SEGUIMIENTO GEOLOGICO</v>
      </c>
      <c r="F21" s="158" t="str">
        <v>WELL SITE - Geología de operaciones en pozo</v>
      </c>
      <c r="G21" s="158" t="str">
        <v>AREAS DE INFLUENCIA DE LOS DIFERENTES BLOQUES</v>
      </c>
      <c r="H21" s="158" t="str">
        <v>Diseño del puesto de trabajo (teclado y mouse).
Poco espacio de movilización.</v>
      </c>
      <c r="I21" s="159" t="str">
        <v xml:space="preserve">Biomecánicas </v>
      </c>
      <c r="J21" s="158" t="e" vm="21">
        <v>#VALUE!</v>
      </c>
      <c r="K21" s="159" t="str">
        <v xml:space="preserve">5.3 Movimientos repetitivos </v>
      </c>
      <c r="L21" s="159" t="str">
        <v>EL</v>
      </c>
      <c r="M21" s="159" t="str">
        <v>Rutinaria</v>
      </c>
      <c r="N21" s="159" t="str">
        <v>Interna</v>
      </c>
      <c r="O21" s="159" t="str">
        <v>Si</v>
      </c>
      <c r="P21" s="159">
        <v>8</v>
      </c>
      <c r="Q21" s="159">
        <v>10</v>
      </c>
      <c r="R21" s="159">
        <v>2</v>
      </c>
      <c r="S21" s="159">
        <v>8</v>
      </c>
      <c r="T21" s="159" t="str">
        <v>Contratistas
Interventores HSE
Directos</v>
      </c>
      <c r="U21" s="159" t="str">
        <v>Controles en la Fuente: No aplican</v>
      </c>
      <c r="V21" s="159" t="str">
        <v>Pad mouse y puestos de trabajo, mantenimiento de herramientas</v>
      </c>
      <c r="W21" s="159" t="str">
        <v>Programa de medicina preventiva y del trabajo Exámenes Laborales 
Capacitación en riesgos biomecánicos</v>
      </c>
      <c r="X21" s="159" t="str">
        <v>3 Serio</v>
      </c>
      <c r="Y21" s="159" t="str">
        <v>Personas</v>
      </c>
      <c r="Z21" s="159" t="str">
        <v>2 Improbable</v>
      </c>
      <c r="AA21" s="159">
        <v>6</v>
      </c>
      <c r="AB21" s="159" t="str">
        <v>Si
(Ver matriz de requisitos legales)</v>
      </c>
      <c r="AC21" s="159" t="str">
        <v>Controles de eliminación: No aplican</v>
      </c>
      <c r="AD21" s="159" t="str">
        <v>Controles de sustitución: No aplican</v>
      </c>
      <c r="AE21" s="159" t="str">
        <v>Controles de Ingenieria: No aplican</v>
      </c>
      <c r="AF21"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21" s="159" t="str">
        <v>N/A</v>
      </c>
      <c r="AH21"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21" s="159" t="str">
        <v>HS Parex 
Contratista</v>
      </c>
      <c r="AJ21" s="159" t="str">
        <v>2 Moderado</v>
      </c>
      <c r="AK21" s="159" t="str">
        <v>Personas</v>
      </c>
      <c r="AL21" s="159" t="str">
        <v>2 Improbable</v>
      </c>
      <c r="AM21" s="159">
        <v>4</v>
      </c>
      <c r="AN21" s="159" t="str">
        <v>Medio</v>
      </c>
      <c r="AO21" s="159" t="str">
        <v>No aplica</v>
      </c>
      <c r="AP21" s="159" t="str">
        <v>SI</v>
      </c>
      <c r="AQ21" s="159" t="str">
        <v>El nivel del riesgo es Medio siendo las principales consecuencias las siguientes; EL</v>
      </c>
      <c r="AR21" s="15" t="e" vm="14">
        <v>#VALUE!</v>
      </c>
    </row>
    <row r="22" spans="1:44" s="15" customFormat="1" ht="409.6" x14ac:dyDescent="0.3">
      <c r="A22" s="14"/>
      <c r="B22" s="158">
        <v>101</v>
      </c>
      <c r="C22" s="158">
        <v>2026</v>
      </c>
      <c r="D22" s="158" t="str">
        <v>BLOQUES EXPLORATORIOS</v>
      </c>
      <c r="E22" s="158" t="str">
        <v>SEGUIMIENTO GEOLOGICO</v>
      </c>
      <c r="F22" s="158" t="str">
        <v>Mud Logging - Monitoreo de parámetros</v>
      </c>
      <c r="G22" s="158" t="str">
        <v xml:space="preserve">DIFERENTES BLOQUES
</v>
      </c>
      <c r="H22" s="158" t="str">
        <v>Manejo de químicos para el uso de maquinaria y equipos
Calibración de equipos de medición</v>
      </c>
      <c r="I22" s="159" t="str">
        <v>Químico</v>
      </c>
      <c r="J22" s="158" t="e" vm="18">
        <v>#VALUE!</v>
      </c>
      <c r="K22" s="159" t="str">
        <v>3.5 Gases y vapores</v>
      </c>
      <c r="L22" s="159" t="str">
        <v>AT/EL</v>
      </c>
      <c r="M22" s="159" t="str">
        <v>Rutinaria</v>
      </c>
      <c r="N22" s="159" t="str">
        <v>Interna</v>
      </c>
      <c r="O22" s="159" t="str">
        <v>Si</v>
      </c>
      <c r="P22" s="159">
        <v>8</v>
      </c>
      <c r="Q22" s="159">
        <v>18</v>
      </c>
      <c r="R22" s="159">
        <v>2</v>
      </c>
      <c r="S22" s="159">
        <v>3</v>
      </c>
      <c r="T22" s="159" t="str">
        <v>Contratistas
Interventores HSE
Directos</v>
      </c>
      <c r="U22" s="159" t="str">
        <v>Controles en la Fuente: No aplican</v>
      </c>
      <c r="V22" s="159" t="str">
        <v>Controles en el medio: No aplican</v>
      </c>
      <c r="W22" s="159" t="str">
        <v>Capacitación en riesgo químico (rotulado, etiquetado, hojas de seguridad, medidas de prevención y normas de utilización)</v>
      </c>
      <c r="X22" s="159" t="str">
        <v>3 Serio</v>
      </c>
      <c r="Y22" s="159" t="str">
        <v>Personas</v>
      </c>
      <c r="Z22" s="159" t="str">
        <v>2 Improbable</v>
      </c>
      <c r="AA22" s="159">
        <v>6</v>
      </c>
      <c r="AB22" s="159" t="str">
        <v>Si
(Ver matriz de requisitos legales)</v>
      </c>
      <c r="AC22" s="159" t="str">
        <v>Controles de eliminación: No aplican</v>
      </c>
      <c r="AD22" s="159" t="str">
        <v>Controles de sustitución: No aplican</v>
      </c>
      <c r="AE22" s="159" t="str">
        <v>Controles de Ingenieria: No aplican</v>
      </c>
      <c r="AF22" s="159" t="str">
        <v>Seguridad Basada en el Comportamiento
Sistema Globalmente Armonizado
Examen medico ocupacional</v>
      </c>
      <c r="AG22" s="159" t="str">
        <v>Ver matriz de EPP de Parex y/o Contratista</v>
      </c>
      <c r="AH22" s="159" t="str">
        <v>Eliminación del riesgo:Controles de eliminación: No aplicanSustitución del riesgo; Controles de sustitución: No aplicanControles de Ingenieria; Controles de Ingenieria: No aplican Controles administrativos; Seguridad Basada en el Comportamiento
Sistema Globalmente Armonizado
Examen medico ocupacionalControles de EPP; Ver matriz de EPP de Parex y/o Contratista</v>
      </c>
      <c r="AI22" s="159" t="str">
        <v>HS Parex 
Contratista</v>
      </c>
      <c r="AJ22" s="159" t="str">
        <v>2 Moderado</v>
      </c>
      <c r="AK22" s="159" t="str">
        <v>Personas</v>
      </c>
      <c r="AL22" s="159" t="str">
        <v>2 Improbable</v>
      </c>
      <c r="AM22" s="159">
        <v>4</v>
      </c>
      <c r="AN22" s="159" t="str">
        <v>Medio</v>
      </c>
      <c r="AO22" s="159" t="str">
        <v>No aplica</v>
      </c>
      <c r="AP22" s="159" t="str">
        <v>SI</v>
      </c>
      <c r="AQ22" s="159" t="str">
        <v>El nivel del riesgo es Medio siendo las principales consecuencias las siguientes; AT/EL</v>
      </c>
      <c r="AR22" s="15" t="e" vm="14">
        <v>#VALUE!</v>
      </c>
    </row>
    <row r="23" spans="1:44" s="15" customFormat="1" ht="409.6" x14ac:dyDescent="0.3">
      <c r="A23" s="14"/>
      <c r="B23" s="158">
        <v>103</v>
      </c>
      <c r="C23" s="158">
        <v>2026</v>
      </c>
      <c r="D23" s="158" t="str">
        <v>BLOQUES EXPLORATORIOS</v>
      </c>
      <c r="E23" s="158" t="str">
        <v>SEGUIMIENTO GEOLOGICO</v>
      </c>
      <c r="F23" s="158" t="str">
        <v>Mud Logging - Monitoreo de parámetros</v>
      </c>
      <c r="G23" s="158" t="str">
        <v xml:space="preserve">DIFERENTES BLOQUES
</v>
      </c>
      <c r="H23" s="158" t="str">
        <v>Carga estática (De pie).</v>
      </c>
      <c r="I23" s="159" t="str">
        <v xml:space="preserve">Biomecánicas </v>
      </c>
      <c r="J23" s="158" t="e" vm="21">
        <v>#VALUE!</v>
      </c>
      <c r="K23" s="159" t="str">
        <v>5.1 Postura</v>
      </c>
      <c r="L23" s="159" t="str">
        <v>EL</v>
      </c>
      <c r="M23" s="159" t="str">
        <v>Rutinaria</v>
      </c>
      <c r="N23" s="159" t="str">
        <v>Interna</v>
      </c>
      <c r="O23" s="159" t="str">
        <v>Si</v>
      </c>
      <c r="P23" s="159">
        <v>8</v>
      </c>
      <c r="Q23" s="159">
        <v>18</v>
      </c>
      <c r="R23" s="159">
        <v>2</v>
      </c>
      <c r="S23" s="159">
        <v>8</v>
      </c>
      <c r="T23" s="159" t="str">
        <v>Contratistas
Interventores HSE
Directos</v>
      </c>
      <c r="U23" s="159" t="str">
        <v>Controles en la Fuente: No aplican</v>
      </c>
      <c r="V23" s="159" t="str">
        <v>Controles en el medio: No aplican</v>
      </c>
      <c r="W23" s="159" t="str">
        <v>Programa de medicina preventiva y del trabajo Exámenes Laborales 
Capacitación en riesgos biomecánicos</v>
      </c>
      <c r="X23" s="159" t="str">
        <v>3 Serio</v>
      </c>
      <c r="Y23" s="159" t="str">
        <v>Personas</v>
      </c>
      <c r="Z23" s="159" t="str">
        <v>2 Improbable</v>
      </c>
      <c r="AA23" s="159">
        <v>6</v>
      </c>
      <c r="AB23" s="159" t="str">
        <v>Si
(Ver matriz de requisitos legales)</v>
      </c>
      <c r="AC23" s="159" t="str">
        <v>Controles de eliminación: No aplican</v>
      </c>
      <c r="AD23" s="159" t="str">
        <v>Controles de sustitución: No aplican</v>
      </c>
      <c r="AE23" s="159" t="str">
        <v>Controles de Ingenieria: No aplican</v>
      </c>
      <c r="AF23"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23" s="159" t="str">
        <v>N/A</v>
      </c>
      <c r="AH23"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23" s="159" t="str">
        <v>HS Parex 
Contratista</v>
      </c>
      <c r="AJ23" s="159" t="str">
        <v>2 Moderado</v>
      </c>
      <c r="AK23" s="159" t="str">
        <v>Personas</v>
      </c>
      <c r="AL23" s="159" t="str">
        <v>2 Improbable</v>
      </c>
      <c r="AM23" s="159">
        <v>4</v>
      </c>
      <c r="AN23" s="159" t="str">
        <v>Medio</v>
      </c>
      <c r="AO23" s="159" t="str">
        <v>No aplica</v>
      </c>
      <c r="AP23" s="159" t="str">
        <v>SI</v>
      </c>
      <c r="AQ23" s="159" t="str">
        <v>El nivel del riesgo es Medio siendo las principales consecuencias las siguientes; EL</v>
      </c>
      <c r="AR23" s="15" t="e" vm="14">
        <v>#VALUE!</v>
      </c>
    </row>
    <row r="24" spans="1:44" s="15" customFormat="1" ht="409.6" x14ac:dyDescent="0.3">
      <c r="A24" s="14"/>
      <c r="B24" s="158">
        <v>104</v>
      </c>
      <c r="C24" s="158">
        <v>2026</v>
      </c>
      <c r="D24" s="158" t="str">
        <v>BLOQUES EXPLORATORIOS</v>
      </c>
      <c r="E24" s="158" t="str">
        <v>SEGUIMIENTO GEOLOGICO</v>
      </c>
      <c r="F24" s="158" t="str">
        <v>Mud Logging - Monitoreo de parámetros</v>
      </c>
      <c r="G24" s="158" t="str">
        <v xml:space="preserve">DIFERENTES BLOQUES
</v>
      </c>
      <c r="H24" s="158" t="str">
        <v>sobre- esfuerzo físico. Traslado de equipos y herramientas</v>
      </c>
      <c r="I24" s="159" t="str">
        <v xml:space="preserve">Biomecánicas </v>
      </c>
      <c r="J24" s="158" t="e" vm="21">
        <v>#VALUE!</v>
      </c>
      <c r="K24" s="159" t="str">
        <v xml:space="preserve">5.2 Esfuerzos </v>
      </c>
      <c r="L24" s="159" t="str">
        <v>EL</v>
      </c>
      <c r="M24" s="159" t="str">
        <v>Rutinaria</v>
      </c>
      <c r="N24" s="159" t="str">
        <v>Interna</v>
      </c>
      <c r="O24" s="159" t="str">
        <v>Si</v>
      </c>
      <c r="P24" s="159">
        <v>8</v>
      </c>
      <c r="Q24" s="159">
        <v>18</v>
      </c>
      <c r="R24" s="159">
        <v>2</v>
      </c>
      <c r="S24" s="159">
        <v>8</v>
      </c>
      <c r="T24" s="159" t="str">
        <v>Contratistas
Interventores HSE
Directos</v>
      </c>
      <c r="U24" s="159" t="str">
        <v>Controles en la Fuente: No aplican</v>
      </c>
      <c r="V24" s="159" t="str">
        <v>Controles en el medio: No aplican</v>
      </c>
      <c r="W24" s="159" t="str">
        <v>Programa de medicina preventiva y del trabajo Exámenes Laborales 
Capacitación en riesgos biomecánicos</v>
      </c>
      <c r="X24" s="159" t="str">
        <v>3 Serio</v>
      </c>
      <c r="Y24" s="159" t="str">
        <v>Personas</v>
      </c>
      <c r="Z24" s="159" t="str">
        <v>2 Improbable</v>
      </c>
      <c r="AA24" s="159">
        <v>6</v>
      </c>
      <c r="AB24" s="159" t="str">
        <v>Si
(Ver matriz de requisitos legales)</v>
      </c>
      <c r="AC24" s="159" t="str">
        <v>Controles de eliminación: No aplican</v>
      </c>
      <c r="AD24" s="159" t="str">
        <v>Controles de sustitución: No aplican</v>
      </c>
      <c r="AE24" s="159" t="str">
        <v>Controles de Ingenieria: No aplican</v>
      </c>
      <c r="AF24" s="159" t="str">
        <v>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24" s="159" t="str">
        <v>N/A</v>
      </c>
      <c r="AH24" s="159" t="str">
        <v>Eliminación del riesgo:Controles de eliminación: No aplicanSustitución del riesgo; Controles de sustitución: No aplicanControles de Ingenieria; Controles de Ingenieria: No aplican Controles administrativos; Normas para el levantamiento manual de cargas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24" s="159" t="str">
        <v>HS Parex 
Contratista</v>
      </c>
      <c r="AJ24" s="159" t="str">
        <v>2 Moderado</v>
      </c>
      <c r="AK24" s="159" t="str">
        <v>Personas</v>
      </c>
      <c r="AL24" s="159" t="str">
        <v>2 Improbable</v>
      </c>
      <c r="AM24" s="159">
        <v>4</v>
      </c>
      <c r="AN24" s="159" t="str">
        <v>Medio</v>
      </c>
      <c r="AO24" s="159" t="str">
        <v>No aplica</v>
      </c>
      <c r="AP24" s="159" t="str">
        <v>SI</v>
      </c>
      <c r="AQ24" s="159" t="str">
        <v>El nivel del riesgo es Medio siendo las principales consecuencias las siguientes; EL</v>
      </c>
      <c r="AR24" s="15" t="e" vm="14">
        <v>#VALUE!</v>
      </c>
    </row>
    <row r="25" spans="1:44" s="15" customFormat="1" ht="409.6" x14ac:dyDescent="0.3">
      <c r="A25" s="14"/>
      <c r="B25" s="158">
        <v>116</v>
      </c>
      <c r="C25" s="158">
        <v>2026</v>
      </c>
      <c r="D25" s="158" t="str">
        <v>BLOQUES EXPLORATORIOS</v>
      </c>
      <c r="E25" s="158" t="str">
        <v>SEGUIMIENTO GEOLOGICO</v>
      </c>
      <c r="F25" s="158" t="str">
        <v>REGISTROS - ACTIVIDADES ADMINISTRATIVAS - Revisión y análisis de Informes</v>
      </c>
      <c r="G25" s="158" t="str">
        <v>AREAS DE INFLUENCIA DE LOS DIFERENTES BLOQUES</v>
      </c>
      <c r="H25" s="158" t="str">
        <v>Permanecer largos periodos en posición sedente durante la actividad</v>
      </c>
      <c r="I25" s="159" t="str">
        <v xml:space="preserve">Biomecánicas </v>
      </c>
      <c r="J25" s="158" t="e" vm="21">
        <v>#VALUE!</v>
      </c>
      <c r="K25" s="159" t="str">
        <v>5.1 Postura</v>
      </c>
      <c r="L25" s="159" t="str">
        <v>EL</v>
      </c>
      <c r="M25" s="159" t="str">
        <v>Rutinaria</v>
      </c>
      <c r="N25" s="159" t="str">
        <v>Interna</v>
      </c>
      <c r="O25" s="159" t="str">
        <v>Si</v>
      </c>
      <c r="P25" s="159">
        <v>8</v>
      </c>
      <c r="Q25" s="159">
        <v>60</v>
      </c>
      <c r="R25" s="159">
        <v>2</v>
      </c>
      <c r="S25" s="159">
        <v>8</v>
      </c>
      <c r="T25" s="159" t="str">
        <v>Contratistas
Interventores HSE
Directos</v>
      </c>
      <c r="U25" s="159" t="str">
        <v>Controles en la Fuente: No aplican</v>
      </c>
      <c r="V25" s="159" t="str">
        <v>Sillas ergonómicas, Posicionadores de Pantalla computadores.</v>
      </c>
      <c r="W25" s="159" t="str">
        <v>Programa de medicina preventiva y del trabajo Exámenes Laborales 
Capacitación en riesgos biomecánicos</v>
      </c>
      <c r="X25" s="159" t="str">
        <v>3 Serio</v>
      </c>
      <c r="Y25" s="159" t="str">
        <v>Personas</v>
      </c>
      <c r="Z25" s="159" t="str">
        <v>2 Improbable</v>
      </c>
      <c r="AA25" s="159">
        <v>6</v>
      </c>
      <c r="AB25" s="159" t="str">
        <v>Si
(Ver matriz de requisitos legales)</v>
      </c>
      <c r="AC25" s="159" t="str">
        <v>Controles de eliminación: No aplican</v>
      </c>
      <c r="AD25" s="159" t="str">
        <v>Controles de sustitución: No aplican</v>
      </c>
      <c r="AE25" s="159" t="str">
        <v>Controles de Ingenieria: No aplican</v>
      </c>
      <c r="AF25"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25" s="159" t="str">
        <v>N/A</v>
      </c>
      <c r="AH25"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25" s="159" t="str">
        <v>HS Parex 
Contratista</v>
      </c>
      <c r="AJ25" s="159" t="str">
        <v>2 Moderado</v>
      </c>
      <c r="AK25" s="159" t="str">
        <v>Personas</v>
      </c>
      <c r="AL25" s="159" t="str">
        <v>2 Improbable</v>
      </c>
      <c r="AM25" s="159">
        <v>4</v>
      </c>
      <c r="AN25" s="159" t="str">
        <v>Medio</v>
      </c>
      <c r="AO25" s="159" t="str">
        <v>No aplica</v>
      </c>
      <c r="AP25" s="159" t="str">
        <v>SI</v>
      </c>
      <c r="AQ25" s="159" t="str">
        <v>El nivel del riesgo es Medio siendo las principales consecuencias las siguientes; EL</v>
      </c>
      <c r="AR25" s="15" t="e" vm="14">
        <v>#VALUE!</v>
      </c>
    </row>
    <row r="26" spans="1:44" s="15" customFormat="1" ht="409.6" x14ac:dyDescent="0.3">
      <c r="A26" s="14"/>
      <c r="B26" s="158">
        <v>117</v>
      </c>
      <c r="C26" s="158">
        <v>2026</v>
      </c>
      <c r="D26" s="158" t="str">
        <v>BLOQUES EXPLORATORIOS</v>
      </c>
      <c r="E26" s="158" t="str">
        <v>SEGUIMIENTO GEOLOGICO</v>
      </c>
      <c r="F26" s="158" t="str">
        <v>REGISTROS - ACTIVIDADES ADMINISTRATIVAS - Revisión y análisis de Informes</v>
      </c>
      <c r="G26" s="158" t="str">
        <v>AREAS DE INFLUENCIA DE LOS DIFERENTES BLOQUES</v>
      </c>
      <c r="H26" s="158" t="str">
        <v>Diseño del puesto de trabajo (teclado y mouse).
Poco espacio de movilización.</v>
      </c>
      <c r="I26" s="159" t="str">
        <v xml:space="preserve">Biomecánicas </v>
      </c>
      <c r="J26" s="158" t="e" vm="21">
        <v>#VALUE!</v>
      </c>
      <c r="K26" s="159" t="str">
        <v xml:space="preserve">5.3 Movimientos repetitivos </v>
      </c>
      <c r="L26" s="159" t="str">
        <v>EL</v>
      </c>
      <c r="M26" s="159" t="str">
        <v>Rutinaria</v>
      </c>
      <c r="N26" s="159" t="str">
        <v>Interna</v>
      </c>
      <c r="O26" s="159" t="str">
        <v>Si</v>
      </c>
      <c r="P26" s="159">
        <v>8</v>
      </c>
      <c r="Q26" s="159">
        <v>60</v>
      </c>
      <c r="R26" s="159">
        <v>2</v>
      </c>
      <c r="S26" s="159">
        <v>8</v>
      </c>
      <c r="T26" s="159" t="str">
        <v>Contratistas
Interventores HSE
Directos</v>
      </c>
      <c r="U26" s="159" t="str">
        <v>Controles en la Fuente: No aplican</v>
      </c>
      <c r="V26" s="159" t="str">
        <v>Pad mouse y puestos de trabajo, mantenimiento de herramientas</v>
      </c>
      <c r="W26" s="159" t="str">
        <v>Programa de medicina preventiva y del trabajo Exámenes Laborales 
Capacitación en riesgos biomecánicos</v>
      </c>
      <c r="X26" s="159" t="str">
        <v>3 Serio</v>
      </c>
      <c r="Y26" s="159" t="str">
        <v>Personas</v>
      </c>
      <c r="Z26" s="159" t="str">
        <v>2 Improbable</v>
      </c>
      <c r="AA26" s="159">
        <v>6</v>
      </c>
      <c r="AB26" s="159" t="str">
        <v>Si
(Ver matriz de requisitos legales)</v>
      </c>
      <c r="AC26" s="159" t="str">
        <v>Controles de eliminación: No aplican</v>
      </c>
      <c r="AD26" s="159" t="str">
        <v>Controles de sustitución: No aplican</v>
      </c>
      <c r="AE26" s="159" t="str">
        <v>Controles de Ingenieria: No aplican</v>
      </c>
      <c r="AF26" s="159" t="str">
        <v>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v>
      </c>
      <c r="AG26" s="159" t="str">
        <v>N/A</v>
      </c>
      <c r="AH26" s="159" t="str">
        <v>Eliminación del riesgo:Controles de eliminación: No aplicanSustitución del riesgo; Controles de sustitución: No aplicanControles de Ingenieria; Controles de Ingenieria: No aplican Controles administrativos; Higiene Postural
Pausas activas
Implementación programa de pausas activas
Exámenes Ocupacionales (Énfasis osteomuscular)
Continuar actividades del Programa de medicina preventiva y del trabajo
Seguimiento medico a recomendaciones
Seguimiento Cumplimiento de Requisitos HSEQ ContratistasControles de EPP; N/A</v>
      </c>
      <c r="AI26" s="159" t="str">
        <v>HS Parex 
Contratista</v>
      </c>
      <c r="AJ26" s="159" t="str">
        <v>2 Moderado</v>
      </c>
      <c r="AK26" s="159" t="str">
        <v>Personas</v>
      </c>
      <c r="AL26" s="159" t="str">
        <v>2 Improbable</v>
      </c>
      <c r="AM26" s="159">
        <v>4</v>
      </c>
      <c r="AN26" s="159" t="str">
        <v>Medio</v>
      </c>
      <c r="AO26" s="159" t="str">
        <v>No aplica</v>
      </c>
      <c r="AP26" s="159" t="str">
        <v>SI</v>
      </c>
      <c r="AQ26" s="159" t="str">
        <v>El nivel del riesgo es Medio siendo las principales consecuencias las siguientes; EL</v>
      </c>
      <c r="AR26" s="15" t="e" vm="14">
        <v>#VALUE!</v>
      </c>
    </row>
    <row r="27" spans="1:44" s="15" customFormat="1" x14ac:dyDescent="0.3">
      <c r="A27" s="14"/>
      <c r="B27" s="158"/>
      <c r="C27" s="158"/>
      <c r="D27" s="158"/>
      <c r="E27" s="158"/>
      <c r="F27" s="158"/>
      <c r="G27" s="158"/>
      <c r="H27" s="158"/>
      <c r="I27" s="159"/>
      <c r="J27" s="158"/>
      <c r="K27" s="159"/>
      <c r="L27" s="159"/>
      <c r="M27" s="159"/>
      <c r="N27" s="159"/>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row>
    <row r="28" spans="1:44" s="15" customFormat="1" x14ac:dyDescent="0.3">
      <c r="A28" s="14"/>
      <c r="B28" s="158"/>
      <c r="C28" s="158"/>
      <c r="D28" s="158"/>
      <c r="E28" s="158"/>
      <c r="F28" s="158"/>
      <c r="G28" s="158"/>
      <c r="H28" s="158"/>
      <c r="I28" s="159"/>
      <c r="J28" s="158"/>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row>
    <row r="29" spans="1:44" s="15" customFormat="1" x14ac:dyDescent="0.3">
      <c r="A29" s="14"/>
      <c r="B29" s="158"/>
      <c r="C29" s="158"/>
      <c r="D29" s="158"/>
      <c r="E29" s="158"/>
      <c r="F29" s="158"/>
      <c r="G29" s="158"/>
      <c r="H29" s="158"/>
      <c r="I29" s="159"/>
      <c r="J29" s="158"/>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row>
    <row r="30" spans="1:44" s="15" customFormat="1" x14ac:dyDescent="0.3">
      <c r="A30" s="14"/>
      <c r="B30" s="158"/>
      <c r="C30" s="158"/>
      <c r="D30" s="158"/>
      <c r="E30" s="158"/>
      <c r="F30" s="158"/>
      <c r="G30" s="158"/>
      <c r="H30" s="158"/>
      <c r="I30" s="159"/>
      <c r="J30" s="158"/>
      <c r="K30" s="159"/>
      <c r="L30" s="159"/>
      <c r="M30" s="159"/>
      <c r="N30" s="15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row>
    <row r="31" spans="1:44" s="15" customFormat="1" x14ac:dyDescent="0.3">
      <c r="A31" s="14"/>
      <c r="B31" s="158"/>
      <c r="C31" s="158"/>
      <c r="D31" s="158"/>
      <c r="E31" s="158"/>
      <c r="F31" s="158"/>
      <c r="G31" s="158"/>
      <c r="H31" s="158"/>
      <c r="I31" s="159"/>
      <c r="J31" s="158"/>
      <c r="K31" s="159"/>
      <c r="L31" s="159"/>
      <c r="M31" s="159"/>
      <c r="N31" s="159"/>
      <c r="O31" s="159"/>
      <c r="P31" s="159"/>
      <c r="Q31" s="159"/>
      <c r="R31" s="159"/>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row>
    <row r="32" spans="1:44" s="15" customFormat="1" x14ac:dyDescent="0.3">
      <c r="A32" s="14"/>
      <c r="B32" s="158"/>
      <c r="C32" s="158"/>
      <c r="D32" s="158"/>
      <c r="E32" s="158"/>
      <c r="F32" s="158"/>
      <c r="G32" s="158"/>
      <c r="H32" s="158"/>
      <c r="I32" s="159"/>
      <c r="J32" s="158"/>
      <c r="K32" s="159"/>
      <c r="L32" s="159"/>
      <c r="M32" s="159"/>
      <c r="N32" s="159"/>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row>
    <row r="33" spans="1:43" s="15" customFormat="1" x14ac:dyDescent="0.3">
      <c r="A33" s="14"/>
      <c r="B33" s="158"/>
      <c r="C33" s="158"/>
      <c r="D33" s="158"/>
      <c r="E33" s="158"/>
      <c r="F33" s="158"/>
      <c r="G33" s="158"/>
      <c r="H33" s="158"/>
      <c r="I33" s="159"/>
      <c r="J33" s="158"/>
      <c r="K33" s="159"/>
      <c r="L33" s="159"/>
      <c r="M33" s="159"/>
      <c r="N33" s="15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row>
    <row r="34" spans="1:43" s="15" customFormat="1" x14ac:dyDescent="0.3">
      <c r="A34" s="14"/>
      <c r="B34" s="158"/>
      <c r="C34" s="158"/>
      <c r="D34" s="158"/>
      <c r="E34" s="158"/>
      <c r="F34" s="158"/>
      <c r="G34" s="158"/>
      <c r="H34" s="158"/>
      <c r="I34" s="159"/>
      <c r="J34" s="158"/>
      <c r="K34" s="159"/>
      <c r="L34" s="159"/>
      <c r="M34" s="159"/>
      <c r="N34" s="159"/>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row>
    <row r="35" spans="1:43" s="15" customFormat="1" x14ac:dyDescent="0.3">
      <c r="A35" s="14"/>
      <c r="B35" s="158"/>
      <c r="C35" s="158"/>
      <c r="D35" s="158"/>
      <c r="E35" s="158"/>
      <c r="F35" s="158"/>
      <c r="G35" s="158"/>
      <c r="H35" s="158"/>
      <c r="I35" s="159"/>
      <c r="J35" s="158"/>
      <c r="K35" s="159"/>
      <c r="L35" s="159"/>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row>
    <row r="36" spans="1:43" s="15" customFormat="1" x14ac:dyDescent="0.3">
      <c r="A36" s="14"/>
      <c r="B36" s="158"/>
      <c r="C36" s="158"/>
      <c r="D36" s="158"/>
      <c r="E36" s="158"/>
      <c r="F36" s="158"/>
      <c r="G36" s="158"/>
      <c r="H36" s="158"/>
      <c r="I36" s="159"/>
      <c r="J36" s="158"/>
      <c r="K36" s="159"/>
      <c r="L36" s="159"/>
      <c r="M36" s="159"/>
      <c r="N36" s="159"/>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row>
    <row r="37" spans="1:43" s="15" customFormat="1" x14ac:dyDescent="0.3">
      <c r="A37" s="14"/>
      <c r="B37" s="158"/>
      <c r="C37" s="158"/>
      <c r="D37" s="158"/>
      <c r="E37" s="158"/>
      <c r="F37" s="158"/>
      <c r="G37" s="158"/>
      <c r="H37" s="158"/>
      <c r="I37" s="159"/>
      <c r="J37" s="158"/>
      <c r="K37" s="159"/>
      <c r="L37" s="159"/>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row>
    <row r="38" spans="1:43" s="15" customFormat="1" x14ac:dyDescent="0.3">
      <c r="A38" s="14"/>
      <c r="B38" s="158"/>
      <c r="C38" s="158"/>
      <c r="D38" s="158"/>
      <c r="E38" s="158"/>
      <c r="F38" s="158"/>
      <c r="G38" s="158"/>
      <c r="H38" s="158"/>
      <c r="I38" s="159"/>
      <c r="J38" s="158"/>
      <c r="K38" s="159"/>
      <c r="L38" s="159"/>
      <c r="M38" s="159"/>
      <c r="N38" s="159"/>
      <c r="O38" s="159"/>
      <c r="P38" s="159"/>
      <c r="Q38" s="159"/>
      <c r="R38" s="159"/>
      <c r="S38" s="159"/>
      <c r="T38" s="159"/>
      <c r="U38" s="159"/>
      <c r="V38" s="159"/>
      <c r="W38" s="159"/>
      <c r="X38" s="159"/>
      <c r="Y38" s="159"/>
      <c r="Z38" s="159"/>
      <c r="AA38" s="159"/>
      <c r="AB38" s="159"/>
      <c r="AC38" s="159"/>
      <c r="AD38" s="159"/>
      <c r="AE38" s="159"/>
      <c r="AF38" s="159"/>
      <c r="AG38" s="159"/>
      <c r="AH38" s="159"/>
      <c r="AI38" s="159"/>
      <c r="AJ38" s="159"/>
      <c r="AK38" s="159"/>
      <c r="AL38" s="159"/>
      <c r="AM38" s="159"/>
      <c r="AN38" s="159"/>
      <c r="AO38" s="159"/>
      <c r="AP38" s="159"/>
      <c r="AQ38" s="159"/>
    </row>
    <row r="39" spans="1:43" s="15" customFormat="1" x14ac:dyDescent="0.3">
      <c r="A39" s="14"/>
      <c r="B39" s="158"/>
      <c r="C39" s="158"/>
      <c r="D39" s="158"/>
      <c r="E39" s="158"/>
      <c r="F39" s="158"/>
      <c r="G39" s="158"/>
      <c r="H39" s="158"/>
      <c r="I39" s="159"/>
      <c r="J39" s="158"/>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row>
    <row r="40" spans="1:43" s="15" customFormat="1" x14ac:dyDescent="0.3">
      <c r="A40" s="14"/>
      <c r="B40" s="158"/>
      <c r="C40" s="158"/>
      <c r="D40" s="158"/>
      <c r="E40" s="158"/>
      <c r="F40" s="158"/>
      <c r="G40" s="158"/>
      <c r="H40" s="158"/>
      <c r="I40" s="159"/>
      <c r="J40" s="158"/>
      <c r="K40" s="159"/>
      <c r="L40" s="159"/>
      <c r="M40" s="159"/>
      <c r="N40" s="159"/>
      <c r="O40" s="159"/>
      <c r="P40" s="159"/>
      <c r="Q40" s="159"/>
      <c r="R40" s="159"/>
      <c r="S40" s="159"/>
      <c r="T40" s="159"/>
      <c r="U40" s="159"/>
      <c r="V40" s="159"/>
      <c r="W40" s="159"/>
      <c r="X40" s="159"/>
      <c r="Y40" s="159"/>
      <c r="Z40" s="159"/>
      <c r="AA40" s="159"/>
      <c r="AB40" s="159"/>
      <c r="AC40" s="159"/>
      <c r="AD40" s="159"/>
      <c r="AE40" s="159"/>
      <c r="AF40" s="159"/>
      <c r="AG40" s="159"/>
      <c r="AH40" s="159"/>
      <c r="AI40" s="159"/>
      <c r="AJ40" s="159"/>
      <c r="AK40" s="159"/>
      <c r="AL40" s="159"/>
      <c r="AM40" s="159"/>
      <c r="AN40" s="159"/>
      <c r="AO40" s="159"/>
      <c r="AP40" s="159"/>
      <c r="AQ40" s="159"/>
    </row>
    <row r="41" spans="1:43" s="15" customFormat="1" x14ac:dyDescent="0.3">
      <c r="A41" s="14"/>
      <c r="B41" s="158"/>
      <c r="C41" s="158"/>
      <c r="D41" s="158"/>
      <c r="E41" s="158"/>
      <c r="F41" s="158"/>
      <c r="G41" s="158"/>
      <c r="H41" s="158"/>
      <c r="I41" s="159"/>
      <c r="J41" s="158"/>
      <c r="K41" s="159"/>
      <c r="L41" s="159"/>
      <c r="M41" s="159"/>
      <c r="N41" s="159"/>
      <c r="O41" s="159"/>
      <c r="P41" s="159"/>
      <c r="Q41" s="159"/>
      <c r="R41" s="159"/>
      <c r="S41" s="159"/>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row>
    <row r="42" spans="1:43" s="15" customFormat="1" x14ac:dyDescent="0.3">
      <c r="A42" s="14"/>
      <c r="B42" s="158"/>
      <c r="C42" s="158"/>
      <c r="D42" s="158"/>
      <c r="E42" s="158"/>
      <c r="F42" s="158"/>
      <c r="G42" s="158"/>
      <c r="H42" s="158"/>
      <c r="I42" s="159"/>
      <c r="J42" s="158"/>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row>
    <row r="43" spans="1:43" s="15" customFormat="1" x14ac:dyDescent="0.3">
      <c r="A43" s="14"/>
      <c r="B43" s="158"/>
      <c r="C43" s="158"/>
      <c r="D43" s="158"/>
      <c r="E43" s="158"/>
      <c r="F43" s="158"/>
      <c r="G43" s="158"/>
      <c r="H43" s="158"/>
      <c r="I43" s="159"/>
      <c r="J43" s="158"/>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row>
    <row r="44" spans="1:43" s="15" customFormat="1" x14ac:dyDescent="0.3">
      <c r="A44" s="14"/>
      <c r="B44" s="158"/>
      <c r="C44" s="158"/>
      <c r="D44" s="158"/>
      <c r="E44" s="158"/>
      <c r="F44" s="158"/>
      <c r="G44" s="158"/>
      <c r="H44" s="158"/>
      <c r="I44" s="159"/>
      <c r="J44" s="158"/>
      <c r="K44" s="159"/>
      <c r="L44" s="159"/>
      <c r="M44" s="159"/>
      <c r="N44" s="159"/>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row>
    <row r="45" spans="1:43" s="15" customFormat="1" x14ac:dyDescent="0.3">
      <c r="A45" s="14"/>
      <c r="B45" s="158"/>
      <c r="C45" s="158"/>
      <c r="D45" s="158"/>
      <c r="E45" s="158"/>
      <c r="F45" s="158"/>
      <c r="G45" s="158"/>
      <c r="H45" s="158"/>
      <c r="I45" s="159"/>
      <c r="J45" s="158"/>
      <c r="K45" s="159"/>
      <c r="L45" s="159"/>
      <c r="M45" s="159"/>
      <c r="N45" s="159"/>
      <c r="O45" s="159"/>
      <c r="P45" s="159"/>
      <c r="Q45" s="159"/>
      <c r="R45" s="159"/>
      <c r="S45" s="159"/>
      <c r="T45" s="159"/>
      <c r="U45" s="159"/>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row>
    <row r="46" spans="1:43" s="15" customFormat="1" x14ac:dyDescent="0.3">
      <c r="A46" s="14"/>
      <c r="B46" s="158"/>
      <c r="C46" s="158"/>
      <c r="D46" s="158"/>
      <c r="E46" s="158"/>
      <c r="F46" s="158"/>
      <c r="G46" s="158"/>
      <c r="H46" s="158"/>
      <c r="I46" s="159"/>
      <c r="J46" s="158"/>
      <c r="K46" s="159"/>
      <c r="L46" s="159"/>
      <c r="M46" s="159"/>
      <c r="N46" s="159"/>
      <c r="O46" s="159"/>
      <c r="P46" s="159"/>
      <c r="Q46" s="159"/>
      <c r="R46" s="159"/>
      <c r="S46" s="159"/>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row>
    <row r="47" spans="1:43" s="15" customFormat="1" x14ac:dyDescent="0.3">
      <c r="A47" s="14"/>
      <c r="B47" s="158"/>
      <c r="C47" s="158"/>
      <c r="D47" s="158"/>
      <c r="E47" s="158"/>
      <c r="F47" s="158"/>
      <c r="G47" s="158"/>
      <c r="H47" s="158"/>
      <c r="I47" s="159"/>
      <c r="J47" s="158"/>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row>
    <row r="48" spans="1:43" s="15" customFormat="1" x14ac:dyDescent="0.3">
      <c r="A48" s="14"/>
      <c r="B48" s="158"/>
      <c r="C48" s="158"/>
      <c r="D48" s="158"/>
      <c r="E48" s="158"/>
      <c r="F48" s="158"/>
      <c r="G48" s="158"/>
      <c r="H48" s="158"/>
      <c r="I48" s="159"/>
      <c r="J48" s="158"/>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row>
    <row r="49" spans="1:43" s="15" customFormat="1" x14ac:dyDescent="0.3">
      <c r="A49" s="14"/>
      <c r="B49" s="158"/>
      <c r="C49" s="158"/>
      <c r="D49" s="158"/>
      <c r="E49" s="158"/>
      <c r="F49" s="158"/>
      <c r="G49" s="158"/>
      <c r="H49" s="158"/>
      <c r="I49" s="159"/>
      <c r="J49" s="158"/>
      <c r="K49" s="159"/>
      <c r="L49" s="159"/>
      <c r="M49" s="159"/>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row>
    <row r="50" spans="1:43" s="15" customFormat="1" x14ac:dyDescent="0.3">
      <c r="A50" s="14"/>
      <c r="B50" s="158"/>
      <c r="C50" s="158"/>
      <c r="D50" s="158"/>
      <c r="E50" s="158"/>
      <c r="F50" s="158"/>
      <c r="G50" s="158"/>
      <c r="H50" s="158"/>
      <c r="I50" s="159"/>
      <c r="J50" s="158"/>
      <c r="K50" s="159"/>
      <c r="L50" s="159"/>
      <c r="M50" s="159"/>
      <c r="N50" s="159"/>
      <c r="O50" s="159"/>
      <c r="P50" s="159"/>
      <c r="Q50" s="159"/>
      <c r="R50" s="159"/>
      <c r="S50" s="159"/>
      <c r="T50" s="159"/>
      <c r="U50" s="159"/>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row>
    <row r="51" spans="1:43" s="15" customFormat="1" x14ac:dyDescent="0.3">
      <c r="A51" s="14"/>
      <c r="B51" s="158"/>
      <c r="C51" s="158"/>
      <c r="D51" s="158"/>
      <c r="E51" s="158"/>
      <c r="F51" s="158"/>
      <c r="G51" s="158"/>
      <c r="H51" s="158"/>
      <c r="I51" s="159"/>
      <c r="J51" s="158"/>
      <c r="K51" s="159"/>
      <c r="L51" s="159"/>
      <c r="M51" s="159"/>
      <c r="N51" s="159"/>
      <c r="O51" s="159"/>
      <c r="P51" s="159"/>
      <c r="Q51" s="159"/>
      <c r="R51" s="159"/>
      <c r="S51" s="159"/>
      <c r="T51" s="159"/>
      <c r="U51" s="159"/>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row>
    <row r="52" spans="1:43" s="15" customFormat="1" x14ac:dyDescent="0.3">
      <c r="A52" s="14"/>
      <c r="B52" s="158"/>
      <c r="C52" s="158"/>
      <c r="D52" s="158"/>
      <c r="E52" s="158"/>
      <c r="F52" s="158"/>
      <c r="G52" s="158"/>
      <c r="H52" s="158"/>
      <c r="I52" s="159"/>
      <c r="J52" s="158"/>
      <c r="K52" s="159"/>
      <c r="L52" s="159"/>
      <c r="M52" s="159"/>
      <c r="N52" s="159"/>
      <c r="O52" s="159"/>
      <c r="P52" s="159"/>
      <c r="Q52" s="159"/>
      <c r="R52" s="159"/>
      <c r="S52" s="159"/>
      <c r="T52" s="159"/>
      <c r="U52" s="159"/>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row>
    <row r="53" spans="1:43" s="15" customFormat="1" x14ac:dyDescent="0.3">
      <c r="A53" s="14"/>
      <c r="B53" s="158"/>
      <c r="C53" s="158"/>
      <c r="D53" s="158"/>
      <c r="E53" s="158"/>
      <c r="F53" s="158"/>
      <c r="G53" s="158"/>
      <c r="H53" s="158"/>
      <c r="I53" s="159"/>
      <c r="J53" s="158"/>
      <c r="K53" s="159"/>
      <c r="L53" s="159"/>
      <c r="M53" s="159"/>
      <c r="N53" s="159"/>
      <c r="O53" s="159"/>
      <c r="P53" s="159"/>
      <c r="Q53" s="159"/>
      <c r="R53" s="159"/>
      <c r="S53" s="159"/>
      <c r="T53" s="159"/>
      <c r="U53" s="159"/>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row>
    <row r="54" spans="1:43" s="15" customFormat="1" x14ac:dyDescent="0.3">
      <c r="A54" s="14"/>
      <c r="B54" s="158"/>
      <c r="C54" s="158"/>
      <c r="D54" s="158"/>
      <c r="E54" s="158"/>
      <c r="F54" s="158"/>
      <c r="G54" s="158"/>
      <c r="H54" s="158"/>
      <c r="I54" s="159"/>
      <c r="J54" s="158"/>
      <c r="K54" s="159"/>
      <c r="L54" s="159"/>
      <c r="M54" s="159"/>
      <c r="N54" s="159"/>
      <c r="O54" s="159"/>
      <c r="P54" s="159"/>
      <c r="Q54" s="159"/>
      <c r="R54" s="159"/>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row>
    <row r="55" spans="1:43" s="15" customFormat="1" x14ac:dyDescent="0.3">
      <c r="A55" s="14"/>
      <c r="B55" s="158"/>
      <c r="C55" s="158"/>
      <c r="D55" s="158"/>
      <c r="E55" s="158"/>
      <c r="F55" s="158"/>
      <c r="G55" s="158"/>
      <c r="H55" s="158"/>
      <c r="I55" s="159"/>
      <c r="J55" s="158"/>
      <c r="K55" s="159"/>
      <c r="L55" s="159"/>
      <c r="M55" s="159"/>
      <c r="N55" s="159"/>
      <c r="O55" s="159"/>
      <c r="P55" s="159"/>
      <c r="Q55" s="159"/>
      <c r="R55" s="159"/>
      <c r="S55" s="159"/>
      <c r="T55" s="159"/>
      <c r="U55" s="159"/>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row>
    <row r="56" spans="1:43" s="15" customFormat="1" x14ac:dyDescent="0.3">
      <c r="A56" s="14"/>
      <c r="B56" s="158"/>
      <c r="C56" s="158"/>
      <c r="D56" s="158"/>
      <c r="E56" s="158"/>
      <c r="F56" s="158"/>
      <c r="G56" s="158"/>
      <c r="H56" s="158"/>
      <c r="I56" s="159"/>
      <c r="J56" s="158"/>
      <c r="K56" s="159"/>
      <c r="L56" s="159"/>
      <c r="M56" s="159"/>
      <c r="N56" s="159"/>
      <c r="O56" s="159"/>
      <c r="P56" s="159"/>
      <c r="Q56" s="159"/>
      <c r="R56" s="159"/>
      <c r="S56" s="159"/>
      <c r="T56" s="159"/>
      <c r="U56" s="159"/>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row>
    <row r="57" spans="1:43" s="15" customFormat="1" x14ac:dyDescent="0.3">
      <c r="A57" s="14"/>
      <c r="B57" s="158"/>
      <c r="C57" s="158"/>
      <c r="D57" s="158"/>
      <c r="E57" s="158"/>
      <c r="F57" s="158"/>
      <c r="G57" s="158"/>
      <c r="H57" s="158"/>
      <c r="I57" s="159"/>
      <c r="J57" s="158"/>
      <c r="K57" s="159"/>
      <c r="L57" s="159"/>
      <c r="M57" s="159"/>
      <c r="N57" s="159"/>
      <c r="O57" s="159"/>
      <c r="P57" s="159"/>
      <c r="Q57" s="159"/>
      <c r="R57" s="159"/>
      <c r="S57" s="159"/>
      <c r="T57" s="159"/>
      <c r="U57" s="159"/>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row>
    <row r="58" spans="1:43" s="15" customFormat="1" x14ac:dyDescent="0.3">
      <c r="A58" s="14"/>
      <c r="B58" s="158"/>
      <c r="C58" s="158"/>
      <c r="D58" s="158"/>
      <c r="E58" s="158"/>
      <c r="F58" s="158"/>
      <c r="G58" s="158"/>
      <c r="H58" s="158"/>
      <c r="I58" s="159"/>
      <c r="J58" s="158"/>
      <c r="K58" s="159"/>
      <c r="L58" s="159"/>
      <c r="M58" s="159"/>
      <c r="N58" s="159"/>
      <c r="O58" s="159"/>
      <c r="P58" s="159"/>
      <c r="Q58" s="159"/>
      <c r="R58" s="159"/>
      <c r="S58" s="159"/>
      <c r="T58" s="159"/>
      <c r="U58" s="159"/>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row>
    <row r="59" spans="1:43" s="15" customFormat="1" x14ac:dyDescent="0.3">
      <c r="A59" s="14"/>
      <c r="B59" s="158"/>
      <c r="C59" s="158"/>
      <c r="D59" s="158"/>
      <c r="E59" s="158"/>
      <c r="F59" s="158"/>
      <c r="G59" s="158"/>
      <c r="H59" s="158"/>
      <c r="I59" s="159"/>
      <c r="J59" s="158"/>
      <c r="K59" s="159"/>
      <c r="L59" s="159"/>
      <c r="M59" s="159"/>
      <c r="N59" s="159"/>
      <c r="O59" s="159"/>
      <c r="P59" s="159"/>
      <c r="Q59" s="159"/>
      <c r="R59" s="159"/>
      <c r="S59" s="159"/>
      <c r="T59" s="159"/>
      <c r="U59" s="159"/>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row>
    <row r="60" spans="1:43" s="15" customFormat="1" x14ac:dyDescent="0.3">
      <c r="A60" s="14"/>
      <c r="B60" s="158"/>
      <c r="C60" s="158"/>
      <c r="D60" s="158"/>
      <c r="E60" s="158"/>
      <c r="F60" s="158"/>
      <c r="G60" s="158"/>
      <c r="H60" s="158"/>
      <c r="I60" s="159"/>
      <c r="J60" s="158"/>
      <c r="K60" s="159"/>
      <c r="L60" s="159"/>
      <c r="M60" s="159"/>
      <c r="N60" s="159"/>
      <c r="O60" s="159"/>
      <c r="P60" s="159"/>
      <c r="Q60" s="159"/>
      <c r="R60" s="159"/>
      <c r="S60" s="159"/>
      <c r="T60" s="159"/>
      <c r="U60" s="159"/>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row>
    <row r="61" spans="1:43" s="15" customFormat="1" x14ac:dyDescent="0.3">
      <c r="A61" s="14"/>
      <c r="B61" s="158"/>
      <c r="C61" s="158"/>
      <c r="D61" s="158"/>
      <c r="E61" s="158"/>
      <c r="F61" s="158"/>
      <c r="G61" s="158"/>
      <c r="H61" s="158"/>
      <c r="I61" s="159"/>
      <c r="J61" s="158"/>
      <c r="K61" s="159"/>
      <c r="L61" s="159"/>
      <c r="M61" s="159"/>
      <c r="N61" s="159"/>
      <c r="O61" s="159"/>
      <c r="P61" s="159"/>
      <c r="Q61" s="159"/>
      <c r="R61" s="159"/>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row>
    <row r="62" spans="1:43" s="15" customFormat="1" x14ac:dyDescent="0.3">
      <c r="A62" s="14"/>
      <c r="B62" s="158"/>
      <c r="C62" s="158"/>
      <c r="D62" s="158"/>
      <c r="E62" s="158"/>
      <c r="F62" s="158"/>
      <c r="G62" s="158"/>
      <c r="H62" s="158"/>
      <c r="I62" s="159"/>
      <c r="J62" s="158"/>
      <c r="K62" s="159"/>
      <c r="L62" s="159"/>
      <c r="M62" s="159"/>
      <c r="N62" s="159"/>
      <c r="O62" s="159"/>
      <c r="P62" s="159"/>
      <c r="Q62" s="159"/>
      <c r="R62" s="159"/>
      <c r="S62" s="159"/>
      <c r="T62" s="159"/>
      <c r="U62" s="159"/>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row>
    <row r="63" spans="1:43" s="15" customFormat="1" x14ac:dyDescent="0.3">
      <c r="A63" s="14"/>
      <c r="B63" s="158"/>
      <c r="C63" s="158"/>
      <c r="D63" s="158"/>
      <c r="E63" s="158"/>
      <c r="F63" s="158"/>
      <c r="G63" s="158"/>
      <c r="H63" s="158"/>
      <c r="I63" s="159"/>
      <c r="J63" s="158"/>
      <c r="K63" s="159"/>
      <c r="L63" s="159"/>
      <c r="M63" s="159"/>
      <c r="N63" s="159"/>
      <c r="O63" s="159"/>
      <c r="P63" s="159"/>
      <c r="Q63" s="159"/>
      <c r="R63" s="159"/>
      <c r="S63" s="159"/>
      <c r="T63" s="159"/>
      <c r="U63" s="159"/>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row>
    <row r="64" spans="1:43" s="15" customFormat="1" x14ac:dyDescent="0.3">
      <c r="A64" s="14"/>
      <c r="B64" s="158"/>
      <c r="C64" s="158"/>
      <c r="D64" s="158"/>
      <c r="E64" s="158"/>
      <c r="F64" s="158"/>
      <c r="G64" s="158"/>
      <c r="H64" s="158"/>
      <c r="I64" s="159"/>
      <c r="J64" s="158"/>
      <c r="K64" s="159"/>
      <c r="L64" s="159"/>
      <c r="M64" s="159"/>
      <c r="N64" s="159"/>
      <c r="O64" s="159"/>
      <c r="P64" s="159"/>
      <c r="Q64" s="159"/>
      <c r="R64" s="159"/>
      <c r="S64" s="159"/>
      <c r="T64" s="159"/>
      <c r="U64" s="159"/>
      <c r="V64" s="159"/>
      <c r="W64" s="159"/>
      <c r="X64" s="159"/>
      <c r="Y64" s="159"/>
      <c r="Z64" s="159"/>
      <c r="AA64" s="159"/>
      <c r="AB64" s="159"/>
      <c r="AC64" s="159"/>
      <c r="AD64" s="159"/>
      <c r="AE64" s="159"/>
      <c r="AF64" s="159"/>
      <c r="AG64" s="159"/>
      <c r="AH64" s="159"/>
      <c r="AI64" s="159"/>
      <c r="AJ64" s="159"/>
      <c r="AK64" s="159"/>
      <c r="AL64" s="159"/>
      <c r="AM64" s="159"/>
      <c r="AN64" s="159"/>
      <c r="AO64" s="159"/>
      <c r="AP64" s="159"/>
      <c r="AQ64" s="159"/>
    </row>
    <row r="65" spans="1:43" s="15" customFormat="1" x14ac:dyDescent="0.3">
      <c r="A65" s="14"/>
      <c r="B65" s="158"/>
      <c r="C65" s="158"/>
      <c r="D65" s="158"/>
      <c r="E65" s="158"/>
      <c r="F65" s="158"/>
      <c r="G65" s="158"/>
      <c r="H65" s="158"/>
      <c r="I65" s="159"/>
      <c r="J65" s="158"/>
      <c r="K65" s="159"/>
      <c r="L65" s="159"/>
      <c r="M65" s="159"/>
      <c r="N65" s="159"/>
      <c r="O65" s="159"/>
      <c r="P65" s="159"/>
      <c r="Q65" s="159"/>
      <c r="R65" s="159"/>
      <c r="S65" s="159"/>
      <c r="T65" s="159"/>
      <c r="U65" s="159"/>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row>
    <row r="66" spans="1:43" s="15" customFormat="1" x14ac:dyDescent="0.3">
      <c r="A66" s="14"/>
      <c r="B66" s="158"/>
      <c r="C66" s="158"/>
      <c r="D66" s="158"/>
      <c r="E66" s="158"/>
      <c r="F66" s="158"/>
      <c r="G66" s="158"/>
      <c r="H66" s="158"/>
      <c r="I66" s="159"/>
      <c r="J66" s="158"/>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row>
    <row r="67" spans="1:43" s="15" customFormat="1" x14ac:dyDescent="0.3">
      <c r="A67" s="14"/>
      <c r="B67" s="158"/>
      <c r="C67" s="158"/>
      <c r="D67" s="158"/>
      <c r="E67" s="158"/>
      <c r="F67" s="158"/>
      <c r="G67" s="158"/>
      <c r="H67" s="158"/>
      <c r="I67" s="159"/>
      <c r="J67" s="158"/>
      <c r="K67" s="159"/>
      <c r="L67" s="159"/>
      <c r="M67" s="159"/>
      <c r="N67" s="159"/>
      <c r="O67" s="159"/>
      <c r="P67" s="159"/>
      <c r="Q67" s="159"/>
      <c r="R67" s="159"/>
      <c r="S67" s="159"/>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row>
    <row r="68" spans="1:43" s="15" customFormat="1" x14ac:dyDescent="0.3">
      <c r="A68" s="14"/>
      <c r="B68" s="158"/>
      <c r="C68" s="158"/>
      <c r="D68" s="158"/>
      <c r="E68" s="158"/>
      <c r="F68" s="158"/>
      <c r="G68" s="158"/>
      <c r="H68" s="158"/>
      <c r="I68" s="159"/>
      <c r="J68" s="158"/>
      <c r="K68" s="159"/>
      <c r="L68" s="159"/>
      <c r="M68" s="159"/>
      <c r="N68" s="159"/>
      <c r="O68" s="159"/>
      <c r="P68" s="159"/>
      <c r="Q68" s="159"/>
      <c r="R68" s="159"/>
      <c r="S68" s="159"/>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row>
    <row r="69" spans="1:43" s="15" customFormat="1" x14ac:dyDescent="0.3">
      <c r="A69" s="14"/>
      <c r="B69" s="158"/>
      <c r="C69" s="158"/>
      <c r="D69" s="158"/>
      <c r="E69" s="158"/>
      <c r="F69" s="158"/>
      <c r="G69" s="158"/>
      <c r="H69" s="158"/>
      <c r="I69" s="159"/>
      <c r="J69" s="158"/>
      <c r="K69" s="159"/>
      <c r="L69" s="159"/>
      <c r="M69" s="159"/>
      <c r="N69" s="159"/>
      <c r="O69" s="159"/>
      <c r="P69" s="159"/>
      <c r="Q69" s="159"/>
      <c r="R69" s="159"/>
      <c r="S69" s="159"/>
      <c r="T69" s="159"/>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row>
    <row r="70" spans="1:43" s="15" customFormat="1" x14ac:dyDescent="0.3">
      <c r="A70" s="14"/>
      <c r="B70" s="158"/>
      <c r="C70" s="158"/>
      <c r="D70" s="158"/>
      <c r="E70" s="158"/>
      <c r="F70" s="158"/>
      <c r="G70" s="158"/>
      <c r="H70" s="158"/>
      <c r="I70" s="159"/>
      <c r="J70" s="158"/>
      <c r="K70" s="159"/>
      <c r="L70" s="159"/>
      <c r="M70" s="159"/>
      <c r="N70" s="159"/>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row>
    <row r="71" spans="1:43" s="15" customFormat="1" x14ac:dyDescent="0.3">
      <c r="A71" s="14"/>
      <c r="B71" s="158"/>
      <c r="C71" s="158"/>
      <c r="D71" s="158"/>
      <c r="E71" s="158"/>
      <c r="F71" s="158"/>
      <c r="G71" s="158"/>
      <c r="H71" s="158"/>
      <c r="I71" s="159"/>
      <c r="J71" s="158"/>
      <c r="K71" s="159"/>
      <c r="L71" s="159"/>
      <c r="M71" s="159"/>
      <c r="N71" s="159"/>
      <c r="O71" s="159"/>
      <c r="P71" s="159"/>
      <c r="Q71" s="159"/>
      <c r="R71" s="159"/>
      <c r="S71" s="159"/>
      <c r="T71" s="159"/>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row>
    <row r="72" spans="1:43" s="15" customFormat="1" x14ac:dyDescent="0.3">
      <c r="A72" s="14"/>
      <c r="B72" s="158"/>
      <c r="C72" s="158"/>
      <c r="D72" s="158"/>
      <c r="E72" s="158"/>
      <c r="F72" s="158"/>
      <c r="G72" s="158"/>
      <c r="H72" s="158"/>
      <c r="I72" s="159"/>
      <c r="J72" s="158"/>
      <c r="K72" s="159"/>
      <c r="L72" s="159"/>
      <c r="M72" s="159"/>
      <c r="N72" s="159"/>
      <c r="O72" s="159"/>
      <c r="P72" s="159"/>
      <c r="Q72" s="159"/>
      <c r="R72" s="159"/>
      <c r="S72" s="159"/>
      <c r="T72" s="159"/>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row>
    <row r="73" spans="1:43" s="15" customFormat="1" x14ac:dyDescent="0.3">
      <c r="A73" s="14"/>
      <c r="B73" s="158"/>
      <c r="C73" s="158"/>
      <c r="D73" s="158"/>
      <c r="E73" s="158"/>
      <c r="F73" s="158"/>
      <c r="G73" s="158"/>
      <c r="H73" s="158"/>
      <c r="I73" s="159"/>
      <c r="J73" s="158"/>
      <c r="K73" s="159"/>
      <c r="L73" s="159"/>
      <c r="M73" s="159"/>
      <c r="N73" s="159"/>
      <c r="O73" s="159"/>
      <c r="P73" s="159"/>
      <c r="Q73" s="159"/>
      <c r="R73" s="159"/>
      <c r="S73" s="159"/>
      <c r="T73" s="159"/>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row>
    <row r="74" spans="1:43" s="15" customFormat="1" x14ac:dyDescent="0.3">
      <c r="A74" s="14"/>
      <c r="B74" s="158"/>
      <c r="C74" s="158"/>
      <c r="D74" s="158"/>
      <c r="E74" s="158"/>
      <c r="F74" s="158"/>
      <c r="G74" s="158"/>
      <c r="H74" s="158"/>
      <c r="I74" s="159"/>
      <c r="J74" s="158"/>
      <c r="K74" s="159"/>
      <c r="L74" s="159"/>
      <c r="M74" s="159"/>
      <c r="N74" s="159"/>
      <c r="O74" s="159"/>
      <c r="P74" s="159"/>
      <c r="Q74" s="159"/>
      <c r="R74" s="159"/>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row>
    <row r="75" spans="1:43" s="15" customFormat="1" x14ac:dyDescent="0.3">
      <c r="A75" s="14"/>
      <c r="B75" s="158"/>
      <c r="C75" s="158"/>
      <c r="D75" s="158"/>
      <c r="E75" s="158"/>
      <c r="F75" s="158"/>
      <c r="G75" s="158"/>
      <c r="H75" s="158"/>
      <c r="I75" s="159"/>
      <c r="J75" s="158"/>
      <c r="K75" s="159"/>
      <c r="L75" s="159"/>
      <c r="M75" s="159"/>
      <c r="N75" s="159"/>
      <c r="O75" s="159"/>
      <c r="P75" s="159"/>
      <c r="Q75" s="159"/>
      <c r="R75" s="159"/>
      <c r="S75" s="159"/>
      <c r="T75" s="159"/>
      <c r="U75" s="159"/>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row>
    <row r="76" spans="1:43" s="15" customFormat="1" x14ac:dyDescent="0.3">
      <c r="A76" s="14"/>
      <c r="B76" s="158"/>
      <c r="C76" s="158"/>
      <c r="D76" s="158"/>
      <c r="E76" s="158"/>
      <c r="F76" s="158"/>
      <c r="G76" s="158"/>
      <c r="H76" s="158"/>
      <c r="I76" s="159"/>
      <c r="J76" s="158"/>
      <c r="K76" s="159"/>
      <c r="L76" s="159"/>
      <c r="M76" s="159"/>
      <c r="N76" s="159"/>
      <c r="O76" s="159"/>
      <c r="P76" s="159"/>
      <c r="Q76" s="159"/>
      <c r="R76" s="159"/>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row>
    <row r="77" spans="1:43" s="15" customFormat="1" x14ac:dyDescent="0.3">
      <c r="A77" s="14"/>
      <c r="B77" s="158"/>
      <c r="C77" s="158"/>
      <c r="D77" s="158"/>
      <c r="E77" s="158"/>
      <c r="F77" s="158"/>
      <c r="G77" s="158"/>
      <c r="H77" s="158"/>
      <c r="I77" s="159"/>
      <c r="J77" s="158"/>
      <c r="K77" s="159"/>
      <c r="L77" s="159"/>
      <c r="M77" s="159"/>
      <c r="N77" s="159"/>
      <c r="O77" s="159"/>
      <c r="P77" s="159"/>
      <c r="Q77" s="159"/>
      <c r="R77" s="159"/>
      <c r="S77" s="159"/>
      <c r="T77" s="159"/>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row>
    <row r="78" spans="1:43" s="15" customFormat="1" x14ac:dyDescent="0.3">
      <c r="A78" s="14"/>
      <c r="B78" s="158"/>
      <c r="C78" s="158"/>
      <c r="D78" s="158"/>
      <c r="E78" s="158"/>
      <c r="F78" s="158"/>
      <c r="G78" s="158"/>
      <c r="H78" s="158"/>
      <c r="I78" s="159"/>
      <c r="J78" s="158"/>
      <c r="K78" s="159"/>
      <c r="L78" s="159"/>
      <c r="M78" s="159"/>
      <c r="N78" s="159"/>
      <c r="O78" s="159"/>
      <c r="P78" s="159"/>
      <c r="Q78" s="159"/>
      <c r="R78" s="159"/>
      <c r="S78" s="159"/>
      <c r="T78" s="159"/>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row>
    <row r="79" spans="1:43" s="15" customFormat="1" x14ac:dyDescent="0.3">
      <c r="A79" s="14"/>
      <c r="B79" s="158"/>
      <c r="C79" s="158"/>
      <c r="D79" s="158"/>
      <c r="E79" s="158"/>
      <c r="F79" s="158"/>
      <c r="G79" s="158"/>
      <c r="H79" s="158"/>
      <c r="I79" s="159"/>
      <c r="J79" s="158"/>
      <c r="K79" s="159"/>
      <c r="L79" s="159"/>
      <c r="M79" s="159"/>
      <c r="N79" s="159"/>
      <c r="O79" s="159"/>
      <c r="P79" s="159"/>
      <c r="Q79" s="159"/>
      <c r="R79" s="159"/>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row>
    <row r="80" spans="1:43" s="15" customFormat="1" x14ac:dyDescent="0.3">
      <c r="A80" s="14"/>
      <c r="B80" s="158"/>
      <c r="C80" s="158"/>
      <c r="D80" s="158"/>
      <c r="E80" s="158"/>
      <c r="F80" s="158"/>
      <c r="G80" s="158"/>
      <c r="H80" s="158"/>
      <c r="I80" s="159"/>
      <c r="J80" s="158"/>
      <c r="K80" s="159"/>
      <c r="L80" s="159"/>
      <c r="M80" s="159"/>
      <c r="N80" s="159"/>
      <c r="O80" s="159"/>
      <c r="P80" s="159"/>
      <c r="Q80" s="159"/>
      <c r="R80" s="159"/>
      <c r="S80" s="159"/>
      <c r="T80" s="159"/>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row>
    <row r="81" spans="1:43" s="15" customFormat="1" x14ac:dyDescent="0.3">
      <c r="A81" s="14"/>
      <c r="B81" s="158"/>
      <c r="C81" s="158"/>
      <c r="D81" s="158"/>
      <c r="E81" s="158"/>
      <c r="F81" s="158"/>
      <c r="G81" s="158"/>
      <c r="H81" s="158"/>
      <c r="I81" s="159"/>
      <c r="J81" s="158"/>
      <c r="K81" s="159"/>
      <c r="L81" s="159"/>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row>
    <row r="82" spans="1:43" s="15" customFormat="1" x14ac:dyDescent="0.3">
      <c r="A82" s="14"/>
      <c r="B82" s="158"/>
      <c r="C82" s="158"/>
      <c r="D82" s="158"/>
      <c r="E82" s="158"/>
      <c r="F82" s="158"/>
      <c r="G82" s="158"/>
      <c r="H82" s="158"/>
      <c r="I82" s="159"/>
      <c r="J82" s="158"/>
      <c r="K82" s="159"/>
      <c r="L82" s="159"/>
      <c r="M82" s="159"/>
      <c r="N82" s="159"/>
      <c r="O82" s="159"/>
      <c r="P82" s="159"/>
      <c r="Q82" s="159"/>
      <c r="R82" s="159"/>
      <c r="S82" s="159"/>
      <c r="T82" s="159"/>
      <c r="U82" s="159"/>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row>
    <row r="83" spans="1:43" s="15" customFormat="1" x14ac:dyDescent="0.3">
      <c r="A83" s="14"/>
      <c r="B83" s="158"/>
      <c r="C83" s="158"/>
      <c r="D83" s="158"/>
      <c r="E83" s="158"/>
      <c r="F83" s="158"/>
      <c r="G83" s="158"/>
      <c r="H83" s="158"/>
      <c r="I83" s="159"/>
      <c r="J83" s="158"/>
      <c r="K83" s="159"/>
      <c r="L83" s="159"/>
      <c r="M83" s="159"/>
      <c r="N83" s="159"/>
      <c r="O83" s="159"/>
      <c r="P83" s="159"/>
      <c r="Q83" s="159"/>
      <c r="R83" s="159"/>
      <c r="S83" s="159"/>
      <c r="T83" s="159"/>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row>
    <row r="84" spans="1:43" s="15" customFormat="1" x14ac:dyDescent="0.3">
      <c r="A84" s="14"/>
      <c r="B84" s="158"/>
      <c r="C84" s="158"/>
      <c r="D84" s="158"/>
      <c r="E84" s="158"/>
      <c r="F84" s="158"/>
      <c r="G84" s="158"/>
      <c r="H84" s="158"/>
      <c r="I84" s="159"/>
      <c r="J84" s="158"/>
      <c r="K84" s="159"/>
      <c r="L84" s="159"/>
      <c r="M84" s="159"/>
      <c r="N84" s="159"/>
      <c r="O84" s="159"/>
      <c r="P84" s="159"/>
      <c r="Q84" s="159"/>
      <c r="R84" s="159"/>
      <c r="S84" s="159"/>
      <c r="T84" s="159"/>
      <c r="U84" s="159"/>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row>
    <row r="85" spans="1:43" s="15" customFormat="1" x14ac:dyDescent="0.3">
      <c r="A85" s="14"/>
      <c r="B85" s="158"/>
      <c r="C85" s="158"/>
      <c r="D85" s="158"/>
      <c r="E85" s="158"/>
      <c r="F85" s="158"/>
      <c r="G85" s="158"/>
      <c r="H85" s="158"/>
      <c r="I85" s="159"/>
      <c r="J85" s="158"/>
      <c r="K85" s="159"/>
      <c r="L85" s="159"/>
      <c r="M85" s="159"/>
      <c r="N85" s="159"/>
      <c r="O85" s="159"/>
      <c r="P85" s="159"/>
      <c r="Q85" s="159"/>
      <c r="R85" s="159"/>
      <c r="S85" s="159"/>
      <c r="T85" s="159"/>
      <c r="U85" s="159"/>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row>
    <row r="86" spans="1:43" s="15" customFormat="1" x14ac:dyDescent="0.3">
      <c r="A86" s="14"/>
      <c r="B86" s="158"/>
      <c r="C86" s="158"/>
      <c r="D86" s="158"/>
      <c r="E86" s="158"/>
      <c r="F86" s="158"/>
      <c r="G86" s="158"/>
      <c r="H86" s="158"/>
      <c r="I86" s="159"/>
      <c r="J86" s="158"/>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row>
    <row r="87" spans="1:43" s="15" customFormat="1" x14ac:dyDescent="0.3">
      <c r="A87" s="14"/>
      <c r="B87" s="158"/>
      <c r="C87" s="158"/>
      <c r="D87" s="158"/>
      <c r="E87" s="158"/>
      <c r="F87" s="158"/>
      <c r="G87" s="158"/>
      <c r="H87" s="158"/>
      <c r="I87" s="159"/>
      <c r="J87" s="158"/>
      <c r="K87" s="159"/>
      <c r="L87" s="159"/>
      <c r="M87" s="159"/>
      <c r="N87" s="159"/>
      <c r="O87" s="159"/>
      <c r="P87" s="159"/>
      <c r="Q87" s="159"/>
      <c r="R87" s="159"/>
      <c r="S87" s="159"/>
      <c r="T87" s="159"/>
      <c r="U87" s="159"/>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row>
    <row r="88" spans="1:43" s="15" customFormat="1" x14ac:dyDescent="0.3">
      <c r="A88" s="14"/>
      <c r="B88" s="158"/>
      <c r="C88" s="158"/>
      <c r="D88" s="158"/>
      <c r="E88" s="158"/>
      <c r="F88" s="158"/>
      <c r="G88" s="158"/>
      <c r="H88" s="158"/>
      <c r="I88" s="159"/>
      <c r="J88" s="158"/>
      <c r="K88" s="159"/>
      <c r="L88" s="159"/>
      <c r="M88" s="159"/>
      <c r="N88" s="159"/>
      <c r="O88" s="159"/>
      <c r="P88" s="159"/>
      <c r="Q88" s="159"/>
      <c r="R88" s="159"/>
      <c r="S88" s="159"/>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row>
    <row r="89" spans="1:43" s="15" customFormat="1" x14ac:dyDescent="0.3">
      <c r="A89" s="14"/>
      <c r="B89" s="158"/>
      <c r="C89" s="158"/>
      <c r="D89" s="158"/>
      <c r="E89" s="158"/>
      <c r="F89" s="158"/>
      <c r="G89" s="158"/>
      <c r="H89" s="158"/>
      <c r="I89" s="159"/>
      <c r="J89" s="158"/>
      <c r="K89" s="159"/>
      <c r="L89" s="159"/>
      <c r="M89" s="159"/>
      <c r="N89" s="159"/>
      <c r="O89" s="159"/>
      <c r="P89" s="159"/>
      <c r="Q89" s="159"/>
      <c r="R89" s="159"/>
      <c r="S89" s="159"/>
      <c r="T89" s="159"/>
      <c r="U89" s="159"/>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row>
    <row r="90" spans="1:43" s="15" customFormat="1" x14ac:dyDescent="0.3">
      <c r="A90" s="14"/>
      <c r="B90" s="158"/>
      <c r="C90" s="158"/>
      <c r="D90" s="158"/>
      <c r="E90" s="158"/>
      <c r="F90" s="158"/>
      <c r="G90" s="158"/>
      <c r="H90" s="158"/>
      <c r="I90" s="159"/>
      <c r="J90" s="158"/>
      <c r="K90" s="159"/>
      <c r="L90" s="159"/>
      <c r="M90" s="159"/>
      <c r="N90" s="159"/>
      <c r="O90" s="159"/>
      <c r="P90" s="159"/>
      <c r="Q90" s="159"/>
      <c r="R90" s="159"/>
      <c r="S90" s="159"/>
      <c r="T90" s="159"/>
      <c r="U90" s="159"/>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row>
    <row r="91" spans="1:43" s="15" customFormat="1" x14ac:dyDescent="0.3">
      <c r="A91" s="14"/>
      <c r="B91" s="158"/>
      <c r="C91" s="158"/>
      <c r="D91" s="158"/>
      <c r="E91" s="158"/>
      <c r="F91" s="158"/>
      <c r="G91" s="158"/>
      <c r="H91" s="158"/>
      <c r="I91" s="159"/>
      <c r="J91" s="158"/>
      <c r="K91" s="159"/>
      <c r="L91" s="159"/>
      <c r="M91" s="159"/>
      <c r="N91" s="159"/>
      <c r="O91" s="159"/>
      <c r="P91" s="159"/>
      <c r="Q91" s="159"/>
      <c r="R91" s="159"/>
      <c r="S91" s="159"/>
      <c r="T91" s="159"/>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row>
    <row r="92" spans="1:43" s="15" customFormat="1" x14ac:dyDescent="0.3">
      <c r="A92" s="14"/>
      <c r="B92" s="158"/>
      <c r="C92" s="158"/>
      <c r="D92" s="158"/>
      <c r="E92" s="158"/>
      <c r="F92" s="158"/>
      <c r="G92" s="158"/>
      <c r="H92" s="158"/>
      <c r="I92" s="159"/>
      <c r="J92" s="158"/>
      <c r="K92" s="159"/>
      <c r="L92" s="159"/>
      <c r="M92" s="159"/>
      <c r="N92" s="159"/>
      <c r="O92" s="159"/>
      <c r="P92" s="159"/>
      <c r="Q92" s="159"/>
      <c r="R92" s="159"/>
      <c r="S92" s="159"/>
      <c r="T92" s="159"/>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row>
    <row r="93" spans="1:43" s="15" customFormat="1" x14ac:dyDescent="0.3">
      <c r="A93" s="14"/>
      <c r="B93" s="158"/>
      <c r="C93" s="158"/>
      <c r="D93" s="158"/>
      <c r="E93" s="158"/>
      <c r="F93" s="158"/>
      <c r="G93" s="158"/>
      <c r="H93" s="158"/>
      <c r="I93" s="159"/>
      <c r="J93" s="158"/>
      <c r="K93" s="159"/>
      <c r="L93" s="159"/>
      <c r="M93" s="159"/>
      <c r="N93" s="159"/>
      <c r="O93" s="159"/>
      <c r="P93" s="159"/>
      <c r="Q93" s="159"/>
      <c r="R93" s="159"/>
      <c r="S93" s="159"/>
      <c r="T93" s="159"/>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row>
    <row r="94" spans="1:43" s="15" customFormat="1" x14ac:dyDescent="0.3">
      <c r="A94" s="14"/>
      <c r="B94" s="158"/>
      <c r="C94" s="158"/>
      <c r="D94" s="158"/>
      <c r="E94" s="158"/>
      <c r="F94" s="158"/>
      <c r="G94" s="158"/>
      <c r="H94" s="158"/>
      <c r="I94" s="159"/>
      <c r="J94" s="158"/>
      <c r="K94" s="159"/>
      <c r="L94" s="159"/>
      <c r="M94" s="159"/>
      <c r="N94" s="159"/>
      <c r="O94" s="159"/>
      <c r="P94" s="159"/>
      <c r="Q94" s="159"/>
      <c r="R94" s="159"/>
      <c r="S94" s="159"/>
      <c r="T94" s="159"/>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row>
    <row r="95" spans="1:43" s="15" customFormat="1" x14ac:dyDescent="0.3">
      <c r="A95" s="14"/>
      <c r="B95" s="158"/>
      <c r="C95" s="158"/>
      <c r="D95" s="158"/>
      <c r="E95" s="158"/>
      <c r="F95" s="158"/>
      <c r="G95" s="158"/>
      <c r="H95" s="158"/>
      <c r="I95" s="159"/>
      <c r="J95" s="158"/>
      <c r="K95" s="159"/>
      <c r="L95" s="159"/>
      <c r="M95" s="159"/>
      <c r="N95" s="159"/>
      <c r="O95" s="159"/>
      <c r="P95" s="159"/>
      <c r="Q95" s="159"/>
      <c r="R95" s="159"/>
      <c r="S95" s="159"/>
      <c r="T95" s="159"/>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row>
    <row r="96" spans="1:43" s="15" customFormat="1" x14ac:dyDescent="0.3">
      <c r="A96" s="14"/>
      <c r="B96" s="158"/>
      <c r="C96" s="158"/>
      <c r="D96" s="158"/>
      <c r="E96" s="158"/>
      <c r="F96" s="158"/>
      <c r="G96" s="158"/>
      <c r="H96" s="158"/>
      <c r="I96" s="159"/>
      <c r="J96" s="158"/>
      <c r="K96" s="159"/>
      <c r="L96" s="159"/>
      <c r="M96" s="159"/>
      <c r="N96" s="159"/>
      <c r="O96" s="159"/>
      <c r="P96" s="159"/>
      <c r="Q96" s="159"/>
      <c r="R96" s="159"/>
      <c r="S96" s="159"/>
      <c r="T96" s="159"/>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row>
    <row r="97" spans="1:43" s="15" customFormat="1" x14ac:dyDescent="0.3">
      <c r="A97" s="14"/>
      <c r="B97" s="158"/>
      <c r="C97" s="158"/>
      <c r="D97" s="158"/>
      <c r="E97" s="158"/>
      <c r="F97" s="158"/>
      <c r="G97" s="158"/>
      <c r="H97" s="158"/>
      <c r="I97" s="159"/>
      <c r="J97" s="158"/>
      <c r="K97" s="159"/>
      <c r="L97" s="159"/>
      <c r="M97" s="159"/>
      <c r="N97" s="159"/>
      <c r="O97" s="159"/>
      <c r="P97" s="159"/>
      <c r="Q97" s="159"/>
      <c r="R97" s="159"/>
      <c r="S97" s="159"/>
      <c r="T97" s="159"/>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row>
    <row r="98" spans="1:43" x14ac:dyDescent="0.3">
      <c r="B98" s="158"/>
      <c r="C98" s="158"/>
      <c r="D98" s="158"/>
      <c r="E98" s="158"/>
      <c r="F98" s="158"/>
      <c r="G98" s="158"/>
      <c r="H98" s="158"/>
      <c r="I98" s="160"/>
      <c r="J98" s="158"/>
      <c r="K98" s="160"/>
      <c r="L98" s="160"/>
      <c r="M98" s="160"/>
      <c r="N98" s="160"/>
      <c r="O98" s="160"/>
      <c r="P98" s="160"/>
      <c r="Q98" s="160"/>
      <c r="R98" s="160"/>
      <c r="S98" s="160"/>
      <c r="T98" s="160"/>
      <c r="U98" s="160"/>
      <c r="V98" s="160"/>
      <c r="W98" s="160"/>
      <c r="X98" s="160"/>
      <c r="Y98" s="160"/>
      <c r="Z98" s="160"/>
      <c r="AA98" s="160"/>
      <c r="AB98" s="160"/>
      <c r="AC98" s="160"/>
      <c r="AD98" s="160"/>
      <c r="AE98" s="160"/>
      <c r="AF98" s="160"/>
      <c r="AG98" s="160"/>
      <c r="AH98" s="160"/>
      <c r="AI98" s="160"/>
      <c r="AJ98" s="160"/>
      <c r="AK98" s="160"/>
      <c r="AL98" s="160"/>
      <c r="AM98" s="160"/>
      <c r="AN98" s="160"/>
      <c r="AO98" s="160"/>
      <c r="AP98" s="160"/>
      <c r="AQ98" s="160"/>
    </row>
    <row r="99" spans="1:43" x14ac:dyDescent="0.3">
      <c r="B99" s="158"/>
      <c r="C99" s="158"/>
      <c r="D99" s="158"/>
      <c r="E99" s="158"/>
      <c r="F99" s="158"/>
      <c r="G99" s="158"/>
      <c r="H99" s="158"/>
      <c r="I99" s="160"/>
      <c r="J99" s="158"/>
      <c r="K99" s="160"/>
      <c r="L99" s="160"/>
      <c r="M99" s="160"/>
      <c r="N99" s="160"/>
      <c r="O99" s="160"/>
      <c r="P99" s="160"/>
      <c r="Q99" s="160"/>
      <c r="R99" s="160"/>
      <c r="S99" s="160"/>
      <c r="T99" s="160"/>
      <c r="U99" s="160"/>
      <c r="V99" s="160"/>
      <c r="W99" s="160"/>
      <c r="X99" s="160"/>
      <c r="Y99" s="160"/>
      <c r="Z99" s="160"/>
      <c r="AA99" s="160"/>
      <c r="AB99" s="160"/>
      <c r="AC99" s="160"/>
      <c r="AD99" s="160"/>
      <c r="AE99" s="160"/>
      <c r="AF99" s="160"/>
      <c r="AG99" s="160"/>
      <c r="AH99" s="160"/>
      <c r="AI99" s="160"/>
      <c r="AJ99" s="160"/>
      <c r="AK99" s="160"/>
      <c r="AL99" s="160"/>
      <c r="AM99" s="160"/>
      <c r="AN99" s="160"/>
      <c r="AO99" s="160"/>
      <c r="AP99" s="160"/>
      <c r="AQ99" s="160"/>
    </row>
    <row r="100" spans="1:43" x14ac:dyDescent="0.3">
      <c r="B100" s="158"/>
      <c r="C100" s="158"/>
      <c r="D100" s="158"/>
      <c r="E100" s="158"/>
      <c r="F100" s="158"/>
      <c r="G100" s="158"/>
      <c r="H100" s="158"/>
      <c r="I100" s="160"/>
      <c r="J100" s="158"/>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60"/>
      <c r="AQ100" s="160"/>
    </row>
    <row r="101" spans="1:43" x14ac:dyDescent="0.3">
      <c r="B101" s="158"/>
      <c r="C101" s="158"/>
      <c r="D101" s="158"/>
      <c r="E101" s="158"/>
      <c r="F101" s="158"/>
      <c r="G101" s="158"/>
      <c r="H101" s="158"/>
      <c r="I101" s="160"/>
      <c r="J101" s="158"/>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60"/>
      <c r="AH101" s="160"/>
      <c r="AI101" s="160"/>
      <c r="AJ101" s="160"/>
      <c r="AK101" s="160"/>
      <c r="AL101" s="160"/>
      <c r="AM101" s="160"/>
      <c r="AN101" s="160"/>
      <c r="AO101" s="160"/>
      <c r="AP101" s="160"/>
      <c r="AQ101" s="160"/>
    </row>
    <row r="102" spans="1:43" x14ac:dyDescent="0.3">
      <c r="B102" s="158"/>
      <c r="C102" s="158"/>
      <c r="D102" s="158"/>
      <c r="E102" s="158"/>
      <c r="F102" s="158"/>
      <c r="G102" s="158"/>
      <c r="H102" s="158"/>
      <c r="I102" s="160"/>
      <c r="J102" s="158"/>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60"/>
      <c r="AH102" s="160"/>
      <c r="AI102" s="160"/>
      <c r="AJ102" s="160"/>
      <c r="AK102" s="160"/>
      <c r="AL102" s="160"/>
      <c r="AM102" s="160"/>
      <c r="AN102" s="160"/>
      <c r="AO102" s="160"/>
      <c r="AP102" s="160"/>
      <c r="AQ102" s="160"/>
    </row>
    <row r="103" spans="1:43" x14ac:dyDescent="0.3">
      <c r="B103" s="158"/>
      <c r="C103" s="158"/>
      <c r="D103" s="158"/>
      <c r="E103" s="158"/>
      <c r="F103" s="158"/>
      <c r="G103" s="158"/>
      <c r="H103" s="158"/>
      <c r="I103" s="160"/>
      <c r="J103" s="158"/>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60"/>
      <c r="AH103" s="160"/>
      <c r="AI103" s="160"/>
      <c r="AJ103" s="160"/>
      <c r="AK103" s="160"/>
      <c r="AL103" s="160"/>
      <c r="AM103" s="160"/>
      <c r="AN103" s="160"/>
      <c r="AO103" s="160"/>
      <c r="AP103" s="160"/>
      <c r="AQ103" s="160"/>
    </row>
    <row r="104" spans="1:43" x14ac:dyDescent="0.3">
      <c r="B104" s="158"/>
      <c r="C104" s="158"/>
      <c r="D104" s="158"/>
      <c r="E104" s="158"/>
      <c r="F104" s="158"/>
      <c r="G104" s="158"/>
      <c r="H104" s="158"/>
      <c r="I104" s="160"/>
      <c r="J104" s="158"/>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60"/>
      <c r="AH104" s="160"/>
      <c r="AI104" s="160"/>
      <c r="AJ104" s="160"/>
      <c r="AK104" s="160"/>
      <c r="AL104" s="160"/>
      <c r="AM104" s="160"/>
      <c r="AN104" s="160"/>
      <c r="AO104" s="160"/>
      <c r="AP104" s="160"/>
      <c r="AQ104" s="160"/>
    </row>
    <row r="105" spans="1:43" x14ac:dyDescent="0.3">
      <c r="B105" s="158"/>
      <c r="C105" s="158"/>
      <c r="D105" s="158"/>
      <c r="E105" s="158"/>
      <c r="F105" s="158"/>
      <c r="G105" s="158"/>
      <c r="H105" s="158"/>
      <c r="I105" s="160"/>
      <c r="J105" s="158"/>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60"/>
      <c r="AH105" s="160"/>
      <c r="AI105" s="160"/>
      <c r="AJ105" s="160"/>
      <c r="AK105" s="160"/>
      <c r="AL105" s="160"/>
      <c r="AM105" s="160"/>
      <c r="AN105" s="160"/>
      <c r="AO105" s="160"/>
      <c r="AP105" s="160"/>
      <c r="AQ105" s="160"/>
    </row>
    <row r="106" spans="1:43" x14ac:dyDescent="0.3">
      <c r="B106" s="158"/>
      <c r="C106" s="158"/>
      <c r="D106" s="158"/>
      <c r="E106" s="158"/>
      <c r="F106" s="158"/>
      <c r="G106" s="158"/>
      <c r="H106" s="158"/>
      <c r="I106" s="160"/>
      <c r="J106" s="158"/>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60"/>
      <c r="AH106" s="160"/>
      <c r="AI106" s="160"/>
      <c r="AJ106" s="160"/>
      <c r="AK106" s="160"/>
      <c r="AL106" s="160"/>
      <c r="AM106" s="160"/>
      <c r="AN106" s="160"/>
      <c r="AO106" s="160"/>
      <c r="AP106" s="160"/>
      <c r="AQ106" s="160"/>
    </row>
    <row r="107" spans="1:43" x14ac:dyDescent="0.3">
      <c r="B107" s="158"/>
      <c r="C107" s="158"/>
      <c r="D107" s="158"/>
      <c r="E107" s="158"/>
      <c r="F107" s="158"/>
      <c r="G107" s="158"/>
      <c r="H107" s="158"/>
      <c r="I107" s="160"/>
      <c r="J107" s="158"/>
      <c r="K107" s="160"/>
      <c r="L107" s="160"/>
      <c r="M107" s="160"/>
      <c r="N107" s="160"/>
      <c r="O107" s="160"/>
      <c r="P107" s="160"/>
      <c r="Q107" s="160"/>
      <c r="R107" s="160"/>
      <c r="S107" s="160"/>
      <c r="T107" s="160"/>
      <c r="U107" s="160"/>
      <c r="V107" s="160"/>
      <c r="W107" s="160"/>
      <c r="X107" s="160"/>
      <c r="Y107" s="160"/>
      <c r="Z107" s="160"/>
      <c r="AA107" s="160"/>
      <c r="AB107" s="160"/>
      <c r="AC107" s="160"/>
      <c r="AD107" s="160"/>
      <c r="AE107" s="160"/>
      <c r="AF107" s="160"/>
      <c r="AG107" s="160"/>
      <c r="AH107" s="160"/>
      <c r="AI107" s="160"/>
      <c r="AJ107" s="160"/>
      <c r="AK107" s="160"/>
      <c r="AL107" s="160"/>
      <c r="AM107" s="160"/>
      <c r="AN107" s="160"/>
      <c r="AO107" s="160"/>
      <c r="AP107" s="160"/>
      <c r="AQ107" s="160"/>
    </row>
    <row r="108" spans="1:43" x14ac:dyDescent="0.3">
      <c r="B108" s="158"/>
      <c r="C108" s="158"/>
      <c r="D108" s="158"/>
      <c r="E108" s="158"/>
      <c r="F108" s="158"/>
      <c r="G108" s="158"/>
      <c r="H108" s="158"/>
      <c r="I108" s="160"/>
      <c r="J108" s="158"/>
      <c r="K108" s="160"/>
      <c r="L108" s="160"/>
      <c r="M108" s="160"/>
      <c r="N108" s="160"/>
      <c r="O108" s="160"/>
      <c r="P108" s="160"/>
      <c r="Q108" s="160"/>
      <c r="R108" s="160"/>
      <c r="S108" s="160"/>
      <c r="T108" s="160"/>
      <c r="U108" s="160"/>
      <c r="V108" s="160"/>
      <c r="W108" s="160"/>
      <c r="X108" s="160"/>
      <c r="Y108" s="160"/>
      <c r="Z108" s="160"/>
      <c r="AA108" s="160"/>
      <c r="AB108" s="160"/>
      <c r="AC108" s="160"/>
      <c r="AD108" s="160"/>
      <c r="AE108" s="160"/>
      <c r="AF108" s="160"/>
      <c r="AG108" s="160"/>
      <c r="AH108" s="160"/>
      <c r="AI108" s="160"/>
      <c r="AJ108" s="160"/>
      <c r="AK108" s="160"/>
      <c r="AL108" s="160"/>
      <c r="AM108" s="160"/>
      <c r="AN108" s="160"/>
      <c r="AO108" s="160"/>
      <c r="AP108" s="160"/>
      <c r="AQ108" s="160"/>
    </row>
    <row r="109" spans="1:43" x14ac:dyDescent="0.3">
      <c r="B109" s="158"/>
      <c r="C109" s="158"/>
      <c r="D109" s="158"/>
      <c r="E109" s="158"/>
      <c r="F109" s="158"/>
      <c r="G109" s="158"/>
      <c r="H109" s="158"/>
      <c r="I109" s="160"/>
      <c r="J109" s="158"/>
      <c r="K109" s="160"/>
      <c r="L109" s="160"/>
      <c r="M109" s="160"/>
      <c r="N109" s="160"/>
      <c r="O109" s="160"/>
      <c r="P109" s="160"/>
      <c r="Q109" s="160"/>
      <c r="R109" s="160"/>
      <c r="S109" s="160"/>
      <c r="T109" s="160"/>
      <c r="U109" s="160"/>
      <c r="V109" s="160"/>
      <c r="W109" s="160"/>
      <c r="X109" s="160"/>
      <c r="Y109" s="160"/>
      <c r="Z109" s="160"/>
      <c r="AA109" s="160"/>
      <c r="AB109" s="160"/>
      <c r="AC109" s="160"/>
      <c r="AD109" s="160"/>
      <c r="AE109" s="160"/>
      <c r="AF109" s="160"/>
      <c r="AG109" s="160"/>
      <c r="AH109" s="160"/>
      <c r="AI109" s="160"/>
      <c r="AJ109" s="160"/>
      <c r="AK109" s="160"/>
      <c r="AL109" s="160"/>
      <c r="AM109" s="160"/>
      <c r="AN109" s="160"/>
      <c r="AO109" s="160"/>
      <c r="AP109" s="160"/>
      <c r="AQ109" s="160"/>
    </row>
    <row r="110" spans="1:43" x14ac:dyDescent="0.3">
      <c r="B110" s="158"/>
      <c r="C110" s="158"/>
      <c r="D110" s="158"/>
      <c r="E110" s="158"/>
      <c r="F110" s="158"/>
      <c r="G110" s="158"/>
      <c r="H110" s="158"/>
      <c r="I110" s="160"/>
      <c r="J110" s="158"/>
      <c r="K110" s="160"/>
      <c r="L110" s="160"/>
      <c r="M110" s="160"/>
      <c r="N110" s="160"/>
      <c r="O110" s="160"/>
      <c r="P110" s="160"/>
      <c r="Q110" s="160"/>
      <c r="R110" s="160"/>
      <c r="S110" s="160"/>
      <c r="T110" s="160"/>
      <c r="U110" s="160"/>
      <c r="V110" s="160"/>
      <c r="W110" s="160"/>
      <c r="X110" s="160"/>
      <c r="Y110" s="160"/>
      <c r="Z110" s="160"/>
      <c r="AA110" s="160"/>
      <c r="AB110" s="160"/>
      <c r="AC110" s="160"/>
      <c r="AD110" s="160"/>
      <c r="AE110" s="160"/>
      <c r="AF110" s="160"/>
      <c r="AG110" s="160"/>
      <c r="AH110" s="160"/>
      <c r="AI110" s="160"/>
      <c r="AJ110" s="160"/>
      <c r="AK110" s="160"/>
      <c r="AL110" s="160"/>
      <c r="AM110" s="160"/>
      <c r="AN110" s="160"/>
      <c r="AO110" s="160"/>
      <c r="AP110" s="160"/>
      <c r="AQ110" s="160"/>
    </row>
    <row r="111" spans="1:43" x14ac:dyDescent="0.3">
      <c r="B111" s="158"/>
      <c r="C111" s="158"/>
      <c r="D111" s="158"/>
      <c r="E111" s="158"/>
      <c r="F111" s="158"/>
      <c r="G111" s="158"/>
      <c r="H111" s="158"/>
      <c r="I111" s="160"/>
      <c r="J111" s="158"/>
      <c r="K111" s="160"/>
      <c r="L111" s="160"/>
      <c r="M111" s="160"/>
      <c r="N111" s="160"/>
      <c r="O111" s="160"/>
      <c r="P111" s="160"/>
      <c r="Q111" s="160"/>
      <c r="R111" s="160"/>
      <c r="S111" s="160"/>
      <c r="T111" s="160"/>
      <c r="U111" s="160"/>
      <c r="V111" s="160"/>
      <c r="W111" s="160"/>
      <c r="X111" s="160"/>
      <c r="Y111" s="160"/>
      <c r="Z111" s="160"/>
      <c r="AA111" s="160"/>
      <c r="AB111" s="160"/>
      <c r="AC111" s="160"/>
      <c r="AD111" s="160"/>
      <c r="AE111" s="160"/>
      <c r="AF111" s="160"/>
      <c r="AG111" s="160"/>
      <c r="AH111" s="160"/>
      <c r="AI111" s="160"/>
      <c r="AJ111" s="160"/>
      <c r="AK111" s="160"/>
      <c r="AL111" s="160"/>
      <c r="AM111" s="160"/>
      <c r="AN111" s="160"/>
      <c r="AO111" s="160"/>
      <c r="AP111" s="160"/>
      <c r="AQ111" s="160"/>
    </row>
    <row r="112" spans="1:43" x14ac:dyDescent="0.3">
      <c r="B112" s="158"/>
      <c r="C112" s="158"/>
      <c r="D112" s="158"/>
      <c r="E112" s="158"/>
      <c r="F112" s="158"/>
      <c r="G112" s="158"/>
      <c r="H112" s="158"/>
      <c r="I112" s="160"/>
      <c r="J112" s="158"/>
      <c r="K112" s="160"/>
      <c r="L112" s="160"/>
      <c r="M112" s="160"/>
      <c r="N112" s="160"/>
      <c r="O112" s="160"/>
      <c r="P112" s="160"/>
      <c r="Q112" s="160"/>
      <c r="R112" s="160"/>
      <c r="S112" s="160"/>
      <c r="T112" s="160"/>
      <c r="U112" s="160"/>
      <c r="V112" s="160"/>
      <c r="W112" s="160"/>
      <c r="X112" s="160"/>
      <c r="Y112" s="160"/>
      <c r="Z112" s="160"/>
      <c r="AA112" s="160"/>
      <c r="AB112" s="160"/>
      <c r="AC112" s="160"/>
      <c r="AD112" s="160"/>
      <c r="AE112" s="160"/>
      <c r="AF112" s="160"/>
      <c r="AG112" s="160"/>
      <c r="AH112" s="160"/>
      <c r="AI112" s="160"/>
      <c r="AJ112" s="160"/>
      <c r="AK112" s="160"/>
      <c r="AL112" s="160"/>
      <c r="AM112" s="160"/>
      <c r="AN112" s="160"/>
      <c r="AO112" s="160"/>
      <c r="AP112" s="160"/>
      <c r="AQ112" s="160"/>
    </row>
    <row r="113" spans="2:43" x14ac:dyDescent="0.3">
      <c r="B113" s="158"/>
      <c r="C113" s="158"/>
      <c r="D113" s="158"/>
      <c r="E113" s="158"/>
      <c r="F113" s="158"/>
      <c r="G113" s="158"/>
      <c r="H113" s="158"/>
      <c r="I113" s="160"/>
      <c r="J113" s="158"/>
      <c r="K113" s="160"/>
      <c r="L113" s="160"/>
      <c r="M113" s="160"/>
      <c r="N113" s="160"/>
      <c r="O113" s="160"/>
      <c r="P113" s="160"/>
      <c r="Q113" s="160"/>
      <c r="R113" s="160"/>
      <c r="S113" s="160"/>
      <c r="T113" s="160"/>
      <c r="U113" s="160"/>
      <c r="V113" s="160"/>
      <c r="W113" s="160"/>
      <c r="X113" s="160"/>
      <c r="Y113" s="160"/>
      <c r="Z113" s="160"/>
      <c r="AA113" s="160"/>
      <c r="AB113" s="160"/>
      <c r="AC113" s="160"/>
      <c r="AD113" s="160"/>
      <c r="AE113" s="160"/>
      <c r="AF113" s="160"/>
      <c r="AG113" s="160"/>
      <c r="AH113" s="160"/>
      <c r="AI113" s="160"/>
      <c r="AJ113" s="160"/>
      <c r="AK113" s="160"/>
      <c r="AL113" s="160"/>
      <c r="AM113" s="160"/>
      <c r="AN113" s="160"/>
      <c r="AO113" s="160"/>
      <c r="AP113" s="160"/>
      <c r="AQ113" s="160"/>
    </row>
    <row r="114" spans="2:43" x14ac:dyDescent="0.3">
      <c r="B114" s="158"/>
      <c r="C114" s="158"/>
      <c r="D114" s="158"/>
      <c r="E114" s="158"/>
      <c r="F114" s="158"/>
      <c r="G114" s="158"/>
      <c r="H114" s="158"/>
      <c r="I114" s="160"/>
      <c r="J114" s="158"/>
      <c r="K114" s="160"/>
      <c r="L114" s="160"/>
      <c r="M114" s="160"/>
      <c r="N114" s="160"/>
      <c r="O114" s="160"/>
      <c r="P114" s="160"/>
      <c r="Q114" s="160"/>
      <c r="R114" s="160"/>
      <c r="S114" s="160"/>
      <c r="T114" s="160"/>
      <c r="U114" s="160"/>
      <c r="V114" s="160"/>
      <c r="W114" s="160"/>
      <c r="X114" s="160"/>
      <c r="Y114" s="160"/>
      <c r="Z114" s="160"/>
      <c r="AA114" s="160"/>
      <c r="AB114" s="160"/>
      <c r="AC114" s="160"/>
      <c r="AD114" s="160"/>
      <c r="AE114" s="160"/>
      <c r="AF114" s="160"/>
      <c r="AG114" s="160"/>
      <c r="AH114" s="160"/>
      <c r="AI114" s="160"/>
      <c r="AJ114" s="160"/>
      <c r="AK114" s="160"/>
      <c r="AL114" s="160"/>
      <c r="AM114" s="160"/>
      <c r="AN114" s="160"/>
      <c r="AO114" s="160"/>
      <c r="AP114" s="160"/>
      <c r="AQ114" s="160"/>
    </row>
    <row r="115" spans="2:43" x14ac:dyDescent="0.3">
      <c r="B115" s="158"/>
      <c r="C115" s="158"/>
      <c r="D115" s="158"/>
      <c r="E115" s="158"/>
      <c r="F115" s="158"/>
      <c r="G115" s="158"/>
      <c r="H115" s="158"/>
      <c r="I115" s="160"/>
      <c r="J115" s="158"/>
      <c r="K115" s="160"/>
      <c r="L115" s="160"/>
      <c r="M115" s="160"/>
      <c r="N115" s="160"/>
      <c r="O115" s="160"/>
      <c r="P115" s="160"/>
      <c r="Q115" s="160"/>
      <c r="R115" s="160"/>
      <c r="S115" s="160"/>
      <c r="T115" s="160"/>
      <c r="U115" s="160"/>
      <c r="V115" s="160"/>
      <c r="W115" s="160"/>
      <c r="X115" s="160"/>
      <c r="Y115" s="160"/>
      <c r="Z115" s="160"/>
      <c r="AA115" s="160"/>
      <c r="AB115" s="160"/>
      <c r="AC115" s="160"/>
      <c r="AD115" s="160"/>
      <c r="AE115" s="160"/>
      <c r="AF115" s="160"/>
      <c r="AG115" s="160"/>
      <c r="AH115" s="160"/>
      <c r="AI115" s="160"/>
      <c r="AJ115" s="160"/>
      <c r="AK115" s="160"/>
      <c r="AL115" s="160"/>
      <c r="AM115" s="160"/>
      <c r="AN115" s="160"/>
      <c r="AO115" s="160"/>
      <c r="AP115" s="160"/>
      <c r="AQ115" s="160"/>
    </row>
    <row r="116" spans="2:43" x14ac:dyDescent="0.3">
      <c r="B116" s="158"/>
      <c r="C116" s="158"/>
      <c r="D116" s="158"/>
      <c r="E116" s="158"/>
      <c r="F116" s="158"/>
      <c r="G116" s="158"/>
      <c r="H116" s="158"/>
      <c r="I116" s="160"/>
      <c r="J116" s="158"/>
      <c r="K116" s="160"/>
      <c r="L116" s="160"/>
      <c r="M116" s="160"/>
      <c r="N116" s="160"/>
      <c r="O116" s="160"/>
      <c r="P116" s="160"/>
      <c r="Q116" s="160"/>
      <c r="R116" s="160"/>
      <c r="S116" s="160"/>
      <c r="T116" s="160"/>
      <c r="U116" s="160"/>
      <c r="V116" s="160"/>
      <c r="W116" s="160"/>
      <c r="X116" s="160"/>
      <c r="Y116" s="160"/>
      <c r="Z116" s="160"/>
      <c r="AA116" s="160"/>
      <c r="AB116" s="160"/>
      <c r="AC116" s="160"/>
      <c r="AD116" s="160"/>
      <c r="AE116" s="160"/>
      <c r="AF116" s="160"/>
      <c r="AG116" s="160"/>
      <c r="AH116" s="160"/>
      <c r="AI116" s="160"/>
      <c r="AJ116" s="160"/>
      <c r="AK116" s="160"/>
      <c r="AL116" s="160"/>
      <c r="AM116" s="160"/>
      <c r="AN116" s="160"/>
      <c r="AO116" s="160"/>
      <c r="AP116" s="160"/>
      <c r="AQ116" s="160"/>
    </row>
    <row r="117" spans="2:43" x14ac:dyDescent="0.3">
      <c r="B117" s="158"/>
      <c r="C117" s="158"/>
      <c r="D117" s="158"/>
      <c r="E117" s="158"/>
      <c r="F117" s="158"/>
      <c r="G117" s="158"/>
      <c r="H117" s="158"/>
      <c r="I117" s="160"/>
      <c r="J117" s="158"/>
      <c r="K117" s="160"/>
      <c r="L117" s="160"/>
      <c r="M117" s="160"/>
      <c r="N117" s="160"/>
      <c r="O117" s="160"/>
      <c r="P117" s="160"/>
      <c r="Q117" s="160"/>
      <c r="R117" s="160"/>
      <c r="S117" s="160"/>
      <c r="T117" s="160"/>
      <c r="U117" s="160"/>
      <c r="V117" s="160"/>
      <c r="W117" s="160"/>
      <c r="X117" s="160"/>
      <c r="Y117" s="160"/>
      <c r="Z117" s="160"/>
      <c r="AA117" s="160"/>
      <c r="AB117" s="160"/>
      <c r="AC117" s="160"/>
      <c r="AD117" s="160"/>
      <c r="AE117" s="160"/>
      <c r="AF117" s="160"/>
      <c r="AG117" s="160"/>
      <c r="AH117" s="160"/>
      <c r="AI117" s="160"/>
      <c r="AJ117" s="160"/>
      <c r="AK117" s="160"/>
      <c r="AL117" s="160"/>
      <c r="AM117" s="160"/>
      <c r="AN117" s="160"/>
      <c r="AO117" s="160"/>
      <c r="AP117" s="160"/>
      <c r="AQ117" s="160"/>
    </row>
    <row r="118" spans="2:43" x14ac:dyDescent="0.3">
      <c r="B118" s="158"/>
      <c r="C118" s="158"/>
      <c r="D118" s="158"/>
      <c r="E118" s="158"/>
      <c r="F118" s="158"/>
      <c r="G118" s="158"/>
      <c r="H118" s="158"/>
      <c r="I118" s="160"/>
      <c r="J118" s="158"/>
      <c r="K118" s="160"/>
      <c r="L118" s="160"/>
      <c r="M118" s="160"/>
      <c r="N118" s="160"/>
      <c r="O118" s="160"/>
      <c r="P118" s="160"/>
      <c r="Q118" s="160"/>
      <c r="R118" s="160"/>
      <c r="S118" s="160"/>
      <c r="T118" s="160"/>
      <c r="U118" s="160"/>
      <c r="V118" s="160"/>
      <c r="W118" s="160"/>
      <c r="X118" s="160"/>
      <c r="Y118" s="160"/>
      <c r="Z118" s="160"/>
      <c r="AA118" s="160"/>
      <c r="AB118" s="160"/>
      <c r="AC118" s="160"/>
      <c r="AD118" s="160"/>
      <c r="AE118" s="160"/>
      <c r="AF118" s="160"/>
      <c r="AG118" s="160"/>
      <c r="AH118" s="160"/>
      <c r="AI118" s="160"/>
      <c r="AJ118" s="160"/>
      <c r="AK118" s="160"/>
      <c r="AL118" s="160"/>
      <c r="AM118" s="160"/>
      <c r="AN118" s="160"/>
      <c r="AO118" s="160"/>
      <c r="AP118" s="160"/>
      <c r="AQ118" s="160"/>
    </row>
    <row r="119" spans="2:43" x14ac:dyDescent="0.3">
      <c r="B119" s="158"/>
      <c r="C119" s="158"/>
      <c r="D119" s="158"/>
      <c r="E119" s="158"/>
      <c r="F119" s="158"/>
      <c r="G119" s="158"/>
      <c r="H119" s="158"/>
      <c r="I119" s="160"/>
      <c r="J119" s="158"/>
      <c r="K119" s="160"/>
      <c r="L119" s="160"/>
      <c r="M119" s="160"/>
      <c r="N119" s="160"/>
      <c r="O119" s="160"/>
      <c r="P119" s="160"/>
      <c r="Q119" s="160"/>
      <c r="R119" s="160"/>
      <c r="S119" s="160"/>
      <c r="T119" s="160"/>
      <c r="U119" s="160"/>
      <c r="V119" s="160"/>
      <c r="W119" s="160"/>
      <c r="X119" s="160"/>
      <c r="Y119" s="160"/>
      <c r="Z119" s="160"/>
      <c r="AA119" s="160"/>
      <c r="AB119" s="160"/>
      <c r="AC119" s="160"/>
      <c r="AD119" s="160"/>
      <c r="AE119" s="160"/>
      <c r="AF119" s="160"/>
      <c r="AG119" s="160"/>
      <c r="AH119" s="160"/>
      <c r="AI119" s="160"/>
      <c r="AJ119" s="160"/>
      <c r="AK119" s="160"/>
      <c r="AL119" s="160"/>
      <c r="AM119" s="160"/>
      <c r="AN119" s="160"/>
      <c r="AO119" s="160"/>
      <c r="AP119" s="160"/>
      <c r="AQ119" s="160"/>
    </row>
    <row r="120" spans="2:43" x14ac:dyDescent="0.3">
      <c r="B120" s="158"/>
      <c r="C120" s="158"/>
      <c r="D120" s="158"/>
      <c r="E120" s="158"/>
      <c r="F120" s="158"/>
      <c r="G120" s="158"/>
      <c r="H120" s="158"/>
      <c r="I120" s="160"/>
      <c r="J120" s="158"/>
      <c r="K120" s="160"/>
      <c r="L120" s="160"/>
      <c r="M120" s="160"/>
      <c r="N120" s="160"/>
      <c r="O120" s="160"/>
      <c r="P120" s="160"/>
      <c r="Q120" s="160"/>
      <c r="R120" s="160"/>
      <c r="S120" s="160"/>
      <c r="T120" s="160"/>
      <c r="U120" s="160"/>
      <c r="V120" s="160"/>
      <c r="W120" s="160"/>
      <c r="X120" s="160"/>
      <c r="Y120" s="160"/>
      <c r="Z120" s="160"/>
      <c r="AA120" s="160"/>
      <c r="AB120" s="160"/>
      <c r="AC120" s="160"/>
      <c r="AD120" s="160"/>
      <c r="AE120" s="160"/>
      <c r="AF120" s="160"/>
      <c r="AG120" s="160"/>
      <c r="AH120" s="160"/>
      <c r="AI120" s="160"/>
      <c r="AJ120" s="160"/>
      <c r="AK120" s="160"/>
      <c r="AL120" s="160"/>
      <c r="AM120" s="160"/>
      <c r="AN120" s="160"/>
      <c r="AO120" s="160"/>
      <c r="AP120" s="160"/>
      <c r="AQ120" s="160"/>
    </row>
    <row r="121" spans="2:43" x14ac:dyDescent="0.3">
      <c r="B121" s="158"/>
      <c r="C121" s="158"/>
      <c r="D121" s="158"/>
      <c r="E121" s="158"/>
      <c r="F121" s="158"/>
      <c r="G121" s="158"/>
      <c r="H121" s="158"/>
      <c r="I121" s="160"/>
      <c r="J121" s="158"/>
      <c r="K121" s="160"/>
      <c r="L121" s="160"/>
      <c r="M121" s="160"/>
      <c r="N121" s="160"/>
      <c r="O121" s="160"/>
      <c r="P121" s="160"/>
      <c r="Q121" s="160"/>
      <c r="R121" s="160"/>
      <c r="S121" s="160"/>
      <c r="T121" s="160"/>
      <c r="U121" s="160"/>
      <c r="V121" s="160"/>
      <c r="W121" s="160"/>
      <c r="X121" s="160"/>
      <c r="Y121" s="160"/>
      <c r="Z121" s="160"/>
      <c r="AA121" s="160"/>
      <c r="AB121" s="160"/>
      <c r="AC121" s="160"/>
      <c r="AD121" s="160"/>
      <c r="AE121" s="160"/>
      <c r="AF121" s="160"/>
      <c r="AG121" s="160"/>
      <c r="AH121" s="160"/>
      <c r="AI121" s="160"/>
      <c r="AJ121" s="160"/>
      <c r="AK121" s="160"/>
      <c r="AL121" s="160"/>
      <c r="AM121" s="160"/>
      <c r="AN121" s="160"/>
      <c r="AO121" s="160"/>
      <c r="AP121" s="160"/>
      <c r="AQ121" s="160"/>
    </row>
    <row r="122" spans="2:43" x14ac:dyDescent="0.3">
      <c r="B122" s="158"/>
      <c r="C122" s="158"/>
      <c r="D122" s="158"/>
      <c r="E122" s="158"/>
      <c r="F122" s="158"/>
      <c r="G122" s="158"/>
      <c r="H122" s="158"/>
      <c r="I122" s="160"/>
      <c r="J122" s="158"/>
      <c r="K122" s="160"/>
      <c r="L122" s="160"/>
      <c r="M122" s="160"/>
      <c r="N122" s="160"/>
      <c r="O122" s="160"/>
      <c r="P122" s="160"/>
      <c r="Q122" s="160"/>
      <c r="R122" s="160"/>
      <c r="S122" s="160"/>
      <c r="T122" s="160"/>
      <c r="U122" s="160"/>
      <c r="V122" s="160"/>
      <c r="W122" s="160"/>
      <c r="X122" s="160"/>
      <c r="Y122" s="160"/>
      <c r="Z122" s="160"/>
      <c r="AA122" s="160"/>
      <c r="AB122" s="160"/>
      <c r="AC122" s="160"/>
      <c r="AD122" s="160"/>
      <c r="AE122" s="160"/>
      <c r="AF122" s="160"/>
      <c r="AG122" s="160"/>
      <c r="AH122" s="160"/>
      <c r="AI122" s="160"/>
      <c r="AJ122" s="160"/>
      <c r="AK122" s="160"/>
      <c r="AL122" s="160"/>
      <c r="AM122" s="160"/>
      <c r="AN122" s="160"/>
      <c r="AO122" s="160"/>
      <c r="AP122" s="160"/>
      <c r="AQ122" s="160"/>
    </row>
    <row r="123" spans="2:43" x14ac:dyDescent="0.3">
      <c r="B123" s="158"/>
      <c r="C123" s="158"/>
      <c r="D123" s="158"/>
      <c r="E123" s="158"/>
      <c r="F123" s="158"/>
      <c r="G123" s="158"/>
      <c r="H123" s="158"/>
      <c r="I123" s="160"/>
      <c r="J123" s="158"/>
      <c r="K123" s="160"/>
      <c r="L123" s="160"/>
      <c r="M123" s="160"/>
      <c r="N123" s="160"/>
      <c r="O123" s="160"/>
      <c r="P123" s="160"/>
      <c r="Q123" s="160"/>
      <c r="R123" s="160"/>
      <c r="S123" s="160"/>
      <c r="T123" s="160"/>
      <c r="U123" s="160"/>
      <c r="V123" s="160"/>
      <c r="W123" s="160"/>
      <c r="X123" s="160"/>
      <c r="Y123" s="160"/>
      <c r="Z123" s="160"/>
      <c r="AA123" s="160"/>
      <c r="AB123" s="160"/>
      <c r="AC123" s="160"/>
      <c r="AD123" s="160"/>
      <c r="AE123" s="160"/>
      <c r="AF123" s="160"/>
      <c r="AG123" s="160"/>
      <c r="AH123" s="160"/>
      <c r="AI123" s="160"/>
      <c r="AJ123" s="160"/>
      <c r="AK123" s="160"/>
      <c r="AL123" s="160"/>
      <c r="AM123" s="160"/>
      <c r="AN123" s="160"/>
      <c r="AO123" s="160"/>
      <c r="AP123" s="160"/>
      <c r="AQ123" s="160"/>
    </row>
    <row r="124" spans="2:43" x14ac:dyDescent="0.3">
      <c r="B124" s="158"/>
      <c r="C124" s="158"/>
      <c r="D124" s="158"/>
      <c r="E124" s="158"/>
      <c r="F124" s="158"/>
      <c r="G124" s="158"/>
      <c r="H124" s="158"/>
      <c r="I124" s="160"/>
      <c r="J124" s="158"/>
      <c r="K124" s="160"/>
      <c r="L124" s="160"/>
      <c r="M124" s="160"/>
      <c r="N124" s="160"/>
      <c r="O124" s="160"/>
      <c r="P124" s="160"/>
      <c r="Q124" s="160"/>
      <c r="R124" s="160"/>
      <c r="S124" s="160"/>
      <c r="T124" s="160"/>
      <c r="U124" s="160"/>
      <c r="V124" s="160"/>
      <c r="W124" s="160"/>
      <c r="X124" s="160"/>
      <c r="Y124" s="160"/>
      <c r="Z124" s="160"/>
      <c r="AA124" s="160"/>
      <c r="AB124" s="160"/>
      <c r="AC124" s="160"/>
      <c r="AD124" s="160"/>
      <c r="AE124" s="160"/>
      <c r="AF124" s="160"/>
      <c r="AG124" s="160"/>
      <c r="AH124" s="160"/>
      <c r="AI124" s="160"/>
      <c r="AJ124" s="160"/>
      <c r="AK124" s="160"/>
      <c r="AL124" s="160"/>
      <c r="AM124" s="160"/>
      <c r="AN124" s="160"/>
      <c r="AO124" s="160"/>
      <c r="AP124" s="160"/>
      <c r="AQ124" s="160"/>
    </row>
    <row r="125" spans="2:43" x14ac:dyDescent="0.3">
      <c r="B125" s="158"/>
      <c r="C125" s="158"/>
      <c r="D125" s="158"/>
      <c r="E125" s="158"/>
      <c r="F125" s="158"/>
      <c r="G125" s="158"/>
      <c r="H125" s="158"/>
      <c r="I125" s="160"/>
      <c r="J125" s="158"/>
      <c r="K125" s="160"/>
      <c r="L125" s="160"/>
      <c r="M125" s="160"/>
      <c r="N125" s="160"/>
      <c r="O125" s="160"/>
      <c r="P125" s="160"/>
      <c r="Q125" s="160"/>
      <c r="R125" s="160"/>
      <c r="S125" s="160"/>
      <c r="T125" s="160"/>
      <c r="U125" s="160"/>
      <c r="V125" s="160"/>
      <c r="W125" s="160"/>
      <c r="X125" s="160"/>
      <c r="Y125" s="160"/>
      <c r="Z125" s="160"/>
      <c r="AA125" s="160"/>
      <c r="AB125" s="160"/>
      <c r="AC125" s="160"/>
      <c r="AD125" s="160"/>
      <c r="AE125" s="160"/>
      <c r="AF125" s="160"/>
      <c r="AG125" s="160"/>
      <c r="AH125" s="160"/>
      <c r="AI125" s="160"/>
      <c r="AJ125" s="160"/>
      <c r="AK125" s="160"/>
      <c r="AL125" s="160"/>
      <c r="AM125" s="160"/>
      <c r="AN125" s="160"/>
      <c r="AO125" s="160"/>
      <c r="AP125" s="160"/>
      <c r="AQ125" s="160"/>
    </row>
    <row r="126" spans="2:43" x14ac:dyDescent="0.3">
      <c r="B126" s="158"/>
      <c r="C126" s="158"/>
      <c r="D126" s="158"/>
      <c r="E126" s="158"/>
      <c r="F126" s="158"/>
      <c r="G126" s="158"/>
      <c r="H126" s="158"/>
      <c r="I126" s="160"/>
      <c r="J126" s="158"/>
      <c r="K126" s="160"/>
      <c r="L126" s="160"/>
      <c r="M126" s="160"/>
      <c r="N126" s="160"/>
      <c r="O126" s="160"/>
      <c r="P126" s="160"/>
      <c r="Q126" s="160"/>
      <c r="R126" s="160"/>
      <c r="S126" s="160"/>
      <c r="T126" s="160"/>
      <c r="U126" s="160"/>
      <c r="V126" s="160"/>
      <c r="W126" s="160"/>
      <c r="X126" s="160"/>
      <c r="Y126" s="160"/>
      <c r="Z126" s="160"/>
      <c r="AA126" s="160"/>
      <c r="AB126" s="160"/>
      <c r="AC126" s="160"/>
      <c r="AD126" s="160"/>
      <c r="AE126" s="160"/>
      <c r="AF126" s="160"/>
      <c r="AG126" s="160"/>
      <c r="AH126" s="160"/>
      <c r="AI126" s="160"/>
      <c r="AJ126" s="160"/>
      <c r="AK126" s="160"/>
      <c r="AL126" s="160"/>
      <c r="AM126" s="160"/>
      <c r="AN126" s="160"/>
      <c r="AO126" s="160"/>
      <c r="AP126" s="160"/>
      <c r="AQ126" s="160"/>
    </row>
    <row r="127" spans="2:43" x14ac:dyDescent="0.3">
      <c r="B127" s="158"/>
      <c r="C127" s="158"/>
      <c r="D127" s="158"/>
      <c r="E127" s="158"/>
      <c r="F127" s="158"/>
      <c r="G127" s="158"/>
      <c r="H127" s="158"/>
      <c r="I127" s="160"/>
      <c r="J127" s="158"/>
      <c r="K127" s="160"/>
      <c r="L127" s="160"/>
      <c r="M127" s="160"/>
      <c r="N127" s="160"/>
      <c r="O127" s="160"/>
      <c r="P127" s="160"/>
      <c r="Q127" s="160"/>
      <c r="R127" s="160"/>
      <c r="S127" s="160"/>
      <c r="T127" s="160"/>
      <c r="U127" s="160"/>
      <c r="V127" s="160"/>
      <c r="W127" s="160"/>
      <c r="X127" s="160"/>
      <c r="Y127" s="160"/>
      <c r="Z127" s="160"/>
      <c r="AA127" s="160"/>
      <c r="AB127" s="160"/>
      <c r="AC127" s="160"/>
      <c r="AD127" s="160"/>
      <c r="AE127" s="160"/>
      <c r="AF127" s="160"/>
      <c r="AG127" s="160"/>
      <c r="AH127" s="160"/>
      <c r="AI127" s="160"/>
      <c r="AJ127" s="160"/>
      <c r="AK127" s="160"/>
      <c r="AL127" s="160"/>
      <c r="AM127" s="160"/>
      <c r="AN127" s="160"/>
      <c r="AO127" s="160"/>
      <c r="AP127" s="160"/>
      <c r="AQ127" s="160"/>
    </row>
    <row r="128" spans="2:43" x14ac:dyDescent="0.3">
      <c r="B128" s="158"/>
      <c r="C128" s="158"/>
      <c r="D128" s="158"/>
      <c r="E128" s="158"/>
      <c r="F128" s="158"/>
      <c r="G128" s="158"/>
      <c r="H128" s="158"/>
      <c r="I128" s="160"/>
      <c r="J128" s="158"/>
      <c r="K128" s="160"/>
      <c r="L128" s="160"/>
      <c r="M128" s="160"/>
      <c r="N128" s="160"/>
      <c r="O128" s="160"/>
      <c r="P128" s="160"/>
      <c r="Q128" s="160"/>
      <c r="R128" s="160"/>
      <c r="S128" s="160"/>
      <c r="T128" s="160"/>
      <c r="U128" s="160"/>
      <c r="V128" s="160"/>
      <c r="W128" s="160"/>
      <c r="X128" s="160"/>
      <c r="Y128" s="160"/>
      <c r="Z128" s="160"/>
      <c r="AA128" s="160"/>
      <c r="AB128" s="160"/>
      <c r="AC128" s="160"/>
      <c r="AD128" s="160"/>
      <c r="AE128" s="160"/>
      <c r="AF128" s="160"/>
      <c r="AG128" s="160"/>
      <c r="AH128" s="160"/>
      <c r="AI128" s="160"/>
      <c r="AJ128" s="160"/>
      <c r="AK128" s="160"/>
      <c r="AL128" s="160"/>
      <c r="AM128" s="160"/>
      <c r="AN128" s="160"/>
      <c r="AO128" s="160"/>
      <c r="AP128" s="160"/>
      <c r="AQ128" s="160"/>
    </row>
    <row r="129" spans="2:43" x14ac:dyDescent="0.3">
      <c r="B129" s="158"/>
      <c r="C129" s="158"/>
      <c r="D129" s="158"/>
      <c r="E129" s="158"/>
      <c r="F129" s="158"/>
      <c r="G129" s="158"/>
      <c r="H129" s="158"/>
      <c r="I129" s="160"/>
      <c r="J129" s="158"/>
      <c r="K129" s="160"/>
      <c r="L129" s="160"/>
      <c r="M129" s="160"/>
      <c r="N129" s="160"/>
      <c r="O129" s="160"/>
      <c r="P129" s="160"/>
      <c r="Q129" s="160"/>
      <c r="R129" s="160"/>
      <c r="S129" s="160"/>
      <c r="T129" s="160"/>
      <c r="U129" s="160"/>
      <c r="V129" s="160"/>
      <c r="W129" s="160"/>
      <c r="X129" s="160"/>
      <c r="Y129" s="160"/>
      <c r="Z129" s="160"/>
      <c r="AA129" s="160"/>
      <c r="AB129" s="160"/>
      <c r="AC129" s="160"/>
      <c r="AD129" s="160"/>
      <c r="AE129" s="160"/>
      <c r="AF129" s="160"/>
      <c r="AG129" s="160"/>
      <c r="AH129" s="160"/>
      <c r="AI129" s="160"/>
      <c r="AJ129" s="160"/>
      <c r="AK129" s="160"/>
      <c r="AL129" s="160"/>
      <c r="AM129" s="160"/>
      <c r="AN129" s="160"/>
      <c r="AO129" s="160"/>
      <c r="AP129" s="160"/>
      <c r="AQ129" s="160"/>
    </row>
    <row r="130" spans="2:43" x14ac:dyDescent="0.3">
      <c r="B130" s="158"/>
      <c r="C130" s="158"/>
      <c r="D130" s="158"/>
      <c r="E130" s="158"/>
      <c r="F130" s="158"/>
      <c r="G130" s="158"/>
      <c r="H130" s="158"/>
      <c r="I130" s="160"/>
      <c r="J130" s="158"/>
      <c r="K130" s="160"/>
      <c r="L130" s="160"/>
      <c r="M130" s="160"/>
      <c r="N130" s="160"/>
      <c r="O130" s="160"/>
      <c r="P130" s="160"/>
      <c r="Q130" s="160"/>
      <c r="R130" s="160"/>
      <c r="S130" s="160"/>
      <c r="T130" s="160"/>
      <c r="U130" s="160"/>
      <c r="V130" s="160"/>
      <c r="W130" s="160"/>
      <c r="X130" s="160"/>
      <c r="Y130" s="160"/>
      <c r="Z130" s="160"/>
      <c r="AA130" s="160"/>
      <c r="AB130" s="160"/>
      <c r="AC130" s="160"/>
      <c r="AD130" s="160"/>
      <c r="AE130" s="160"/>
      <c r="AF130" s="160"/>
      <c r="AG130" s="160"/>
      <c r="AH130" s="160"/>
      <c r="AI130" s="160"/>
      <c r="AJ130" s="160"/>
      <c r="AK130" s="160"/>
      <c r="AL130" s="160"/>
      <c r="AM130" s="160"/>
      <c r="AN130" s="160"/>
      <c r="AO130" s="160"/>
      <c r="AP130" s="160"/>
      <c r="AQ130" s="160"/>
    </row>
    <row r="131" spans="2:43" x14ac:dyDescent="0.3">
      <c r="B131" s="158"/>
      <c r="C131" s="158"/>
      <c r="D131" s="158"/>
      <c r="E131" s="158"/>
      <c r="F131" s="158"/>
      <c r="G131" s="158"/>
      <c r="H131" s="158"/>
      <c r="I131" s="160"/>
      <c r="J131" s="158"/>
      <c r="K131" s="160"/>
      <c r="L131" s="160"/>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row>
    <row r="132" spans="2:43" x14ac:dyDescent="0.3">
      <c r="B132" s="158"/>
      <c r="C132" s="158"/>
      <c r="D132" s="158"/>
      <c r="E132" s="158"/>
      <c r="F132" s="158"/>
      <c r="G132" s="158"/>
      <c r="H132" s="158"/>
      <c r="I132" s="160"/>
      <c r="J132" s="158"/>
      <c r="K132" s="160"/>
      <c r="L132" s="160"/>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row>
    <row r="133" spans="2:43" x14ac:dyDescent="0.3">
      <c r="B133" s="158"/>
      <c r="C133" s="158"/>
      <c r="D133" s="158"/>
      <c r="E133" s="158"/>
      <c r="F133" s="158"/>
      <c r="G133" s="158"/>
      <c r="H133" s="158"/>
      <c r="I133" s="160"/>
      <c r="J133" s="158"/>
      <c r="K133" s="160"/>
      <c r="L133" s="160"/>
      <c r="M133" s="160"/>
      <c r="N133" s="160"/>
      <c r="O133" s="160"/>
      <c r="P133" s="160"/>
      <c r="Q133" s="160"/>
      <c r="R133" s="160"/>
      <c r="S133" s="160"/>
      <c r="T133" s="160"/>
      <c r="U133" s="160"/>
      <c r="V133" s="160"/>
      <c r="W133" s="160"/>
      <c r="X133" s="160"/>
      <c r="Y133" s="160"/>
      <c r="Z133" s="160"/>
      <c r="AA133" s="160"/>
      <c r="AB133" s="160"/>
      <c r="AC133" s="160"/>
      <c r="AD133" s="160"/>
      <c r="AE133" s="160"/>
      <c r="AF133" s="160"/>
      <c r="AG133" s="160"/>
      <c r="AH133" s="160"/>
      <c r="AI133" s="160"/>
      <c r="AJ133" s="160"/>
      <c r="AK133" s="160"/>
      <c r="AL133" s="160"/>
      <c r="AM133" s="160"/>
      <c r="AN133" s="160"/>
      <c r="AO133" s="160"/>
      <c r="AP133" s="160"/>
      <c r="AQ133" s="160"/>
    </row>
    <row r="134" spans="2:43" x14ac:dyDescent="0.3">
      <c r="B134" s="158"/>
      <c r="C134" s="158"/>
      <c r="D134" s="158"/>
      <c r="E134" s="158"/>
      <c r="F134" s="158"/>
      <c r="G134" s="158"/>
      <c r="H134" s="158"/>
      <c r="I134" s="160"/>
      <c r="J134" s="158"/>
      <c r="K134" s="160"/>
      <c r="L134" s="160"/>
      <c r="M134" s="160"/>
      <c r="N134" s="160"/>
      <c r="O134" s="160"/>
      <c r="P134" s="160"/>
      <c r="Q134" s="160"/>
      <c r="R134" s="160"/>
      <c r="S134" s="160"/>
      <c r="T134" s="160"/>
      <c r="U134" s="160"/>
      <c r="V134" s="160"/>
      <c r="W134" s="160"/>
      <c r="X134" s="160"/>
      <c r="Y134" s="160"/>
      <c r="Z134" s="160"/>
      <c r="AA134" s="160"/>
      <c r="AB134" s="160"/>
      <c r="AC134" s="160"/>
      <c r="AD134" s="160"/>
      <c r="AE134" s="160"/>
      <c r="AF134" s="160"/>
      <c r="AG134" s="160"/>
      <c r="AH134" s="160"/>
      <c r="AI134" s="160"/>
      <c r="AJ134" s="160"/>
      <c r="AK134" s="160"/>
      <c r="AL134" s="160"/>
      <c r="AM134" s="160"/>
      <c r="AN134" s="160"/>
      <c r="AO134" s="160"/>
      <c r="AP134" s="160"/>
      <c r="AQ134" s="160"/>
    </row>
    <row r="135" spans="2:43" x14ac:dyDescent="0.3">
      <c r="B135" s="158"/>
      <c r="C135" s="158"/>
      <c r="D135" s="158"/>
      <c r="E135" s="158"/>
      <c r="F135" s="158"/>
      <c r="G135" s="158"/>
      <c r="H135" s="158"/>
      <c r="I135" s="160"/>
      <c r="J135" s="158"/>
      <c r="K135" s="160"/>
      <c r="L135" s="160"/>
      <c r="M135" s="160"/>
      <c r="N135" s="160"/>
      <c r="O135" s="160"/>
      <c r="P135" s="160"/>
      <c r="Q135" s="160"/>
      <c r="R135" s="160"/>
      <c r="S135" s="160"/>
      <c r="T135" s="160"/>
      <c r="U135" s="160"/>
      <c r="V135" s="160"/>
      <c r="W135" s="160"/>
      <c r="X135" s="160"/>
      <c r="Y135" s="160"/>
      <c r="Z135" s="160"/>
      <c r="AA135" s="160"/>
      <c r="AB135" s="160"/>
      <c r="AC135" s="160"/>
      <c r="AD135" s="160"/>
      <c r="AE135" s="160"/>
      <c r="AF135" s="160"/>
      <c r="AG135" s="160"/>
      <c r="AH135" s="160"/>
      <c r="AI135" s="160"/>
      <c r="AJ135" s="160"/>
      <c r="AK135" s="160"/>
      <c r="AL135" s="160"/>
      <c r="AM135" s="160"/>
      <c r="AN135" s="160"/>
      <c r="AO135" s="160"/>
      <c r="AP135" s="160"/>
      <c r="AQ135" s="160"/>
    </row>
    <row r="136" spans="2:43" x14ac:dyDescent="0.3">
      <c r="B136" s="158"/>
      <c r="C136" s="158"/>
      <c r="D136" s="158"/>
      <c r="E136" s="158"/>
      <c r="F136" s="158"/>
      <c r="G136" s="158"/>
      <c r="H136" s="158"/>
      <c r="I136" s="160"/>
      <c r="J136" s="158"/>
      <c r="K136" s="160"/>
      <c r="L136" s="160"/>
      <c r="M136" s="160"/>
      <c r="N136" s="160"/>
      <c r="O136" s="160"/>
      <c r="P136" s="160"/>
      <c r="Q136" s="160"/>
      <c r="R136" s="160"/>
      <c r="S136" s="160"/>
      <c r="T136" s="160"/>
      <c r="U136" s="160"/>
      <c r="V136" s="160"/>
      <c r="W136" s="160"/>
      <c r="X136" s="160"/>
      <c r="Y136" s="160"/>
      <c r="Z136" s="160"/>
      <c r="AA136" s="160"/>
      <c r="AB136" s="160"/>
      <c r="AC136" s="160"/>
      <c r="AD136" s="160"/>
      <c r="AE136" s="160"/>
      <c r="AF136" s="160"/>
      <c r="AG136" s="160"/>
      <c r="AH136" s="160"/>
      <c r="AI136" s="160"/>
      <c r="AJ136" s="160"/>
      <c r="AK136" s="160"/>
      <c r="AL136" s="160"/>
      <c r="AM136" s="160"/>
      <c r="AN136" s="160"/>
      <c r="AO136" s="160"/>
      <c r="AP136" s="160"/>
      <c r="AQ136" s="160"/>
    </row>
    <row r="137" spans="2:43" x14ac:dyDescent="0.3">
      <c r="B137" s="158"/>
      <c r="C137" s="158"/>
      <c r="D137" s="158"/>
      <c r="E137" s="158"/>
      <c r="F137" s="158"/>
      <c r="G137" s="158"/>
      <c r="H137" s="158"/>
      <c r="I137" s="160"/>
      <c r="J137" s="158"/>
      <c r="K137" s="160"/>
      <c r="L137" s="160"/>
      <c r="M137" s="160"/>
      <c r="N137" s="160"/>
      <c r="O137" s="160"/>
      <c r="P137" s="160"/>
      <c r="Q137" s="160"/>
      <c r="R137" s="160"/>
      <c r="S137" s="160"/>
      <c r="T137" s="160"/>
      <c r="U137" s="160"/>
      <c r="V137" s="160"/>
      <c r="W137" s="160"/>
      <c r="X137" s="160"/>
      <c r="Y137" s="160"/>
      <c r="Z137" s="160"/>
      <c r="AA137" s="160"/>
      <c r="AB137" s="160"/>
      <c r="AC137" s="160"/>
      <c r="AD137" s="160"/>
      <c r="AE137" s="160"/>
      <c r="AF137" s="160"/>
      <c r="AG137" s="160"/>
      <c r="AH137" s="160"/>
      <c r="AI137" s="160"/>
      <c r="AJ137" s="160"/>
      <c r="AK137" s="160"/>
      <c r="AL137" s="160"/>
      <c r="AM137" s="160"/>
      <c r="AN137" s="160"/>
      <c r="AO137" s="160"/>
      <c r="AP137" s="160"/>
      <c r="AQ137" s="160"/>
    </row>
    <row r="138" spans="2:43" x14ac:dyDescent="0.3">
      <c r="B138" s="158"/>
      <c r="C138" s="158"/>
      <c r="D138" s="158"/>
      <c r="E138" s="158"/>
      <c r="F138" s="158"/>
      <c r="G138" s="158"/>
      <c r="H138" s="158"/>
      <c r="I138" s="160"/>
      <c r="J138" s="158"/>
      <c r="K138" s="160"/>
      <c r="L138" s="160"/>
      <c r="M138" s="160"/>
      <c r="N138" s="160"/>
      <c r="O138" s="160"/>
      <c r="P138" s="160"/>
      <c r="Q138" s="160"/>
      <c r="R138" s="160"/>
      <c r="S138" s="160"/>
      <c r="T138" s="160"/>
      <c r="U138" s="160"/>
      <c r="V138" s="160"/>
      <c r="W138" s="160"/>
      <c r="X138" s="160"/>
      <c r="Y138" s="160"/>
      <c r="Z138" s="160"/>
      <c r="AA138" s="160"/>
      <c r="AB138" s="160"/>
      <c r="AC138" s="160"/>
      <c r="AD138" s="160"/>
      <c r="AE138" s="160"/>
      <c r="AF138" s="160"/>
      <c r="AG138" s="160"/>
      <c r="AH138" s="160"/>
      <c r="AI138" s="160"/>
      <c r="AJ138" s="160"/>
      <c r="AK138" s="160"/>
      <c r="AL138" s="160"/>
      <c r="AM138" s="160"/>
      <c r="AN138" s="160"/>
      <c r="AO138" s="160"/>
      <c r="AP138" s="160"/>
      <c r="AQ138" s="160"/>
    </row>
    <row r="139" spans="2:43" x14ac:dyDescent="0.3">
      <c r="B139" s="158"/>
      <c r="C139" s="158"/>
      <c r="D139" s="158"/>
      <c r="E139" s="158"/>
      <c r="F139" s="158"/>
      <c r="G139" s="158"/>
      <c r="H139" s="158"/>
      <c r="I139" s="160"/>
      <c r="J139" s="158"/>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c r="AG139" s="160"/>
      <c r="AH139" s="160"/>
      <c r="AI139" s="160"/>
      <c r="AJ139" s="160"/>
      <c r="AK139" s="160"/>
      <c r="AL139" s="160"/>
      <c r="AM139" s="160"/>
      <c r="AN139" s="160"/>
      <c r="AO139" s="160"/>
      <c r="AP139" s="160"/>
      <c r="AQ139" s="160"/>
    </row>
    <row r="140" spans="2:43" x14ac:dyDescent="0.3">
      <c r="B140" s="158"/>
      <c r="C140" s="158"/>
      <c r="D140" s="158"/>
      <c r="E140" s="158"/>
      <c r="F140" s="158"/>
      <c r="G140" s="158"/>
      <c r="H140" s="158"/>
      <c r="I140" s="160"/>
      <c r="J140" s="158"/>
      <c r="K140" s="160"/>
      <c r="L140" s="160"/>
      <c r="M140" s="160"/>
      <c r="N140" s="160"/>
      <c r="O140" s="160"/>
      <c r="P140" s="160"/>
      <c r="Q140" s="160"/>
      <c r="R140" s="160"/>
      <c r="S140" s="160"/>
      <c r="T140" s="160"/>
      <c r="U140" s="160"/>
      <c r="V140" s="160"/>
      <c r="W140" s="160"/>
      <c r="X140" s="160"/>
      <c r="Y140" s="160"/>
      <c r="Z140" s="160"/>
      <c r="AA140" s="160"/>
      <c r="AB140" s="160"/>
      <c r="AC140" s="160"/>
      <c r="AD140" s="160"/>
      <c r="AE140" s="160"/>
      <c r="AF140" s="160"/>
      <c r="AG140" s="160"/>
      <c r="AH140" s="160"/>
      <c r="AI140" s="160"/>
      <c r="AJ140" s="160"/>
      <c r="AK140" s="160"/>
      <c r="AL140" s="160"/>
      <c r="AM140" s="160"/>
      <c r="AN140" s="160"/>
      <c r="AO140" s="160"/>
      <c r="AP140" s="160"/>
      <c r="AQ140" s="160"/>
    </row>
    <row r="141" spans="2:43" x14ac:dyDescent="0.3">
      <c r="B141" s="158"/>
      <c r="C141" s="158"/>
      <c r="D141" s="158"/>
      <c r="E141" s="158"/>
      <c r="F141" s="158"/>
      <c r="G141" s="158"/>
      <c r="H141" s="158"/>
      <c r="I141" s="160"/>
      <c r="J141" s="158"/>
      <c r="K141" s="160"/>
      <c r="L141" s="160"/>
      <c r="M141" s="160"/>
      <c r="N141" s="160"/>
      <c r="O141" s="160"/>
      <c r="P141" s="160"/>
      <c r="Q141" s="160"/>
      <c r="R141" s="160"/>
      <c r="S141" s="160"/>
      <c r="T141" s="160"/>
      <c r="U141" s="160"/>
      <c r="V141" s="160"/>
      <c r="W141" s="160"/>
      <c r="X141" s="160"/>
      <c r="Y141" s="160"/>
      <c r="Z141" s="160"/>
      <c r="AA141" s="160"/>
      <c r="AB141" s="160"/>
      <c r="AC141" s="160"/>
      <c r="AD141" s="160"/>
      <c r="AE141" s="160"/>
      <c r="AF141" s="160"/>
      <c r="AG141" s="160"/>
      <c r="AH141" s="160"/>
      <c r="AI141" s="160"/>
      <c r="AJ141" s="160"/>
      <c r="AK141" s="160"/>
      <c r="AL141" s="160"/>
      <c r="AM141" s="160"/>
      <c r="AN141" s="160"/>
      <c r="AO141" s="160"/>
      <c r="AP141" s="160"/>
      <c r="AQ141" s="160"/>
    </row>
    <row r="142" spans="2:43" x14ac:dyDescent="0.3">
      <c r="B142" s="158"/>
      <c r="C142" s="158"/>
      <c r="D142" s="158"/>
      <c r="E142" s="158"/>
      <c r="F142" s="158"/>
      <c r="G142" s="158"/>
      <c r="H142" s="158"/>
      <c r="I142" s="160"/>
      <c r="J142" s="158"/>
      <c r="K142" s="160"/>
      <c r="L142" s="160"/>
      <c r="M142" s="160"/>
      <c r="N142" s="160"/>
      <c r="O142" s="160"/>
      <c r="P142" s="160"/>
      <c r="Q142" s="160"/>
      <c r="R142" s="160"/>
      <c r="S142" s="160"/>
      <c r="T142" s="160"/>
      <c r="U142" s="160"/>
      <c r="V142" s="160"/>
      <c r="W142" s="160"/>
      <c r="X142" s="160"/>
      <c r="Y142" s="160"/>
      <c r="Z142" s="160"/>
      <c r="AA142" s="160"/>
      <c r="AB142" s="160"/>
      <c r="AC142" s="160"/>
      <c r="AD142" s="160"/>
      <c r="AE142" s="160"/>
      <c r="AF142" s="160"/>
      <c r="AG142" s="160"/>
      <c r="AH142" s="160"/>
      <c r="AI142" s="160"/>
      <c r="AJ142" s="160"/>
      <c r="AK142" s="160"/>
      <c r="AL142" s="160"/>
      <c r="AM142" s="160"/>
      <c r="AN142" s="160"/>
      <c r="AO142" s="160"/>
      <c r="AP142" s="160"/>
      <c r="AQ142" s="160"/>
    </row>
    <row r="143" spans="2:43" x14ac:dyDescent="0.3">
      <c r="B143" s="158"/>
      <c r="C143" s="158"/>
      <c r="D143" s="158"/>
      <c r="E143" s="158"/>
      <c r="F143" s="158"/>
      <c r="G143" s="158"/>
      <c r="H143" s="158"/>
      <c r="I143" s="160"/>
      <c r="J143" s="158"/>
      <c r="K143" s="160"/>
      <c r="L143" s="160"/>
      <c r="M143" s="160"/>
      <c r="N143" s="160"/>
      <c r="O143" s="160"/>
      <c r="P143" s="160"/>
      <c r="Q143" s="160"/>
      <c r="R143" s="160"/>
      <c r="S143" s="160"/>
      <c r="T143" s="160"/>
      <c r="U143" s="160"/>
      <c r="V143" s="160"/>
      <c r="W143" s="160"/>
      <c r="X143" s="160"/>
      <c r="Y143" s="160"/>
      <c r="Z143" s="160"/>
      <c r="AA143" s="160"/>
      <c r="AB143" s="160"/>
      <c r="AC143" s="160"/>
      <c r="AD143" s="160"/>
      <c r="AE143" s="160"/>
      <c r="AF143" s="160"/>
      <c r="AG143" s="160"/>
      <c r="AH143" s="160"/>
      <c r="AI143" s="160"/>
      <c r="AJ143" s="160"/>
      <c r="AK143" s="160"/>
      <c r="AL143" s="160"/>
      <c r="AM143" s="160"/>
      <c r="AN143" s="160"/>
      <c r="AO143" s="160"/>
      <c r="AP143" s="160"/>
      <c r="AQ143" s="160"/>
    </row>
    <row r="144" spans="2:43" x14ac:dyDescent="0.3">
      <c r="B144" s="158"/>
      <c r="C144" s="158"/>
      <c r="D144" s="158"/>
      <c r="E144" s="158"/>
      <c r="F144" s="158"/>
      <c r="G144" s="158"/>
      <c r="H144" s="158"/>
      <c r="I144" s="160"/>
      <c r="J144" s="158"/>
      <c r="K144" s="160"/>
      <c r="L144" s="160"/>
      <c r="M144" s="160"/>
      <c r="N144" s="160"/>
      <c r="O144" s="160"/>
      <c r="P144" s="160"/>
      <c r="Q144" s="160"/>
      <c r="R144" s="160"/>
      <c r="S144" s="160"/>
      <c r="T144" s="160"/>
      <c r="U144" s="160"/>
      <c r="V144" s="160"/>
      <c r="W144" s="160"/>
      <c r="X144" s="160"/>
      <c r="Y144" s="160"/>
      <c r="Z144" s="160"/>
      <c r="AA144" s="160"/>
      <c r="AB144" s="160"/>
      <c r="AC144" s="160"/>
      <c r="AD144" s="160"/>
      <c r="AE144" s="160"/>
      <c r="AF144" s="160"/>
      <c r="AG144" s="160"/>
      <c r="AH144" s="160"/>
      <c r="AI144" s="160"/>
      <c r="AJ144" s="160"/>
      <c r="AK144" s="160"/>
      <c r="AL144" s="160"/>
      <c r="AM144" s="160"/>
      <c r="AN144" s="160"/>
      <c r="AO144" s="160"/>
      <c r="AP144" s="160"/>
      <c r="AQ144" s="160"/>
    </row>
    <row r="145" spans="2:43" x14ac:dyDescent="0.3">
      <c r="B145" s="158"/>
      <c r="C145" s="158"/>
      <c r="D145" s="158"/>
      <c r="E145" s="158"/>
      <c r="F145" s="158"/>
      <c r="G145" s="158"/>
      <c r="H145" s="158"/>
      <c r="I145" s="160"/>
      <c r="J145" s="158"/>
      <c r="K145" s="160"/>
      <c r="L145" s="160"/>
      <c r="M145" s="160"/>
      <c r="N145" s="160"/>
      <c r="O145" s="160"/>
      <c r="P145" s="160"/>
      <c r="Q145" s="160"/>
      <c r="R145" s="160"/>
      <c r="S145" s="160"/>
      <c r="T145" s="160"/>
      <c r="U145" s="160"/>
      <c r="V145" s="160"/>
      <c r="W145" s="160"/>
      <c r="X145" s="160"/>
      <c r="Y145" s="160"/>
      <c r="Z145" s="160"/>
      <c r="AA145" s="160"/>
      <c r="AB145" s="160"/>
      <c r="AC145" s="160"/>
      <c r="AD145" s="160"/>
      <c r="AE145" s="160"/>
      <c r="AF145" s="160"/>
      <c r="AG145" s="160"/>
      <c r="AH145" s="160"/>
      <c r="AI145" s="160"/>
      <c r="AJ145" s="160"/>
      <c r="AK145" s="160"/>
      <c r="AL145" s="160"/>
      <c r="AM145" s="160"/>
      <c r="AN145" s="160"/>
      <c r="AO145" s="160"/>
      <c r="AP145" s="160"/>
      <c r="AQ145" s="160"/>
    </row>
    <row r="146" spans="2:43" x14ac:dyDescent="0.3">
      <c r="B146" s="158"/>
      <c r="C146" s="158"/>
      <c r="D146" s="158"/>
      <c r="E146" s="158"/>
      <c r="F146" s="158"/>
      <c r="G146" s="158"/>
      <c r="H146" s="158"/>
      <c r="I146" s="160"/>
      <c r="J146" s="158"/>
      <c r="K146" s="160"/>
      <c r="L146" s="160"/>
      <c r="M146" s="160"/>
      <c r="N146" s="160"/>
      <c r="O146" s="160"/>
      <c r="P146" s="160"/>
      <c r="Q146" s="160"/>
      <c r="R146" s="160"/>
      <c r="S146" s="160"/>
      <c r="T146" s="160"/>
      <c r="U146" s="160"/>
      <c r="V146" s="160"/>
      <c r="W146" s="160"/>
      <c r="X146" s="160"/>
      <c r="Y146" s="160"/>
      <c r="Z146" s="160"/>
      <c r="AA146" s="160"/>
      <c r="AB146" s="160"/>
      <c r="AC146" s="160"/>
      <c r="AD146" s="160"/>
      <c r="AE146" s="160"/>
      <c r="AF146" s="160"/>
      <c r="AG146" s="160"/>
      <c r="AH146" s="160"/>
      <c r="AI146" s="160"/>
      <c r="AJ146" s="160"/>
      <c r="AK146" s="160"/>
      <c r="AL146" s="160"/>
      <c r="AM146" s="160"/>
      <c r="AN146" s="160"/>
      <c r="AO146" s="160"/>
      <c r="AP146" s="160"/>
      <c r="AQ146" s="160"/>
    </row>
    <row r="147" spans="2:43" x14ac:dyDescent="0.3">
      <c r="B147" s="158"/>
      <c r="C147" s="158"/>
      <c r="D147" s="158"/>
      <c r="E147" s="158"/>
      <c r="F147" s="158"/>
      <c r="G147" s="158"/>
      <c r="H147" s="158"/>
      <c r="I147" s="160"/>
      <c r="J147" s="158"/>
      <c r="K147" s="160"/>
      <c r="L147" s="160"/>
      <c r="M147" s="160"/>
      <c r="N147" s="160"/>
      <c r="O147" s="160"/>
      <c r="P147" s="160"/>
      <c r="Q147" s="160"/>
      <c r="R147" s="160"/>
      <c r="S147" s="160"/>
      <c r="T147" s="160"/>
      <c r="U147" s="160"/>
      <c r="V147" s="160"/>
      <c r="W147" s="160"/>
      <c r="X147" s="160"/>
      <c r="Y147" s="160"/>
      <c r="Z147" s="160"/>
      <c r="AA147" s="160"/>
      <c r="AB147" s="160"/>
      <c r="AC147" s="160"/>
      <c r="AD147" s="160"/>
      <c r="AE147" s="160"/>
      <c r="AF147" s="160"/>
      <c r="AG147" s="160"/>
      <c r="AH147" s="160"/>
      <c r="AI147" s="160"/>
      <c r="AJ147" s="160"/>
      <c r="AK147" s="160"/>
      <c r="AL147" s="160"/>
      <c r="AM147" s="160"/>
      <c r="AN147" s="160"/>
      <c r="AO147" s="160"/>
      <c r="AP147" s="160"/>
      <c r="AQ147" s="160"/>
    </row>
    <row r="148" spans="2:43" x14ac:dyDescent="0.3">
      <c r="B148" s="158"/>
      <c r="C148" s="158"/>
      <c r="D148" s="158"/>
      <c r="E148" s="158"/>
      <c r="F148" s="158"/>
      <c r="G148" s="158"/>
      <c r="H148" s="158"/>
      <c r="I148" s="160"/>
      <c r="J148" s="158"/>
      <c r="K148" s="160"/>
      <c r="L148" s="160"/>
      <c r="M148" s="160"/>
      <c r="N148" s="160"/>
      <c r="O148" s="160"/>
      <c r="P148" s="160"/>
      <c r="Q148" s="160"/>
      <c r="R148" s="160"/>
      <c r="S148" s="160"/>
      <c r="T148" s="160"/>
      <c r="U148" s="160"/>
      <c r="V148" s="160"/>
      <c r="W148" s="160"/>
      <c r="X148" s="160"/>
      <c r="Y148" s="160"/>
      <c r="Z148" s="160"/>
      <c r="AA148" s="160"/>
      <c r="AB148" s="160"/>
      <c r="AC148" s="160"/>
      <c r="AD148" s="160"/>
      <c r="AE148" s="160"/>
      <c r="AF148" s="160"/>
      <c r="AG148" s="160"/>
      <c r="AH148" s="160"/>
      <c r="AI148" s="160"/>
      <c r="AJ148" s="160"/>
      <c r="AK148" s="160"/>
      <c r="AL148" s="160"/>
      <c r="AM148" s="160"/>
      <c r="AN148" s="160"/>
      <c r="AO148" s="160"/>
      <c r="AP148" s="160"/>
      <c r="AQ148" s="160"/>
    </row>
    <row r="149" spans="2:43" x14ac:dyDescent="0.3">
      <c r="B149" s="158"/>
      <c r="C149" s="158"/>
      <c r="D149" s="158"/>
      <c r="E149" s="158"/>
      <c r="F149" s="158"/>
      <c r="G149" s="158"/>
      <c r="H149" s="158"/>
      <c r="I149" s="160"/>
      <c r="J149" s="158"/>
      <c r="K149" s="160"/>
      <c r="L149" s="160"/>
      <c r="M149" s="160"/>
      <c r="N149" s="160"/>
      <c r="O149" s="160"/>
      <c r="P149" s="160"/>
      <c r="Q149" s="160"/>
      <c r="R149" s="160"/>
      <c r="S149" s="160"/>
      <c r="T149" s="160"/>
      <c r="U149" s="160"/>
      <c r="V149" s="160"/>
      <c r="W149" s="160"/>
      <c r="X149" s="160"/>
      <c r="Y149" s="160"/>
      <c r="Z149" s="160"/>
      <c r="AA149" s="160"/>
      <c r="AB149" s="160"/>
      <c r="AC149" s="160"/>
      <c r="AD149" s="160"/>
      <c r="AE149" s="160"/>
      <c r="AF149" s="160"/>
      <c r="AG149" s="160"/>
      <c r="AH149" s="160"/>
      <c r="AI149" s="160"/>
      <c r="AJ149" s="160"/>
      <c r="AK149" s="160"/>
      <c r="AL149" s="160"/>
      <c r="AM149" s="160"/>
      <c r="AN149" s="160"/>
      <c r="AO149" s="160"/>
      <c r="AP149" s="160"/>
      <c r="AQ149" s="160"/>
    </row>
    <row r="150" spans="2:43" x14ac:dyDescent="0.3">
      <c r="B150" s="158"/>
      <c r="C150" s="158"/>
      <c r="D150" s="158"/>
      <c r="E150" s="158"/>
      <c r="F150" s="158"/>
      <c r="G150" s="158"/>
      <c r="H150" s="158"/>
      <c r="I150" s="160"/>
      <c r="J150" s="158"/>
      <c r="K150" s="160"/>
      <c r="L150" s="160"/>
      <c r="M150" s="160"/>
      <c r="N150" s="160"/>
      <c r="O150" s="160"/>
      <c r="P150" s="160"/>
      <c r="Q150" s="160"/>
      <c r="R150" s="160"/>
      <c r="S150" s="160"/>
      <c r="T150" s="160"/>
      <c r="U150" s="160"/>
      <c r="V150" s="160"/>
      <c r="W150" s="160"/>
      <c r="X150" s="160"/>
      <c r="Y150" s="160"/>
      <c r="Z150" s="160"/>
      <c r="AA150" s="160"/>
      <c r="AB150" s="160"/>
      <c r="AC150" s="160"/>
      <c r="AD150" s="160"/>
      <c r="AE150" s="160"/>
      <c r="AF150" s="160"/>
      <c r="AG150" s="160"/>
      <c r="AH150" s="160"/>
      <c r="AI150" s="160"/>
      <c r="AJ150" s="160"/>
      <c r="AK150" s="160"/>
      <c r="AL150" s="160"/>
      <c r="AM150" s="160"/>
      <c r="AN150" s="160"/>
      <c r="AO150" s="160"/>
      <c r="AP150" s="160"/>
      <c r="AQ150" s="160"/>
    </row>
    <row r="151" spans="2:43" x14ac:dyDescent="0.3">
      <c r="B151" s="158"/>
      <c r="C151" s="158"/>
      <c r="D151" s="158"/>
      <c r="E151" s="158"/>
      <c r="F151" s="158"/>
      <c r="G151" s="158"/>
      <c r="H151" s="158"/>
      <c r="I151" s="160"/>
      <c r="J151" s="158"/>
      <c r="K151" s="160"/>
      <c r="L151" s="160"/>
      <c r="M151" s="160"/>
      <c r="N151" s="160"/>
      <c r="O151" s="160"/>
      <c r="P151" s="160"/>
      <c r="Q151" s="160"/>
      <c r="R151" s="160"/>
      <c r="S151" s="160"/>
      <c r="T151" s="160"/>
      <c r="U151" s="160"/>
      <c r="V151" s="160"/>
      <c r="W151" s="160"/>
      <c r="X151" s="160"/>
      <c r="Y151" s="160"/>
      <c r="Z151" s="160"/>
      <c r="AA151" s="160"/>
      <c r="AB151" s="160"/>
      <c r="AC151" s="160"/>
      <c r="AD151" s="160"/>
      <c r="AE151" s="160"/>
      <c r="AF151" s="160"/>
      <c r="AG151" s="160"/>
      <c r="AH151" s="160"/>
      <c r="AI151" s="160"/>
      <c r="AJ151" s="160"/>
      <c r="AK151" s="160"/>
      <c r="AL151" s="160"/>
      <c r="AM151" s="160"/>
      <c r="AN151" s="160"/>
      <c r="AO151" s="160"/>
      <c r="AP151" s="160"/>
      <c r="AQ151" s="160"/>
    </row>
    <row r="152" spans="2:43" x14ac:dyDescent="0.3">
      <c r="B152" s="158"/>
      <c r="C152" s="158"/>
      <c r="D152" s="158"/>
      <c r="E152" s="158"/>
      <c r="F152" s="158"/>
      <c r="G152" s="158"/>
      <c r="H152" s="158"/>
      <c r="I152" s="160"/>
      <c r="J152" s="158"/>
      <c r="K152" s="160"/>
      <c r="L152" s="160"/>
      <c r="M152" s="160"/>
      <c r="N152" s="160"/>
      <c r="O152" s="160"/>
      <c r="P152" s="160"/>
      <c r="Q152" s="160"/>
      <c r="R152" s="160"/>
      <c r="S152" s="160"/>
      <c r="T152" s="160"/>
      <c r="U152" s="160"/>
      <c r="V152" s="160"/>
      <c r="W152" s="160"/>
      <c r="X152" s="160"/>
      <c r="Y152" s="160"/>
      <c r="Z152" s="160"/>
      <c r="AA152" s="160"/>
      <c r="AB152" s="160"/>
      <c r="AC152" s="160"/>
      <c r="AD152" s="160"/>
      <c r="AE152" s="160"/>
      <c r="AF152" s="160"/>
      <c r="AG152" s="160"/>
      <c r="AH152" s="160"/>
      <c r="AI152" s="160"/>
      <c r="AJ152" s="160"/>
      <c r="AK152" s="160"/>
      <c r="AL152" s="160"/>
      <c r="AM152" s="160"/>
      <c r="AN152" s="160"/>
      <c r="AO152" s="160"/>
      <c r="AP152" s="160"/>
      <c r="AQ152" s="160"/>
    </row>
    <row r="153" spans="2:43" x14ac:dyDescent="0.3">
      <c r="B153" s="158"/>
      <c r="C153" s="158"/>
      <c r="D153" s="158"/>
      <c r="E153" s="158"/>
      <c r="F153" s="158"/>
      <c r="G153" s="158"/>
      <c r="H153" s="158"/>
      <c r="I153" s="160"/>
      <c r="J153" s="158"/>
      <c r="K153" s="160"/>
      <c r="L153" s="160"/>
      <c r="M153" s="160"/>
      <c r="N153" s="160"/>
      <c r="O153" s="160"/>
      <c r="P153" s="160"/>
      <c r="Q153" s="160"/>
      <c r="R153" s="160"/>
      <c r="S153" s="160"/>
      <c r="T153" s="160"/>
      <c r="U153" s="160"/>
      <c r="V153" s="160"/>
      <c r="W153" s="160"/>
      <c r="X153" s="160"/>
      <c r="Y153" s="160"/>
      <c r="Z153" s="160"/>
      <c r="AA153" s="160"/>
      <c r="AB153" s="160"/>
      <c r="AC153" s="160"/>
      <c r="AD153" s="160"/>
      <c r="AE153" s="160"/>
      <c r="AF153" s="160"/>
      <c r="AG153" s="160"/>
      <c r="AH153" s="160"/>
      <c r="AI153" s="160"/>
      <c r="AJ153" s="160"/>
      <c r="AK153" s="160"/>
      <c r="AL153" s="160"/>
      <c r="AM153" s="160"/>
      <c r="AN153" s="160"/>
      <c r="AO153" s="160"/>
      <c r="AP153" s="160"/>
      <c r="AQ153" s="160"/>
    </row>
    <row r="154" spans="2:43" x14ac:dyDescent="0.3">
      <c r="B154" s="158"/>
      <c r="C154" s="158"/>
      <c r="D154" s="158"/>
      <c r="E154" s="158"/>
      <c r="F154" s="158"/>
      <c r="G154" s="158"/>
      <c r="H154" s="158"/>
      <c r="I154" s="160"/>
      <c r="J154" s="158"/>
      <c r="K154" s="160"/>
      <c r="L154" s="160"/>
      <c r="M154" s="160"/>
      <c r="N154" s="160"/>
      <c r="O154" s="160"/>
      <c r="P154" s="160"/>
      <c r="Q154" s="160"/>
      <c r="R154" s="160"/>
      <c r="S154" s="160"/>
      <c r="T154" s="160"/>
      <c r="U154" s="160"/>
      <c r="V154" s="160"/>
      <c r="W154" s="160"/>
      <c r="X154" s="160"/>
      <c r="Y154" s="160"/>
      <c r="Z154" s="160"/>
      <c r="AA154" s="160"/>
      <c r="AB154" s="160"/>
      <c r="AC154" s="160"/>
      <c r="AD154" s="160"/>
      <c r="AE154" s="160"/>
      <c r="AF154" s="160"/>
      <c r="AG154" s="160"/>
      <c r="AH154" s="160"/>
      <c r="AI154" s="160"/>
      <c r="AJ154" s="160"/>
      <c r="AK154" s="160"/>
      <c r="AL154" s="160"/>
      <c r="AM154" s="160"/>
      <c r="AN154" s="160"/>
      <c r="AO154" s="160"/>
      <c r="AP154" s="160"/>
      <c r="AQ154" s="160"/>
    </row>
    <row r="155" spans="2:43" x14ac:dyDescent="0.3">
      <c r="B155" s="158"/>
      <c r="C155" s="158"/>
      <c r="D155" s="158"/>
      <c r="E155" s="158"/>
      <c r="F155" s="158"/>
      <c r="G155" s="158"/>
      <c r="H155" s="158"/>
      <c r="I155" s="160"/>
      <c r="J155" s="158"/>
      <c r="K155" s="160"/>
      <c r="L155" s="160"/>
      <c r="M155" s="160"/>
      <c r="N155" s="160"/>
      <c r="O155" s="160"/>
      <c r="P155" s="160"/>
      <c r="Q155" s="160"/>
      <c r="R155" s="160"/>
      <c r="S155" s="160"/>
      <c r="T155" s="160"/>
      <c r="U155" s="160"/>
      <c r="V155" s="160"/>
      <c r="W155" s="160"/>
      <c r="X155" s="160"/>
      <c r="Y155" s="160"/>
      <c r="Z155" s="160"/>
      <c r="AA155" s="160"/>
      <c r="AB155" s="160"/>
      <c r="AC155" s="160"/>
      <c r="AD155" s="160"/>
      <c r="AE155" s="160"/>
      <c r="AF155" s="160"/>
      <c r="AG155" s="160"/>
      <c r="AH155" s="160"/>
      <c r="AI155" s="160"/>
      <c r="AJ155" s="160"/>
      <c r="AK155" s="160"/>
      <c r="AL155" s="160"/>
      <c r="AM155" s="160"/>
      <c r="AN155" s="160"/>
      <c r="AO155" s="160"/>
      <c r="AP155" s="160"/>
      <c r="AQ155" s="160"/>
    </row>
    <row r="156" spans="2:43" x14ac:dyDescent="0.3">
      <c r="B156" s="158"/>
      <c r="C156" s="158"/>
      <c r="D156" s="158"/>
      <c r="E156" s="158"/>
      <c r="F156" s="158"/>
      <c r="G156" s="158"/>
      <c r="H156" s="158"/>
      <c r="I156" s="160"/>
      <c r="J156" s="158"/>
      <c r="K156" s="160"/>
      <c r="L156" s="160"/>
      <c r="M156" s="160"/>
      <c r="N156" s="160"/>
      <c r="O156" s="160"/>
      <c r="P156" s="160"/>
      <c r="Q156" s="160"/>
      <c r="R156" s="160"/>
      <c r="S156" s="160"/>
      <c r="T156" s="160"/>
      <c r="U156" s="160"/>
      <c r="V156" s="160"/>
      <c r="W156" s="160"/>
      <c r="X156" s="160"/>
      <c r="Y156" s="160"/>
      <c r="Z156" s="160"/>
      <c r="AA156" s="160"/>
      <c r="AB156" s="160"/>
      <c r="AC156" s="160"/>
      <c r="AD156" s="160"/>
      <c r="AE156" s="160"/>
      <c r="AF156" s="160"/>
      <c r="AG156" s="160"/>
      <c r="AH156" s="160"/>
      <c r="AI156" s="160"/>
      <c r="AJ156" s="160"/>
      <c r="AK156" s="160"/>
      <c r="AL156" s="160"/>
      <c r="AM156" s="160"/>
      <c r="AN156" s="160"/>
      <c r="AO156" s="160"/>
      <c r="AP156" s="160"/>
      <c r="AQ156" s="160"/>
    </row>
    <row r="157" spans="2:43" x14ac:dyDescent="0.3">
      <c r="B157" s="158"/>
      <c r="C157" s="158"/>
      <c r="D157" s="158"/>
      <c r="E157" s="158"/>
      <c r="F157" s="158"/>
      <c r="G157" s="158"/>
      <c r="H157" s="158"/>
      <c r="I157" s="160"/>
      <c r="J157" s="158"/>
      <c r="K157" s="160"/>
      <c r="L157" s="160"/>
      <c r="M157" s="160"/>
      <c r="N157" s="160"/>
      <c r="O157" s="160"/>
      <c r="P157" s="160"/>
      <c r="Q157" s="160"/>
      <c r="R157" s="160"/>
      <c r="S157" s="160"/>
      <c r="T157" s="160"/>
      <c r="U157" s="160"/>
      <c r="V157" s="160"/>
      <c r="W157" s="160"/>
      <c r="X157" s="160"/>
      <c r="Y157" s="160"/>
      <c r="Z157" s="160"/>
      <c r="AA157" s="160"/>
      <c r="AB157" s="160"/>
      <c r="AC157" s="160"/>
      <c r="AD157" s="160"/>
      <c r="AE157" s="160"/>
      <c r="AF157" s="160"/>
      <c r="AG157" s="160"/>
      <c r="AH157" s="160"/>
      <c r="AI157" s="160"/>
      <c r="AJ157" s="160"/>
      <c r="AK157" s="160"/>
      <c r="AL157" s="160"/>
      <c r="AM157" s="160"/>
      <c r="AN157" s="160"/>
      <c r="AO157" s="160"/>
      <c r="AP157" s="160"/>
      <c r="AQ157" s="160"/>
    </row>
    <row r="158" spans="2:43" x14ac:dyDescent="0.3">
      <c r="B158" s="158"/>
      <c r="C158" s="158"/>
      <c r="D158" s="158"/>
      <c r="E158" s="158"/>
      <c r="F158" s="158"/>
      <c r="G158" s="158"/>
      <c r="H158" s="158"/>
      <c r="I158" s="160"/>
      <c r="J158" s="158"/>
      <c r="K158" s="160"/>
      <c r="L158" s="160"/>
      <c r="M158" s="160"/>
      <c r="N158" s="160"/>
      <c r="O158" s="160"/>
      <c r="P158" s="160"/>
      <c r="Q158" s="160"/>
      <c r="R158" s="160"/>
      <c r="S158" s="160"/>
      <c r="T158" s="160"/>
      <c r="U158" s="160"/>
      <c r="V158" s="160"/>
      <c r="W158" s="160"/>
      <c r="X158" s="160"/>
      <c r="Y158" s="160"/>
      <c r="Z158" s="160"/>
      <c r="AA158" s="160"/>
      <c r="AB158" s="160"/>
      <c r="AC158" s="160"/>
      <c r="AD158" s="160"/>
      <c r="AE158" s="160"/>
      <c r="AF158" s="160"/>
      <c r="AG158" s="160"/>
      <c r="AH158" s="160"/>
      <c r="AI158" s="160"/>
      <c r="AJ158" s="160"/>
      <c r="AK158" s="160"/>
      <c r="AL158" s="160"/>
      <c r="AM158" s="160"/>
      <c r="AN158" s="160"/>
      <c r="AO158" s="160"/>
      <c r="AP158" s="160"/>
      <c r="AQ158" s="160"/>
    </row>
    <row r="159" spans="2:43" x14ac:dyDescent="0.3">
      <c r="B159" s="158"/>
      <c r="C159" s="158"/>
      <c r="D159" s="158"/>
      <c r="E159" s="158"/>
      <c r="F159" s="158"/>
      <c r="G159" s="158"/>
      <c r="H159" s="158"/>
      <c r="I159" s="160"/>
      <c r="J159" s="158"/>
      <c r="K159" s="160"/>
      <c r="L159" s="160"/>
      <c r="M159" s="160"/>
      <c r="N159" s="160"/>
      <c r="O159" s="160"/>
      <c r="P159" s="160"/>
      <c r="Q159" s="160"/>
      <c r="R159" s="160"/>
      <c r="S159" s="160"/>
      <c r="T159" s="160"/>
      <c r="U159" s="160"/>
      <c r="V159" s="160"/>
      <c r="W159" s="160"/>
      <c r="X159" s="160"/>
      <c r="Y159" s="160"/>
      <c r="Z159" s="160"/>
      <c r="AA159" s="160"/>
      <c r="AB159" s="160"/>
      <c r="AC159" s="160"/>
      <c r="AD159" s="160"/>
      <c r="AE159" s="160"/>
      <c r="AF159" s="160"/>
      <c r="AG159" s="160"/>
      <c r="AH159" s="160"/>
      <c r="AI159" s="160"/>
      <c r="AJ159" s="160"/>
      <c r="AK159" s="160"/>
      <c r="AL159" s="160"/>
      <c r="AM159" s="160"/>
      <c r="AN159" s="160"/>
      <c r="AO159" s="160"/>
      <c r="AP159" s="160"/>
      <c r="AQ159" s="160"/>
    </row>
    <row r="160" spans="2:43" x14ac:dyDescent="0.3">
      <c r="B160" s="158"/>
      <c r="C160" s="158"/>
      <c r="D160" s="158"/>
      <c r="E160" s="158"/>
      <c r="F160" s="158"/>
      <c r="G160" s="158"/>
      <c r="H160" s="158"/>
      <c r="I160" s="160"/>
      <c r="J160" s="158"/>
      <c r="K160" s="160"/>
      <c r="L160" s="160"/>
      <c r="M160" s="160"/>
      <c r="N160" s="160"/>
      <c r="O160" s="160"/>
      <c r="P160" s="160"/>
      <c r="Q160" s="160"/>
      <c r="R160" s="160"/>
      <c r="S160" s="160"/>
      <c r="T160" s="160"/>
      <c r="U160" s="160"/>
      <c r="V160" s="160"/>
      <c r="W160" s="160"/>
      <c r="X160" s="160"/>
      <c r="Y160" s="160"/>
      <c r="Z160" s="160"/>
      <c r="AA160" s="160"/>
      <c r="AB160" s="160"/>
      <c r="AC160" s="160"/>
      <c r="AD160" s="160"/>
      <c r="AE160" s="160"/>
      <c r="AF160" s="160"/>
      <c r="AG160" s="160"/>
      <c r="AH160" s="160"/>
      <c r="AI160" s="160"/>
      <c r="AJ160" s="160"/>
      <c r="AK160" s="160"/>
      <c r="AL160" s="160"/>
      <c r="AM160" s="160"/>
      <c r="AN160" s="160"/>
      <c r="AO160" s="160"/>
      <c r="AP160" s="160"/>
      <c r="AQ160" s="160"/>
    </row>
    <row r="161" spans="2:43" x14ac:dyDescent="0.3">
      <c r="B161" s="158"/>
      <c r="C161" s="158"/>
      <c r="D161" s="158"/>
      <c r="E161" s="158"/>
      <c r="F161" s="158"/>
      <c r="G161" s="158"/>
      <c r="H161" s="158"/>
      <c r="I161" s="160"/>
      <c r="J161" s="158"/>
      <c r="K161" s="160"/>
      <c r="L161" s="160"/>
      <c r="M161" s="160"/>
      <c r="N161" s="160"/>
      <c r="O161" s="160"/>
      <c r="P161" s="160"/>
      <c r="Q161" s="160"/>
      <c r="R161" s="160"/>
      <c r="S161" s="160"/>
      <c r="T161" s="160"/>
      <c r="U161" s="160"/>
      <c r="V161" s="160"/>
      <c r="W161" s="160"/>
      <c r="X161" s="160"/>
      <c r="Y161" s="160"/>
      <c r="Z161" s="160"/>
      <c r="AA161" s="160"/>
      <c r="AB161" s="160"/>
      <c r="AC161" s="160"/>
      <c r="AD161" s="160"/>
      <c r="AE161" s="160"/>
      <c r="AF161" s="160"/>
      <c r="AG161" s="160"/>
      <c r="AH161" s="160"/>
      <c r="AI161" s="160"/>
      <c r="AJ161" s="160"/>
      <c r="AK161" s="160"/>
      <c r="AL161" s="160"/>
      <c r="AM161" s="160"/>
      <c r="AN161" s="160"/>
      <c r="AO161" s="160"/>
      <c r="AP161" s="160"/>
      <c r="AQ161" s="160"/>
    </row>
    <row r="162" spans="2:43" x14ac:dyDescent="0.3">
      <c r="B162" s="158"/>
      <c r="C162" s="158"/>
      <c r="D162" s="158"/>
      <c r="E162" s="158"/>
      <c r="F162" s="158"/>
      <c r="G162" s="158"/>
      <c r="H162" s="158"/>
      <c r="I162" s="160"/>
      <c r="J162" s="158"/>
      <c r="K162" s="160"/>
      <c r="L162" s="160"/>
      <c r="M162" s="160"/>
      <c r="N162" s="160"/>
      <c r="O162" s="160"/>
      <c r="P162" s="160"/>
      <c r="Q162" s="160"/>
      <c r="R162" s="160"/>
      <c r="S162" s="160"/>
      <c r="T162" s="160"/>
      <c r="U162" s="160"/>
      <c r="V162" s="160"/>
      <c r="W162" s="160"/>
      <c r="X162" s="160"/>
      <c r="Y162" s="160"/>
      <c r="Z162" s="160"/>
      <c r="AA162" s="160"/>
      <c r="AB162" s="160"/>
      <c r="AC162" s="160"/>
      <c r="AD162" s="160"/>
      <c r="AE162" s="160"/>
      <c r="AF162" s="160"/>
      <c r="AG162" s="160"/>
      <c r="AH162" s="160"/>
      <c r="AI162" s="160"/>
      <c r="AJ162" s="160"/>
      <c r="AK162" s="160"/>
      <c r="AL162" s="160"/>
      <c r="AM162" s="160"/>
      <c r="AN162" s="160"/>
      <c r="AO162" s="160"/>
      <c r="AP162" s="160"/>
      <c r="AQ162" s="160"/>
    </row>
    <row r="163" spans="2:43" x14ac:dyDescent="0.3">
      <c r="B163" s="158"/>
      <c r="C163" s="158"/>
      <c r="D163" s="158"/>
      <c r="E163" s="158"/>
      <c r="F163" s="158"/>
      <c r="G163" s="158"/>
      <c r="H163" s="158"/>
      <c r="I163" s="160"/>
      <c r="J163" s="158"/>
      <c r="K163" s="160"/>
      <c r="L163" s="160"/>
      <c r="M163" s="160"/>
      <c r="N163" s="160"/>
      <c r="O163" s="160"/>
      <c r="P163" s="160"/>
      <c r="Q163" s="160"/>
      <c r="R163" s="160"/>
      <c r="S163" s="160"/>
      <c r="T163" s="160"/>
      <c r="U163" s="160"/>
      <c r="V163" s="160"/>
      <c r="W163" s="160"/>
      <c r="X163" s="160"/>
      <c r="Y163" s="160"/>
      <c r="Z163" s="160"/>
      <c r="AA163" s="160"/>
      <c r="AB163" s="160"/>
      <c r="AC163" s="160"/>
      <c r="AD163" s="160"/>
      <c r="AE163" s="160"/>
      <c r="AF163" s="160"/>
      <c r="AG163" s="160"/>
      <c r="AH163" s="160"/>
      <c r="AI163" s="160"/>
      <c r="AJ163" s="160"/>
      <c r="AK163" s="160"/>
      <c r="AL163" s="160"/>
      <c r="AM163" s="160"/>
      <c r="AN163" s="160"/>
      <c r="AO163" s="160"/>
      <c r="AP163" s="160"/>
      <c r="AQ163" s="160"/>
    </row>
    <row r="164" spans="2:43" x14ac:dyDescent="0.3">
      <c r="B164" s="158"/>
      <c r="C164" s="158"/>
      <c r="D164" s="158"/>
      <c r="E164" s="158"/>
      <c r="F164" s="158"/>
      <c r="G164" s="158"/>
      <c r="H164" s="158"/>
      <c r="I164" s="160"/>
      <c r="J164" s="158"/>
      <c r="K164" s="160"/>
      <c r="L164" s="160"/>
      <c r="M164" s="160"/>
      <c r="N164" s="160"/>
      <c r="O164" s="160"/>
      <c r="P164" s="160"/>
      <c r="Q164" s="160"/>
      <c r="R164" s="160"/>
      <c r="S164" s="160"/>
      <c r="T164" s="160"/>
      <c r="U164" s="160"/>
      <c r="V164" s="160"/>
      <c r="W164" s="160"/>
      <c r="X164" s="160"/>
      <c r="Y164" s="160"/>
      <c r="Z164" s="160"/>
      <c r="AA164" s="160"/>
      <c r="AB164" s="160"/>
      <c r="AC164" s="160"/>
      <c r="AD164" s="160"/>
      <c r="AE164" s="160"/>
      <c r="AF164" s="160"/>
      <c r="AG164" s="160"/>
      <c r="AH164" s="160"/>
      <c r="AI164" s="160"/>
      <c r="AJ164" s="160"/>
      <c r="AK164" s="160"/>
      <c r="AL164" s="160"/>
      <c r="AM164" s="160"/>
      <c r="AN164" s="160"/>
      <c r="AO164" s="160"/>
      <c r="AP164" s="160"/>
      <c r="AQ164" s="160"/>
    </row>
    <row r="165" spans="2:43" x14ac:dyDescent="0.3">
      <c r="B165" s="158"/>
      <c r="C165" s="158"/>
      <c r="D165" s="158"/>
      <c r="E165" s="158"/>
      <c r="F165" s="158"/>
      <c r="G165" s="158"/>
      <c r="H165" s="158"/>
      <c r="I165" s="160"/>
      <c r="J165" s="158"/>
      <c r="K165" s="160"/>
      <c r="L165" s="160"/>
      <c r="M165" s="160"/>
      <c r="N165" s="160"/>
      <c r="O165" s="160"/>
      <c r="P165" s="160"/>
      <c r="Q165" s="160"/>
      <c r="R165" s="160"/>
      <c r="S165" s="160"/>
      <c r="T165" s="160"/>
      <c r="U165" s="160"/>
      <c r="V165" s="160"/>
      <c r="W165" s="160"/>
      <c r="X165" s="160"/>
      <c r="Y165" s="160"/>
      <c r="Z165" s="160"/>
      <c r="AA165" s="160"/>
      <c r="AB165" s="160"/>
      <c r="AC165" s="160"/>
      <c r="AD165" s="160"/>
      <c r="AE165" s="160"/>
      <c r="AF165" s="160"/>
      <c r="AG165" s="160"/>
      <c r="AH165" s="160"/>
      <c r="AI165" s="160"/>
      <c r="AJ165" s="160"/>
      <c r="AK165" s="160"/>
      <c r="AL165" s="160"/>
      <c r="AM165" s="160"/>
      <c r="AN165" s="160"/>
      <c r="AO165" s="160"/>
      <c r="AP165" s="160"/>
      <c r="AQ165" s="160"/>
    </row>
    <row r="166" spans="2:43" x14ac:dyDescent="0.3">
      <c r="B166" s="158"/>
      <c r="C166" s="158"/>
      <c r="D166" s="158"/>
      <c r="E166" s="158"/>
      <c r="F166" s="158"/>
      <c r="G166" s="158"/>
      <c r="H166" s="158"/>
      <c r="I166" s="160"/>
      <c r="J166" s="158"/>
      <c r="K166" s="160"/>
      <c r="L166" s="160"/>
      <c r="M166" s="160"/>
      <c r="N166" s="160"/>
      <c r="O166" s="160"/>
      <c r="P166" s="160"/>
      <c r="Q166" s="160"/>
      <c r="R166" s="160"/>
      <c r="S166" s="160"/>
      <c r="T166" s="160"/>
      <c r="U166" s="160"/>
      <c r="V166" s="160"/>
      <c r="W166" s="160"/>
      <c r="X166" s="160"/>
      <c r="Y166" s="160"/>
      <c r="Z166" s="160"/>
      <c r="AA166" s="160"/>
      <c r="AB166" s="160"/>
      <c r="AC166" s="160"/>
      <c r="AD166" s="160"/>
      <c r="AE166" s="160"/>
      <c r="AF166" s="160"/>
      <c r="AG166" s="160"/>
      <c r="AH166" s="160"/>
      <c r="AI166" s="160"/>
      <c r="AJ166" s="160"/>
      <c r="AK166" s="160"/>
      <c r="AL166" s="160"/>
      <c r="AM166" s="160"/>
      <c r="AN166" s="160"/>
      <c r="AO166" s="160"/>
      <c r="AP166" s="160"/>
      <c r="AQ166" s="160"/>
    </row>
    <row r="167" spans="2:43" x14ac:dyDescent="0.3">
      <c r="B167" s="158"/>
      <c r="C167" s="158"/>
      <c r="D167" s="158"/>
      <c r="E167" s="158"/>
      <c r="F167" s="158"/>
      <c r="G167" s="158"/>
      <c r="H167" s="158"/>
      <c r="I167" s="160"/>
      <c r="J167" s="158"/>
      <c r="K167" s="160"/>
      <c r="L167" s="160"/>
      <c r="M167" s="160"/>
      <c r="N167" s="160"/>
      <c r="O167" s="160"/>
      <c r="P167" s="160"/>
      <c r="Q167" s="160"/>
      <c r="R167" s="160"/>
      <c r="S167" s="160"/>
      <c r="T167" s="160"/>
      <c r="U167" s="160"/>
      <c r="V167" s="160"/>
      <c r="W167" s="160"/>
      <c r="X167" s="160"/>
      <c r="Y167" s="160"/>
      <c r="Z167" s="160"/>
      <c r="AA167" s="160"/>
      <c r="AB167" s="160"/>
      <c r="AC167" s="160"/>
      <c r="AD167" s="160"/>
      <c r="AE167" s="160"/>
      <c r="AF167" s="160"/>
      <c r="AG167" s="160"/>
      <c r="AH167" s="160"/>
      <c r="AI167" s="160"/>
      <c r="AJ167" s="160"/>
      <c r="AK167" s="160"/>
      <c r="AL167" s="160"/>
      <c r="AM167" s="160"/>
      <c r="AN167" s="160"/>
      <c r="AO167" s="160"/>
      <c r="AP167" s="160"/>
      <c r="AQ167" s="160"/>
    </row>
    <row r="168" spans="2:43" x14ac:dyDescent="0.3">
      <c r="B168" s="158"/>
      <c r="C168" s="158"/>
      <c r="D168" s="158"/>
      <c r="E168" s="158"/>
      <c r="F168" s="158"/>
      <c r="G168" s="158"/>
      <c r="H168" s="158"/>
      <c r="I168" s="160"/>
      <c r="J168" s="158"/>
      <c r="K168" s="160"/>
      <c r="L168" s="160"/>
      <c r="M168" s="160"/>
      <c r="N168" s="160"/>
      <c r="O168" s="160"/>
      <c r="P168" s="160"/>
      <c r="Q168" s="160"/>
      <c r="R168" s="160"/>
      <c r="S168" s="160"/>
      <c r="T168" s="160"/>
      <c r="U168" s="160"/>
      <c r="V168" s="160"/>
      <c r="W168" s="160"/>
      <c r="X168" s="160"/>
      <c r="Y168" s="160"/>
      <c r="Z168" s="160"/>
      <c r="AA168" s="160"/>
      <c r="AB168" s="160"/>
      <c r="AC168" s="160"/>
      <c r="AD168" s="160"/>
      <c r="AE168" s="160"/>
      <c r="AF168" s="160"/>
      <c r="AG168" s="160"/>
      <c r="AH168" s="160"/>
      <c r="AI168" s="160"/>
      <c r="AJ168" s="160"/>
      <c r="AK168" s="160"/>
      <c r="AL168" s="160"/>
      <c r="AM168" s="160"/>
      <c r="AN168" s="160"/>
      <c r="AO168" s="160"/>
      <c r="AP168" s="160"/>
      <c r="AQ168" s="160"/>
    </row>
    <row r="169" spans="2:43" x14ac:dyDescent="0.3">
      <c r="B169" s="158"/>
      <c r="C169" s="158"/>
      <c r="D169" s="158"/>
      <c r="E169" s="158"/>
      <c r="F169" s="158"/>
      <c r="G169" s="158"/>
      <c r="H169" s="158"/>
      <c r="I169" s="160"/>
      <c r="J169" s="158"/>
      <c r="K169" s="160"/>
      <c r="L169" s="160"/>
      <c r="M169" s="160"/>
      <c r="N169" s="160"/>
      <c r="O169" s="160"/>
      <c r="P169" s="160"/>
      <c r="Q169" s="160"/>
      <c r="R169" s="160"/>
      <c r="S169" s="160"/>
      <c r="T169" s="160"/>
      <c r="U169" s="160"/>
      <c r="V169" s="160"/>
      <c r="W169" s="160"/>
      <c r="X169" s="160"/>
      <c r="Y169" s="160"/>
      <c r="Z169" s="160"/>
      <c r="AA169" s="160"/>
      <c r="AB169" s="160"/>
      <c r="AC169" s="160"/>
      <c r="AD169" s="160"/>
      <c r="AE169" s="160"/>
      <c r="AF169" s="160"/>
      <c r="AG169" s="160"/>
      <c r="AH169" s="160"/>
      <c r="AI169" s="160"/>
      <c r="AJ169" s="160"/>
      <c r="AK169" s="160"/>
      <c r="AL169" s="160"/>
      <c r="AM169" s="160"/>
      <c r="AN169" s="160"/>
      <c r="AO169" s="160"/>
      <c r="AP169" s="160"/>
      <c r="AQ169" s="160"/>
    </row>
    <row r="170" spans="2:43" x14ac:dyDescent="0.3">
      <c r="B170" s="158"/>
      <c r="C170" s="158"/>
      <c r="D170" s="158"/>
      <c r="E170" s="158"/>
      <c r="F170" s="158"/>
      <c r="G170" s="158"/>
      <c r="H170" s="158"/>
      <c r="I170" s="160"/>
      <c r="J170" s="158"/>
      <c r="K170" s="160"/>
      <c r="L170" s="160"/>
      <c r="M170" s="160"/>
      <c r="N170" s="160"/>
      <c r="O170" s="160"/>
      <c r="P170" s="160"/>
      <c r="Q170" s="160"/>
      <c r="R170" s="160"/>
      <c r="S170" s="160"/>
      <c r="T170" s="160"/>
      <c r="U170" s="160"/>
      <c r="V170" s="160"/>
      <c r="W170" s="160"/>
      <c r="X170" s="160"/>
      <c r="Y170" s="160"/>
      <c r="Z170" s="160"/>
      <c r="AA170" s="160"/>
      <c r="AB170" s="160"/>
      <c r="AC170" s="160"/>
      <c r="AD170" s="160"/>
      <c r="AE170" s="160"/>
      <c r="AF170" s="160"/>
      <c r="AG170" s="160"/>
      <c r="AH170" s="160"/>
      <c r="AI170" s="160"/>
      <c r="AJ170" s="160"/>
      <c r="AK170" s="160"/>
      <c r="AL170" s="160"/>
      <c r="AM170" s="160"/>
      <c r="AN170" s="160"/>
      <c r="AO170" s="160"/>
      <c r="AP170" s="160"/>
      <c r="AQ170" s="160"/>
    </row>
    <row r="171" spans="2:43" x14ac:dyDescent="0.3">
      <c r="B171" s="158"/>
      <c r="C171" s="158"/>
      <c r="D171" s="158"/>
      <c r="E171" s="158"/>
      <c r="F171" s="158"/>
      <c r="G171" s="158"/>
      <c r="H171" s="158"/>
      <c r="I171" s="160"/>
      <c r="J171" s="158"/>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c r="AG171" s="160"/>
      <c r="AH171" s="160"/>
      <c r="AI171" s="160"/>
      <c r="AJ171" s="160"/>
      <c r="AK171" s="160"/>
      <c r="AL171" s="160"/>
      <c r="AM171" s="160"/>
      <c r="AN171" s="160"/>
      <c r="AO171" s="160"/>
      <c r="AP171" s="160"/>
      <c r="AQ171" s="160"/>
    </row>
    <row r="172" spans="2:43" x14ac:dyDescent="0.3">
      <c r="B172" s="158"/>
      <c r="C172" s="158"/>
      <c r="D172" s="158"/>
      <c r="E172" s="158"/>
      <c r="F172" s="158"/>
      <c r="G172" s="158"/>
      <c r="H172" s="158"/>
      <c r="I172" s="160"/>
      <c r="J172" s="158"/>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c r="AG172" s="160"/>
      <c r="AH172" s="160"/>
      <c r="AI172" s="160"/>
      <c r="AJ172" s="160"/>
      <c r="AK172" s="160"/>
      <c r="AL172" s="160"/>
      <c r="AM172" s="160"/>
      <c r="AN172" s="160"/>
      <c r="AO172" s="160"/>
      <c r="AP172" s="160"/>
      <c r="AQ172" s="160"/>
    </row>
    <row r="173" spans="2:43" x14ac:dyDescent="0.3">
      <c r="B173" s="158"/>
      <c r="C173" s="158"/>
      <c r="D173" s="158"/>
      <c r="E173" s="158"/>
      <c r="F173" s="158"/>
      <c r="G173" s="158"/>
      <c r="H173" s="158"/>
      <c r="I173" s="160"/>
      <c r="J173" s="158"/>
      <c r="K173" s="160"/>
      <c r="L173" s="160"/>
      <c r="M173" s="160"/>
      <c r="N173" s="160"/>
      <c r="O173" s="160"/>
      <c r="P173" s="160"/>
      <c r="Q173" s="160"/>
      <c r="R173" s="160"/>
      <c r="S173" s="160"/>
      <c r="T173" s="160"/>
      <c r="U173" s="160"/>
      <c r="V173" s="160"/>
      <c r="W173" s="160"/>
      <c r="X173" s="160"/>
      <c r="Y173" s="160"/>
      <c r="Z173" s="160"/>
      <c r="AA173" s="160"/>
      <c r="AB173" s="160"/>
      <c r="AC173" s="160"/>
      <c r="AD173" s="160"/>
      <c r="AE173" s="160"/>
      <c r="AF173" s="160"/>
      <c r="AG173" s="160"/>
      <c r="AH173" s="160"/>
      <c r="AI173" s="160"/>
      <c r="AJ173" s="160"/>
      <c r="AK173" s="160"/>
      <c r="AL173" s="160"/>
      <c r="AM173" s="160"/>
      <c r="AN173" s="160"/>
      <c r="AO173" s="160"/>
      <c r="AP173" s="160"/>
      <c r="AQ173" s="160"/>
    </row>
    <row r="174" spans="2:43" x14ac:dyDescent="0.3">
      <c r="B174" s="158"/>
      <c r="C174" s="158"/>
      <c r="D174" s="158"/>
      <c r="E174" s="158"/>
      <c r="F174" s="158"/>
      <c r="G174" s="158"/>
      <c r="H174" s="158"/>
      <c r="I174" s="160"/>
      <c r="J174" s="158"/>
      <c r="K174" s="160"/>
      <c r="L174" s="160"/>
      <c r="M174" s="160"/>
      <c r="N174" s="160"/>
      <c r="O174" s="160"/>
      <c r="P174" s="160"/>
      <c r="Q174" s="160"/>
      <c r="R174" s="160"/>
      <c r="S174" s="160"/>
      <c r="T174" s="160"/>
      <c r="U174" s="160"/>
      <c r="V174" s="160"/>
      <c r="W174" s="160"/>
      <c r="X174" s="160"/>
      <c r="Y174" s="160"/>
      <c r="Z174" s="160"/>
      <c r="AA174" s="160"/>
      <c r="AB174" s="160"/>
      <c r="AC174" s="160"/>
      <c r="AD174" s="160"/>
      <c r="AE174" s="160"/>
      <c r="AF174" s="160"/>
      <c r="AG174" s="160"/>
      <c r="AH174" s="160"/>
      <c r="AI174" s="160"/>
      <c r="AJ174" s="160"/>
      <c r="AK174" s="160"/>
      <c r="AL174" s="160"/>
      <c r="AM174" s="160"/>
      <c r="AN174" s="160"/>
      <c r="AO174" s="160"/>
      <c r="AP174" s="160"/>
      <c r="AQ174" s="160"/>
    </row>
    <row r="175" spans="2:43" x14ac:dyDescent="0.3">
      <c r="B175" s="158"/>
      <c r="C175" s="158"/>
      <c r="D175" s="158"/>
      <c r="E175" s="158"/>
      <c r="F175" s="158"/>
      <c r="G175" s="158"/>
      <c r="H175" s="158"/>
      <c r="I175" s="160"/>
      <c r="J175" s="158"/>
      <c r="K175" s="160"/>
      <c r="L175" s="160"/>
      <c r="M175" s="160"/>
      <c r="N175" s="160"/>
      <c r="O175" s="160"/>
      <c r="P175" s="160"/>
      <c r="Q175" s="160"/>
      <c r="R175" s="160"/>
      <c r="S175" s="160"/>
      <c r="T175" s="160"/>
      <c r="U175" s="160"/>
      <c r="V175" s="160"/>
      <c r="W175" s="160"/>
      <c r="X175" s="160"/>
      <c r="Y175" s="160"/>
      <c r="Z175" s="160"/>
      <c r="AA175" s="160"/>
      <c r="AB175" s="160"/>
      <c r="AC175" s="160"/>
      <c r="AD175" s="160"/>
      <c r="AE175" s="160"/>
      <c r="AF175" s="160"/>
      <c r="AG175" s="160"/>
      <c r="AH175" s="160"/>
      <c r="AI175" s="160"/>
      <c r="AJ175" s="160"/>
      <c r="AK175" s="160"/>
      <c r="AL175" s="160"/>
      <c r="AM175" s="160"/>
      <c r="AN175" s="160"/>
      <c r="AO175" s="160"/>
      <c r="AP175" s="160"/>
      <c r="AQ175" s="160"/>
    </row>
    <row r="176" spans="2:43" x14ac:dyDescent="0.3">
      <c r="B176" s="158"/>
      <c r="C176" s="158"/>
      <c r="D176" s="158"/>
      <c r="E176" s="158"/>
      <c r="F176" s="158"/>
      <c r="G176" s="158"/>
      <c r="H176" s="158"/>
      <c r="I176" s="160"/>
      <c r="J176" s="158"/>
      <c r="K176" s="160"/>
      <c r="L176" s="160"/>
      <c r="M176" s="160"/>
      <c r="N176" s="160"/>
      <c r="O176" s="160"/>
      <c r="P176" s="160"/>
      <c r="Q176" s="160"/>
      <c r="R176" s="160"/>
      <c r="S176" s="160"/>
      <c r="T176" s="160"/>
      <c r="U176" s="160"/>
      <c r="V176" s="160"/>
      <c r="W176" s="160"/>
      <c r="X176" s="160"/>
      <c r="Y176" s="160"/>
      <c r="Z176" s="160"/>
      <c r="AA176" s="160"/>
      <c r="AB176" s="160"/>
      <c r="AC176" s="160"/>
      <c r="AD176" s="160"/>
      <c r="AE176" s="160"/>
      <c r="AF176" s="160"/>
      <c r="AG176" s="160"/>
      <c r="AH176" s="160"/>
      <c r="AI176" s="160"/>
      <c r="AJ176" s="160"/>
      <c r="AK176" s="160"/>
      <c r="AL176" s="160"/>
      <c r="AM176" s="160"/>
      <c r="AN176" s="160"/>
      <c r="AO176" s="160"/>
      <c r="AP176" s="160"/>
      <c r="AQ176" s="160"/>
    </row>
    <row r="177" spans="2:43" x14ac:dyDescent="0.3">
      <c r="B177" s="158"/>
      <c r="C177" s="158"/>
      <c r="D177" s="158"/>
      <c r="E177" s="158"/>
      <c r="F177" s="158"/>
      <c r="G177" s="158"/>
      <c r="H177" s="158"/>
      <c r="I177" s="160"/>
      <c r="J177" s="158"/>
      <c r="K177" s="160"/>
      <c r="L177" s="160"/>
      <c r="M177" s="160"/>
      <c r="N177" s="160"/>
      <c r="O177" s="160"/>
      <c r="P177" s="160"/>
      <c r="Q177" s="160"/>
      <c r="R177" s="160"/>
      <c r="S177" s="160"/>
      <c r="T177" s="160"/>
      <c r="U177" s="160"/>
      <c r="V177" s="160"/>
      <c r="W177" s="160"/>
      <c r="X177" s="160"/>
      <c r="Y177" s="160"/>
      <c r="Z177" s="160"/>
      <c r="AA177" s="160"/>
      <c r="AB177" s="160"/>
      <c r="AC177" s="160"/>
      <c r="AD177" s="160"/>
      <c r="AE177" s="160"/>
      <c r="AF177" s="160"/>
      <c r="AG177" s="160"/>
      <c r="AH177" s="160"/>
      <c r="AI177" s="160"/>
      <c r="AJ177" s="160"/>
      <c r="AK177" s="160"/>
      <c r="AL177" s="160"/>
      <c r="AM177" s="160"/>
      <c r="AN177" s="160"/>
      <c r="AO177" s="160"/>
      <c r="AP177" s="160"/>
      <c r="AQ177" s="160"/>
    </row>
    <row r="178" spans="2:43" x14ac:dyDescent="0.3">
      <c r="B178" s="158"/>
      <c r="C178" s="158"/>
      <c r="D178" s="158"/>
      <c r="E178" s="158"/>
      <c r="F178" s="158"/>
      <c r="G178" s="158"/>
      <c r="H178" s="158"/>
      <c r="I178" s="160"/>
      <c r="J178" s="158"/>
      <c r="K178" s="160"/>
      <c r="L178" s="160"/>
      <c r="M178" s="160"/>
      <c r="N178" s="160"/>
      <c r="O178" s="160"/>
      <c r="P178" s="160"/>
      <c r="Q178" s="160"/>
      <c r="R178" s="160"/>
      <c r="S178" s="160"/>
      <c r="T178" s="160"/>
      <c r="U178" s="160"/>
      <c r="V178" s="160"/>
      <c r="W178" s="160"/>
      <c r="X178" s="160"/>
      <c r="Y178" s="160"/>
      <c r="Z178" s="160"/>
      <c r="AA178" s="160"/>
      <c r="AB178" s="160"/>
      <c r="AC178" s="160"/>
      <c r="AD178" s="160"/>
      <c r="AE178" s="160"/>
      <c r="AF178" s="160"/>
      <c r="AG178" s="160"/>
      <c r="AH178" s="160"/>
      <c r="AI178" s="160"/>
      <c r="AJ178" s="160"/>
      <c r="AK178" s="160"/>
      <c r="AL178" s="160"/>
      <c r="AM178" s="160"/>
      <c r="AN178" s="160"/>
      <c r="AO178" s="160"/>
      <c r="AP178" s="160"/>
      <c r="AQ178" s="160"/>
    </row>
    <row r="179" spans="2:43" x14ac:dyDescent="0.3">
      <c r="B179" s="158"/>
      <c r="C179" s="158"/>
      <c r="D179" s="158"/>
      <c r="E179" s="158"/>
      <c r="F179" s="158"/>
      <c r="G179" s="158"/>
      <c r="H179" s="158"/>
      <c r="I179" s="160"/>
      <c r="J179" s="158"/>
      <c r="K179" s="160"/>
      <c r="L179" s="160"/>
      <c r="M179" s="160"/>
      <c r="N179" s="160"/>
      <c r="O179" s="160"/>
      <c r="P179" s="160"/>
      <c r="Q179" s="160"/>
      <c r="R179" s="160"/>
      <c r="S179" s="160"/>
      <c r="T179" s="160"/>
      <c r="U179" s="160"/>
      <c r="V179" s="160"/>
      <c r="W179" s="160"/>
      <c r="X179" s="160"/>
      <c r="Y179" s="160"/>
      <c r="Z179" s="160"/>
      <c r="AA179" s="160"/>
      <c r="AB179" s="160"/>
      <c r="AC179" s="160"/>
      <c r="AD179" s="160"/>
      <c r="AE179" s="160"/>
      <c r="AF179" s="160"/>
      <c r="AG179" s="160"/>
      <c r="AH179" s="160"/>
      <c r="AI179" s="160"/>
      <c r="AJ179" s="160"/>
      <c r="AK179" s="160"/>
      <c r="AL179" s="160"/>
      <c r="AM179" s="160"/>
      <c r="AN179" s="160"/>
      <c r="AO179" s="160"/>
      <c r="AP179" s="160"/>
      <c r="AQ179" s="160"/>
    </row>
    <row r="180" spans="2:43" x14ac:dyDescent="0.3">
      <c r="B180" s="158"/>
      <c r="C180" s="158"/>
      <c r="D180" s="158"/>
      <c r="E180" s="158"/>
      <c r="F180" s="158"/>
      <c r="G180" s="158"/>
      <c r="H180" s="158"/>
      <c r="I180" s="160"/>
      <c r="J180" s="158"/>
      <c r="K180" s="160"/>
      <c r="L180" s="160"/>
      <c r="M180" s="160"/>
      <c r="N180" s="160"/>
      <c r="O180" s="160"/>
      <c r="P180" s="160"/>
      <c r="Q180" s="160"/>
      <c r="R180" s="160"/>
      <c r="S180" s="160"/>
      <c r="T180" s="160"/>
      <c r="U180" s="160"/>
      <c r="V180" s="160"/>
      <c r="W180" s="160"/>
      <c r="X180" s="160"/>
      <c r="Y180" s="160"/>
      <c r="Z180" s="160"/>
      <c r="AA180" s="160"/>
      <c r="AB180" s="160"/>
      <c r="AC180" s="160"/>
      <c r="AD180" s="160"/>
      <c r="AE180" s="160"/>
      <c r="AF180" s="160"/>
      <c r="AG180" s="160"/>
      <c r="AH180" s="160"/>
      <c r="AI180" s="160"/>
      <c r="AJ180" s="160"/>
      <c r="AK180" s="160"/>
      <c r="AL180" s="160"/>
      <c r="AM180" s="160"/>
      <c r="AN180" s="160"/>
      <c r="AO180" s="160"/>
      <c r="AP180" s="160"/>
      <c r="AQ180" s="160"/>
    </row>
    <row r="181" spans="2:43" x14ac:dyDescent="0.3">
      <c r="B181" s="158"/>
      <c r="C181" s="158"/>
      <c r="D181" s="158"/>
      <c r="E181" s="158"/>
      <c r="F181" s="158"/>
      <c r="G181" s="158"/>
      <c r="H181" s="158"/>
      <c r="I181" s="160"/>
      <c r="J181" s="158"/>
      <c r="K181" s="160"/>
      <c r="L181" s="160"/>
      <c r="M181" s="160"/>
      <c r="N181" s="160"/>
      <c r="O181" s="160"/>
      <c r="P181" s="160"/>
      <c r="Q181" s="160"/>
      <c r="R181" s="160"/>
      <c r="S181" s="160"/>
      <c r="T181" s="160"/>
      <c r="U181" s="160"/>
      <c r="V181" s="160"/>
      <c r="W181" s="160"/>
      <c r="X181" s="160"/>
      <c r="Y181" s="160"/>
      <c r="Z181" s="160"/>
      <c r="AA181" s="160"/>
      <c r="AB181" s="160"/>
      <c r="AC181" s="160"/>
      <c r="AD181" s="160"/>
      <c r="AE181" s="160"/>
      <c r="AF181" s="160"/>
      <c r="AG181" s="160"/>
      <c r="AH181" s="160"/>
      <c r="AI181" s="160"/>
      <c r="AJ181" s="160"/>
      <c r="AK181" s="160"/>
      <c r="AL181" s="160"/>
      <c r="AM181" s="160"/>
      <c r="AN181" s="160"/>
      <c r="AO181" s="160"/>
      <c r="AP181" s="160"/>
      <c r="AQ181" s="160"/>
    </row>
    <row r="182" spans="2:43" x14ac:dyDescent="0.3">
      <c r="B182" s="158"/>
      <c r="C182" s="158"/>
      <c r="D182" s="158"/>
      <c r="E182" s="158"/>
      <c r="F182" s="158"/>
      <c r="G182" s="158"/>
      <c r="H182" s="158"/>
      <c r="I182" s="160"/>
      <c r="J182" s="158"/>
      <c r="K182" s="160"/>
      <c r="L182" s="160"/>
      <c r="M182" s="160"/>
      <c r="N182" s="160"/>
      <c r="O182" s="160"/>
      <c r="P182" s="160"/>
      <c r="Q182" s="160"/>
      <c r="R182" s="160"/>
      <c r="S182" s="160"/>
      <c r="T182" s="160"/>
      <c r="U182" s="160"/>
      <c r="V182" s="160"/>
      <c r="W182" s="160"/>
      <c r="X182" s="160"/>
      <c r="Y182" s="160"/>
      <c r="Z182" s="160"/>
      <c r="AA182" s="160"/>
      <c r="AB182" s="160"/>
      <c r="AC182" s="160"/>
      <c r="AD182" s="160"/>
      <c r="AE182" s="160"/>
      <c r="AF182" s="160"/>
      <c r="AG182" s="160"/>
      <c r="AH182" s="160"/>
      <c r="AI182" s="160"/>
      <c r="AJ182" s="160"/>
      <c r="AK182" s="160"/>
      <c r="AL182" s="160"/>
      <c r="AM182" s="160"/>
      <c r="AN182" s="160"/>
      <c r="AO182" s="160"/>
      <c r="AP182" s="160"/>
      <c r="AQ182" s="160"/>
    </row>
    <row r="183" spans="2:43" x14ac:dyDescent="0.3">
      <c r="B183" s="158"/>
      <c r="C183" s="158"/>
      <c r="D183" s="158"/>
      <c r="E183" s="158"/>
      <c r="F183" s="158"/>
      <c r="G183" s="158"/>
      <c r="H183" s="158"/>
      <c r="I183" s="160"/>
      <c r="J183" s="158"/>
      <c r="K183" s="160"/>
      <c r="L183" s="160"/>
      <c r="M183" s="160"/>
      <c r="N183" s="160"/>
      <c r="O183" s="160"/>
      <c r="P183" s="160"/>
      <c r="Q183" s="160"/>
      <c r="R183" s="160"/>
      <c r="S183" s="160"/>
      <c r="T183" s="160"/>
      <c r="U183" s="160"/>
      <c r="V183" s="160"/>
      <c r="W183" s="160"/>
      <c r="X183" s="160"/>
      <c r="Y183" s="160"/>
      <c r="Z183" s="160"/>
      <c r="AA183" s="160"/>
      <c r="AB183" s="160"/>
      <c r="AC183" s="160"/>
      <c r="AD183" s="160"/>
      <c r="AE183" s="160"/>
      <c r="AF183" s="160"/>
      <c r="AG183" s="160"/>
      <c r="AH183" s="160"/>
      <c r="AI183" s="160"/>
      <c r="AJ183" s="160"/>
      <c r="AK183" s="160"/>
      <c r="AL183" s="160"/>
      <c r="AM183" s="160"/>
      <c r="AN183" s="160"/>
      <c r="AO183" s="160"/>
      <c r="AP183" s="160"/>
      <c r="AQ183" s="160"/>
    </row>
    <row r="184" spans="2:43" x14ac:dyDescent="0.3">
      <c r="B184" s="158"/>
      <c r="C184" s="158"/>
      <c r="D184" s="158"/>
      <c r="E184" s="158"/>
      <c r="F184" s="158"/>
      <c r="G184" s="158"/>
      <c r="H184" s="158"/>
      <c r="I184" s="160"/>
      <c r="J184" s="158"/>
      <c r="K184" s="160"/>
      <c r="L184" s="160"/>
      <c r="M184" s="160"/>
      <c r="N184" s="160"/>
      <c r="O184" s="160"/>
      <c r="P184" s="160"/>
      <c r="Q184" s="160"/>
      <c r="R184" s="160"/>
      <c r="S184" s="160"/>
      <c r="T184" s="160"/>
      <c r="U184" s="160"/>
      <c r="V184" s="160"/>
      <c r="W184" s="160"/>
      <c r="X184" s="160"/>
      <c r="Y184" s="160"/>
      <c r="Z184" s="160"/>
      <c r="AA184" s="160"/>
      <c r="AB184" s="160"/>
      <c r="AC184" s="160"/>
      <c r="AD184" s="160"/>
      <c r="AE184" s="160"/>
      <c r="AF184" s="160"/>
      <c r="AG184" s="160"/>
      <c r="AH184" s="160"/>
      <c r="AI184" s="160"/>
      <c r="AJ184" s="160"/>
      <c r="AK184" s="160"/>
      <c r="AL184" s="160"/>
      <c r="AM184" s="160"/>
      <c r="AN184" s="160"/>
      <c r="AO184" s="160"/>
      <c r="AP184" s="160"/>
      <c r="AQ184" s="160"/>
    </row>
    <row r="185" spans="2:43" x14ac:dyDescent="0.3">
      <c r="B185" s="158"/>
      <c r="C185" s="158"/>
      <c r="D185" s="158"/>
      <c r="E185" s="158"/>
      <c r="F185" s="158"/>
      <c r="G185" s="158"/>
      <c r="H185" s="158"/>
      <c r="I185" s="160"/>
      <c r="J185" s="158"/>
      <c r="K185" s="160"/>
      <c r="L185" s="160"/>
      <c r="M185" s="160"/>
      <c r="N185" s="160"/>
      <c r="O185" s="160"/>
      <c r="P185" s="160"/>
      <c r="Q185" s="160"/>
      <c r="R185" s="160"/>
      <c r="S185" s="160"/>
      <c r="T185" s="160"/>
      <c r="U185" s="160"/>
      <c r="V185" s="160"/>
      <c r="W185" s="160"/>
      <c r="X185" s="160"/>
      <c r="Y185" s="160"/>
      <c r="Z185" s="160"/>
      <c r="AA185" s="160"/>
      <c r="AB185" s="160"/>
      <c r="AC185" s="160"/>
      <c r="AD185" s="160"/>
      <c r="AE185" s="160"/>
      <c r="AF185" s="160"/>
      <c r="AG185" s="160"/>
      <c r="AH185" s="160"/>
      <c r="AI185" s="160"/>
      <c r="AJ185" s="160"/>
      <c r="AK185" s="160"/>
      <c r="AL185" s="160"/>
      <c r="AM185" s="160"/>
      <c r="AN185" s="160"/>
      <c r="AO185" s="160"/>
      <c r="AP185" s="160"/>
      <c r="AQ185" s="160"/>
    </row>
    <row r="186" spans="2:43" x14ac:dyDescent="0.3">
      <c r="B186" s="158"/>
      <c r="C186" s="158"/>
      <c r="D186" s="158"/>
      <c r="E186" s="158"/>
      <c r="F186" s="158"/>
      <c r="G186" s="158"/>
      <c r="H186" s="158"/>
      <c r="I186" s="160"/>
      <c r="J186" s="158"/>
      <c r="K186" s="160"/>
      <c r="L186" s="160"/>
      <c r="M186" s="160"/>
      <c r="N186" s="160"/>
      <c r="O186" s="160"/>
      <c r="P186" s="160"/>
      <c r="Q186" s="160"/>
      <c r="R186" s="160"/>
      <c r="S186" s="160"/>
      <c r="T186" s="160"/>
      <c r="U186" s="160"/>
      <c r="V186" s="160"/>
      <c r="W186" s="160"/>
      <c r="X186" s="160"/>
      <c r="Y186" s="160"/>
      <c r="Z186" s="160"/>
      <c r="AA186" s="160"/>
      <c r="AB186" s="160"/>
      <c r="AC186" s="160"/>
      <c r="AD186" s="160"/>
      <c r="AE186" s="160"/>
      <c r="AF186" s="160"/>
      <c r="AG186" s="160"/>
      <c r="AH186" s="160"/>
      <c r="AI186" s="160"/>
      <c r="AJ186" s="160"/>
      <c r="AK186" s="160"/>
      <c r="AL186" s="160"/>
      <c r="AM186" s="160"/>
      <c r="AN186" s="160"/>
      <c r="AO186" s="160"/>
      <c r="AP186" s="160"/>
      <c r="AQ186" s="160"/>
    </row>
    <row r="187" spans="2:43" x14ac:dyDescent="0.3">
      <c r="B187" s="158"/>
      <c r="C187" s="158"/>
      <c r="D187" s="158"/>
      <c r="E187" s="158"/>
      <c r="F187" s="158"/>
      <c r="G187" s="158"/>
      <c r="H187" s="158"/>
      <c r="I187" s="160"/>
      <c r="J187" s="158"/>
      <c r="K187" s="160"/>
      <c r="L187" s="160"/>
      <c r="M187" s="160"/>
      <c r="N187" s="160"/>
      <c r="O187" s="160"/>
      <c r="P187" s="160"/>
      <c r="Q187" s="160"/>
      <c r="R187" s="160"/>
      <c r="S187" s="160"/>
      <c r="T187" s="160"/>
      <c r="U187" s="160"/>
      <c r="V187" s="160"/>
      <c r="W187" s="160"/>
      <c r="X187" s="160"/>
      <c r="Y187" s="160"/>
      <c r="Z187" s="160"/>
      <c r="AA187" s="160"/>
      <c r="AB187" s="160"/>
      <c r="AC187" s="160"/>
      <c r="AD187" s="160"/>
      <c r="AE187" s="160"/>
      <c r="AF187" s="160"/>
      <c r="AG187" s="160"/>
      <c r="AH187" s="160"/>
      <c r="AI187" s="160"/>
      <c r="AJ187" s="160"/>
      <c r="AK187" s="160"/>
      <c r="AL187" s="160"/>
      <c r="AM187" s="160"/>
      <c r="AN187" s="160"/>
      <c r="AO187" s="160"/>
      <c r="AP187" s="160"/>
      <c r="AQ187" s="160"/>
    </row>
    <row r="188" spans="2:43" x14ac:dyDescent="0.3">
      <c r="B188" s="158"/>
      <c r="C188" s="158"/>
      <c r="D188" s="158"/>
      <c r="E188" s="158"/>
      <c r="F188" s="158"/>
      <c r="G188" s="158"/>
      <c r="H188" s="158"/>
      <c r="I188" s="160"/>
      <c r="J188" s="158"/>
      <c r="K188" s="160"/>
      <c r="L188" s="160"/>
      <c r="M188" s="160"/>
      <c r="N188" s="160"/>
      <c r="O188" s="160"/>
      <c r="P188" s="160"/>
      <c r="Q188" s="160"/>
      <c r="R188" s="160"/>
      <c r="S188" s="160"/>
      <c r="T188" s="160"/>
      <c r="U188" s="160"/>
      <c r="V188" s="160"/>
      <c r="W188" s="160"/>
      <c r="X188" s="160"/>
      <c r="Y188" s="160"/>
      <c r="Z188" s="160"/>
      <c r="AA188" s="160"/>
      <c r="AB188" s="160"/>
      <c r="AC188" s="160"/>
      <c r="AD188" s="160"/>
      <c r="AE188" s="160"/>
      <c r="AF188" s="160"/>
      <c r="AG188" s="160"/>
      <c r="AH188" s="160"/>
      <c r="AI188" s="160"/>
      <c r="AJ188" s="160"/>
      <c r="AK188" s="160"/>
      <c r="AL188" s="160"/>
      <c r="AM188" s="160"/>
      <c r="AN188" s="160"/>
      <c r="AO188" s="160"/>
      <c r="AP188" s="160"/>
      <c r="AQ188" s="160"/>
    </row>
    <row r="189" spans="2:43" x14ac:dyDescent="0.3">
      <c r="B189" s="158"/>
      <c r="C189" s="158"/>
      <c r="D189" s="158"/>
      <c r="E189" s="158"/>
      <c r="F189" s="158"/>
      <c r="G189" s="158"/>
      <c r="H189" s="158"/>
      <c r="I189" s="160"/>
      <c r="J189" s="158"/>
      <c r="K189" s="160"/>
      <c r="L189" s="160"/>
      <c r="M189" s="160"/>
      <c r="N189" s="160"/>
      <c r="O189" s="160"/>
      <c r="P189" s="160"/>
      <c r="Q189" s="160"/>
      <c r="R189" s="160"/>
      <c r="S189" s="160"/>
      <c r="T189" s="160"/>
      <c r="U189" s="160"/>
      <c r="V189" s="160"/>
      <c r="W189" s="160"/>
      <c r="X189" s="160"/>
      <c r="Y189" s="160"/>
      <c r="Z189" s="160"/>
      <c r="AA189" s="160"/>
      <c r="AB189" s="160"/>
      <c r="AC189" s="160"/>
      <c r="AD189" s="160"/>
      <c r="AE189" s="160"/>
      <c r="AF189" s="160"/>
      <c r="AG189" s="160"/>
      <c r="AH189" s="160"/>
      <c r="AI189" s="160"/>
      <c r="AJ189" s="160"/>
      <c r="AK189" s="160"/>
      <c r="AL189" s="160"/>
      <c r="AM189" s="160"/>
      <c r="AN189" s="160"/>
      <c r="AO189" s="160"/>
      <c r="AP189" s="160"/>
      <c r="AQ189" s="160"/>
    </row>
    <row r="190" spans="2:43" x14ac:dyDescent="0.3">
      <c r="B190" s="158"/>
      <c r="C190" s="158"/>
      <c r="D190" s="158"/>
      <c r="E190" s="158"/>
      <c r="F190" s="158"/>
      <c r="G190" s="158"/>
      <c r="H190" s="158"/>
      <c r="I190" s="160"/>
      <c r="J190" s="158"/>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c r="AG190" s="160"/>
      <c r="AH190" s="160"/>
      <c r="AI190" s="160"/>
      <c r="AJ190" s="160"/>
      <c r="AK190" s="160"/>
      <c r="AL190" s="160"/>
      <c r="AM190" s="160"/>
      <c r="AN190" s="160"/>
      <c r="AO190" s="160"/>
      <c r="AP190" s="160"/>
      <c r="AQ190" s="160"/>
    </row>
    <row r="191" spans="2:43" x14ac:dyDescent="0.3">
      <c r="B191" s="158"/>
      <c r="C191" s="158"/>
      <c r="D191" s="158"/>
      <c r="E191" s="158"/>
      <c r="F191" s="158"/>
      <c r="G191" s="158"/>
      <c r="H191" s="158"/>
      <c r="I191" s="160"/>
      <c r="J191" s="158"/>
      <c r="K191" s="160"/>
      <c r="L191" s="160"/>
      <c r="M191" s="160"/>
      <c r="N191" s="160"/>
      <c r="O191" s="160"/>
      <c r="P191" s="160"/>
      <c r="Q191" s="160"/>
      <c r="R191" s="160"/>
      <c r="S191" s="160"/>
      <c r="T191" s="160"/>
      <c r="U191" s="160"/>
      <c r="V191" s="160"/>
      <c r="W191" s="160"/>
      <c r="X191" s="160"/>
      <c r="Y191" s="160"/>
      <c r="Z191" s="160"/>
      <c r="AA191" s="160"/>
      <c r="AB191" s="160"/>
      <c r="AC191" s="160"/>
      <c r="AD191" s="160"/>
      <c r="AE191" s="160"/>
      <c r="AF191" s="160"/>
      <c r="AG191" s="160"/>
      <c r="AH191" s="160"/>
      <c r="AI191" s="160"/>
      <c r="AJ191" s="160"/>
      <c r="AK191" s="160"/>
      <c r="AL191" s="160"/>
      <c r="AM191" s="160"/>
      <c r="AN191" s="160"/>
      <c r="AO191" s="160"/>
      <c r="AP191" s="160"/>
      <c r="AQ191" s="160"/>
    </row>
    <row r="192" spans="2:43" x14ac:dyDescent="0.3">
      <c r="B192" s="158"/>
      <c r="C192" s="158"/>
      <c r="D192" s="158"/>
      <c r="E192" s="158"/>
      <c r="F192" s="158"/>
      <c r="G192" s="158"/>
      <c r="H192" s="158"/>
      <c r="I192" s="160"/>
      <c r="J192" s="158"/>
      <c r="K192" s="160"/>
      <c r="L192" s="160"/>
      <c r="M192" s="160"/>
      <c r="N192" s="160"/>
      <c r="O192" s="160"/>
      <c r="P192" s="160"/>
      <c r="Q192" s="160"/>
      <c r="R192" s="160"/>
      <c r="S192" s="160"/>
      <c r="T192" s="160"/>
      <c r="U192" s="160"/>
      <c r="V192" s="160"/>
      <c r="W192" s="160"/>
      <c r="X192" s="160"/>
      <c r="Y192" s="160"/>
      <c r="Z192" s="160"/>
      <c r="AA192" s="160"/>
      <c r="AB192" s="160"/>
      <c r="AC192" s="160"/>
      <c r="AD192" s="160"/>
      <c r="AE192" s="160"/>
      <c r="AF192" s="160"/>
      <c r="AG192" s="160"/>
      <c r="AH192" s="160"/>
      <c r="AI192" s="160"/>
      <c r="AJ192" s="160"/>
      <c r="AK192" s="160"/>
      <c r="AL192" s="160"/>
      <c r="AM192" s="160"/>
      <c r="AN192" s="160"/>
      <c r="AO192" s="160"/>
      <c r="AP192" s="160"/>
      <c r="AQ192" s="160"/>
    </row>
    <row r="193" spans="2:43" x14ac:dyDescent="0.3">
      <c r="B193" s="158"/>
      <c r="C193" s="158"/>
      <c r="D193" s="158"/>
      <c r="E193" s="158"/>
      <c r="F193" s="158"/>
      <c r="G193" s="158"/>
      <c r="H193" s="158"/>
      <c r="I193" s="160"/>
      <c r="J193" s="158"/>
      <c r="K193" s="160"/>
      <c r="L193" s="160"/>
      <c r="M193" s="160"/>
      <c r="N193" s="160"/>
      <c r="O193" s="160"/>
      <c r="P193" s="160"/>
      <c r="Q193" s="160"/>
      <c r="R193" s="160"/>
      <c r="S193" s="160"/>
      <c r="T193" s="160"/>
      <c r="U193" s="160"/>
      <c r="V193" s="160"/>
      <c r="W193" s="160"/>
      <c r="X193" s="160"/>
      <c r="Y193" s="160"/>
      <c r="Z193" s="160"/>
      <c r="AA193" s="160"/>
      <c r="AB193" s="160"/>
      <c r="AC193" s="160"/>
      <c r="AD193" s="160"/>
      <c r="AE193" s="160"/>
      <c r="AF193" s="160"/>
      <c r="AG193" s="160"/>
      <c r="AH193" s="160"/>
      <c r="AI193" s="160"/>
      <c r="AJ193" s="160"/>
      <c r="AK193" s="160"/>
      <c r="AL193" s="160"/>
      <c r="AM193" s="160"/>
      <c r="AN193" s="160"/>
      <c r="AO193" s="160"/>
      <c r="AP193" s="160"/>
      <c r="AQ193" s="160"/>
    </row>
    <row r="194" spans="2:43" x14ac:dyDescent="0.3">
      <c r="B194" s="158"/>
      <c r="C194" s="158"/>
      <c r="D194" s="158"/>
      <c r="E194" s="158"/>
      <c r="F194" s="158"/>
      <c r="G194" s="158"/>
      <c r="H194" s="158"/>
      <c r="I194" s="160"/>
      <c r="J194" s="158"/>
      <c r="K194" s="160"/>
      <c r="L194" s="160"/>
      <c r="M194" s="160"/>
      <c r="N194" s="160"/>
      <c r="O194" s="160"/>
      <c r="P194" s="160"/>
      <c r="Q194" s="160"/>
      <c r="R194" s="160"/>
      <c r="S194" s="160"/>
      <c r="T194" s="160"/>
      <c r="U194" s="160"/>
      <c r="V194" s="160"/>
      <c r="W194" s="160"/>
      <c r="X194" s="160"/>
      <c r="Y194" s="160"/>
      <c r="Z194" s="160"/>
      <c r="AA194" s="160"/>
      <c r="AB194" s="160"/>
      <c r="AC194" s="160"/>
      <c r="AD194" s="160"/>
      <c r="AE194" s="160"/>
      <c r="AF194" s="160"/>
      <c r="AG194" s="160"/>
      <c r="AH194" s="160"/>
      <c r="AI194" s="160"/>
      <c r="AJ194" s="160"/>
      <c r="AK194" s="160"/>
      <c r="AL194" s="160"/>
      <c r="AM194" s="160"/>
      <c r="AN194" s="160"/>
      <c r="AO194" s="160"/>
      <c r="AP194" s="160"/>
      <c r="AQ194" s="160"/>
    </row>
    <row r="195" spans="2:43" x14ac:dyDescent="0.3">
      <c r="B195" s="158"/>
      <c r="C195" s="158"/>
      <c r="D195" s="158"/>
      <c r="E195" s="158"/>
      <c r="F195" s="158"/>
      <c r="G195" s="158"/>
      <c r="H195" s="158"/>
      <c r="I195" s="160"/>
      <c r="J195" s="158"/>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160"/>
      <c r="AH195" s="160"/>
      <c r="AI195" s="160"/>
      <c r="AJ195" s="160"/>
      <c r="AK195" s="160"/>
      <c r="AL195" s="160"/>
      <c r="AM195" s="160"/>
      <c r="AN195" s="160"/>
      <c r="AO195" s="160"/>
      <c r="AP195" s="160"/>
      <c r="AQ195" s="160"/>
    </row>
    <row r="196" spans="2:43" x14ac:dyDescent="0.3">
      <c r="B196" s="158"/>
      <c r="C196" s="158"/>
      <c r="D196" s="158"/>
      <c r="E196" s="158"/>
      <c r="F196" s="158"/>
      <c r="G196" s="158"/>
      <c r="H196" s="158"/>
      <c r="I196" s="160"/>
      <c r="J196" s="158"/>
      <c r="K196" s="160"/>
      <c r="L196" s="160"/>
      <c r="M196" s="160"/>
      <c r="N196" s="160"/>
      <c r="O196" s="160"/>
      <c r="P196" s="160"/>
      <c r="Q196" s="160"/>
      <c r="R196" s="160"/>
      <c r="S196" s="160"/>
      <c r="T196" s="160"/>
      <c r="U196" s="160"/>
      <c r="V196" s="160"/>
      <c r="W196" s="160"/>
      <c r="X196" s="160"/>
      <c r="Y196" s="160"/>
      <c r="Z196" s="160"/>
      <c r="AA196" s="160"/>
      <c r="AB196" s="160"/>
      <c r="AC196" s="160"/>
      <c r="AD196" s="160"/>
      <c r="AE196" s="160"/>
      <c r="AF196" s="160"/>
      <c r="AG196" s="160"/>
      <c r="AH196" s="160"/>
      <c r="AI196" s="160"/>
      <c r="AJ196" s="160"/>
      <c r="AK196" s="160"/>
      <c r="AL196" s="160"/>
      <c r="AM196" s="160"/>
      <c r="AN196" s="160"/>
      <c r="AO196" s="160"/>
      <c r="AP196" s="160"/>
      <c r="AQ196" s="160"/>
    </row>
    <row r="197" spans="2:43" x14ac:dyDescent="0.3">
      <c r="B197" s="158"/>
      <c r="C197" s="158"/>
      <c r="D197" s="158"/>
      <c r="E197" s="158"/>
      <c r="F197" s="158"/>
      <c r="G197" s="158"/>
      <c r="H197" s="158"/>
      <c r="I197" s="160"/>
      <c r="J197" s="158"/>
      <c r="K197" s="160"/>
      <c r="L197" s="160"/>
      <c r="M197" s="160"/>
      <c r="N197" s="160"/>
      <c r="O197" s="160"/>
      <c r="P197" s="160"/>
      <c r="Q197" s="160"/>
      <c r="R197" s="160"/>
      <c r="S197" s="160"/>
      <c r="T197" s="160"/>
      <c r="U197" s="160"/>
      <c r="V197" s="160"/>
      <c r="W197" s="160"/>
      <c r="X197" s="160"/>
      <c r="Y197" s="160"/>
      <c r="Z197" s="160"/>
      <c r="AA197" s="160"/>
      <c r="AB197" s="160"/>
      <c r="AC197" s="160"/>
      <c r="AD197" s="160"/>
      <c r="AE197" s="160"/>
      <c r="AF197" s="160"/>
      <c r="AG197" s="160"/>
      <c r="AH197" s="160"/>
      <c r="AI197" s="160"/>
      <c r="AJ197" s="160"/>
      <c r="AK197" s="160"/>
      <c r="AL197" s="160"/>
      <c r="AM197" s="160"/>
      <c r="AN197" s="160"/>
      <c r="AO197" s="160"/>
      <c r="AP197" s="160"/>
      <c r="AQ197" s="160"/>
    </row>
    <row r="198" spans="2:43" x14ac:dyDescent="0.3">
      <c r="B198" s="158"/>
      <c r="C198" s="158"/>
      <c r="D198" s="158"/>
      <c r="E198" s="158"/>
      <c r="F198" s="158"/>
      <c r="G198" s="158"/>
      <c r="H198" s="158"/>
      <c r="I198" s="160"/>
      <c r="J198" s="158"/>
      <c r="K198" s="160"/>
      <c r="L198" s="160"/>
      <c r="M198" s="160"/>
      <c r="N198" s="160"/>
      <c r="O198" s="160"/>
      <c r="P198" s="160"/>
      <c r="Q198" s="160"/>
      <c r="R198" s="160"/>
      <c r="S198" s="160"/>
      <c r="T198" s="160"/>
      <c r="U198" s="160"/>
      <c r="V198" s="160"/>
      <c r="W198" s="160"/>
      <c r="X198" s="160"/>
      <c r="Y198" s="160"/>
      <c r="Z198" s="160"/>
      <c r="AA198" s="160"/>
      <c r="AB198" s="160"/>
      <c r="AC198" s="160"/>
      <c r="AD198" s="160"/>
      <c r="AE198" s="160"/>
      <c r="AF198" s="160"/>
      <c r="AG198" s="160"/>
      <c r="AH198" s="160"/>
      <c r="AI198" s="160"/>
      <c r="AJ198" s="160"/>
      <c r="AK198" s="160"/>
      <c r="AL198" s="160"/>
      <c r="AM198" s="160"/>
      <c r="AN198" s="160"/>
      <c r="AO198" s="160"/>
      <c r="AP198" s="160"/>
      <c r="AQ198" s="160"/>
    </row>
    <row r="199" spans="2:43" x14ac:dyDescent="0.3">
      <c r="B199" s="158"/>
      <c r="C199" s="158"/>
      <c r="D199" s="158"/>
      <c r="E199" s="158"/>
      <c r="F199" s="158"/>
      <c r="G199" s="158"/>
      <c r="H199" s="158"/>
      <c r="I199" s="160"/>
      <c r="J199" s="158"/>
      <c r="K199" s="160"/>
      <c r="L199" s="160"/>
      <c r="M199" s="160"/>
      <c r="N199" s="160"/>
      <c r="O199" s="160"/>
      <c r="P199" s="160"/>
      <c r="Q199" s="160"/>
      <c r="R199" s="160"/>
      <c r="S199" s="160"/>
      <c r="T199" s="160"/>
      <c r="U199" s="160"/>
      <c r="V199" s="160"/>
      <c r="W199" s="160"/>
      <c r="X199" s="160"/>
      <c r="Y199" s="160"/>
      <c r="Z199" s="160"/>
      <c r="AA199" s="160"/>
      <c r="AB199" s="160"/>
      <c r="AC199" s="160"/>
      <c r="AD199" s="160"/>
      <c r="AE199" s="160"/>
      <c r="AF199" s="160"/>
      <c r="AG199" s="160"/>
      <c r="AH199" s="160"/>
      <c r="AI199" s="160"/>
      <c r="AJ199" s="160"/>
      <c r="AK199" s="160"/>
      <c r="AL199" s="160"/>
      <c r="AM199" s="160"/>
      <c r="AN199" s="160"/>
      <c r="AO199" s="160"/>
      <c r="AP199" s="160"/>
      <c r="AQ199" s="160"/>
    </row>
    <row r="200" spans="2:43" x14ac:dyDescent="0.3">
      <c r="B200" s="158"/>
      <c r="C200" s="158"/>
      <c r="D200" s="158"/>
      <c r="E200" s="158"/>
      <c r="F200" s="158"/>
      <c r="G200" s="158"/>
      <c r="H200" s="158"/>
      <c r="I200" s="160"/>
      <c r="J200" s="158"/>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60"/>
      <c r="AG200" s="160"/>
      <c r="AH200" s="160"/>
      <c r="AI200" s="160"/>
      <c r="AJ200" s="160"/>
      <c r="AK200" s="160"/>
      <c r="AL200" s="160"/>
      <c r="AM200" s="160"/>
      <c r="AN200" s="160"/>
      <c r="AO200" s="160"/>
      <c r="AP200" s="160"/>
      <c r="AQ200" s="160"/>
    </row>
    <row r="201" spans="2:43" x14ac:dyDescent="0.3">
      <c r="B201" s="158"/>
      <c r="C201" s="158"/>
      <c r="D201" s="158"/>
      <c r="E201" s="158"/>
      <c r="F201" s="158"/>
      <c r="G201" s="158"/>
      <c r="H201" s="158"/>
      <c r="I201" s="160"/>
      <c r="J201" s="158"/>
      <c r="K201" s="160"/>
      <c r="L201" s="160"/>
      <c r="M201" s="160"/>
      <c r="N201" s="160"/>
      <c r="O201" s="160"/>
      <c r="P201" s="160"/>
      <c r="Q201" s="160"/>
      <c r="R201" s="160"/>
      <c r="S201" s="160"/>
      <c r="T201" s="160"/>
      <c r="U201" s="160"/>
      <c r="V201" s="160"/>
      <c r="W201" s="160"/>
      <c r="X201" s="160"/>
      <c r="Y201" s="160"/>
      <c r="Z201" s="160"/>
      <c r="AA201" s="160"/>
      <c r="AB201" s="160"/>
      <c r="AC201" s="160"/>
      <c r="AD201" s="160"/>
      <c r="AE201" s="160"/>
      <c r="AF201" s="160"/>
      <c r="AG201" s="160"/>
      <c r="AH201" s="160"/>
      <c r="AI201" s="160"/>
      <c r="AJ201" s="160"/>
      <c r="AK201" s="160"/>
      <c r="AL201" s="160"/>
      <c r="AM201" s="160"/>
      <c r="AN201" s="160"/>
      <c r="AO201" s="160"/>
      <c r="AP201" s="160"/>
      <c r="AQ201" s="160"/>
    </row>
    <row r="202" spans="2:43" x14ac:dyDescent="0.3">
      <c r="B202" s="158"/>
      <c r="C202" s="158"/>
      <c r="D202" s="158"/>
      <c r="E202" s="158"/>
      <c r="F202" s="158"/>
      <c r="G202" s="158"/>
      <c r="H202" s="158"/>
      <c r="I202" s="160"/>
      <c r="J202" s="158"/>
      <c r="K202" s="160"/>
      <c r="L202" s="160"/>
      <c r="M202" s="160"/>
      <c r="N202" s="160"/>
      <c r="O202" s="160"/>
      <c r="P202" s="160"/>
      <c r="Q202" s="160"/>
      <c r="R202" s="160"/>
      <c r="S202" s="160"/>
      <c r="T202" s="160"/>
      <c r="U202" s="160"/>
      <c r="V202" s="160"/>
      <c r="W202" s="160"/>
      <c r="X202" s="160"/>
      <c r="Y202" s="160"/>
      <c r="Z202" s="160"/>
      <c r="AA202" s="160"/>
      <c r="AB202" s="160"/>
      <c r="AC202" s="160"/>
      <c r="AD202" s="160"/>
      <c r="AE202" s="160"/>
      <c r="AF202" s="160"/>
      <c r="AG202" s="160"/>
      <c r="AH202" s="160"/>
      <c r="AI202" s="160"/>
      <c r="AJ202" s="160"/>
      <c r="AK202" s="160"/>
      <c r="AL202" s="160"/>
      <c r="AM202" s="160"/>
      <c r="AN202" s="160"/>
      <c r="AO202" s="160"/>
      <c r="AP202" s="160"/>
      <c r="AQ202" s="160"/>
    </row>
    <row r="203" spans="2:43" x14ac:dyDescent="0.3">
      <c r="B203" s="158"/>
      <c r="C203" s="158"/>
      <c r="D203" s="158"/>
      <c r="E203" s="158"/>
      <c r="F203" s="158"/>
      <c r="G203" s="158"/>
      <c r="H203" s="158"/>
      <c r="I203" s="160"/>
      <c r="J203" s="158"/>
      <c r="K203" s="160"/>
      <c r="L203" s="160"/>
      <c r="M203" s="160"/>
      <c r="N203" s="160"/>
      <c r="O203" s="160"/>
      <c r="P203" s="160"/>
      <c r="Q203" s="160"/>
      <c r="R203" s="160"/>
      <c r="S203" s="160"/>
      <c r="T203" s="160"/>
      <c r="U203" s="160"/>
      <c r="V203" s="160"/>
      <c r="W203" s="160"/>
      <c r="X203" s="160"/>
      <c r="Y203" s="160"/>
      <c r="Z203" s="160"/>
      <c r="AA203" s="160"/>
      <c r="AB203" s="160"/>
      <c r="AC203" s="160"/>
      <c r="AD203" s="160"/>
      <c r="AE203" s="160"/>
      <c r="AF203" s="160"/>
      <c r="AG203" s="160"/>
      <c r="AH203" s="160"/>
      <c r="AI203" s="160"/>
      <c r="AJ203" s="160"/>
      <c r="AK203" s="160"/>
      <c r="AL203" s="160"/>
      <c r="AM203" s="160"/>
      <c r="AN203" s="160"/>
      <c r="AO203" s="160"/>
      <c r="AP203" s="160"/>
      <c r="AQ203" s="160"/>
    </row>
    <row r="204" spans="2:43" x14ac:dyDescent="0.3">
      <c r="B204" s="158"/>
      <c r="C204" s="158"/>
      <c r="D204" s="158"/>
      <c r="E204" s="158"/>
      <c r="F204" s="158"/>
      <c r="G204" s="158"/>
      <c r="H204" s="158"/>
      <c r="I204" s="160"/>
      <c r="J204" s="158"/>
      <c r="K204" s="160"/>
      <c r="L204" s="160"/>
      <c r="M204" s="160"/>
      <c r="N204" s="160"/>
      <c r="O204" s="160"/>
      <c r="P204" s="160"/>
      <c r="Q204" s="160"/>
      <c r="R204" s="160"/>
      <c r="S204" s="160"/>
      <c r="T204" s="160"/>
      <c r="U204" s="160"/>
      <c r="V204" s="160"/>
      <c r="W204" s="160"/>
      <c r="X204" s="160"/>
      <c r="Y204" s="160"/>
      <c r="Z204" s="160"/>
      <c r="AA204" s="160"/>
      <c r="AB204" s="160"/>
      <c r="AC204" s="160"/>
      <c r="AD204" s="160"/>
      <c r="AE204" s="160"/>
      <c r="AF204" s="160"/>
      <c r="AG204" s="160"/>
      <c r="AH204" s="160"/>
      <c r="AI204" s="160"/>
      <c r="AJ204" s="160"/>
      <c r="AK204" s="160"/>
      <c r="AL204" s="160"/>
      <c r="AM204" s="160"/>
      <c r="AN204" s="160"/>
      <c r="AO204" s="160"/>
      <c r="AP204" s="160"/>
      <c r="AQ204" s="160"/>
    </row>
    <row r="205" spans="2:43" x14ac:dyDescent="0.3">
      <c r="B205" s="158"/>
      <c r="C205" s="158"/>
      <c r="D205" s="158"/>
      <c r="E205" s="158"/>
      <c r="F205" s="158"/>
      <c r="G205" s="158"/>
      <c r="H205" s="158"/>
      <c r="I205" s="160"/>
      <c r="J205" s="158"/>
      <c r="K205" s="160"/>
      <c r="L205" s="160"/>
      <c r="M205" s="160"/>
      <c r="N205" s="160"/>
      <c r="O205" s="160"/>
      <c r="P205" s="160"/>
      <c r="Q205" s="160"/>
      <c r="R205" s="160"/>
      <c r="S205" s="160"/>
      <c r="T205" s="160"/>
      <c r="U205" s="160"/>
      <c r="V205" s="160"/>
      <c r="W205" s="160"/>
      <c r="X205" s="160"/>
      <c r="Y205" s="160"/>
      <c r="Z205" s="160"/>
      <c r="AA205" s="160"/>
      <c r="AB205" s="160"/>
      <c r="AC205" s="160"/>
      <c r="AD205" s="160"/>
      <c r="AE205" s="160"/>
      <c r="AF205" s="160"/>
      <c r="AG205" s="160"/>
      <c r="AH205" s="160"/>
      <c r="AI205" s="160"/>
      <c r="AJ205" s="160"/>
      <c r="AK205" s="160"/>
      <c r="AL205" s="160"/>
      <c r="AM205" s="160"/>
      <c r="AN205" s="160"/>
      <c r="AO205" s="160"/>
      <c r="AP205" s="160"/>
      <c r="AQ205" s="160"/>
    </row>
    <row r="206" spans="2:43" x14ac:dyDescent="0.3">
      <c r="B206" s="158"/>
      <c r="C206" s="158"/>
      <c r="D206" s="158"/>
      <c r="E206" s="158"/>
      <c r="F206" s="158"/>
      <c r="G206" s="158"/>
      <c r="H206" s="158"/>
      <c r="I206" s="160"/>
      <c r="J206" s="158"/>
      <c r="K206" s="160"/>
      <c r="L206" s="160"/>
      <c r="M206" s="160"/>
      <c r="N206" s="160"/>
      <c r="O206" s="160"/>
      <c r="P206" s="160"/>
      <c r="Q206" s="160"/>
      <c r="R206" s="160"/>
      <c r="S206" s="160"/>
      <c r="T206" s="160"/>
      <c r="U206" s="160"/>
      <c r="V206" s="160"/>
      <c r="W206" s="160"/>
      <c r="X206" s="160"/>
      <c r="Y206" s="160"/>
      <c r="Z206" s="160"/>
      <c r="AA206" s="160"/>
      <c r="AB206" s="160"/>
      <c r="AC206" s="160"/>
      <c r="AD206" s="160"/>
      <c r="AE206" s="160"/>
      <c r="AF206" s="160"/>
      <c r="AG206" s="160"/>
      <c r="AH206" s="160"/>
      <c r="AI206" s="160"/>
      <c r="AJ206" s="160"/>
      <c r="AK206" s="160"/>
      <c r="AL206" s="160"/>
      <c r="AM206" s="160"/>
      <c r="AN206" s="160"/>
      <c r="AO206" s="160"/>
      <c r="AP206" s="160"/>
      <c r="AQ206" s="160"/>
    </row>
    <row r="207" spans="2:43" x14ac:dyDescent="0.3">
      <c r="B207" s="158"/>
      <c r="C207" s="158"/>
      <c r="D207" s="158"/>
      <c r="E207" s="158"/>
      <c r="F207" s="158"/>
      <c r="G207" s="158"/>
      <c r="H207" s="158"/>
      <c r="I207" s="160"/>
      <c r="J207" s="158"/>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c r="AG207" s="160"/>
      <c r="AH207" s="160"/>
      <c r="AI207" s="160"/>
      <c r="AJ207" s="160"/>
      <c r="AK207" s="160"/>
      <c r="AL207" s="160"/>
      <c r="AM207" s="160"/>
      <c r="AN207" s="160"/>
      <c r="AO207" s="160"/>
      <c r="AP207" s="160"/>
      <c r="AQ207" s="160"/>
    </row>
    <row r="208" spans="2:43" x14ac:dyDescent="0.3">
      <c r="B208" s="158"/>
      <c r="C208" s="158"/>
      <c r="D208" s="158"/>
      <c r="E208" s="158"/>
      <c r="F208" s="158"/>
      <c r="G208" s="158"/>
      <c r="H208" s="158"/>
      <c r="I208" s="160"/>
      <c r="J208" s="158"/>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c r="AG208" s="160"/>
      <c r="AH208" s="160"/>
      <c r="AI208" s="160"/>
      <c r="AJ208" s="160"/>
      <c r="AK208" s="160"/>
      <c r="AL208" s="160"/>
      <c r="AM208" s="160"/>
      <c r="AN208" s="160"/>
      <c r="AO208" s="160"/>
      <c r="AP208" s="160"/>
      <c r="AQ208" s="160"/>
    </row>
    <row r="209" spans="2:43" x14ac:dyDescent="0.3">
      <c r="B209" s="158"/>
      <c r="C209" s="158"/>
      <c r="D209" s="158"/>
      <c r="E209" s="158"/>
      <c r="F209" s="158"/>
      <c r="G209" s="158"/>
      <c r="H209" s="158"/>
      <c r="I209" s="160"/>
      <c r="J209" s="158"/>
      <c r="K209" s="160"/>
      <c r="L209" s="160"/>
      <c r="M209" s="160"/>
      <c r="N209" s="160"/>
      <c r="O209" s="160"/>
      <c r="P209" s="160"/>
      <c r="Q209" s="160"/>
      <c r="R209" s="160"/>
      <c r="S209" s="160"/>
      <c r="T209" s="160"/>
      <c r="U209" s="160"/>
      <c r="V209" s="160"/>
      <c r="W209" s="160"/>
      <c r="X209" s="160"/>
      <c r="Y209" s="160"/>
      <c r="Z209" s="160"/>
      <c r="AA209" s="160"/>
      <c r="AB209" s="160"/>
      <c r="AC209" s="160"/>
      <c r="AD209" s="160"/>
      <c r="AE209" s="160"/>
      <c r="AF209" s="160"/>
      <c r="AG209" s="160"/>
      <c r="AH209" s="160"/>
      <c r="AI209" s="160"/>
      <c r="AJ209" s="160"/>
      <c r="AK209" s="160"/>
      <c r="AL209" s="160"/>
      <c r="AM209" s="160"/>
      <c r="AN209" s="160"/>
      <c r="AO209" s="160"/>
      <c r="AP209" s="160"/>
      <c r="AQ209" s="160"/>
    </row>
    <row r="210" spans="2:43" x14ac:dyDescent="0.3">
      <c r="B210" s="158"/>
      <c r="C210" s="158"/>
      <c r="D210" s="158"/>
      <c r="E210" s="158"/>
      <c r="F210" s="158"/>
      <c r="G210" s="158"/>
      <c r="H210" s="158"/>
      <c r="I210" s="160"/>
      <c r="J210" s="158"/>
      <c r="K210" s="160"/>
      <c r="L210" s="160"/>
      <c r="M210" s="160"/>
      <c r="N210" s="160"/>
      <c r="O210" s="160"/>
      <c r="P210" s="160"/>
      <c r="Q210" s="160"/>
      <c r="R210" s="160"/>
      <c r="S210" s="160"/>
      <c r="T210" s="160"/>
      <c r="U210" s="160"/>
      <c r="V210" s="160"/>
      <c r="W210" s="160"/>
      <c r="X210" s="160"/>
      <c r="Y210" s="160"/>
      <c r="Z210" s="160"/>
      <c r="AA210" s="160"/>
      <c r="AB210" s="160"/>
      <c r="AC210" s="160"/>
      <c r="AD210" s="160"/>
      <c r="AE210" s="160"/>
      <c r="AF210" s="160"/>
      <c r="AG210" s="160"/>
      <c r="AH210" s="160"/>
      <c r="AI210" s="160"/>
      <c r="AJ210" s="160"/>
      <c r="AK210" s="160"/>
      <c r="AL210" s="160"/>
      <c r="AM210" s="160"/>
      <c r="AN210" s="160"/>
      <c r="AO210" s="160"/>
      <c r="AP210" s="160"/>
      <c r="AQ210" s="160"/>
    </row>
    <row r="211" spans="2:43" x14ac:dyDescent="0.3">
      <c r="B211" s="158"/>
      <c r="C211" s="158"/>
      <c r="D211" s="158"/>
      <c r="E211" s="158"/>
      <c r="F211" s="158"/>
      <c r="G211" s="158"/>
      <c r="H211" s="158"/>
      <c r="I211" s="160"/>
      <c r="J211" s="158"/>
      <c r="K211" s="160"/>
      <c r="L211" s="160"/>
      <c r="M211" s="160"/>
      <c r="N211" s="160"/>
      <c r="O211" s="160"/>
      <c r="P211" s="160"/>
      <c r="Q211" s="160"/>
      <c r="R211" s="160"/>
      <c r="S211" s="160"/>
      <c r="T211" s="160"/>
      <c r="U211" s="160"/>
      <c r="V211" s="160"/>
      <c r="W211" s="160"/>
      <c r="X211" s="160"/>
      <c r="Y211" s="160"/>
      <c r="Z211" s="160"/>
      <c r="AA211" s="160"/>
      <c r="AB211" s="160"/>
      <c r="AC211" s="160"/>
      <c r="AD211" s="160"/>
      <c r="AE211" s="160"/>
      <c r="AF211" s="160"/>
      <c r="AG211" s="160"/>
      <c r="AH211" s="160"/>
      <c r="AI211" s="160"/>
      <c r="AJ211" s="160"/>
      <c r="AK211" s="160"/>
      <c r="AL211" s="160"/>
      <c r="AM211" s="160"/>
      <c r="AN211" s="160"/>
      <c r="AO211" s="160"/>
      <c r="AP211" s="160"/>
      <c r="AQ211" s="160"/>
    </row>
    <row r="212" spans="2:43" x14ac:dyDescent="0.3">
      <c r="B212" s="158"/>
      <c r="C212" s="158"/>
      <c r="D212" s="158"/>
      <c r="E212" s="158"/>
      <c r="F212" s="158"/>
      <c r="G212" s="158"/>
      <c r="H212" s="158"/>
      <c r="I212" s="160"/>
      <c r="J212" s="158"/>
      <c r="K212" s="160"/>
      <c r="L212" s="160"/>
      <c r="M212" s="160"/>
      <c r="N212" s="160"/>
      <c r="O212" s="160"/>
      <c r="P212" s="160"/>
      <c r="Q212" s="160"/>
      <c r="R212" s="160"/>
      <c r="S212" s="160"/>
      <c r="T212" s="160"/>
      <c r="U212" s="160"/>
      <c r="V212" s="160"/>
      <c r="W212" s="160"/>
      <c r="X212" s="160"/>
      <c r="Y212" s="160"/>
      <c r="Z212" s="160"/>
      <c r="AA212" s="160"/>
      <c r="AB212" s="160"/>
      <c r="AC212" s="160"/>
      <c r="AD212" s="160"/>
      <c r="AE212" s="160"/>
      <c r="AF212" s="160"/>
      <c r="AG212" s="160"/>
      <c r="AH212" s="160"/>
      <c r="AI212" s="160"/>
      <c r="AJ212" s="160"/>
      <c r="AK212" s="160"/>
      <c r="AL212" s="160"/>
      <c r="AM212" s="160"/>
      <c r="AN212" s="160"/>
      <c r="AO212" s="160"/>
      <c r="AP212" s="160"/>
      <c r="AQ212" s="160"/>
    </row>
    <row r="213" spans="2:43" x14ac:dyDescent="0.3">
      <c r="B213" s="158"/>
      <c r="C213" s="158"/>
      <c r="D213" s="158"/>
      <c r="E213" s="158"/>
      <c r="F213" s="158"/>
      <c r="G213" s="158"/>
      <c r="H213" s="158"/>
      <c r="I213" s="160"/>
      <c r="J213" s="158"/>
      <c r="K213" s="160"/>
      <c r="L213" s="160"/>
      <c r="M213" s="160"/>
      <c r="N213" s="160"/>
      <c r="O213" s="160"/>
      <c r="P213" s="160"/>
      <c r="Q213" s="160"/>
      <c r="R213" s="160"/>
      <c r="S213" s="160"/>
      <c r="T213" s="160"/>
      <c r="U213" s="160"/>
      <c r="V213" s="160"/>
      <c r="W213" s="160"/>
      <c r="X213" s="160"/>
      <c r="Y213" s="160"/>
      <c r="Z213" s="160"/>
      <c r="AA213" s="160"/>
      <c r="AB213" s="160"/>
      <c r="AC213" s="160"/>
      <c r="AD213" s="160"/>
      <c r="AE213" s="160"/>
      <c r="AF213" s="160"/>
      <c r="AG213" s="160"/>
      <c r="AH213" s="160"/>
      <c r="AI213" s="160"/>
      <c r="AJ213" s="160"/>
      <c r="AK213" s="160"/>
      <c r="AL213" s="160"/>
      <c r="AM213" s="160"/>
      <c r="AN213" s="160"/>
      <c r="AO213" s="160"/>
      <c r="AP213" s="160"/>
      <c r="AQ213" s="160"/>
    </row>
    <row r="214" spans="2:43" x14ac:dyDescent="0.3">
      <c r="B214" s="158"/>
      <c r="C214" s="158"/>
      <c r="D214" s="158"/>
      <c r="E214" s="158"/>
      <c r="F214" s="158"/>
      <c r="G214" s="158"/>
      <c r="H214" s="158"/>
      <c r="I214" s="160"/>
      <c r="J214" s="158"/>
      <c r="K214" s="160"/>
      <c r="L214" s="160"/>
      <c r="M214" s="160"/>
      <c r="N214" s="160"/>
      <c r="O214" s="160"/>
      <c r="P214" s="160"/>
      <c r="Q214" s="160"/>
      <c r="R214" s="160"/>
      <c r="S214" s="160"/>
      <c r="T214" s="160"/>
      <c r="U214" s="160"/>
      <c r="V214" s="160"/>
      <c r="W214" s="160"/>
      <c r="X214" s="160"/>
      <c r="Y214" s="160"/>
      <c r="Z214" s="160"/>
      <c r="AA214" s="160"/>
      <c r="AB214" s="160"/>
      <c r="AC214" s="160"/>
      <c r="AD214" s="160"/>
      <c r="AE214" s="160"/>
      <c r="AF214" s="160"/>
      <c r="AG214" s="160"/>
      <c r="AH214" s="160"/>
      <c r="AI214" s="160"/>
      <c r="AJ214" s="160"/>
      <c r="AK214" s="160"/>
      <c r="AL214" s="160"/>
      <c r="AM214" s="160"/>
      <c r="AN214" s="160"/>
      <c r="AO214" s="160"/>
      <c r="AP214" s="160"/>
      <c r="AQ214" s="160"/>
    </row>
    <row r="215" spans="2:43" x14ac:dyDescent="0.3">
      <c r="B215" s="158"/>
      <c r="C215" s="158"/>
      <c r="D215" s="158"/>
      <c r="E215" s="158"/>
      <c r="F215" s="158"/>
      <c r="G215" s="158"/>
      <c r="H215" s="158"/>
      <c r="I215" s="160"/>
      <c r="J215" s="158"/>
      <c r="K215" s="160"/>
      <c r="L215" s="160"/>
      <c r="M215" s="160"/>
      <c r="N215" s="160"/>
      <c r="O215" s="160"/>
      <c r="P215" s="160"/>
      <c r="Q215" s="160"/>
      <c r="R215" s="160"/>
      <c r="S215" s="160"/>
      <c r="T215" s="160"/>
      <c r="U215" s="160"/>
      <c r="V215" s="160"/>
      <c r="W215" s="160"/>
      <c r="X215" s="160"/>
      <c r="Y215" s="160"/>
      <c r="Z215" s="160"/>
      <c r="AA215" s="160"/>
      <c r="AB215" s="160"/>
      <c r="AC215" s="160"/>
      <c r="AD215" s="160"/>
      <c r="AE215" s="160"/>
      <c r="AF215" s="160"/>
      <c r="AG215" s="160"/>
      <c r="AH215" s="160"/>
      <c r="AI215" s="160"/>
      <c r="AJ215" s="160"/>
      <c r="AK215" s="160"/>
      <c r="AL215" s="160"/>
      <c r="AM215" s="160"/>
      <c r="AN215" s="160"/>
      <c r="AO215" s="160"/>
      <c r="AP215" s="160"/>
      <c r="AQ215" s="160"/>
    </row>
    <row r="216" spans="2:43" x14ac:dyDescent="0.3">
      <c r="B216" s="158"/>
      <c r="C216" s="158"/>
      <c r="D216" s="158"/>
      <c r="E216" s="158"/>
      <c r="F216" s="158"/>
      <c r="G216" s="158"/>
      <c r="H216" s="158"/>
      <c r="I216" s="160"/>
      <c r="J216" s="158"/>
      <c r="K216" s="160"/>
      <c r="L216" s="160"/>
      <c r="M216" s="160"/>
      <c r="N216" s="160"/>
      <c r="O216" s="160"/>
      <c r="P216" s="160"/>
      <c r="Q216" s="160"/>
      <c r="R216" s="160"/>
      <c r="S216" s="160"/>
      <c r="T216" s="160"/>
      <c r="U216" s="160"/>
      <c r="V216" s="160"/>
      <c r="W216" s="160"/>
      <c r="X216" s="160"/>
      <c r="Y216" s="160"/>
      <c r="Z216" s="160"/>
      <c r="AA216" s="160"/>
      <c r="AB216" s="160"/>
      <c r="AC216" s="160"/>
      <c r="AD216" s="160"/>
      <c r="AE216" s="160"/>
      <c r="AF216" s="160"/>
      <c r="AG216" s="160"/>
      <c r="AH216" s="160"/>
      <c r="AI216" s="160"/>
      <c r="AJ216" s="160"/>
      <c r="AK216" s="160"/>
      <c r="AL216" s="160"/>
      <c r="AM216" s="160"/>
      <c r="AN216" s="160"/>
      <c r="AO216" s="160"/>
      <c r="AP216" s="160"/>
      <c r="AQ216" s="160"/>
    </row>
    <row r="217" spans="2:43" x14ac:dyDescent="0.3">
      <c r="B217" s="158"/>
      <c r="C217" s="158"/>
      <c r="D217" s="158"/>
      <c r="E217" s="158"/>
      <c r="F217" s="158"/>
      <c r="G217" s="158"/>
      <c r="H217" s="158"/>
      <c r="I217" s="160"/>
      <c r="J217" s="158"/>
      <c r="K217" s="160"/>
      <c r="L217" s="160"/>
      <c r="M217" s="160"/>
      <c r="N217" s="160"/>
      <c r="O217" s="160"/>
      <c r="P217" s="160"/>
      <c r="Q217" s="160"/>
      <c r="R217" s="160"/>
      <c r="S217" s="160"/>
      <c r="T217" s="160"/>
      <c r="U217" s="160"/>
      <c r="V217" s="160"/>
      <c r="W217" s="160"/>
      <c r="X217" s="160"/>
      <c r="Y217" s="160"/>
      <c r="Z217" s="160"/>
      <c r="AA217" s="160"/>
      <c r="AB217" s="160"/>
      <c r="AC217" s="160"/>
      <c r="AD217" s="160"/>
      <c r="AE217" s="160"/>
      <c r="AF217" s="160"/>
      <c r="AG217" s="160"/>
      <c r="AH217" s="160"/>
      <c r="AI217" s="160"/>
      <c r="AJ217" s="160"/>
      <c r="AK217" s="160"/>
      <c r="AL217" s="160"/>
      <c r="AM217" s="160"/>
      <c r="AN217" s="160"/>
      <c r="AO217" s="160"/>
      <c r="AP217" s="160"/>
      <c r="AQ217" s="160"/>
    </row>
    <row r="218" spans="2:43" x14ac:dyDescent="0.3">
      <c r="B218" s="158"/>
      <c r="C218" s="158"/>
      <c r="D218" s="158"/>
      <c r="E218" s="158"/>
      <c r="F218" s="158"/>
      <c r="G218" s="158"/>
      <c r="H218" s="158"/>
      <c r="I218" s="160"/>
      <c r="J218" s="158"/>
      <c r="K218" s="160"/>
      <c r="L218" s="160"/>
      <c r="M218" s="160"/>
      <c r="N218" s="160"/>
      <c r="O218" s="160"/>
      <c r="P218" s="160"/>
      <c r="Q218" s="160"/>
      <c r="R218" s="160"/>
      <c r="S218" s="160"/>
      <c r="T218" s="160"/>
      <c r="U218" s="160"/>
      <c r="V218" s="160"/>
      <c r="W218" s="160"/>
      <c r="X218" s="160"/>
      <c r="Y218" s="160"/>
      <c r="Z218" s="160"/>
      <c r="AA218" s="160"/>
      <c r="AB218" s="160"/>
      <c r="AC218" s="160"/>
      <c r="AD218" s="160"/>
      <c r="AE218" s="160"/>
      <c r="AF218" s="160"/>
      <c r="AG218" s="160"/>
      <c r="AH218" s="160"/>
      <c r="AI218" s="160"/>
      <c r="AJ218" s="160"/>
      <c r="AK218" s="160"/>
      <c r="AL218" s="160"/>
      <c r="AM218" s="160"/>
      <c r="AN218" s="160"/>
      <c r="AO218" s="160"/>
      <c r="AP218" s="160"/>
      <c r="AQ218" s="160"/>
    </row>
    <row r="219" spans="2:43" x14ac:dyDescent="0.3">
      <c r="B219" s="158"/>
      <c r="C219" s="158"/>
      <c r="D219" s="158"/>
      <c r="E219" s="158"/>
      <c r="F219" s="158"/>
      <c r="G219" s="158"/>
      <c r="H219" s="158"/>
      <c r="I219" s="160"/>
      <c r="J219" s="158"/>
      <c r="K219" s="160"/>
      <c r="L219" s="160"/>
      <c r="M219" s="160"/>
      <c r="N219" s="160"/>
      <c r="O219" s="160"/>
      <c r="P219" s="160"/>
      <c r="Q219" s="160"/>
      <c r="R219" s="160"/>
      <c r="S219" s="160"/>
      <c r="T219" s="160"/>
      <c r="U219" s="160"/>
      <c r="V219" s="160"/>
      <c r="W219" s="160"/>
      <c r="X219" s="160"/>
      <c r="Y219" s="160"/>
      <c r="Z219" s="160"/>
      <c r="AA219" s="160"/>
      <c r="AB219" s="160"/>
      <c r="AC219" s="160"/>
      <c r="AD219" s="160"/>
      <c r="AE219" s="160"/>
      <c r="AF219" s="160"/>
      <c r="AG219" s="160"/>
      <c r="AH219" s="160"/>
      <c r="AI219" s="160"/>
      <c r="AJ219" s="160"/>
      <c r="AK219" s="160"/>
      <c r="AL219" s="160"/>
      <c r="AM219" s="160"/>
      <c r="AN219" s="160"/>
      <c r="AO219" s="160"/>
      <c r="AP219" s="160"/>
      <c r="AQ219" s="160"/>
    </row>
    <row r="220" spans="2:43" x14ac:dyDescent="0.3">
      <c r="B220" s="158"/>
      <c r="C220" s="158"/>
      <c r="D220" s="158"/>
      <c r="E220" s="158"/>
      <c r="F220" s="158"/>
      <c r="G220" s="158"/>
      <c r="H220" s="158"/>
      <c r="I220" s="160"/>
      <c r="J220" s="158"/>
      <c r="K220" s="160"/>
      <c r="L220" s="160"/>
      <c r="M220" s="160"/>
      <c r="N220" s="160"/>
      <c r="O220" s="160"/>
      <c r="P220" s="160"/>
      <c r="Q220" s="160"/>
      <c r="R220" s="160"/>
      <c r="S220" s="160"/>
      <c r="T220" s="160"/>
      <c r="U220" s="160"/>
      <c r="V220" s="160"/>
      <c r="W220" s="160"/>
      <c r="X220" s="160"/>
      <c r="Y220" s="160"/>
      <c r="Z220" s="160"/>
      <c r="AA220" s="160"/>
      <c r="AB220" s="160"/>
      <c r="AC220" s="160"/>
      <c r="AD220" s="160"/>
      <c r="AE220" s="160"/>
      <c r="AF220" s="160"/>
      <c r="AG220" s="160"/>
      <c r="AH220" s="160"/>
      <c r="AI220" s="160"/>
      <c r="AJ220" s="160"/>
      <c r="AK220" s="160"/>
      <c r="AL220" s="160"/>
      <c r="AM220" s="160"/>
      <c r="AN220" s="160"/>
      <c r="AO220" s="160"/>
      <c r="AP220" s="160"/>
      <c r="AQ220" s="160"/>
    </row>
    <row r="221" spans="2:43" x14ac:dyDescent="0.3">
      <c r="B221" s="158"/>
      <c r="C221" s="158"/>
      <c r="D221" s="158"/>
      <c r="E221" s="158"/>
      <c r="F221" s="158"/>
      <c r="G221" s="158"/>
      <c r="H221" s="158"/>
      <c r="I221" s="160"/>
      <c r="J221" s="158"/>
      <c r="K221" s="160"/>
      <c r="L221" s="160"/>
      <c r="M221" s="160"/>
      <c r="N221" s="160"/>
      <c r="O221" s="160"/>
      <c r="P221" s="160"/>
      <c r="Q221" s="160"/>
      <c r="R221" s="160"/>
      <c r="S221" s="160"/>
      <c r="T221" s="160"/>
      <c r="U221" s="160"/>
      <c r="V221" s="160"/>
      <c r="W221" s="160"/>
      <c r="X221" s="160"/>
      <c r="Y221" s="160"/>
      <c r="Z221" s="160"/>
      <c r="AA221" s="160"/>
      <c r="AB221" s="160"/>
      <c r="AC221" s="160"/>
      <c r="AD221" s="160"/>
      <c r="AE221" s="160"/>
      <c r="AF221" s="160"/>
      <c r="AG221" s="160"/>
      <c r="AH221" s="160"/>
      <c r="AI221" s="160"/>
      <c r="AJ221" s="160"/>
      <c r="AK221" s="160"/>
      <c r="AL221" s="160"/>
      <c r="AM221" s="160"/>
      <c r="AN221" s="160"/>
      <c r="AO221" s="160"/>
      <c r="AP221" s="160"/>
      <c r="AQ221" s="160"/>
    </row>
    <row r="222" spans="2:43" x14ac:dyDescent="0.3">
      <c r="B222" s="158"/>
      <c r="C222" s="158"/>
      <c r="D222" s="158"/>
      <c r="E222" s="158"/>
      <c r="F222" s="158"/>
      <c r="G222" s="158"/>
      <c r="H222" s="158"/>
      <c r="I222" s="160"/>
      <c r="J222" s="158"/>
      <c r="K222" s="160"/>
      <c r="L222" s="160"/>
      <c r="M222" s="160"/>
      <c r="N222" s="160"/>
      <c r="O222" s="160"/>
      <c r="P222" s="160"/>
      <c r="Q222" s="160"/>
      <c r="R222" s="160"/>
      <c r="S222" s="160"/>
      <c r="T222" s="160"/>
      <c r="U222" s="160"/>
      <c r="V222" s="160"/>
      <c r="W222" s="160"/>
      <c r="X222" s="160"/>
      <c r="Y222" s="160"/>
      <c r="Z222" s="160"/>
      <c r="AA222" s="160"/>
      <c r="AB222" s="160"/>
      <c r="AC222" s="160"/>
      <c r="AD222" s="160"/>
      <c r="AE222" s="160"/>
      <c r="AF222" s="160"/>
      <c r="AG222" s="160"/>
      <c r="AH222" s="160"/>
      <c r="AI222" s="160"/>
      <c r="AJ222" s="160"/>
      <c r="AK222" s="160"/>
      <c r="AL222" s="160"/>
      <c r="AM222" s="160"/>
      <c r="AN222" s="160"/>
      <c r="AO222" s="160"/>
      <c r="AP222" s="160"/>
      <c r="AQ222" s="160"/>
    </row>
    <row r="223" spans="2:43" x14ac:dyDescent="0.3">
      <c r="B223" s="158"/>
      <c r="C223" s="158"/>
      <c r="D223" s="158"/>
      <c r="E223" s="158"/>
      <c r="F223" s="158"/>
      <c r="G223" s="158"/>
      <c r="H223" s="158"/>
      <c r="I223" s="160"/>
      <c r="J223" s="158"/>
      <c r="K223" s="160"/>
      <c r="L223" s="160"/>
      <c r="M223" s="160"/>
      <c r="N223" s="160"/>
      <c r="O223" s="160"/>
      <c r="P223" s="160"/>
      <c r="Q223" s="160"/>
      <c r="R223" s="160"/>
      <c r="S223" s="160"/>
      <c r="T223" s="160"/>
      <c r="U223" s="160"/>
      <c r="V223" s="160"/>
      <c r="W223" s="160"/>
      <c r="X223" s="160"/>
      <c r="Y223" s="160"/>
      <c r="Z223" s="160"/>
      <c r="AA223" s="160"/>
      <c r="AB223" s="160"/>
      <c r="AC223" s="160"/>
      <c r="AD223" s="160"/>
      <c r="AE223" s="160"/>
      <c r="AF223" s="160"/>
      <c r="AG223" s="160"/>
      <c r="AH223" s="160"/>
      <c r="AI223" s="160"/>
      <c r="AJ223" s="160"/>
      <c r="AK223" s="160"/>
      <c r="AL223" s="160"/>
      <c r="AM223" s="160"/>
      <c r="AN223" s="160"/>
      <c r="AO223" s="160"/>
      <c r="AP223" s="160"/>
      <c r="AQ223" s="160"/>
    </row>
    <row r="224" spans="2:43" x14ac:dyDescent="0.3">
      <c r="B224" s="158"/>
      <c r="C224" s="158"/>
      <c r="D224" s="158"/>
      <c r="E224" s="158"/>
      <c r="F224" s="158"/>
      <c r="G224" s="158"/>
      <c r="H224" s="158"/>
      <c r="I224" s="160"/>
      <c r="J224" s="158"/>
      <c r="K224" s="160"/>
      <c r="L224" s="160"/>
      <c r="M224" s="160"/>
      <c r="N224" s="160"/>
      <c r="O224" s="160"/>
      <c r="P224" s="160"/>
      <c r="Q224" s="160"/>
      <c r="R224" s="160"/>
      <c r="S224" s="160"/>
      <c r="T224" s="160"/>
      <c r="U224" s="160"/>
      <c r="V224" s="160"/>
      <c r="W224" s="160"/>
      <c r="X224" s="160"/>
      <c r="Y224" s="160"/>
      <c r="Z224" s="160"/>
      <c r="AA224" s="160"/>
      <c r="AB224" s="160"/>
      <c r="AC224" s="160"/>
      <c r="AD224" s="160"/>
      <c r="AE224" s="160"/>
      <c r="AF224" s="160"/>
      <c r="AG224" s="160"/>
      <c r="AH224" s="160"/>
      <c r="AI224" s="160"/>
      <c r="AJ224" s="160"/>
      <c r="AK224" s="160"/>
      <c r="AL224" s="160"/>
      <c r="AM224" s="160"/>
      <c r="AN224" s="160"/>
      <c r="AO224" s="160"/>
      <c r="AP224" s="160"/>
      <c r="AQ224" s="160"/>
    </row>
    <row r="225" spans="2:43" x14ac:dyDescent="0.3">
      <c r="B225" s="158"/>
      <c r="C225" s="158"/>
      <c r="D225" s="158"/>
      <c r="E225" s="158"/>
      <c r="F225" s="158"/>
      <c r="G225" s="158"/>
      <c r="H225" s="158"/>
      <c r="I225" s="160"/>
      <c r="J225" s="158"/>
      <c r="K225" s="160"/>
      <c r="L225" s="160"/>
      <c r="M225" s="160"/>
      <c r="N225" s="160"/>
      <c r="O225" s="160"/>
      <c r="P225" s="160"/>
      <c r="Q225" s="160"/>
      <c r="R225" s="160"/>
      <c r="S225" s="160"/>
      <c r="T225" s="160"/>
      <c r="U225" s="160"/>
      <c r="V225" s="160"/>
      <c r="W225" s="160"/>
      <c r="X225" s="160"/>
      <c r="Y225" s="160"/>
      <c r="Z225" s="160"/>
      <c r="AA225" s="160"/>
      <c r="AB225" s="160"/>
      <c r="AC225" s="160"/>
      <c r="AD225" s="160"/>
      <c r="AE225" s="160"/>
      <c r="AF225" s="160"/>
      <c r="AG225" s="160"/>
      <c r="AH225" s="160"/>
      <c r="AI225" s="160"/>
      <c r="AJ225" s="160"/>
      <c r="AK225" s="160"/>
      <c r="AL225" s="160"/>
      <c r="AM225" s="160"/>
      <c r="AN225" s="160"/>
      <c r="AO225" s="160"/>
      <c r="AP225" s="160"/>
      <c r="AQ225" s="160"/>
    </row>
    <row r="226" spans="2:43" x14ac:dyDescent="0.3">
      <c r="B226" s="158"/>
      <c r="C226" s="158"/>
      <c r="D226" s="158"/>
      <c r="E226" s="158"/>
      <c r="F226" s="158"/>
      <c r="G226" s="158"/>
      <c r="H226" s="158"/>
      <c r="I226" s="160"/>
      <c r="J226" s="158"/>
      <c r="K226" s="160"/>
      <c r="L226" s="160"/>
      <c r="M226" s="160"/>
      <c r="N226" s="160"/>
      <c r="O226" s="160"/>
      <c r="P226" s="160"/>
      <c r="Q226" s="160"/>
      <c r="R226" s="160"/>
      <c r="S226" s="160"/>
      <c r="T226" s="160"/>
      <c r="U226" s="160"/>
      <c r="V226" s="160"/>
      <c r="W226" s="160"/>
      <c r="X226" s="160"/>
      <c r="Y226" s="160"/>
      <c r="Z226" s="160"/>
      <c r="AA226" s="160"/>
      <c r="AB226" s="160"/>
      <c r="AC226" s="160"/>
      <c r="AD226" s="160"/>
      <c r="AE226" s="160"/>
      <c r="AF226" s="160"/>
      <c r="AG226" s="160"/>
      <c r="AH226" s="160"/>
      <c r="AI226" s="160"/>
      <c r="AJ226" s="160"/>
      <c r="AK226" s="160"/>
      <c r="AL226" s="160"/>
      <c r="AM226" s="160"/>
      <c r="AN226" s="160"/>
      <c r="AO226" s="160"/>
      <c r="AP226" s="160"/>
      <c r="AQ226" s="160"/>
    </row>
    <row r="227" spans="2:43" x14ac:dyDescent="0.3">
      <c r="B227" s="158"/>
      <c r="C227" s="158"/>
      <c r="D227" s="158"/>
      <c r="E227" s="158"/>
      <c r="F227" s="158"/>
      <c r="G227" s="158"/>
      <c r="H227" s="158"/>
      <c r="I227" s="160"/>
      <c r="J227" s="158"/>
      <c r="K227" s="160"/>
      <c r="L227" s="160"/>
      <c r="M227" s="160"/>
      <c r="N227" s="160"/>
      <c r="O227" s="160"/>
      <c r="P227" s="160"/>
      <c r="Q227" s="160"/>
      <c r="R227" s="160"/>
      <c r="S227" s="160"/>
      <c r="T227" s="160"/>
      <c r="U227" s="160"/>
      <c r="V227" s="160"/>
      <c r="W227" s="160"/>
      <c r="X227" s="160"/>
      <c r="Y227" s="160"/>
      <c r="Z227" s="160"/>
      <c r="AA227" s="160"/>
      <c r="AB227" s="160"/>
      <c r="AC227" s="160"/>
      <c r="AD227" s="160"/>
      <c r="AE227" s="160"/>
      <c r="AF227" s="160"/>
      <c r="AG227" s="160"/>
      <c r="AH227" s="160"/>
      <c r="AI227" s="160"/>
      <c r="AJ227" s="160"/>
      <c r="AK227" s="160"/>
      <c r="AL227" s="160"/>
      <c r="AM227" s="160"/>
      <c r="AN227" s="160"/>
      <c r="AO227" s="160"/>
      <c r="AP227" s="160"/>
      <c r="AQ227" s="160"/>
    </row>
    <row r="228" spans="2:43" x14ac:dyDescent="0.3">
      <c r="B228" s="158"/>
      <c r="C228" s="158"/>
      <c r="D228" s="158"/>
      <c r="E228" s="158"/>
      <c r="F228" s="158"/>
      <c r="G228" s="158"/>
      <c r="H228" s="158"/>
      <c r="I228" s="160"/>
      <c r="J228" s="158"/>
      <c r="K228" s="160"/>
      <c r="L228" s="160"/>
      <c r="M228" s="160"/>
      <c r="N228" s="160"/>
      <c r="O228" s="160"/>
      <c r="P228" s="160"/>
      <c r="Q228" s="160"/>
      <c r="R228" s="160"/>
      <c r="S228" s="160"/>
      <c r="T228" s="160"/>
      <c r="U228" s="160"/>
      <c r="V228" s="160"/>
      <c r="W228" s="160"/>
      <c r="X228" s="160"/>
      <c r="Y228" s="160"/>
      <c r="Z228" s="160"/>
      <c r="AA228" s="160"/>
      <c r="AB228" s="160"/>
      <c r="AC228" s="160"/>
      <c r="AD228" s="160"/>
      <c r="AE228" s="160"/>
      <c r="AF228" s="160"/>
      <c r="AG228" s="160"/>
      <c r="AH228" s="160"/>
      <c r="AI228" s="160"/>
      <c r="AJ228" s="160"/>
      <c r="AK228" s="160"/>
      <c r="AL228" s="160"/>
      <c r="AM228" s="160"/>
      <c r="AN228" s="160"/>
      <c r="AO228" s="160"/>
      <c r="AP228" s="160"/>
      <c r="AQ228" s="160"/>
    </row>
    <row r="229" spans="2:43" x14ac:dyDescent="0.3">
      <c r="B229" s="158"/>
      <c r="C229" s="158"/>
      <c r="D229" s="158"/>
      <c r="E229" s="158"/>
      <c r="F229" s="158"/>
      <c r="G229" s="158"/>
      <c r="H229" s="158"/>
      <c r="I229" s="160"/>
      <c r="J229" s="158"/>
      <c r="K229" s="160"/>
      <c r="L229" s="160"/>
      <c r="M229" s="160"/>
      <c r="N229" s="160"/>
      <c r="O229" s="160"/>
      <c r="P229" s="160"/>
      <c r="Q229" s="160"/>
      <c r="R229" s="160"/>
      <c r="S229" s="160"/>
      <c r="T229" s="160"/>
      <c r="U229" s="160"/>
      <c r="V229" s="160"/>
      <c r="W229" s="160"/>
      <c r="X229" s="160"/>
      <c r="Y229" s="160"/>
      <c r="Z229" s="160"/>
      <c r="AA229" s="160"/>
      <c r="AB229" s="160"/>
      <c r="AC229" s="160"/>
      <c r="AD229" s="160"/>
      <c r="AE229" s="160"/>
      <c r="AF229" s="160"/>
      <c r="AG229" s="160"/>
      <c r="AH229" s="160"/>
      <c r="AI229" s="160"/>
      <c r="AJ229" s="160"/>
      <c r="AK229" s="160"/>
      <c r="AL229" s="160"/>
      <c r="AM229" s="160"/>
      <c r="AN229" s="160"/>
      <c r="AO229" s="160"/>
      <c r="AP229" s="160"/>
      <c r="AQ229" s="160"/>
    </row>
    <row r="230" spans="2:43" x14ac:dyDescent="0.3">
      <c r="B230" s="158"/>
      <c r="C230" s="158"/>
      <c r="D230" s="158"/>
      <c r="E230" s="158"/>
      <c r="F230" s="158"/>
      <c r="G230" s="158"/>
      <c r="H230" s="158"/>
      <c r="I230" s="160"/>
      <c r="J230" s="158"/>
      <c r="K230" s="160"/>
      <c r="L230" s="160"/>
      <c r="M230" s="160"/>
      <c r="N230" s="160"/>
      <c r="O230" s="160"/>
      <c r="P230" s="160"/>
      <c r="Q230" s="160"/>
      <c r="R230" s="160"/>
      <c r="S230" s="160"/>
      <c r="T230" s="160"/>
      <c r="U230" s="160"/>
      <c r="V230" s="160"/>
      <c r="W230" s="160"/>
      <c r="X230" s="160"/>
      <c r="Y230" s="160"/>
      <c r="Z230" s="160"/>
      <c r="AA230" s="160"/>
      <c r="AB230" s="160"/>
      <c r="AC230" s="160"/>
      <c r="AD230" s="160"/>
      <c r="AE230" s="160"/>
      <c r="AF230" s="160"/>
      <c r="AG230" s="160"/>
      <c r="AH230" s="160"/>
      <c r="AI230" s="160"/>
      <c r="AJ230" s="160"/>
      <c r="AK230" s="160"/>
      <c r="AL230" s="160"/>
      <c r="AM230" s="160"/>
      <c r="AN230" s="160"/>
      <c r="AO230" s="160"/>
      <c r="AP230" s="160"/>
      <c r="AQ230" s="160"/>
    </row>
    <row r="231" spans="2:43" x14ac:dyDescent="0.3">
      <c r="B231" s="158"/>
      <c r="C231" s="158"/>
      <c r="D231" s="158"/>
      <c r="E231" s="158"/>
      <c r="F231" s="158"/>
      <c r="G231" s="158"/>
      <c r="H231" s="158"/>
      <c r="I231" s="160"/>
      <c r="J231" s="158"/>
      <c r="K231" s="160"/>
      <c r="L231" s="160"/>
      <c r="M231" s="160"/>
      <c r="N231" s="160"/>
      <c r="O231" s="160"/>
      <c r="P231" s="160"/>
      <c r="Q231" s="160"/>
      <c r="R231" s="160"/>
      <c r="S231" s="160"/>
      <c r="T231" s="160"/>
      <c r="U231" s="160"/>
      <c r="V231" s="160"/>
      <c r="W231" s="160"/>
      <c r="X231" s="160"/>
      <c r="Y231" s="160"/>
      <c r="Z231" s="160"/>
      <c r="AA231" s="160"/>
      <c r="AB231" s="160"/>
      <c r="AC231" s="160"/>
      <c r="AD231" s="160"/>
      <c r="AE231" s="160"/>
      <c r="AF231" s="160"/>
      <c r="AG231" s="160"/>
      <c r="AH231" s="160"/>
      <c r="AI231" s="160"/>
      <c r="AJ231" s="160"/>
      <c r="AK231" s="160"/>
      <c r="AL231" s="160"/>
      <c r="AM231" s="160"/>
      <c r="AN231" s="160"/>
      <c r="AO231" s="160"/>
      <c r="AP231" s="160"/>
      <c r="AQ231" s="160"/>
    </row>
    <row r="232" spans="2:43" x14ac:dyDescent="0.3">
      <c r="B232" s="158"/>
      <c r="C232" s="158"/>
      <c r="D232" s="158"/>
      <c r="E232" s="158"/>
      <c r="F232" s="158"/>
      <c r="G232" s="158"/>
      <c r="H232" s="158"/>
      <c r="I232" s="160"/>
      <c r="J232" s="158"/>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c r="AG232" s="160"/>
      <c r="AH232" s="160"/>
      <c r="AI232" s="160"/>
      <c r="AJ232" s="160"/>
      <c r="AK232" s="160"/>
      <c r="AL232" s="160"/>
      <c r="AM232" s="160"/>
      <c r="AN232" s="160"/>
      <c r="AO232" s="160"/>
      <c r="AP232" s="160"/>
      <c r="AQ232" s="160"/>
    </row>
    <row r="233" spans="2:43" x14ac:dyDescent="0.3">
      <c r="B233" s="158"/>
      <c r="C233" s="158"/>
      <c r="D233" s="158"/>
      <c r="E233" s="158"/>
      <c r="F233" s="158"/>
      <c r="G233" s="158"/>
      <c r="H233" s="158"/>
      <c r="I233" s="160"/>
      <c r="J233" s="158"/>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60"/>
      <c r="AH233" s="160"/>
      <c r="AI233" s="160"/>
      <c r="AJ233" s="160"/>
      <c r="AK233" s="160"/>
      <c r="AL233" s="160"/>
      <c r="AM233" s="160"/>
      <c r="AN233" s="160"/>
      <c r="AO233" s="160"/>
      <c r="AP233" s="160"/>
      <c r="AQ233" s="160"/>
    </row>
    <row r="234" spans="2:43" x14ac:dyDescent="0.3">
      <c r="B234" s="158"/>
      <c r="C234" s="158"/>
      <c r="D234" s="158"/>
      <c r="E234" s="158"/>
      <c r="F234" s="158"/>
      <c r="G234" s="158"/>
      <c r="H234" s="158"/>
      <c r="I234" s="160"/>
      <c r="J234" s="158"/>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c r="AG234" s="160"/>
      <c r="AH234" s="160"/>
      <c r="AI234" s="160"/>
      <c r="AJ234" s="160"/>
      <c r="AK234" s="160"/>
      <c r="AL234" s="160"/>
      <c r="AM234" s="160"/>
      <c r="AN234" s="160"/>
      <c r="AO234" s="160"/>
      <c r="AP234" s="160"/>
      <c r="AQ234" s="160"/>
    </row>
    <row r="235" spans="2:43" x14ac:dyDescent="0.3">
      <c r="B235" s="158"/>
      <c r="C235" s="158"/>
      <c r="D235" s="158"/>
      <c r="E235" s="158"/>
      <c r="F235" s="158"/>
      <c r="G235" s="158"/>
      <c r="H235" s="158"/>
      <c r="I235" s="160"/>
      <c r="J235" s="158"/>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c r="AG235" s="160"/>
      <c r="AH235" s="160"/>
      <c r="AI235" s="160"/>
      <c r="AJ235" s="160"/>
      <c r="AK235" s="160"/>
      <c r="AL235" s="160"/>
      <c r="AM235" s="160"/>
      <c r="AN235" s="160"/>
      <c r="AO235" s="160"/>
      <c r="AP235" s="160"/>
      <c r="AQ235" s="160"/>
    </row>
    <row r="236" spans="2:43" x14ac:dyDescent="0.3">
      <c r="B236" s="158"/>
      <c r="C236" s="158"/>
      <c r="D236" s="158"/>
      <c r="E236" s="158"/>
      <c r="F236" s="158"/>
      <c r="G236" s="158"/>
      <c r="H236" s="158"/>
      <c r="I236" s="160"/>
      <c r="J236" s="158"/>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c r="AG236" s="160"/>
      <c r="AH236" s="160"/>
      <c r="AI236" s="160"/>
      <c r="AJ236" s="160"/>
      <c r="AK236" s="160"/>
      <c r="AL236" s="160"/>
      <c r="AM236" s="160"/>
      <c r="AN236" s="160"/>
      <c r="AO236" s="160"/>
      <c r="AP236" s="160"/>
      <c r="AQ236" s="160"/>
    </row>
    <row r="237" spans="2:43" x14ac:dyDescent="0.3">
      <c r="B237" s="158"/>
      <c r="C237" s="158"/>
      <c r="D237" s="158"/>
      <c r="E237" s="158"/>
      <c r="F237" s="158"/>
      <c r="G237" s="158"/>
      <c r="H237" s="158"/>
      <c r="I237" s="160"/>
      <c r="J237" s="158"/>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60"/>
      <c r="AH237" s="160"/>
      <c r="AI237" s="160"/>
      <c r="AJ237" s="160"/>
      <c r="AK237" s="160"/>
      <c r="AL237" s="160"/>
      <c r="AM237" s="160"/>
      <c r="AN237" s="160"/>
      <c r="AO237" s="160"/>
      <c r="AP237" s="160"/>
      <c r="AQ237" s="160"/>
    </row>
    <row r="238" spans="2:43" x14ac:dyDescent="0.3">
      <c r="B238" s="158"/>
      <c r="C238" s="158"/>
      <c r="D238" s="158"/>
      <c r="E238" s="158"/>
      <c r="F238" s="158"/>
      <c r="G238" s="158"/>
      <c r="H238" s="158"/>
      <c r="I238" s="160"/>
      <c r="J238" s="158"/>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60"/>
      <c r="AH238" s="160"/>
      <c r="AI238" s="160"/>
      <c r="AJ238" s="160"/>
      <c r="AK238" s="160"/>
      <c r="AL238" s="160"/>
      <c r="AM238" s="160"/>
      <c r="AN238" s="160"/>
      <c r="AO238" s="160"/>
      <c r="AP238" s="160"/>
      <c r="AQ238" s="160"/>
    </row>
    <row r="239" spans="2:43" x14ac:dyDescent="0.3">
      <c r="B239" s="158"/>
      <c r="C239" s="158"/>
      <c r="D239" s="158"/>
      <c r="E239" s="158"/>
      <c r="F239" s="158"/>
      <c r="G239" s="158"/>
      <c r="H239" s="158"/>
      <c r="I239" s="160"/>
      <c r="J239" s="158"/>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60"/>
      <c r="AH239" s="160"/>
      <c r="AI239" s="160"/>
      <c r="AJ239" s="160"/>
      <c r="AK239" s="160"/>
      <c r="AL239" s="160"/>
      <c r="AM239" s="160"/>
      <c r="AN239" s="160"/>
      <c r="AO239" s="160"/>
      <c r="AP239" s="160"/>
      <c r="AQ239" s="160"/>
    </row>
    <row r="240" spans="2:43" x14ac:dyDescent="0.3">
      <c r="B240" s="158"/>
      <c r="C240" s="158"/>
      <c r="D240" s="158"/>
      <c r="E240" s="158"/>
      <c r="F240" s="158"/>
      <c r="G240" s="158"/>
      <c r="H240" s="158"/>
      <c r="I240" s="160"/>
      <c r="J240" s="158"/>
      <c r="K240" s="160"/>
      <c r="L240" s="160"/>
      <c r="M240" s="160"/>
      <c r="N240" s="160"/>
      <c r="O240" s="160"/>
      <c r="P240" s="160"/>
      <c r="Q240" s="160"/>
      <c r="R240" s="160"/>
      <c r="S240" s="160"/>
      <c r="T240" s="160"/>
      <c r="U240" s="160"/>
      <c r="V240" s="160"/>
      <c r="W240" s="160"/>
      <c r="X240" s="160"/>
      <c r="Y240" s="160"/>
      <c r="Z240" s="160"/>
      <c r="AA240" s="160"/>
      <c r="AB240" s="160"/>
      <c r="AC240" s="160"/>
      <c r="AD240" s="160"/>
      <c r="AE240" s="160"/>
      <c r="AF240" s="160"/>
      <c r="AG240" s="160"/>
      <c r="AH240" s="160"/>
      <c r="AI240" s="160"/>
      <c r="AJ240" s="160"/>
      <c r="AK240" s="160"/>
      <c r="AL240" s="160"/>
      <c r="AM240" s="160"/>
      <c r="AN240" s="160"/>
      <c r="AO240" s="160"/>
      <c r="AP240" s="160"/>
      <c r="AQ240" s="160"/>
    </row>
    <row r="241" spans="2:43" x14ac:dyDescent="0.3">
      <c r="B241" s="158"/>
      <c r="C241" s="158"/>
      <c r="D241" s="158"/>
      <c r="E241" s="158"/>
      <c r="F241" s="158"/>
      <c r="G241" s="158"/>
      <c r="H241" s="158"/>
      <c r="I241" s="160"/>
      <c r="J241" s="158"/>
      <c r="K241" s="160"/>
      <c r="L241" s="160"/>
      <c r="M241" s="160"/>
      <c r="N241" s="160"/>
      <c r="O241" s="160"/>
      <c r="P241" s="160"/>
      <c r="Q241" s="160"/>
      <c r="R241" s="160"/>
      <c r="S241" s="160"/>
      <c r="T241" s="160"/>
      <c r="U241" s="160"/>
      <c r="V241" s="160"/>
      <c r="W241" s="160"/>
      <c r="X241" s="160"/>
      <c r="Y241" s="160"/>
      <c r="Z241" s="160"/>
      <c r="AA241" s="160"/>
      <c r="AB241" s="160"/>
      <c r="AC241" s="160"/>
      <c r="AD241" s="160"/>
      <c r="AE241" s="160"/>
      <c r="AF241" s="160"/>
      <c r="AG241" s="160"/>
      <c r="AH241" s="160"/>
      <c r="AI241" s="160"/>
      <c r="AJ241" s="160"/>
      <c r="AK241" s="160"/>
      <c r="AL241" s="160"/>
      <c r="AM241" s="160"/>
      <c r="AN241" s="160"/>
      <c r="AO241" s="160"/>
      <c r="AP241" s="160"/>
      <c r="AQ241" s="160"/>
    </row>
    <row r="242" spans="2:43" x14ac:dyDescent="0.3">
      <c r="B242" s="158"/>
      <c r="C242" s="158"/>
      <c r="D242" s="158"/>
      <c r="E242" s="158"/>
      <c r="F242" s="158"/>
      <c r="G242" s="158"/>
      <c r="H242" s="158"/>
      <c r="I242" s="160"/>
      <c r="J242" s="158"/>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c r="AG242" s="160"/>
      <c r="AH242" s="160"/>
      <c r="AI242" s="160"/>
      <c r="AJ242" s="160"/>
      <c r="AK242" s="160"/>
      <c r="AL242" s="160"/>
      <c r="AM242" s="160"/>
      <c r="AN242" s="160"/>
      <c r="AO242" s="160"/>
      <c r="AP242" s="160"/>
      <c r="AQ242" s="160"/>
    </row>
    <row r="243" spans="2:43" x14ac:dyDescent="0.3">
      <c r="B243" s="158"/>
      <c r="C243" s="158"/>
      <c r="D243" s="158"/>
      <c r="E243" s="158"/>
      <c r="F243" s="158"/>
      <c r="G243" s="158"/>
      <c r="H243" s="158"/>
      <c r="I243" s="160"/>
      <c r="J243" s="158"/>
      <c r="K243" s="160"/>
      <c r="L243" s="160"/>
      <c r="M243" s="160"/>
      <c r="N243" s="160"/>
      <c r="O243" s="160"/>
      <c r="P243" s="160"/>
      <c r="Q243" s="160"/>
      <c r="R243" s="160"/>
      <c r="S243" s="160"/>
      <c r="T243" s="160"/>
      <c r="U243" s="160"/>
      <c r="V243" s="160"/>
      <c r="W243" s="160"/>
      <c r="X243" s="160"/>
      <c r="Y243" s="160"/>
      <c r="Z243" s="160"/>
      <c r="AA243" s="160"/>
      <c r="AB243" s="160"/>
      <c r="AC243" s="160"/>
      <c r="AD243" s="160"/>
      <c r="AE243" s="160"/>
      <c r="AF243" s="160"/>
      <c r="AG243" s="160"/>
      <c r="AH243" s="160"/>
      <c r="AI243" s="160"/>
      <c r="AJ243" s="160"/>
      <c r="AK243" s="160"/>
      <c r="AL243" s="160"/>
      <c r="AM243" s="160"/>
      <c r="AN243" s="160"/>
      <c r="AO243" s="160"/>
      <c r="AP243" s="160"/>
      <c r="AQ243" s="160"/>
    </row>
    <row r="244" spans="2:43" x14ac:dyDescent="0.3">
      <c r="B244" s="158"/>
      <c r="C244" s="158"/>
      <c r="D244" s="158"/>
      <c r="E244" s="158"/>
      <c r="F244" s="158"/>
      <c r="G244" s="158"/>
      <c r="H244" s="158"/>
      <c r="I244" s="160"/>
      <c r="J244" s="158"/>
      <c r="K244" s="160"/>
      <c r="L244" s="160"/>
      <c r="M244" s="160"/>
      <c r="N244" s="160"/>
      <c r="O244" s="160"/>
      <c r="P244" s="160"/>
      <c r="Q244" s="160"/>
      <c r="R244" s="160"/>
      <c r="S244" s="160"/>
      <c r="T244" s="160"/>
      <c r="U244" s="160"/>
      <c r="V244" s="160"/>
      <c r="W244" s="160"/>
      <c r="X244" s="160"/>
      <c r="Y244" s="160"/>
      <c r="Z244" s="160"/>
      <c r="AA244" s="160"/>
      <c r="AB244" s="160"/>
      <c r="AC244" s="160"/>
      <c r="AD244" s="160"/>
      <c r="AE244" s="160"/>
      <c r="AF244" s="160"/>
      <c r="AG244" s="160"/>
      <c r="AH244" s="160"/>
      <c r="AI244" s="160"/>
      <c r="AJ244" s="160"/>
      <c r="AK244" s="160"/>
      <c r="AL244" s="160"/>
      <c r="AM244" s="160"/>
      <c r="AN244" s="160"/>
      <c r="AO244" s="160"/>
      <c r="AP244" s="160"/>
      <c r="AQ244" s="160"/>
    </row>
    <row r="245" spans="2:43" x14ac:dyDescent="0.3">
      <c r="B245" s="158"/>
      <c r="C245" s="158"/>
      <c r="D245" s="158"/>
      <c r="E245" s="158"/>
      <c r="F245" s="158"/>
      <c r="G245" s="158"/>
      <c r="H245" s="158"/>
      <c r="I245" s="160"/>
      <c r="J245" s="158"/>
      <c r="K245" s="160"/>
      <c r="L245" s="160"/>
      <c r="M245" s="160"/>
      <c r="N245" s="160"/>
      <c r="O245" s="160"/>
      <c r="P245" s="160"/>
      <c r="Q245" s="160"/>
      <c r="R245" s="160"/>
      <c r="S245" s="160"/>
      <c r="T245" s="160"/>
      <c r="U245" s="160"/>
      <c r="V245" s="160"/>
      <c r="W245" s="160"/>
      <c r="X245" s="160"/>
      <c r="Y245" s="160"/>
      <c r="Z245" s="160"/>
      <c r="AA245" s="160"/>
      <c r="AB245" s="160"/>
      <c r="AC245" s="160"/>
      <c r="AD245" s="160"/>
      <c r="AE245" s="160"/>
      <c r="AF245" s="160"/>
      <c r="AG245" s="160"/>
      <c r="AH245" s="160"/>
      <c r="AI245" s="160"/>
      <c r="AJ245" s="160"/>
      <c r="AK245" s="160"/>
      <c r="AL245" s="160"/>
      <c r="AM245" s="160"/>
      <c r="AN245" s="160"/>
      <c r="AO245" s="160"/>
      <c r="AP245" s="160"/>
      <c r="AQ245" s="160"/>
    </row>
    <row r="246" spans="2:43" x14ac:dyDescent="0.3">
      <c r="B246" s="158"/>
      <c r="C246" s="158"/>
      <c r="D246" s="158"/>
      <c r="E246" s="158"/>
      <c r="F246" s="158"/>
      <c r="G246" s="158"/>
      <c r="H246" s="158"/>
      <c r="I246" s="160"/>
      <c r="J246" s="158"/>
      <c r="K246" s="160"/>
      <c r="L246" s="160"/>
      <c r="M246" s="160"/>
      <c r="N246" s="160"/>
      <c r="O246" s="160"/>
      <c r="P246" s="160"/>
      <c r="Q246" s="160"/>
      <c r="R246" s="160"/>
      <c r="S246" s="160"/>
      <c r="T246" s="160"/>
      <c r="U246" s="160"/>
      <c r="V246" s="160"/>
      <c r="W246" s="160"/>
      <c r="X246" s="160"/>
      <c r="Y246" s="160"/>
      <c r="Z246" s="160"/>
      <c r="AA246" s="160"/>
      <c r="AB246" s="160"/>
      <c r="AC246" s="160"/>
      <c r="AD246" s="160"/>
      <c r="AE246" s="160"/>
      <c r="AF246" s="160"/>
      <c r="AG246" s="160"/>
      <c r="AH246" s="160"/>
      <c r="AI246" s="160"/>
      <c r="AJ246" s="160"/>
      <c r="AK246" s="160"/>
      <c r="AL246" s="160"/>
      <c r="AM246" s="160"/>
      <c r="AN246" s="160"/>
      <c r="AO246" s="160"/>
      <c r="AP246" s="160"/>
      <c r="AQ246" s="160"/>
    </row>
    <row r="247" spans="2:43" x14ac:dyDescent="0.3">
      <c r="B247" s="158"/>
      <c r="C247" s="158"/>
      <c r="D247" s="158"/>
      <c r="E247" s="158"/>
      <c r="F247" s="158"/>
      <c r="G247" s="158"/>
      <c r="H247" s="158"/>
      <c r="I247" s="160"/>
      <c r="J247" s="158"/>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c r="AG247" s="160"/>
      <c r="AH247" s="160"/>
      <c r="AI247" s="160"/>
      <c r="AJ247" s="160"/>
      <c r="AK247" s="160"/>
      <c r="AL247" s="160"/>
      <c r="AM247" s="160"/>
      <c r="AN247" s="160"/>
      <c r="AO247" s="160"/>
      <c r="AP247" s="160"/>
      <c r="AQ247" s="160"/>
    </row>
    <row r="248" spans="2:43" x14ac:dyDescent="0.3">
      <c r="B248" s="158"/>
      <c r="C248" s="158"/>
      <c r="D248" s="158"/>
      <c r="E248" s="158"/>
      <c r="F248" s="158"/>
      <c r="G248" s="158"/>
      <c r="H248" s="158"/>
      <c r="I248" s="160"/>
      <c r="J248" s="158"/>
      <c r="K248" s="160"/>
      <c r="L248" s="160"/>
      <c r="M248" s="160"/>
      <c r="N248" s="160"/>
      <c r="O248" s="160"/>
      <c r="P248" s="160"/>
      <c r="Q248" s="160"/>
      <c r="R248" s="160"/>
      <c r="S248" s="160"/>
      <c r="T248" s="160"/>
      <c r="U248" s="160"/>
      <c r="V248" s="160"/>
      <c r="W248" s="160"/>
      <c r="X248" s="160"/>
      <c r="Y248" s="160"/>
      <c r="Z248" s="160"/>
      <c r="AA248" s="160"/>
      <c r="AB248" s="160"/>
      <c r="AC248" s="160"/>
      <c r="AD248" s="160"/>
      <c r="AE248" s="160"/>
      <c r="AF248" s="160"/>
      <c r="AG248" s="160"/>
      <c r="AH248" s="160"/>
      <c r="AI248" s="160"/>
      <c r="AJ248" s="160"/>
      <c r="AK248" s="160"/>
      <c r="AL248" s="160"/>
      <c r="AM248" s="160"/>
      <c r="AN248" s="160"/>
      <c r="AO248" s="160"/>
      <c r="AP248" s="160"/>
      <c r="AQ248" s="160"/>
    </row>
    <row r="249" spans="2:43" x14ac:dyDescent="0.3">
      <c r="B249" s="158"/>
      <c r="C249" s="158"/>
      <c r="D249" s="158"/>
      <c r="E249" s="158"/>
      <c r="F249" s="158"/>
      <c r="G249" s="158"/>
      <c r="H249" s="158"/>
      <c r="I249" s="160"/>
      <c r="J249" s="158"/>
      <c r="K249" s="160"/>
      <c r="L249" s="160"/>
      <c r="M249" s="160"/>
      <c r="N249" s="160"/>
      <c r="O249" s="160"/>
      <c r="P249" s="160"/>
      <c r="Q249" s="160"/>
      <c r="R249" s="160"/>
      <c r="S249" s="160"/>
      <c r="T249" s="160"/>
      <c r="U249" s="160"/>
      <c r="V249" s="160"/>
      <c r="W249" s="160"/>
      <c r="X249" s="160"/>
      <c r="Y249" s="160"/>
      <c r="Z249" s="160"/>
      <c r="AA249" s="160"/>
      <c r="AB249" s="160"/>
      <c r="AC249" s="160"/>
      <c r="AD249" s="160"/>
      <c r="AE249" s="160"/>
      <c r="AF249" s="160"/>
      <c r="AG249" s="160"/>
      <c r="AH249" s="160"/>
      <c r="AI249" s="160"/>
      <c r="AJ249" s="160"/>
      <c r="AK249" s="160"/>
      <c r="AL249" s="160"/>
      <c r="AM249" s="160"/>
      <c r="AN249" s="160"/>
      <c r="AO249" s="160"/>
      <c r="AP249" s="160"/>
      <c r="AQ249" s="160"/>
    </row>
    <row r="250" spans="2:43" x14ac:dyDescent="0.3">
      <c r="B250" s="158"/>
      <c r="C250" s="158"/>
      <c r="D250" s="158"/>
      <c r="E250" s="158"/>
      <c r="F250" s="158"/>
      <c r="G250" s="158"/>
      <c r="H250" s="158"/>
      <c r="I250" s="160"/>
      <c r="J250" s="158"/>
      <c r="K250" s="160"/>
      <c r="L250" s="160"/>
      <c r="M250" s="160"/>
      <c r="N250" s="160"/>
      <c r="O250" s="160"/>
      <c r="P250" s="160"/>
      <c r="Q250" s="160"/>
      <c r="R250" s="160"/>
      <c r="S250" s="160"/>
      <c r="T250" s="160"/>
      <c r="U250" s="160"/>
      <c r="V250" s="160"/>
      <c r="W250" s="160"/>
      <c r="X250" s="160"/>
      <c r="Y250" s="160"/>
      <c r="Z250" s="160"/>
      <c r="AA250" s="160"/>
      <c r="AB250" s="160"/>
      <c r="AC250" s="160"/>
      <c r="AD250" s="160"/>
      <c r="AE250" s="160"/>
      <c r="AF250" s="160"/>
      <c r="AG250" s="160"/>
      <c r="AH250" s="160"/>
      <c r="AI250" s="160"/>
      <c r="AJ250" s="160"/>
      <c r="AK250" s="160"/>
      <c r="AL250" s="160"/>
      <c r="AM250" s="160"/>
      <c r="AN250" s="160"/>
      <c r="AO250" s="160"/>
      <c r="AP250" s="160"/>
      <c r="AQ250" s="160"/>
    </row>
    <row r="251" spans="2:43" x14ac:dyDescent="0.3">
      <c r="B251" s="158"/>
      <c r="C251" s="158"/>
      <c r="D251" s="158"/>
      <c r="E251" s="158"/>
      <c r="F251" s="158"/>
      <c r="G251" s="158"/>
      <c r="H251" s="158"/>
      <c r="I251" s="160"/>
      <c r="J251" s="158"/>
      <c r="K251" s="160"/>
      <c r="L251" s="160"/>
      <c r="M251" s="160"/>
      <c r="N251" s="160"/>
      <c r="O251" s="160"/>
      <c r="P251" s="160"/>
      <c r="Q251" s="160"/>
      <c r="R251" s="160"/>
      <c r="S251" s="160"/>
      <c r="T251" s="160"/>
      <c r="U251" s="160"/>
      <c r="V251" s="160"/>
      <c r="W251" s="160"/>
      <c r="X251" s="160"/>
      <c r="Y251" s="160"/>
      <c r="Z251" s="160"/>
      <c r="AA251" s="160"/>
      <c r="AB251" s="160"/>
      <c r="AC251" s="160"/>
      <c r="AD251" s="160"/>
      <c r="AE251" s="160"/>
      <c r="AF251" s="160"/>
      <c r="AG251" s="160"/>
      <c r="AH251" s="160"/>
      <c r="AI251" s="160"/>
      <c r="AJ251" s="160"/>
      <c r="AK251" s="160"/>
      <c r="AL251" s="160"/>
      <c r="AM251" s="160"/>
      <c r="AN251" s="160"/>
      <c r="AO251" s="160"/>
      <c r="AP251" s="160"/>
      <c r="AQ251" s="160"/>
    </row>
    <row r="252" spans="2:43" x14ac:dyDescent="0.3">
      <c r="B252" s="158"/>
      <c r="C252" s="158"/>
      <c r="D252" s="158"/>
      <c r="E252" s="158"/>
      <c r="F252" s="158"/>
      <c r="G252" s="158"/>
      <c r="H252" s="158"/>
      <c r="I252" s="160"/>
      <c r="J252" s="158"/>
      <c r="K252" s="160"/>
      <c r="L252" s="160"/>
      <c r="M252" s="160"/>
      <c r="N252" s="160"/>
      <c r="O252" s="160"/>
      <c r="P252" s="160"/>
      <c r="Q252" s="160"/>
      <c r="R252" s="160"/>
      <c r="S252" s="160"/>
      <c r="T252" s="160"/>
      <c r="U252" s="160"/>
      <c r="V252" s="160"/>
      <c r="W252" s="160"/>
      <c r="X252" s="160"/>
      <c r="Y252" s="160"/>
      <c r="Z252" s="160"/>
      <c r="AA252" s="160"/>
      <c r="AB252" s="160"/>
      <c r="AC252" s="160"/>
      <c r="AD252" s="160"/>
      <c r="AE252" s="160"/>
      <c r="AF252" s="160"/>
      <c r="AG252" s="160"/>
      <c r="AH252" s="160"/>
      <c r="AI252" s="160"/>
      <c r="AJ252" s="160"/>
      <c r="AK252" s="160"/>
      <c r="AL252" s="160"/>
      <c r="AM252" s="160"/>
      <c r="AN252" s="160"/>
      <c r="AO252" s="160"/>
      <c r="AP252" s="160"/>
      <c r="AQ252" s="160"/>
    </row>
    <row r="253" spans="2:43" x14ac:dyDescent="0.3">
      <c r="B253" s="158"/>
      <c r="C253" s="158"/>
      <c r="D253" s="158"/>
      <c r="E253" s="158"/>
      <c r="F253" s="158"/>
      <c r="G253" s="158"/>
      <c r="H253" s="158"/>
      <c r="I253" s="160"/>
      <c r="J253" s="158"/>
      <c r="K253" s="160"/>
      <c r="L253" s="160"/>
      <c r="M253" s="160"/>
      <c r="N253" s="160"/>
      <c r="O253" s="160"/>
      <c r="P253" s="160"/>
      <c r="Q253" s="160"/>
      <c r="R253" s="160"/>
      <c r="S253" s="160"/>
      <c r="T253" s="160"/>
      <c r="U253" s="160"/>
      <c r="V253" s="160"/>
      <c r="W253" s="160"/>
      <c r="X253" s="160"/>
      <c r="Y253" s="160"/>
      <c r="Z253" s="160"/>
      <c r="AA253" s="160"/>
      <c r="AB253" s="160"/>
      <c r="AC253" s="160"/>
      <c r="AD253" s="160"/>
      <c r="AE253" s="160"/>
      <c r="AF253" s="160"/>
      <c r="AG253" s="160"/>
      <c r="AH253" s="160"/>
      <c r="AI253" s="160"/>
      <c r="AJ253" s="160"/>
      <c r="AK253" s="160"/>
      <c r="AL253" s="160"/>
      <c r="AM253" s="160"/>
      <c r="AN253" s="160"/>
      <c r="AO253" s="160"/>
      <c r="AP253" s="160"/>
      <c r="AQ253" s="160"/>
    </row>
    <row r="254" spans="2:43" x14ac:dyDescent="0.3">
      <c r="B254" s="158"/>
      <c r="C254" s="158"/>
      <c r="D254" s="158"/>
      <c r="E254" s="158"/>
      <c r="F254" s="158"/>
      <c r="G254" s="158"/>
      <c r="H254" s="158"/>
      <c r="I254" s="160"/>
      <c r="J254" s="158"/>
      <c r="K254" s="160"/>
      <c r="L254" s="160"/>
      <c r="M254" s="160"/>
      <c r="N254" s="160"/>
      <c r="O254" s="160"/>
      <c r="P254" s="160"/>
      <c r="Q254" s="160"/>
      <c r="R254" s="160"/>
      <c r="S254" s="160"/>
      <c r="T254" s="160"/>
      <c r="U254" s="160"/>
      <c r="V254" s="160"/>
      <c r="W254" s="160"/>
      <c r="X254" s="160"/>
      <c r="Y254" s="160"/>
      <c r="Z254" s="160"/>
      <c r="AA254" s="160"/>
      <c r="AB254" s="160"/>
      <c r="AC254" s="160"/>
      <c r="AD254" s="160"/>
      <c r="AE254" s="160"/>
      <c r="AF254" s="160"/>
      <c r="AG254" s="160"/>
      <c r="AH254" s="160"/>
      <c r="AI254" s="160"/>
      <c r="AJ254" s="160"/>
      <c r="AK254" s="160"/>
      <c r="AL254" s="160"/>
      <c r="AM254" s="160"/>
      <c r="AN254" s="160"/>
      <c r="AO254" s="160"/>
      <c r="AP254" s="160"/>
      <c r="AQ254" s="160"/>
    </row>
    <row r="255" spans="2:43" x14ac:dyDescent="0.3">
      <c r="B255" s="158"/>
      <c r="C255" s="158"/>
      <c r="D255" s="158"/>
      <c r="E255" s="158"/>
      <c r="F255" s="158"/>
      <c r="G255" s="158"/>
      <c r="H255" s="158"/>
      <c r="I255" s="160"/>
      <c r="J255" s="158"/>
      <c r="K255" s="160"/>
      <c r="L255" s="160"/>
      <c r="M255" s="160"/>
      <c r="N255" s="160"/>
      <c r="O255" s="160"/>
      <c r="P255" s="160"/>
      <c r="Q255" s="160"/>
      <c r="R255" s="160"/>
      <c r="S255" s="160"/>
      <c r="T255" s="160"/>
      <c r="U255" s="160"/>
      <c r="V255" s="160"/>
      <c r="W255" s="160"/>
      <c r="X255" s="160"/>
      <c r="Y255" s="160"/>
      <c r="Z255" s="160"/>
      <c r="AA255" s="160"/>
      <c r="AB255" s="160"/>
      <c r="AC255" s="160"/>
      <c r="AD255" s="160"/>
      <c r="AE255" s="160"/>
      <c r="AF255" s="160"/>
      <c r="AG255" s="160"/>
      <c r="AH255" s="160"/>
      <c r="AI255" s="160"/>
      <c r="AJ255" s="160"/>
      <c r="AK255" s="160"/>
      <c r="AL255" s="160"/>
      <c r="AM255" s="160"/>
      <c r="AN255" s="160"/>
      <c r="AO255" s="160"/>
      <c r="AP255" s="160"/>
      <c r="AQ255" s="160"/>
    </row>
    <row r="256" spans="2:43" x14ac:dyDescent="0.3">
      <c r="B256" s="158"/>
      <c r="C256" s="158"/>
      <c r="D256" s="158"/>
      <c r="E256" s="158"/>
      <c r="F256" s="158"/>
      <c r="G256" s="158"/>
      <c r="H256" s="158"/>
      <c r="I256" s="160"/>
      <c r="J256" s="158"/>
      <c r="K256" s="160"/>
      <c r="L256" s="160"/>
      <c r="M256" s="160"/>
      <c r="N256" s="160"/>
      <c r="O256" s="160"/>
      <c r="P256" s="160"/>
      <c r="Q256" s="160"/>
      <c r="R256" s="160"/>
      <c r="S256" s="160"/>
      <c r="T256" s="160"/>
      <c r="U256" s="160"/>
      <c r="V256" s="160"/>
      <c r="W256" s="160"/>
      <c r="X256" s="160"/>
      <c r="Y256" s="160"/>
      <c r="Z256" s="160"/>
      <c r="AA256" s="160"/>
      <c r="AB256" s="160"/>
      <c r="AC256" s="160"/>
      <c r="AD256" s="160"/>
      <c r="AE256" s="160"/>
      <c r="AF256" s="160"/>
      <c r="AG256" s="160"/>
      <c r="AH256" s="160"/>
      <c r="AI256" s="160"/>
      <c r="AJ256" s="160"/>
      <c r="AK256" s="160"/>
      <c r="AL256" s="160"/>
      <c r="AM256" s="160"/>
      <c r="AN256" s="160"/>
      <c r="AO256" s="160"/>
      <c r="AP256" s="160"/>
      <c r="AQ256" s="160"/>
    </row>
    <row r="257" spans="2:43" x14ac:dyDescent="0.3">
      <c r="B257" s="158"/>
      <c r="C257" s="158"/>
      <c r="D257" s="158"/>
      <c r="E257" s="158"/>
      <c r="F257" s="158"/>
      <c r="G257" s="158"/>
      <c r="H257" s="158"/>
      <c r="I257" s="160"/>
      <c r="J257" s="158"/>
      <c r="K257" s="160"/>
      <c r="L257" s="160"/>
      <c r="M257" s="160"/>
      <c r="N257" s="160"/>
      <c r="O257" s="160"/>
      <c r="P257" s="160"/>
      <c r="Q257" s="160"/>
      <c r="R257" s="160"/>
      <c r="S257" s="160"/>
      <c r="T257" s="160"/>
      <c r="U257" s="160"/>
      <c r="V257" s="160"/>
      <c r="W257" s="160"/>
      <c r="X257" s="160"/>
      <c r="Y257" s="160"/>
      <c r="Z257" s="160"/>
      <c r="AA257" s="160"/>
      <c r="AB257" s="160"/>
      <c r="AC257" s="160"/>
      <c r="AD257" s="160"/>
      <c r="AE257" s="160"/>
      <c r="AF257" s="160"/>
      <c r="AG257" s="160"/>
      <c r="AH257" s="160"/>
      <c r="AI257" s="160"/>
      <c r="AJ257" s="160"/>
      <c r="AK257" s="160"/>
      <c r="AL257" s="160"/>
      <c r="AM257" s="160"/>
      <c r="AN257" s="160"/>
      <c r="AO257" s="160"/>
      <c r="AP257" s="160"/>
      <c r="AQ257" s="160"/>
    </row>
    <row r="258" spans="2:43" x14ac:dyDescent="0.3">
      <c r="B258" s="158"/>
      <c r="C258" s="158"/>
      <c r="D258" s="158"/>
      <c r="E258" s="158"/>
      <c r="F258" s="158"/>
      <c r="G258" s="158"/>
      <c r="H258" s="158"/>
      <c r="I258" s="160"/>
      <c r="J258" s="158"/>
      <c r="K258" s="160"/>
      <c r="L258" s="160"/>
      <c r="M258" s="160"/>
      <c r="N258" s="160"/>
      <c r="O258" s="160"/>
      <c r="P258" s="160"/>
      <c r="Q258" s="160"/>
      <c r="R258" s="160"/>
      <c r="S258" s="160"/>
      <c r="T258" s="160"/>
      <c r="U258" s="160"/>
      <c r="V258" s="160"/>
      <c r="W258" s="160"/>
      <c r="X258" s="160"/>
      <c r="Y258" s="160"/>
      <c r="Z258" s="160"/>
      <c r="AA258" s="160"/>
      <c r="AB258" s="160"/>
      <c r="AC258" s="160"/>
      <c r="AD258" s="160"/>
      <c r="AE258" s="160"/>
      <c r="AF258" s="160"/>
      <c r="AG258" s="160"/>
      <c r="AH258" s="160"/>
      <c r="AI258" s="160"/>
      <c r="AJ258" s="160"/>
      <c r="AK258" s="160"/>
      <c r="AL258" s="160"/>
      <c r="AM258" s="160"/>
      <c r="AN258" s="160"/>
      <c r="AO258" s="160"/>
      <c r="AP258" s="160"/>
      <c r="AQ258" s="160"/>
    </row>
    <row r="259" spans="2:43" x14ac:dyDescent="0.3">
      <c r="B259" s="158"/>
      <c r="C259" s="158"/>
      <c r="D259" s="158"/>
      <c r="E259" s="158"/>
      <c r="F259" s="158"/>
      <c r="G259" s="158"/>
      <c r="H259" s="158"/>
      <c r="I259" s="160"/>
      <c r="J259" s="158"/>
      <c r="K259" s="160"/>
      <c r="L259" s="160"/>
      <c r="M259" s="160"/>
      <c r="N259" s="160"/>
      <c r="O259" s="160"/>
      <c r="P259" s="160"/>
      <c r="Q259" s="160"/>
      <c r="R259" s="160"/>
      <c r="S259" s="160"/>
      <c r="T259" s="160"/>
      <c r="U259" s="160"/>
      <c r="V259" s="160"/>
      <c r="W259" s="160"/>
      <c r="X259" s="160"/>
      <c r="Y259" s="160"/>
      <c r="Z259" s="160"/>
      <c r="AA259" s="160"/>
      <c r="AB259" s="160"/>
      <c r="AC259" s="160"/>
      <c r="AD259" s="160"/>
      <c r="AE259" s="160"/>
      <c r="AF259" s="160"/>
      <c r="AG259" s="160"/>
      <c r="AH259" s="160"/>
      <c r="AI259" s="160"/>
      <c r="AJ259" s="160"/>
      <c r="AK259" s="160"/>
      <c r="AL259" s="160"/>
      <c r="AM259" s="160"/>
      <c r="AN259" s="160"/>
      <c r="AO259" s="160"/>
      <c r="AP259" s="160"/>
      <c r="AQ259" s="160"/>
    </row>
    <row r="260" spans="2:43" x14ac:dyDescent="0.3">
      <c r="B260" s="158"/>
      <c r="C260" s="158"/>
      <c r="D260" s="158"/>
      <c r="E260" s="158"/>
      <c r="F260" s="158"/>
      <c r="G260" s="158"/>
      <c r="H260" s="158"/>
      <c r="I260" s="160"/>
      <c r="J260" s="158"/>
      <c r="K260" s="160"/>
      <c r="L260" s="160"/>
      <c r="M260" s="160"/>
      <c r="N260" s="160"/>
      <c r="O260" s="160"/>
      <c r="P260" s="160"/>
      <c r="Q260" s="160"/>
      <c r="R260" s="160"/>
      <c r="S260" s="160"/>
      <c r="T260" s="160"/>
      <c r="U260" s="160"/>
      <c r="V260" s="160"/>
      <c r="W260" s="160"/>
      <c r="X260" s="160"/>
      <c r="Y260" s="160"/>
      <c r="Z260" s="160"/>
      <c r="AA260" s="160"/>
      <c r="AB260" s="160"/>
      <c r="AC260" s="160"/>
      <c r="AD260" s="160"/>
      <c r="AE260" s="160"/>
      <c r="AF260" s="160"/>
      <c r="AG260" s="160"/>
      <c r="AH260" s="160"/>
      <c r="AI260" s="160"/>
      <c r="AJ260" s="160"/>
      <c r="AK260" s="160"/>
      <c r="AL260" s="160"/>
      <c r="AM260" s="160"/>
      <c r="AN260" s="160"/>
      <c r="AO260" s="160"/>
      <c r="AP260" s="160"/>
      <c r="AQ260" s="160"/>
    </row>
    <row r="261" spans="2:43" x14ac:dyDescent="0.3">
      <c r="B261" s="158"/>
      <c r="C261" s="158"/>
      <c r="D261" s="158"/>
      <c r="E261" s="158"/>
      <c r="F261" s="158"/>
      <c r="G261" s="158"/>
      <c r="H261" s="158"/>
      <c r="I261" s="160"/>
      <c r="J261" s="158"/>
      <c r="K261" s="160"/>
      <c r="L261" s="160"/>
      <c r="M261" s="160"/>
      <c r="N261" s="160"/>
      <c r="O261" s="160"/>
      <c r="P261" s="160"/>
      <c r="Q261" s="160"/>
      <c r="R261" s="160"/>
      <c r="S261" s="160"/>
      <c r="T261" s="160"/>
      <c r="U261" s="160"/>
      <c r="V261" s="160"/>
      <c r="W261" s="160"/>
      <c r="X261" s="160"/>
      <c r="Y261" s="160"/>
      <c r="Z261" s="160"/>
      <c r="AA261" s="160"/>
      <c r="AB261" s="160"/>
      <c r="AC261" s="160"/>
      <c r="AD261" s="160"/>
      <c r="AE261" s="160"/>
      <c r="AF261" s="160"/>
      <c r="AG261" s="160"/>
      <c r="AH261" s="160"/>
      <c r="AI261" s="160"/>
      <c r="AJ261" s="160"/>
      <c r="AK261" s="160"/>
      <c r="AL261" s="160"/>
      <c r="AM261" s="160"/>
      <c r="AN261" s="160"/>
      <c r="AO261" s="160"/>
      <c r="AP261" s="160"/>
      <c r="AQ261" s="160"/>
    </row>
    <row r="262" spans="2:43" x14ac:dyDescent="0.3">
      <c r="B262" s="158"/>
      <c r="C262" s="158"/>
      <c r="D262" s="158"/>
      <c r="E262" s="158"/>
      <c r="F262" s="158"/>
      <c r="G262" s="158"/>
      <c r="H262" s="158"/>
      <c r="I262" s="160"/>
      <c r="J262" s="158"/>
      <c r="K262" s="160"/>
      <c r="L262" s="160"/>
      <c r="M262" s="160"/>
      <c r="N262" s="160"/>
      <c r="O262" s="160"/>
      <c r="P262" s="160"/>
      <c r="Q262" s="160"/>
      <c r="R262" s="160"/>
      <c r="S262" s="160"/>
      <c r="T262" s="160"/>
      <c r="U262" s="160"/>
      <c r="V262" s="160"/>
      <c r="W262" s="160"/>
      <c r="X262" s="160"/>
      <c r="Y262" s="160"/>
      <c r="Z262" s="160"/>
      <c r="AA262" s="160"/>
      <c r="AB262" s="160"/>
      <c r="AC262" s="160"/>
      <c r="AD262" s="160"/>
      <c r="AE262" s="160"/>
      <c r="AF262" s="160"/>
      <c r="AG262" s="160"/>
      <c r="AH262" s="160"/>
      <c r="AI262" s="160"/>
      <c r="AJ262" s="160"/>
      <c r="AK262" s="160"/>
      <c r="AL262" s="160"/>
      <c r="AM262" s="160"/>
      <c r="AN262" s="160"/>
      <c r="AO262" s="160"/>
      <c r="AP262" s="160"/>
      <c r="AQ262" s="160"/>
    </row>
    <row r="263" spans="2:43" x14ac:dyDescent="0.3">
      <c r="B263" s="158"/>
      <c r="C263" s="158"/>
      <c r="D263" s="158"/>
      <c r="E263" s="158"/>
      <c r="F263" s="158"/>
      <c r="G263" s="158"/>
      <c r="H263" s="158"/>
      <c r="I263" s="160"/>
      <c r="J263" s="158"/>
      <c r="K263" s="160"/>
      <c r="L263" s="160"/>
      <c r="M263" s="160"/>
      <c r="N263" s="160"/>
      <c r="O263" s="160"/>
      <c r="P263" s="160"/>
      <c r="Q263" s="160"/>
      <c r="R263" s="160"/>
      <c r="S263" s="160"/>
      <c r="T263" s="160"/>
      <c r="U263" s="160"/>
      <c r="V263" s="160"/>
      <c r="W263" s="160"/>
      <c r="X263" s="160"/>
      <c r="Y263" s="160"/>
      <c r="Z263" s="160"/>
      <c r="AA263" s="160"/>
      <c r="AB263" s="160"/>
      <c r="AC263" s="160"/>
      <c r="AD263" s="160"/>
      <c r="AE263" s="160"/>
      <c r="AF263" s="160"/>
      <c r="AG263" s="160"/>
      <c r="AH263" s="160"/>
      <c r="AI263" s="160"/>
      <c r="AJ263" s="160"/>
      <c r="AK263" s="160"/>
      <c r="AL263" s="160"/>
      <c r="AM263" s="160"/>
      <c r="AN263" s="160"/>
      <c r="AO263" s="160"/>
      <c r="AP263" s="160"/>
      <c r="AQ263" s="160"/>
    </row>
    <row r="264" spans="2:43" x14ac:dyDescent="0.3">
      <c r="B264" s="158"/>
      <c r="C264" s="158"/>
      <c r="D264" s="158"/>
      <c r="E264" s="158"/>
      <c r="F264" s="158"/>
      <c r="G264" s="158"/>
      <c r="H264" s="158"/>
      <c r="I264" s="160"/>
      <c r="J264" s="158"/>
      <c r="K264" s="160"/>
      <c r="L264" s="160"/>
      <c r="M264" s="160"/>
      <c r="N264" s="160"/>
      <c r="O264" s="160"/>
      <c r="P264" s="160"/>
      <c r="Q264" s="160"/>
      <c r="R264" s="160"/>
      <c r="S264" s="160"/>
      <c r="T264" s="160"/>
      <c r="U264" s="160"/>
      <c r="V264" s="160"/>
      <c r="W264" s="160"/>
      <c r="X264" s="160"/>
      <c r="Y264" s="160"/>
      <c r="Z264" s="160"/>
      <c r="AA264" s="160"/>
      <c r="AB264" s="160"/>
      <c r="AC264" s="160"/>
      <c r="AD264" s="160"/>
      <c r="AE264" s="160"/>
      <c r="AF264" s="160"/>
      <c r="AG264" s="160"/>
      <c r="AH264" s="160"/>
      <c r="AI264" s="160"/>
      <c r="AJ264" s="160"/>
      <c r="AK264" s="160"/>
      <c r="AL264" s="160"/>
      <c r="AM264" s="160"/>
      <c r="AN264" s="160"/>
      <c r="AO264" s="160"/>
      <c r="AP264" s="160"/>
      <c r="AQ264" s="160"/>
    </row>
    <row r="265" spans="2:43" x14ac:dyDescent="0.3">
      <c r="B265" s="158"/>
      <c r="C265" s="158"/>
      <c r="D265" s="158"/>
      <c r="E265" s="158"/>
      <c r="F265" s="158"/>
      <c r="G265" s="158"/>
      <c r="H265" s="158"/>
      <c r="I265" s="160"/>
      <c r="J265" s="158"/>
      <c r="K265" s="160"/>
      <c r="L265" s="160"/>
      <c r="M265" s="160"/>
      <c r="N265" s="160"/>
      <c r="O265" s="160"/>
      <c r="P265" s="160"/>
      <c r="Q265" s="160"/>
      <c r="R265" s="160"/>
      <c r="S265" s="160"/>
      <c r="T265" s="160"/>
      <c r="U265" s="160"/>
      <c r="V265" s="160"/>
      <c r="W265" s="160"/>
      <c r="X265" s="160"/>
      <c r="Y265" s="160"/>
      <c r="Z265" s="160"/>
      <c r="AA265" s="160"/>
      <c r="AB265" s="160"/>
      <c r="AC265" s="160"/>
      <c r="AD265" s="160"/>
      <c r="AE265" s="160"/>
      <c r="AF265" s="160"/>
      <c r="AG265" s="160"/>
      <c r="AH265" s="160"/>
      <c r="AI265" s="160"/>
      <c r="AJ265" s="160"/>
      <c r="AK265" s="160"/>
      <c r="AL265" s="160"/>
      <c r="AM265" s="160"/>
      <c r="AN265" s="160"/>
      <c r="AO265" s="160"/>
      <c r="AP265" s="160"/>
      <c r="AQ265" s="160"/>
    </row>
    <row r="266" spans="2:43" x14ac:dyDescent="0.3">
      <c r="B266" s="158"/>
      <c r="C266" s="158"/>
      <c r="D266" s="158"/>
      <c r="E266" s="158"/>
      <c r="F266" s="158"/>
      <c r="G266" s="158"/>
      <c r="H266" s="158"/>
      <c r="I266" s="160"/>
      <c r="J266" s="158"/>
      <c r="K266" s="160"/>
      <c r="L266" s="160"/>
      <c r="M266" s="160"/>
      <c r="N266" s="160"/>
      <c r="O266" s="160"/>
      <c r="P266" s="160"/>
      <c r="Q266" s="160"/>
      <c r="R266" s="160"/>
      <c r="S266" s="160"/>
      <c r="T266" s="160"/>
      <c r="U266" s="160"/>
      <c r="V266" s="160"/>
      <c r="W266" s="160"/>
      <c r="X266" s="160"/>
      <c r="Y266" s="160"/>
      <c r="Z266" s="160"/>
      <c r="AA266" s="160"/>
      <c r="AB266" s="160"/>
      <c r="AC266" s="160"/>
      <c r="AD266" s="160"/>
      <c r="AE266" s="160"/>
      <c r="AF266" s="160"/>
      <c r="AG266" s="160"/>
      <c r="AH266" s="160"/>
      <c r="AI266" s="160"/>
      <c r="AJ266" s="160"/>
      <c r="AK266" s="160"/>
      <c r="AL266" s="160"/>
      <c r="AM266" s="160"/>
      <c r="AN266" s="160"/>
      <c r="AO266" s="160"/>
      <c r="AP266" s="160"/>
      <c r="AQ266" s="160"/>
    </row>
    <row r="267" spans="2:43" x14ac:dyDescent="0.3">
      <c r="B267" s="158"/>
      <c r="C267" s="158"/>
      <c r="D267" s="158"/>
      <c r="E267" s="158"/>
      <c r="F267" s="158"/>
      <c r="G267" s="158"/>
      <c r="H267" s="158"/>
      <c r="I267" s="160"/>
      <c r="J267" s="158"/>
      <c r="K267" s="160"/>
      <c r="L267" s="160"/>
      <c r="M267" s="160"/>
      <c r="N267" s="160"/>
      <c r="O267" s="160"/>
      <c r="P267" s="160"/>
      <c r="Q267" s="160"/>
      <c r="R267" s="160"/>
      <c r="S267" s="160"/>
      <c r="T267" s="160"/>
      <c r="U267" s="160"/>
      <c r="V267" s="160"/>
      <c r="W267" s="160"/>
      <c r="X267" s="160"/>
      <c r="Y267" s="160"/>
      <c r="Z267" s="160"/>
      <c r="AA267" s="160"/>
      <c r="AB267" s="160"/>
      <c r="AC267" s="160"/>
      <c r="AD267" s="160"/>
      <c r="AE267" s="160"/>
      <c r="AF267" s="160"/>
      <c r="AG267" s="160"/>
      <c r="AH267" s="160"/>
      <c r="AI267" s="160"/>
      <c r="AJ267" s="160"/>
      <c r="AK267" s="160"/>
      <c r="AL267" s="160"/>
      <c r="AM267" s="160"/>
      <c r="AN267" s="160"/>
      <c r="AO267" s="160"/>
      <c r="AP267" s="160"/>
      <c r="AQ267" s="160"/>
    </row>
    <row r="268" spans="2:43" x14ac:dyDescent="0.3">
      <c r="B268" s="158"/>
      <c r="C268" s="158"/>
      <c r="D268" s="158"/>
      <c r="E268" s="158"/>
      <c r="F268" s="158"/>
      <c r="G268" s="158"/>
      <c r="H268" s="158"/>
      <c r="I268" s="160"/>
      <c r="J268" s="158"/>
      <c r="K268" s="160"/>
      <c r="L268" s="160"/>
      <c r="M268" s="160"/>
      <c r="N268" s="160"/>
      <c r="O268" s="160"/>
      <c r="P268" s="160"/>
      <c r="Q268" s="160"/>
      <c r="R268" s="160"/>
      <c r="S268" s="160"/>
      <c r="T268" s="160"/>
      <c r="U268" s="160"/>
      <c r="V268" s="160"/>
      <c r="W268" s="160"/>
      <c r="X268" s="160"/>
      <c r="Y268" s="160"/>
      <c r="Z268" s="160"/>
      <c r="AA268" s="160"/>
      <c r="AB268" s="160"/>
      <c r="AC268" s="160"/>
      <c r="AD268" s="160"/>
      <c r="AE268" s="160"/>
      <c r="AF268" s="160"/>
      <c r="AG268" s="160"/>
      <c r="AH268" s="160"/>
      <c r="AI268" s="160"/>
      <c r="AJ268" s="160"/>
      <c r="AK268" s="160"/>
      <c r="AL268" s="160"/>
      <c r="AM268" s="160"/>
      <c r="AN268" s="160"/>
      <c r="AO268" s="160"/>
      <c r="AP268" s="160"/>
      <c r="AQ268" s="160"/>
    </row>
    <row r="269" spans="2:43" x14ac:dyDescent="0.3">
      <c r="B269" s="158"/>
      <c r="C269" s="158"/>
      <c r="D269" s="158"/>
      <c r="E269" s="158"/>
      <c r="F269" s="158"/>
      <c r="G269" s="158"/>
      <c r="H269" s="158"/>
      <c r="I269" s="160"/>
      <c r="J269" s="158"/>
      <c r="K269" s="160"/>
      <c r="L269" s="160"/>
      <c r="M269" s="160"/>
      <c r="N269" s="160"/>
      <c r="O269" s="160"/>
      <c r="P269" s="160"/>
      <c r="Q269" s="160"/>
      <c r="R269" s="160"/>
      <c r="S269" s="160"/>
      <c r="T269" s="160"/>
      <c r="U269" s="160"/>
      <c r="V269" s="160"/>
      <c r="W269" s="160"/>
      <c r="X269" s="160"/>
      <c r="Y269" s="160"/>
      <c r="Z269" s="160"/>
      <c r="AA269" s="160"/>
      <c r="AB269" s="160"/>
      <c r="AC269" s="160"/>
      <c r="AD269" s="160"/>
      <c r="AE269" s="160"/>
      <c r="AF269" s="160"/>
      <c r="AG269" s="160"/>
      <c r="AH269" s="160"/>
      <c r="AI269" s="160"/>
      <c r="AJ269" s="160"/>
      <c r="AK269" s="160"/>
      <c r="AL269" s="160"/>
      <c r="AM269" s="160"/>
      <c r="AN269" s="160"/>
      <c r="AO269" s="160"/>
      <c r="AP269" s="160"/>
      <c r="AQ269" s="160"/>
    </row>
    <row r="270" spans="2:43" x14ac:dyDescent="0.3">
      <c r="B270" s="158"/>
      <c r="C270" s="158"/>
      <c r="D270" s="158"/>
      <c r="E270" s="158"/>
      <c r="F270" s="158"/>
      <c r="G270" s="158"/>
      <c r="H270" s="158"/>
      <c r="I270" s="160"/>
      <c r="J270" s="158"/>
      <c r="K270" s="160"/>
      <c r="L270" s="160"/>
      <c r="M270" s="160"/>
      <c r="N270" s="160"/>
      <c r="O270" s="160"/>
      <c r="P270" s="160"/>
      <c r="Q270" s="160"/>
      <c r="R270" s="160"/>
      <c r="S270" s="160"/>
      <c r="T270" s="160"/>
      <c r="U270" s="160"/>
      <c r="V270" s="160"/>
      <c r="W270" s="160"/>
      <c r="X270" s="160"/>
      <c r="Y270" s="160"/>
      <c r="Z270" s="160"/>
      <c r="AA270" s="160"/>
      <c r="AB270" s="160"/>
      <c r="AC270" s="160"/>
      <c r="AD270" s="160"/>
      <c r="AE270" s="160"/>
      <c r="AF270" s="160"/>
      <c r="AG270" s="160"/>
      <c r="AH270" s="160"/>
      <c r="AI270" s="160"/>
      <c r="AJ270" s="160"/>
      <c r="AK270" s="160"/>
      <c r="AL270" s="160"/>
      <c r="AM270" s="160"/>
      <c r="AN270" s="160"/>
      <c r="AO270" s="160"/>
      <c r="AP270" s="160"/>
      <c r="AQ270" s="160"/>
    </row>
    <row r="271" spans="2:43" x14ac:dyDescent="0.3">
      <c r="B271" s="158"/>
      <c r="C271" s="158"/>
      <c r="D271" s="158"/>
      <c r="E271" s="158"/>
      <c r="F271" s="158"/>
      <c r="G271" s="158"/>
      <c r="H271" s="158"/>
      <c r="I271" s="160"/>
      <c r="J271" s="158"/>
      <c r="K271" s="160"/>
      <c r="L271" s="160"/>
      <c r="M271" s="160"/>
      <c r="N271" s="160"/>
      <c r="O271" s="160"/>
      <c r="P271" s="160"/>
      <c r="Q271" s="160"/>
      <c r="R271" s="160"/>
      <c r="S271" s="160"/>
      <c r="T271" s="160"/>
      <c r="U271" s="160"/>
      <c r="V271" s="160"/>
      <c r="W271" s="160"/>
      <c r="X271" s="160"/>
      <c r="Y271" s="160"/>
      <c r="Z271" s="160"/>
      <c r="AA271" s="160"/>
      <c r="AB271" s="160"/>
      <c r="AC271" s="160"/>
      <c r="AD271" s="160"/>
      <c r="AE271" s="160"/>
      <c r="AF271" s="160"/>
      <c r="AG271" s="160"/>
      <c r="AH271" s="160"/>
      <c r="AI271" s="160"/>
      <c r="AJ271" s="160"/>
      <c r="AK271" s="160"/>
      <c r="AL271" s="160"/>
      <c r="AM271" s="160"/>
      <c r="AN271" s="160"/>
      <c r="AO271" s="160"/>
      <c r="AP271" s="160"/>
      <c r="AQ271" s="160"/>
    </row>
    <row r="272" spans="2:43" x14ac:dyDescent="0.3">
      <c r="B272" s="158"/>
      <c r="C272" s="158"/>
      <c r="D272" s="158"/>
      <c r="E272" s="158"/>
      <c r="F272" s="158"/>
      <c r="G272" s="158"/>
      <c r="H272" s="158"/>
      <c r="I272" s="160"/>
      <c r="J272" s="158"/>
      <c r="K272" s="160"/>
      <c r="L272" s="160"/>
      <c r="M272" s="160"/>
      <c r="N272" s="160"/>
      <c r="O272" s="160"/>
      <c r="P272" s="160"/>
      <c r="Q272" s="160"/>
      <c r="R272" s="160"/>
      <c r="S272" s="160"/>
      <c r="T272" s="160"/>
      <c r="U272" s="160"/>
      <c r="V272" s="160"/>
      <c r="W272" s="160"/>
      <c r="X272" s="160"/>
      <c r="Y272" s="160"/>
      <c r="Z272" s="160"/>
      <c r="AA272" s="160"/>
      <c r="AB272" s="160"/>
      <c r="AC272" s="160"/>
      <c r="AD272" s="160"/>
      <c r="AE272" s="160"/>
      <c r="AF272" s="160"/>
      <c r="AG272" s="160"/>
      <c r="AH272" s="160"/>
      <c r="AI272" s="160"/>
      <c r="AJ272" s="160"/>
      <c r="AK272" s="160"/>
      <c r="AL272" s="160"/>
      <c r="AM272" s="160"/>
      <c r="AN272" s="160"/>
      <c r="AO272" s="160"/>
      <c r="AP272" s="160"/>
      <c r="AQ272" s="160"/>
    </row>
    <row r="273" spans="2:43" x14ac:dyDescent="0.3">
      <c r="B273" s="158"/>
      <c r="C273" s="158"/>
      <c r="D273" s="158"/>
      <c r="E273" s="158"/>
      <c r="F273" s="158"/>
      <c r="G273" s="158"/>
      <c r="H273" s="158"/>
      <c r="I273" s="160"/>
      <c r="J273" s="158"/>
      <c r="K273" s="160"/>
      <c r="L273" s="160"/>
      <c r="M273" s="160"/>
      <c r="N273" s="160"/>
      <c r="O273" s="160"/>
      <c r="P273" s="160"/>
      <c r="Q273" s="160"/>
      <c r="R273" s="160"/>
      <c r="S273" s="160"/>
      <c r="T273" s="160"/>
      <c r="U273" s="160"/>
      <c r="V273" s="160"/>
      <c r="W273" s="160"/>
      <c r="X273" s="160"/>
      <c r="Y273" s="160"/>
      <c r="Z273" s="160"/>
      <c r="AA273" s="160"/>
      <c r="AB273" s="160"/>
      <c r="AC273" s="160"/>
      <c r="AD273" s="160"/>
      <c r="AE273" s="160"/>
      <c r="AF273" s="160"/>
      <c r="AG273" s="160"/>
      <c r="AH273" s="160"/>
      <c r="AI273" s="160"/>
      <c r="AJ273" s="160"/>
      <c r="AK273" s="160"/>
      <c r="AL273" s="160"/>
      <c r="AM273" s="160"/>
      <c r="AN273" s="160"/>
      <c r="AO273" s="160"/>
      <c r="AP273" s="160"/>
      <c r="AQ273" s="160"/>
    </row>
    <row r="274" spans="2:43" x14ac:dyDescent="0.3">
      <c r="B274" s="158"/>
      <c r="C274" s="158"/>
      <c r="D274" s="158"/>
      <c r="E274" s="158"/>
      <c r="F274" s="158"/>
      <c r="G274" s="158"/>
      <c r="H274" s="158"/>
      <c r="I274" s="160"/>
      <c r="J274" s="158"/>
      <c r="K274" s="160"/>
      <c r="L274" s="160"/>
      <c r="M274" s="160"/>
      <c r="N274" s="160"/>
      <c r="O274" s="160"/>
      <c r="P274" s="160"/>
      <c r="Q274" s="160"/>
      <c r="R274" s="160"/>
      <c r="S274" s="160"/>
      <c r="T274" s="160"/>
      <c r="U274" s="160"/>
      <c r="V274" s="160"/>
      <c r="W274" s="160"/>
      <c r="X274" s="160"/>
      <c r="Y274" s="160"/>
      <c r="Z274" s="160"/>
      <c r="AA274" s="160"/>
      <c r="AB274" s="160"/>
      <c r="AC274" s="160"/>
      <c r="AD274" s="160"/>
      <c r="AE274" s="160"/>
      <c r="AF274" s="160"/>
      <c r="AG274" s="160"/>
      <c r="AH274" s="160"/>
      <c r="AI274" s="160"/>
      <c r="AJ274" s="160"/>
      <c r="AK274" s="160"/>
      <c r="AL274" s="160"/>
      <c r="AM274" s="160"/>
      <c r="AN274" s="160"/>
      <c r="AO274" s="160"/>
      <c r="AP274" s="160"/>
      <c r="AQ274" s="160"/>
    </row>
    <row r="275" spans="2:43" x14ac:dyDescent="0.3">
      <c r="B275" s="158"/>
      <c r="C275" s="158"/>
      <c r="D275" s="158"/>
      <c r="E275" s="158"/>
      <c r="F275" s="158"/>
      <c r="G275" s="158"/>
      <c r="H275" s="158"/>
      <c r="I275" s="160"/>
      <c r="J275" s="158"/>
      <c r="K275" s="160"/>
      <c r="L275" s="160"/>
      <c r="M275" s="160"/>
      <c r="N275" s="160"/>
      <c r="O275" s="160"/>
      <c r="P275" s="160"/>
      <c r="Q275" s="160"/>
      <c r="R275" s="160"/>
      <c r="S275" s="160"/>
      <c r="T275" s="160"/>
      <c r="U275" s="160"/>
      <c r="V275" s="160"/>
      <c r="W275" s="160"/>
      <c r="X275" s="160"/>
      <c r="Y275" s="160"/>
      <c r="Z275" s="160"/>
      <c r="AA275" s="160"/>
      <c r="AB275" s="160"/>
      <c r="AC275" s="160"/>
      <c r="AD275" s="160"/>
      <c r="AE275" s="160"/>
      <c r="AF275" s="160"/>
      <c r="AG275" s="160"/>
      <c r="AH275" s="160"/>
      <c r="AI275" s="160"/>
      <c r="AJ275" s="160"/>
      <c r="AK275" s="160"/>
      <c r="AL275" s="160"/>
      <c r="AM275" s="160"/>
      <c r="AN275" s="160"/>
      <c r="AO275" s="160"/>
      <c r="AP275" s="160"/>
      <c r="AQ275" s="160"/>
    </row>
    <row r="276" spans="2:43" x14ac:dyDescent="0.3">
      <c r="B276" s="158"/>
      <c r="C276" s="158"/>
      <c r="D276" s="158"/>
      <c r="E276" s="158"/>
      <c r="F276" s="158"/>
      <c r="G276" s="158"/>
      <c r="H276" s="158"/>
      <c r="I276" s="160"/>
      <c r="J276" s="158"/>
      <c r="K276" s="160"/>
      <c r="L276" s="160"/>
      <c r="M276" s="160"/>
      <c r="N276" s="160"/>
      <c r="O276" s="160"/>
      <c r="P276" s="160"/>
      <c r="Q276" s="160"/>
      <c r="R276" s="160"/>
      <c r="S276" s="160"/>
      <c r="T276" s="160"/>
      <c r="U276" s="160"/>
      <c r="V276" s="160"/>
      <c r="W276" s="160"/>
      <c r="X276" s="160"/>
      <c r="Y276" s="160"/>
      <c r="Z276" s="160"/>
      <c r="AA276" s="160"/>
      <c r="AB276" s="160"/>
      <c r="AC276" s="160"/>
      <c r="AD276" s="160"/>
      <c r="AE276" s="160"/>
      <c r="AF276" s="160"/>
      <c r="AG276" s="160"/>
      <c r="AH276" s="160"/>
      <c r="AI276" s="160"/>
      <c r="AJ276" s="160"/>
      <c r="AK276" s="160"/>
      <c r="AL276" s="160"/>
      <c r="AM276" s="160"/>
      <c r="AN276" s="160"/>
      <c r="AO276" s="160"/>
      <c r="AP276" s="160"/>
      <c r="AQ276" s="160"/>
    </row>
    <row r="277" spans="2:43" x14ac:dyDescent="0.3">
      <c r="B277" s="158"/>
      <c r="C277" s="158"/>
      <c r="D277" s="158"/>
      <c r="E277" s="158"/>
      <c r="F277" s="158"/>
      <c r="G277" s="158"/>
      <c r="H277" s="158"/>
      <c r="I277" s="160"/>
      <c r="J277" s="158"/>
      <c r="K277" s="160"/>
      <c r="L277" s="160"/>
      <c r="M277" s="160"/>
      <c r="N277" s="160"/>
      <c r="O277" s="160"/>
      <c r="P277" s="160"/>
      <c r="Q277" s="160"/>
      <c r="R277" s="160"/>
      <c r="S277" s="160"/>
      <c r="T277" s="160"/>
      <c r="U277" s="160"/>
      <c r="V277" s="160"/>
      <c r="W277" s="160"/>
      <c r="X277" s="160"/>
      <c r="Y277" s="160"/>
      <c r="Z277" s="160"/>
      <c r="AA277" s="160"/>
      <c r="AB277" s="160"/>
      <c r="AC277" s="160"/>
      <c r="AD277" s="160"/>
      <c r="AE277" s="160"/>
      <c r="AF277" s="160"/>
      <c r="AG277" s="160"/>
      <c r="AH277" s="160"/>
      <c r="AI277" s="160"/>
      <c r="AJ277" s="160"/>
      <c r="AK277" s="160"/>
      <c r="AL277" s="160"/>
      <c r="AM277" s="160"/>
      <c r="AN277" s="160"/>
      <c r="AO277" s="160"/>
      <c r="AP277" s="160"/>
      <c r="AQ277" s="160"/>
    </row>
    <row r="278" spans="2:43" x14ac:dyDescent="0.3">
      <c r="B278" s="158"/>
      <c r="C278" s="158"/>
      <c r="D278" s="158"/>
      <c r="E278" s="158"/>
      <c r="F278" s="158"/>
      <c r="G278" s="158"/>
      <c r="H278" s="158"/>
      <c r="I278" s="160"/>
      <c r="J278" s="158"/>
      <c r="K278" s="160"/>
      <c r="L278" s="160"/>
      <c r="M278" s="160"/>
      <c r="N278" s="160"/>
      <c r="O278" s="160"/>
      <c r="P278" s="160"/>
      <c r="Q278" s="160"/>
      <c r="R278" s="160"/>
      <c r="S278" s="160"/>
      <c r="T278" s="160"/>
      <c r="U278" s="160"/>
      <c r="V278" s="160"/>
      <c r="W278" s="160"/>
      <c r="X278" s="160"/>
      <c r="Y278" s="160"/>
      <c r="Z278" s="160"/>
      <c r="AA278" s="160"/>
      <c r="AB278" s="160"/>
      <c r="AC278" s="160"/>
      <c r="AD278" s="160"/>
      <c r="AE278" s="160"/>
      <c r="AF278" s="160"/>
      <c r="AG278" s="160"/>
      <c r="AH278" s="160"/>
      <c r="AI278" s="160"/>
      <c r="AJ278" s="160"/>
      <c r="AK278" s="160"/>
      <c r="AL278" s="160"/>
      <c r="AM278" s="160"/>
      <c r="AN278" s="160"/>
      <c r="AO278" s="160"/>
      <c r="AP278" s="160"/>
      <c r="AQ278" s="160"/>
    </row>
    <row r="279" spans="2:43" x14ac:dyDescent="0.3">
      <c r="B279" s="158"/>
      <c r="C279" s="158"/>
      <c r="D279" s="158"/>
      <c r="E279" s="158"/>
      <c r="F279" s="158"/>
      <c r="G279" s="158"/>
      <c r="H279" s="158"/>
      <c r="I279" s="160"/>
      <c r="J279" s="158"/>
      <c r="K279" s="160"/>
      <c r="L279" s="160"/>
      <c r="M279" s="160"/>
      <c r="N279" s="160"/>
      <c r="O279" s="160"/>
      <c r="P279" s="160"/>
      <c r="Q279" s="160"/>
      <c r="R279" s="160"/>
      <c r="S279" s="160"/>
      <c r="T279" s="160"/>
      <c r="U279" s="160"/>
      <c r="V279" s="160"/>
      <c r="W279" s="160"/>
      <c r="X279" s="160"/>
      <c r="Y279" s="160"/>
      <c r="Z279" s="160"/>
      <c r="AA279" s="160"/>
      <c r="AB279" s="160"/>
      <c r="AC279" s="160"/>
      <c r="AD279" s="160"/>
      <c r="AE279" s="160"/>
      <c r="AF279" s="160"/>
      <c r="AG279" s="160"/>
      <c r="AH279" s="160"/>
      <c r="AI279" s="160"/>
      <c r="AJ279" s="160"/>
      <c r="AK279" s="160"/>
      <c r="AL279" s="160"/>
      <c r="AM279" s="160"/>
      <c r="AN279" s="160"/>
      <c r="AO279" s="160"/>
      <c r="AP279" s="160"/>
      <c r="AQ279" s="160"/>
    </row>
    <row r="280" spans="2:43" x14ac:dyDescent="0.3">
      <c r="B280" s="158"/>
      <c r="C280" s="158"/>
      <c r="D280" s="158"/>
      <c r="E280" s="158"/>
      <c r="F280" s="158"/>
      <c r="G280" s="158"/>
      <c r="H280" s="158"/>
      <c r="I280" s="160"/>
      <c r="J280" s="158"/>
      <c r="K280" s="160"/>
      <c r="L280" s="160"/>
      <c r="M280" s="160"/>
      <c r="N280" s="160"/>
      <c r="O280" s="160"/>
      <c r="P280" s="160"/>
      <c r="Q280" s="160"/>
      <c r="R280" s="160"/>
      <c r="S280" s="160"/>
      <c r="T280" s="160"/>
      <c r="U280" s="160"/>
      <c r="V280" s="160"/>
      <c r="W280" s="160"/>
      <c r="X280" s="160"/>
      <c r="Y280" s="160"/>
      <c r="Z280" s="160"/>
      <c r="AA280" s="160"/>
      <c r="AB280" s="160"/>
      <c r="AC280" s="160"/>
      <c r="AD280" s="160"/>
      <c r="AE280" s="160"/>
      <c r="AF280" s="160"/>
      <c r="AG280" s="160"/>
      <c r="AH280" s="160"/>
      <c r="AI280" s="160"/>
      <c r="AJ280" s="160"/>
      <c r="AK280" s="160"/>
      <c r="AL280" s="160"/>
      <c r="AM280" s="160"/>
      <c r="AN280" s="160"/>
      <c r="AO280" s="160"/>
      <c r="AP280" s="160"/>
      <c r="AQ280" s="160"/>
    </row>
    <row r="281" spans="2:43" x14ac:dyDescent="0.3">
      <c r="B281" s="158"/>
      <c r="C281" s="158"/>
      <c r="D281" s="158"/>
      <c r="E281" s="158"/>
      <c r="F281" s="158"/>
      <c r="G281" s="158"/>
      <c r="H281" s="158"/>
      <c r="I281" s="160"/>
      <c r="J281" s="158"/>
      <c r="K281" s="160"/>
      <c r="L281" s="160"/>
      <c r="M281" s="160"/>
      <c r="N281" s="160"/>
      <c r="O281" s="160"/>
      <c r="P281" s="160"/>
      <c r="Q281" s="160"/>
      <c r="R281" s="160"/>
      <c r="S281" s="160"/>
      <c r="T281" s="160"/>
      <c r="U281" s="160"/>
      <c r="V281" s="160"/>
      <c r="W281" s="160"/>
      <c r="X281" s="160"/>
      <c r="Y281" s="160"/>
      <c r="Z281" s="160"/>
      <c r="AA281" s="160"/>
      <c r="AB281" s="160"/>
      <c r="AC281" s="160"/>
      <c r="AD281" s="160"/>
      <c r="AE281" s="160"/>
      <c r="AF281" s="160"/>
      <c r="AG281" s="160"/>
      <c r="AH281" s="160"/>
      <c r="AI281" s="160"/>
      <c r="AJ281" s="160"/>
      <c r="AK281" s="160"/>
      <c r="AL281" s="160"/>
      <c r="AM281" s="160"/>
      <c r="AN281" s="160"/>
      <c r="AO281" s="160"/>
      <c r="AP281" s="160"/>
      <c r="AQ281" s="160"/>
    </row>
    <row r="282" spans="2:43" x14ac:dyDescent="0.3">
      <c r="B282" s="158"/>
      <c r="C282" s="158"/>
      <c r="D282" s="158"/>
      <c r="E282" s="158"/>
      <c r="F282" s="158"/>
      <c r="G282" s="158"/>
      <c r="H282" s="158"/>
      <c r="I282" s="160"/>
      <c r="J282" s="158"/>
      <c r="K282" s="160"/>
      <c r="L282" s="160"/>
      <c r="M282" s="160"/>
      <c r="N282" s="160"/>
      <c r="O282" s="160"/>
      <c r="P282" s="160"/>
      <c r="Q282" s="160"/>
      <c r="R282" s="160"/>
      <c r="S282" s="160"/>
      <c r="T282" s="160"/>
      <c r="U282" s="160"/>
      <c r="V282" s="160"/>
      <c r="W282" s="160"/>
      <c r="X282" s="160"/>
      <c r="Y282" s="160"/>
      <c r="Z282" s="160"/>
      <c r="AA282" s="160"/>
      <c r="AB282" s="160"/>
      <c r="AC282" s="160"/>
      <c r="AD282" s="160"/>
      <c r="AE282" s="160"/>
      <c r="AF282" s="160"/>
      <c r="AG282" s="160"/>
      <c r="AH282" s="160"/>
      <c r="AI282" s="160"/>
      <c r="AJ282" s="160"/>
      <c r="AK282" s="160"/>
      <c r="AL282" s="160"/>
      <c r="AM282" s="160"/>
      <c r="AN282" s="160"/>
      <c r="AO282" s="160"/>
      <c r="AP282" s="160"/>
      <c r="AQ282" s="160"/>
    </row>
    <row r="283" spans="2:43" x14ac:dyDescent="0.3">
      <c r="B283" s="158"/>
      <c r="C283" s="158"/>
      <c r="D283" s="158"/>
      <c r="E283" s="158"/>
      <c r="F283" s="158"/>
      <c r="G283" s="158"/>
      <c r="H283" s="158"/>
      <c r="I283" s="160"/>
      <c r="J283" s="158"/>
      <c r="K283" s="160"/>
      <c r="L283" s="160"/>
      <c r="M283" s="160"/>
      <c r="N283" s="160"/>
      <c r="O283" s="160"/>
      <c r="P283" s="160"/>
      <c r="Q283" s="160"/>
      <c r="R283" s="160"/>
      <c r="S283" s="160"/>
      <c r="T283" s="160"/>
      <c r="U283" s="160"/>
      <c r="V283" s="160"/>
      <c r="W283" s="160"/>
      <c r="X283" s="160"/>
      <c r="Y283" s="160"/>
      <c r="Z283" s="160"/>
      <c r="AA283" s="160"/>
      <c r="AB283" s="160"/>
      <c r="AC283" s="160"/>
      <c r="AD283" s="160"/>
      <c r="AE283" s="160"/>
      <c r="AF283" s="160"/>
      <c r="AG283" s="160"/>
      <c r="AH283" s="160"/>
      <c r="AI283" s="160"/>
      <c r="AJ283" s="160"/>
      <c r="AK283" s="160"/>
      <c r="AL283" s="160"/>
      <c r="AM283" s="160"/>
      <c r="AN283" s="160"/>
      <c r="AO283" s="160"/>
      <c r="AP283" s="160"/>
      <c r="AQ283" s="160"/>
    </row>
    <row r="284" spans="2:43" x14ac:dyDescent="0.3">
      <c r="B284" s="158"/>
      <c r="C284" s="158"/>
      <c r="D284" s="158"/>
      <c r="E284" s="158"/>
      <c r="F284" s="158"/>
      <c r="G284" s="158"/>
      <c r="H284" s="158"/>
      <c r="I284" s="160"/>
      <c r="J284" s="158"/>
      <c r="K284" s="160"/>
      <c r="L284" s="160"/>
      <c r="M284" s="160"/>
      <c r="N284" s="160"/>
      <c r="O284" s="160"/>
      <c r="P284" s="160"/>
      <c r="Q284" s="160"/>
      <c r="R284" s="160"/>
      <c r="S284" s="160"/>
      <c r="T284" s="160"/>
      <c r="U284" s="160"/>
      <c r="V284" s="160"/>
      <c r="W284" s="160"/>
      <c r="X284" s="160"/>
      <c r="Y284" s="160"/>
      <c r="Z284" s="160"/>
      <c r="AA284" s="160"/>
      <c r="AB284" s="160"/>
      <c r="AC284" s="160"/>
      <c r="AD284" s="160"/>
      <c r="AE284" s="160"/>
      <c r="AF284" s="160"/>
      <c r="AG284" s="160"/>
      <c r="AH284" s="160"/>
      <c r="AI284" s="160"/>
      <c r="AJ284" s="160"/>
      <c r="AK284" s="160"/>
      <c r="AL284" s="160"/>
      <c r="AM284" s="160"/>
      <c r="AN284" s="160"/>
      <c r="AO284" s="160"/>
      <c r="AP284" s="160"/>
      <c r="AQ284" s="160"/>
    </row>
    <row r="285" spans="2:43" x14ac:dyDescent="0.3">
      <c r="B285" s="158"/>
      <c r="C285" s="158"/>
      <c r="D285" s="158"/>
      <c r="E285" s="158"/>
      <c r="F285" s="158"/>
      <c r="G285" s="158"/>
      <c r="H285" s="158"/>
      <c r="I285" s="160"/>
      <c r="J285" s="158"/>
      <c r="K285" s="160"/>
      <c r="L285" s="160"/>
      <c r="M285" s="160"/>
      <c r="N285" s="160"/>
      <c r="O285" s="160"/>
      <c r="P285" s="160"/>
      <c r="Q285" s="160"/>
      <c r="R285" s="160"/>
      <c r="S285" s="160"/>
      <c r="T285" s="160"/>
      <c r="U285" s="160"/>
      <c r="V285" s="160"/>
      <c r="W285" s="160"/>
      <c r="X285" s="160"/>
      <c r="Y285" s="160"/>
      <c r="Z285" s="160"/>
      <c r="AA285" s="160"/>
      <c r="AB285" s="160"/>
      <c r="AC285" s="160"/>
      <c r="AD285" s="160"/>
      <c r="AE285" s="160"/>
      <c r="AF285" s="160"/>
      <c r="AG285" s="160"/>
      <c r="AH285" s="160"/>
      <c r="AI285" s="160"/>
      <c r="AJ285" s="160"/>
      <c r="AK285" s="160"/>
      <c r="AL285" s="160"/>
      <c r="AM285" s="160"/>
      <c r="AN285" s="160"/>
      <c r="AO285" s="160"/>
      <c r="AP285" s="160"/>
      <c r="AQ285" s="160"/>
    </row>
    <row r="286" spans="2:43" x14ac:dyDescent="0.3">
      <c r="B286" s="158"/>
      <c r="C286" s="158"/>
      <c r="D286" s="158"/>
      <c r="E286" s="158"/>
      <c r="F286" s="158"/>
      <c r="G286" s="158"/>
      <c r="H286" s="158"/>
      <c r="I286" s="160"/>
      <c r="J286" s="158"/>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c r="AJ286" s="160"/>
      <c r="AK286" s="160"/>
      <c r="AL286" s="160"/>
      <c r="AM286" s="160"/>
      <c r="AN286" s="160"/>
      <c r="AO286" s="160"/>
      <c r="AP286" s="160"/>
      <c r="AQ286" s="160"/>
    </row>
    <row r="287" spans="2:43" x14ac:dyDescent="0.3">
      <c r="B287" s="158"/>
      <c r="C287" s="158"/>
      <c r="D287" s="158"/>
      <c r="E287" s="158"/>
      <c r="F287" s="158"/>
      <c r="G287" s="158"/>
      <c r="H287" s="158"/>
      <c r="I287" s="160"/>
      <c r="J287" s="158"/>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c r="AG287" s="160"/>
      <c r="AH287" s="160"/>
      <c r="AI287" s="160"/>
      <c r="AJ287" s="160"/>
      <c r="AK287" s="160"/>
      <c r="AL287" s="160"/>
      <c r="AM287" s="160"/>
      <c r="AN287" s="160"/>
      <c r="AO287" s="160"/>
      <c r="AP287" s="160"/>
      <c r="AQ287" s="160"/>
    </row>
    <row r="288" spans="2:43" x14ac:dyDescent="0.3">
      <c r="B288" s="158"/>
      <c r="C288" s="158"/>
      <c r="D288" s="158"/>
      <c r="E288" s="158"/>
      <c r="F288" s="158"/>
      <c r="G288" s="158"/>
      <c r="H288" s="158"/>
      <c r="I288" s="160"/>
      <c r="J288" s="158"/>
      <c r="K288" s="160"/>
      <c r="L288" s="160"/>
      <c r="M288" s="160"/>
      <c r="N288" s="160"/>
      <c r="O288" s="160"/>
      <c r="P288" s="160"/>
      <c r="Q288" s="160"/>
      <c r="R288" s="160"/>
      <c r="S288" s="160"/>
      <c r="T288" s="160"/>
      <c r="U288" s="160"/>
      <c r="V288" s="160"/>
      <c r="W288" s="160"/>
      <c r="X288" s="160"/>
      <c r="Y288" s="160"/>
      <c r="Z288" s="160"/>
      <c r="AA288" s="160"/>
      <c r="AB288" s="160"/>
      <c r="AC288" s="160"/>
      <c r="AD288" s="160"/>
      <c r="AE288" s="160"/>
      <c r="AF288" s="160"/>
      <c r="AG288" s="160"/>
      <c r="AH288" s="160"/>
      <c r="AI288" s="160"/>
      <c r="AJ288" s="160"/>
      <c r="AK288" s="160"/>
      <c r="AL288" s="160"/>
      <c r="AM288" s="160"/>
      <c r="AN288" s="160"/>
      <c r="AO288" s="160"/>
      <c r="AP288" s="160"/>
      <c r="AQ288" s="160"/>
    </row>
    <row r="289" spans="2:43" x14ac:dyDescent="0.3">
      <c r="B289" s="158"/>
      <c r="C289" s="158"/>
      <c r="D289" s="158"/>
      <c r="E289" s="158"/>
      <c r="F289" s="158"/>
      <c r="G289" s="158"/>
      <c r="H289" s="158"/>
      <c r="I289" s="160"/>
      <c r="J289" s="158"/>
      <c r="K289" s="160"/>
      <c r="L289" s="160"/>
      <c r="M289" s="160"/>
      <c r="N289" s="160"/>
      <c r="O289" s="160"/>
      <c r="P289" s="160"/>
      <c r="Q289" s="160"/>
      <c r="R289" s="160"/>
      <c r="S289" s="160"/>
      <c r="T289" s="160"/>
      <c r="U289" s="160"/>
      <c r="V289" s="160"/>
      <c r="W289" s="160"/>
      <c r="X289" s="160"/>
      <c r="Y289" s="160"/>
      <c r="Z289" s="160"/>
      <c r="AA289" s="160"/>
      <c r="AB289" s="160"/>
      <c r="AC289" s="160"/>
      <c r="AD289" s="160"/>
      <c r="AE289" s="160"/>
      <c r="AF289" s="160"/>
      <c r="AG289" s="160"/>
      <c r="AH289" s="160"/>
      <c r="AI289" s="160"/>
      <c r="AJ289" s="160"/>
      <c r="AK289" s="160"/>
      <c r="AL289" s="160"/>
      <c r="AM289" s="160"/>
      <c r="AN289" s="160"/>
      <c r="AO289" s="160"/>
      <c r="AP289" s="160"/>
      <c r="AQ289" s="160"/>
    </row>
    <row r="290" spans="2:43" x14ac:dyDescent="0.3">
      <c r="B290" s="158"/>
      <c r="C290" s="158"/>
      <c r="D290" s="158"/>
      <c r="E290" s="158"/>
      <c r="F290" s="158"/>
      <c r="G290" s="158"/>
      <c r="H290" s="158"/>
      <c r="I290" s="160"/>
      <c r="J290" s="158"/>
      <c r="K290" s="160"/>
      <c r="L290" s="160"/>
      <c r="M290" s="160"/>
      <c r="N290" s="160"/>
      <c r="O290" s="160"/>
      <c r="P290" s="160"/>
      <c r="Q290" s="160"/>
      <c r="R290" s="160"/>
      <c r="S290" s="160"/>
      <c r="T290" s="160"/>
      <c r="U290" s="160"/>
      <c r="V290" s="160"/>
      <c r="W290" s="160"/>
      <c r="X290" s="160"/>
      <c r="Y290" s="160"/>
      <c r="Z290" s="160"/>
      <c r="AA290" s="160"/>
      <c r="AB290" s="160"/>
      <c r="AC290" s="160"/>
      <c r="AD290" s="160"/>
      <c r="AE290" s="160"/>
      <c r="AF290" s="160"/>
      <c r="AG290" s="160"/>
      <c r="AH290" s="160"/>
      <c r="AI290" s="160"/>
      <c r="AJ290" s="160"/>
      <c r="AK290" s="160"/>
      <c r="AL290" s="160"/>
      <c r="AM290" s="160"/>
      <c r="AN290" s="160"/>
      <c r="AO290" s="160"/>
      <c r="AP290" s="160"/>
      <c r="AQ290" s="160"/>
    </row>
    <row r="291" spans="2:43" x14ac:dyDescent="0.3">
      <c r="B291" s="158"/>
      <c r="C291" s="158"/>
      <c r="D291" s="158"/>
      <c r="E291" s="158"/>
      <c r="F291" s="158"/>
      <c r="G291" s="158"/>
      <c r="H291" s="158"/>
      <c r="I291" s="160"/>
      <c r="J291" s="158"/>
      <c r="K291" s="160"/>
      <c r="L291" s="160"/>
      <c r="M291" s="160"/>
      <c r="N291" s="160"/>
      <c r="O291" s="160"/>
      <c r="P291" s="160"/>
      <c r="Q291" s="160"/>
      <c r="R291" s="160"/>
      <c r="S291" s="160"/>
      <c r="T291" s="160"/>
      <c r="U291" s="160"/>
      <c r="V291" s="160"/>
      <c r="W291" s="160"/>
      <c r="X291" s="160"/>
      <c r="Y291" s="160"/>
      <c r="Z291" s="160"/>
      <c r="AA291" s="160"/>
      <c r="AB291" s="160"/>
      <c r="AC291" s="160"/>
      <c r="AD291" s="160"/>
      <c r="AE291" s="160"/>
      <c r="AF291" s="160"/>
      <c r="AG291" s="160"/>
      <c r="AH291" s="160"/>
      <c r="AI291" s="160"/>
      <c r="AJ291" s="160"/>
      <c r="AK291" s="160"/>
      <c r="AL291" s="160"/>
      <c r="AM291" s="160"/>
      <c r="AN291" s="160"/>
      <c r="AO291" s="160"/>
      <c r="AP291" s="160"/>
      <c r="AQ291" s="160"/>
    </row>
    <row r="292" spans="2:43" x14ac:dyDescent="0.3">
      <c r="B292" s="158"/>
      <c r="C292" s="158"/>
      <c r="D292" s="158"/>
      <c r="E292" s="158"/>
      <c r="F292" s="158"/>
      <c r="G292" s="158"/>
      <c r="H292" s="158"/>
      <c r="I292" s="160"/>
      <c r="J292" s="158"/>
      <c r="K292" s="160"/>
      <c r="L292" s="160"/>
      <c r="M292" s="160"/>
      <c r="N292" s="160"/>
      <c r="O292" s="160"/>
      <c r="P292" s="160"/>
      <c r="Q292" s="160"/>
      <c r="R292" s="160"/>
      <c r="S292" s="160"/>
      <c r="T292" s="160"/>
      <c r="U292" s="160"/>
      <c r="V292" s="160"/>
      <c r="W292" s="160"/>
      <c r="X292" s="160"/>
      <c r="Y292" s="160"/>
      <c r="Z292" s="160"/>
      <c r="AA292" s="160"/>
      <c r="AB292" s="160"/>
      <c r="AC292" s="160"/>
      <c r="AD292" s="160"/>
      <c r="AE292" s="160"/>
      <c r="AF292" s="160"/>
      <c r="AG292" s="160"/>
      <c r="AH292" s="160"/>
      <c r="AI292" s="160"/>
      <c r="AJ292" s="160"/>
      <c r="AK292" s="160"/>
      <c r="AL292" s="160"/>
      <c r="AM292" s="160"/>
      <c r="AN292" s="160"/>
      <c r="AO292" s="160"/>
      <c r="AP292" s="160"/>
      <c r="AQ292" s="160"/>
    </row>
    <row r="293" spans="2:43" x14ac:dyDescent="0.3">
      <c r="B293" s="158"/>
      <c r="C293" s="158"/>
      <c r="D293" s="158"/>
      <c r="E293" s="158"/>
      <c r="F293" s="158"/>
      <c r="G293" s="158"/>
      <c r="H293" s="158"/>
      <c r="I293" s="160"/>
      <c r="J293" s="158"/>
      <c r="K293" s="160"/>
      <c r="L293" s="160"/>
      <c r="M293" s="160"/>
      <c r="N293" s="160"/>
      <c r="O293" s="160"/>
      <c r="P293" s="160"/>
      <c r="Q293" s="160"/>
      <c r="R293" s="160"/>
      <c r="S293" s="160"/>
      <c r="T293" s="160"/>
      <c r="U293" s="160"/>
      <c r="V293" s="160"/>
      <c r="W293" s="160"/>
      <c r="X293" s="160"/>
      <c r="Y293" s="160"/>
      <c r="Z293" s="160"/>
      <c r="AA293" s="160"/>
      <c r="AB293" s="160"/>
      <c r="AC293" s="160"/>
      <c r="AD293" s="160"/>
      <c r="AE293" s="160"/>
      <c r="AF293" s="160"/>
      <c r="AG293" s="160"/>
      <c r="AH293" s="160"/>
      <c r="AI293" s="160"/>
      <c r="AJ293" s="160"/>
      <c r="AK293" s="160"/>
      <c r="AL293" s="160"/>
      <c r="AM293" s="160"/>
      <c r="AN293" s="160"/>
      <c r="AO293" s="160"/>
      <c r="AP293" s="160"/>
      <c r="AQ293" s="160"/>
    </row>
    <row r="294" spans="2:43" x14ac:dyDescent="0.3">
      <c r="B294" s="158"/>
      <c r="C294" s="158"/>
      <c r="D294" s="158"/>
      <c r="E294" s="158"/>
      <c r="F294" s="158"/>
      <c r="G294" s="158"/>
      <c r="H294" s="158"/>
      <c r="I294" s="160"/>
      <c r="J294" s="158"/>
      <c r="K294" s="160"/>
      <c r="L294" s="160"/>
      <c r="M294" s="160"/>
      <c r="N294" s="160"/>
      <c r="O294" s="160"/>
      <c r="P294" s="160"/>
      <c r="Q294" s="160"/>
      <c r="R294" s="160"/>
      <c r="S294" s="160"/>
      <c r="T294" s="160"/>
      <c r="U294" s="160"/>
      <c r="V294" s="160"/>
      <c r="W294" s="160"/>
      <c r="X294" s="160"/>
      <c r="Y294" s="160"/>
      <c r="Z294" s="160"/>
      <c r="AA294" s="160"/>
      <c r="AB294" s="160"/>
      <c r="AC294" s="160"/>
      <c r="AD294" s="160"/>
      <c r="AE294" s="160"/>
      <c r="AF294" s="160"/>
      <c r="AG294" s="160"/>
      <c r="AH294" s="160"/>
      <c r="AI294" s="160"/>
      <c r="AJ294" s="160"/>
      <c r="AK294" s="160"/>
      <c r="AL294" s="160"/>
      <c r="AM294" s="160"/>
      <c r="AN294" s="160"/>
      <c r="AO294" s="160"/>
      <c r="AP294" s="160"/>
      <c r="AQ294" s="160"/>
    </row>
    <row r="295" spans="2:43" x14ac:dyDescent="0.3">
      <c r="B295" s="158"/>
      <c r="C295" s="158"/>
      <c r="D295" s="158"/>
      <c r="E295" s="158"/>
      <c r="F295" s="158"/>
      <c r="G295" s="158"/>
      <c r="H295" s="158"/>
      <c r="I295" s="160"/>
      <c r="J295" s="158"/>
      <c r="K295" s="160"/>
      <c r="L295" s="160"/>
      <c r="M295" s="160"/>
      <c r="N295" s="160"/>
      <c r="O295" s="160"/>
      <c r="P295" s="160"/>
      <c r="Q295" s="160"/>
      <c r="R295" s="160"/>
      <c r="S295" s="160"/>
      <c r="T295" s="160"/>
      <c r="U295" s="160"/>
      <c r="V295" s="160"/>
      <c r="W295" s="160"/>
      <c r="X295" s="160"/>
      <c r="Y295" s="160"/>
      <c r="Z295" s="160"/>
      <c r="AA295" s="160"/>
      <c r="AB295" s="160"/>
      <c r="AC295" s="160"/>
      <c r="AD295" s="160"/>
      <c r="AE295" s="160"/>
      <c r="AF295" s="160"/>
      <c r="AG295" s="160"/>
      <c r="AH295" s="160"/>
      <c r="AI295" s="160"/>
      <c r="AJ295" s="160"/>
      <c r="AK295" s="160"/>
      <c r="AL295" s="160"/>
      <c r="AM295" s="160"/>
      <c r="AN295" s="160"/>
      <c r="AO295" s="160"/>
      <c r="AP295" s="160"/>
      <c r="AQ295" s="160"/>
    </row>
    <row r="296" spans="2:43" x14ac:dyDescent="0.3">
      <c r="B296" s="158"/>
      <c r="C296" s="158"/>
      <c r="D296" s="158"/>
      <c r="E296" s="158"/>
      <c r="F296" s="158"/>
      <c r="G296" s="158"/>
      <c r="H296" s="158"/>
      <c r="I296" s="160"/>
      <c r="J296" s="158"/>
      <c r="K296" s="160"/>
      <c r="L296" s="160"/>
      <c r="M296" s="160"/>
      <c r="N296" s="160"/>
      <c r="O296" s="160"/>
      <c r="P296" s="160"/>
      <c r="Q296" s="160"/>
      <c r="R296" s="160"/>
      <c r="S296" s="160"/>
      <c r="T296" s="160"/>
      <c r="U296" s="160"/>
      <c r="V296" s="160"/>
      <c r="W296" s="160"/>
      <c r="X296" s="160"/>
      <c r="Y296" s="160"/>
      <c r="Z296" s="160"/>
      <c r="AA296" s="160"/>
      <c r="AB296" s="160"/>
      <c r="AC296" s="160"/>
      <c r="AD296" s="160"/>
      <c r="AE296" s="160"/>
      <c r="AF296" s="160"/>
      <c r="AG296" s="160"/>
      <c r="AH296" s="160"/>
      <c r="AI296" s="160"/>
      <c r="AJ296" s="160"/>
      <c r="AK296" s="160"/>
      <c r="AL296" s="160"/>
      <c r="AM296" s="160"/>
      <c r="AN296" s="160"/>
      <c r="AO296" s="160"/>
      <c r="AP296" s="160"/>
      <c r="AQ296" s="160"/>
    </row>
    <row r="297" spans="2:43" x14ac:dyDescent="0.3">
      <c r="B297" s="158"/>
      <c r="C297" s="158"/>
      <c r="D297" s="158"/>
      <c r="E297" s="158"/>
      <c r="F297" s="158"/>
      <c r="G297" s="158"/>
      <c r="H297" s="158"/>
      <c r="I297" s="160"/>
      <c r="J297" s="158"/>
      <c r="K297" s="160"/>
      <c r="L297" s="160"/>
      <c r="M297" s="160"/>
      <c r="N297" s="160"/>
      <c r="O297" s="160"/>
      <c r="P297" s="160"/>
      <c r="Q297" s="160"/>
      <c r="R297" s="160"/>
      <c r="S297" s="160"/>
      <c r="T297" s="160"/>
      <c r="U297" s="160"/>
      <c r="V297" s="160"/>
      <c r="W297" s="160"/>
      <c r="X297" s="160"/>
      <c r="Y297" s="160"/>
      <c r="Z297" s="160"/>
      <c r="AA297" s="160"/>
      <c r="AB297" s="160"/>
      <c r="AC297" s="160"/>
      <c r="AD297" s="160"/>
      <c r="AE297" s="160"/>
      <c r="AF297" s="160"/>
      <c r="AG297" s="160"/>
      <c r="AH297" s="160"/>
      <c r="AI297" s="160"/>
      <c r="AJ297" s="160"/>
      <c r="AK297" s="160"/>
      <c r="AL297" s="160"/>
      <c r="AM297" s="160"/>
      <c r="AN297" s="160"/>
      <c r="AO297" s="160"/>
      <c r="AP297" s="160"/>
      <c r="AQ297" s="160"/>
    </row>
    <row r="298" spans="2:43" x14ac:dyDescent="0.3">
      <c r="B298" s="158"/>
      <c r="C298" s="158"/>
      <c r="D298" s="158"/>
      <c r="E298" s="158"/>
      <c r="F298" s="158"/>
      <c r="G298" s="158"/>
      <c r="H298" s="158"/>
      <c r="I298" s="160"/>
      <c r="J298" s="158"/>
      <c r="K298" s="160"/>
      <c r="L298" s="160"/>
      <c r="M298" s="160"/>
      <c r="N298" s="160"/>
      <c r="O298" s="160"/>
      <c r="P298" s="160"/>
      <c r="Q298" s="160"/>
      <c r="R298" s="160"/>
      <c r="S298" s="160"/>
      <c r="T298" s="160"/>
      <c r="U298" s="160"/>
      <c r="V298" s="160"/>
      <c r="W298" s="160"/>
      <c r="X298" s="160"/>
      <c r="Y298" s="160"/>
      <c r="Z298" s="160"/>
      <c r="AA298" s="160"/>
      <c r="AB298" s="160"/>
      <c r="AC298" s="160"/>
      <c r="AD298" s="160"/>
      <c r="AE298" s="160"/>
      <c r="AF298" s="160"/>
      <c r="AG298" s="160"/>
      <c r="AH298" s="160"/>
      <c r="AI298" s="160"/>
      <c r="AJ298" s="160"/>
      <c r="AK298" s="160"/>
      <c r="AL298" s="160"/>
      <c r="AM298" s="160"/>
      <c r="AN298" s="160"/>
      <c r="AO298" s="160"/>
      <c r="AP298" s="160"/>
      <c r="AQ298" s="160"/>
    </row>
    <row r="299" spans="2:43" x14ac:dyDescent="0.3">
      <c r="B299" s="158"/>
      <c r="C299" s="158"/>
      <c r="D299" s="158"/>
      <c r="E299" s="158"/>
      <c r="F299" s="158"/>
      <c r="G299" s="158"/>
      <c r="H299" s="158"/>
      <c r="I299" s="160"/>
      <c r="J299" s="158"/>
      <c r="K299" s="160"/>
      <c r="L299" s="160"/>
      <c r="M299" s="160"/>
      <c r="N299" s="160"/>
      <c r="O299" s="160"/>
      <c r="P299" s="160"/>
      <c r="Q299" s="160"/>
      <c r="R299" s="160"/>
      <c r="S299" s="160"/>
      <c r="T299" s="160"/>
      <c r="U299" s="160"/>
      <c r="V299" s="160"/>
      <c r="W299" s="160"/>
      <c r="X299" s="160"/>
      <c r="Y299" s="160"/>
      <c r="Z299" s="160"/>
      <c r="AA299" s="160"/>
      <c r="AB299" s="160"/>
      <c r="AC299" s="160"/>
      <c r="AD299" s="160"/>
      <c r="AE299" s="160"/>
      <c r="AF299" s="160"/>
      <c r="AG299" s="160"/>
      <c r="AH299" s="160"/>
      <c r="AI299" s="160"/>
      <c r="AJ299" s="160"/>
      <c r="AK299" s="160"/>
      <c r="AL299" s="160"/>
      <c r="AM299" s="160"/>
      <c r="AN299" s="160"/>
      <c r="AO299" s="160"/>
      <c r="AP299" s="160"/>
      <c r="AQ299" s="160"/>
    </row>
    <row r="300" spans="2:43" x14ac:dyDescent="0.3">
      <c r="B300" s="158"/>
      <c r="C300" s="158"/>
      <c r="D300" s="158"/>
      <c r="E300" s="158"/>
      <c r="F300" s="158"/>
      <c r="G300" s="158"/>
      <c r="H300" s="158"/>
      <c r="I300" s="160"/>
      <c r="J300" s="158"/>
      <c r="K300" s="160"/>
      <c r="L300" s="160"/>
      <c r="M300" s="160"/>
      <c r="N300" s="160"/>
      <c r="O300" s="160"/>
      <c r="P300" s="160"/>
      <c r="Q300" s="160"/>
      <c r="R300" s="160"/>
      <c r="S300" s="160"/>
      <c r="T300" s="160"/>
      <c r="U300" s="160"/>
      <c r="V300" s="160"/>
      <c r="W300" s="160"/>
      <c r="X300" s="160"/>
      <c r="Y300" s="160"/>
      <c r="Z300" s="160"/>
      <c r="AA300" s="160"/>
      <c r="AB300" s="160"/>
      <c r="AC300" s="160"/>
      <c r="AD300" s="160"/>
      <c r="AE300" s="160"/>
      <c r="AF300" s="160"/>
      <c r="AG300" s="160"/>
      <c r="AH300" s="160"/>
      <c r="AI300" s="160"/>
      <c r="AJ300" s="160"/>
      <c r="AK300" s="160"/>
      <c r="AL300" s="160"/>
      <c r="AM300" s="160"/>
      <c r="AN300" s="160"/>
      <c r="AO300" s="160"/>
      <c r="AP300" s="160"/>
      <c r="AQ300" s="160"/>
    </row>
    <row r="301" spans="2:43" x14ac:dyDescent="0.3">
      <c r="B301" s="158"/>
      <c r="C301" s="158"/>
      <c r="D301" s="158"/>
      <c r="E301" s="158"/>
      <c r="F301" s="158"/>
      <c r="G301" s="158"/>
      <c r="H301" s="158"/>
      <c r="I301" s="160"/>
      <c r="J301" s="158"/>
      <c r="K301" s="160"/>
      <c r="L301" s="160"/>
      <c r="M301" s="160"/>
      <c r="N301" s="160"/>
      <c r="O301" s="160"/>
      <c r="P301" s="160"/>
      <c r="Q301" s="160"/>
      <c r="R301" s="160"/>
      <c r="S301" s="160"/>
      <c r="T301" s="160"/>
      <c r="U301" s="160"/>
      <c r="V301" s="160"/>
      <c r="W301" s="160"/>
      <c r="X301" s="160"/>
      <c r="Y301" s="160"/>
      <c r="Z301" s="160"/>
      <c r="AA301" s="160"/>
      <c r="AB301" s="160"/>
      <c r="AC301" s="160"/>
      <c r="AD301" s="160"/>
      <c r="AE301" s="160"/>
      <c r="AF301" s="160"/>
      <c r="AG301" s="160"/>
      <c r="AH301" s="160"/>
      <c r="AI301" s="160"/>
      <c r="AJ301" s="160"/>
      <c r="AK301" s="160"/>
      <c r="AL301" s="160"/>
      <c r="AM301" s="160"/>
      <c r="AN301" s="160"/>
      <c r="AO301" s="160"/>
      <c r="AP301" s="160"/>
      <c r="AQ301" s="160"/>
    </row>
    <row r="302" spans="2:43" x14ac:dyDescent="0.3">
      <c r="B302" s="158"/>
      <c r="C302" s="158"/>
      <c r="D302" s="158"/>
      <c r="E302" s="158"/>
      <c r="F302" s="158"/>
      <c r="G302" s="158"/>
      <c r="H302" s="158"/>
      <c r="I302" s="160"/>
      <c r="J302" s="158"/>
      <c r="K302" s="160"/>
      <c r="L302" s="160"/>
      <c r="M302" s="160"/>
      <c r="N302" s="160"/>
      <c r="O302" s="160"/>
      <c r="P302" s="160"/>
      <c r="Q302" s="160"/>
      <c r="R302" s="160"/>
      <c r="S302" s="160"/>
      <c r="T302" s="160"/>
      <c r="U302" s="160"/>
      <c r="V302" s="160"/>
      <c r="W302" s="160"/>
      <c r="X302" s="160"/>
      <c r="Y302" s="160"/>
      <c r="Z302" s="160"/>
      <c r="AA302" s="160"/>
      <c r="AB302" s="160"/>
      <c r="AC302" s="160"/>
      <c r="AD302" s="160"/>
      <c r="AE302" s="160"/>
      <c r="AF302" s="160"/>
      <c r="AG302" s="160"/>
      <c r="AH302" s="160"/>
      <c r="AI302" s="160"/>
      <c r="AJ302" s="160"/>
      <c r="AK302" s="160"/>
      <c r="AL302" s="160"/>
      <c r="AM302" s="160"/>
      <c r="AN302" s="160"/>
      <c r="AO302" s="160"/>
      <c r="AP302" s="160"/>
      <c r="AQ302" s="160"/>
    </row>
    <row r="303" spans="2:43" x14ac:dyDescent="0.3">
      <c r="B303" s="158"/>
      <c r="C303" s="158"/>
      <c r="D303" s="158"/>
      <c r="E303" s="158"/>
      <c r="F303" s="158"/>
      <c r="G303" s="158"/>
      <c r="H303" s="158"/>
      <c r="I303" s="160"/>
      <c r="J303" s="158"/>
      <c r="K303" s="160"/>
      <c r="L303" s="160"/>
      <c r="M303" s="160"/>
      <c r="N303" s="160"/>
      <c r="O303" s="160"/>
      <c r="P303" s="160"/>
      <c r="Q303" s="160"/>
      <c r="R303" s="160"/>
      <c r="S303" s="160"/>
      <c r="T303" s="160"/>
      <c r="U303" s="160"/>
      <c r="V303" s="160"/>
      <c r="W303" s="160"/>
      <c r="X303" s="160"/>
      <c r="Y303" s="160"/>
      <c r="Z303" s="160"/>
      <c r="AA303" s="160"/>
      <c r="AB303" s="160"/>
      <c r="AC303" s="160"/>
      <c r="AD303" s="160"/>
      <c r="AE303" s="160"/>
      <c r="AF303" s="160"/>
      <c r="AG303" s="160"/>
      <c r="AH303" s="160"/>
      <c r="AI303" s="160"/>
      <c r="AJ303" s="160"/>
      <c r="AK303" s="160"/>
      <c r="AL303" s="160"/>
      <c r="AM303" s="160"/>
      <c r="AN303" s="160"/>
      <c r="AO303" s="160"/>
      <c r="AP303" s="160"/>
      <c r="AQ303" s="160"/>
    </row>
    <row r="304" spans="2:43" x14ac:dyDescent="0.3">
      <c r="B304" s="158"/>
      <c r="C304" s="158"/>
      <c r="D304" s="158"/>
      <c r="E304" s="158"/>
      <c r="F304" s="158"/>
      <c r="G304" s="158"/>
      <c r="H304" s="158"/>
      <c r="I304" s="160"/>
      <c r="J304" s="158"/>
      <c r="K304" s="160"/>
      <c r="L304" s="160"/>
      <c r="M304" s="160"/>
      <c r="N304" s="160"/>
      <c r="O304" s="160"/>
      <c r="P304" s="160"/>
      <c r="Q304" s="160"/>
      <c r="R304" s="160"/>
      <c r="S304" s="160"/>
      <c r="T304" s="160"/>
      <c r="U304" s="160"/>
      <c r="V304" s="160"/>
      <c r="W304" s="160"/>
      <c r="X304" s="160"/>
      <c r="Y304" s="160"/>
      <c r="Z304" s="160"/>
      <c r="AA304" s="160"/>
      <c r="AB304" s="160"/>
      <c r="AC304" s="160"/>
      <c r="AD304" s="160"/>
      <c r="AE304" s="160"/>
      <c r="AF304" s="160"/>
      <c r="AG304" s="160"/>
      <c r="AH304" s="160"/>
      <c r="AI304" s="160"/>
      <c r="AJ304" s="160"/>
      <c r="AK304" s="160"/>
      <c r="AL304" s="160"/>
      <c r="AM304" s="160"/>
      <c r="AN304" s="160"/>
      <c r="AO304" s="160"/>
      <c r="AP304" s="160"/>
      <c r="AQ304" s="160"/>
    </row>
    <row r="305" spans="2:43" x14ac:dyDescent="0.3">
      <c r="B305" s="158"/>
      <c r="C305" s="158"/>
      <c r="D305" s="158"/>
      <c r="E305" s="158"/>
      <c r="F305" s="158"/>
      <c r="G305" s="158"/>
      <c r="H305" s="158"/>
      <c r="I305" s="160"/>
      <c r="J305" s="158"/>
      <c r="K305" s="160"/>
      <c r="L305" s="160"/>
      <c r="M305" s="160"/>
      <c r="N305" s="160"/>
      <c r="O305" s="160"/>
      <c r="P305" s="160"/>
      <c r="Q305" s="160"/>
      <c r="R305" s="160"/>
      <c r="S305" s="160"/>
      <c r="T305" s="160"/>
      <c r="U305" s="160"/>
      <c r="V305" s="160"/>
      <c r="W305" s="160"/>
      <c r="X305" s="160"/>
      <c r="Y305" s="160"/>
      <c r="Z305" s="160"/>
      <c r="AA305" s="160"/>
      <c r="AB305" s="160"/>
      <c r="AC305" s="160"/>
      <c r="AD305" s="160"/>
      <c r="AE305" s="160"/>
      <c r="AF305" s="160"/>
      <c r="AG305" s="160"/>
      <c r="AH305" s="160"/>
      <c r="AI305" s="160"/>
      <c r="AJ305" s="160"/>
      <c r="AK305" s="160"/>
      <c r="AL305" s="160"/>
      <c r="AM305" s="160"/>
      <c r="AN305" s="160"/>
      <c r="AO305" s="160"/>
      <c r="AP305" s="160"/>
      <c r="AQ305" s="160"/>
    </row>
    <row r="306" spans="2:43" x14ac:dyDescent="0.3">
      <c r="B306" s="158"/>
      <c r="C306" s="158"/>
      <c r="D306" s="158"/>
      <c r="E306" s="158"/>
      <c r="F306" s="158"/>
      <c r="G306" s="158"/>
      <c r="H306" s="158"/>
      <c r="I306" s="160"/>
      <c r="J306" s="158"/>
      <c r="K306" s="160"/>
      <c r="L306" s="160"/>
      <c r="M306" s="160"/>
      <c r="N306" s="160"/>
      <c r="O306" s="160"/>
      <c r="P306" s="160"/>
      <c r="Q306" s="160"/>
      <c r="R306" s="160"/>
      <c r="S306" s="160"/>
      <c r="T306" s="160"/>
      <c r="U306" s="160"/>
      <c r="V306" s="160"/>
      <c r="W306" s="160"/>
      <c r="X306" s="160"/>
      <c r="Y306" s="160"/>
      <c r="Z306" s="160"/>
      <c r="AA306" s="160"/>
      <c r="AB306" s="160"/>
      <c r="AC306" s="160"/>
      <c r="AD306" s="160"/>
      <c r="AE306" s="160"/>
      <c r="AF306" s="160"/>
      <c r="AG306" s="160"/>
      <c r="AH306" s="160"/>
      <c r="AI306" s="160"/>
      <c r="AJ306" s="160"/>
      <c r="AK306" s="160"/>
      <c r="AL306" s="160"/>
      <c r="AM306" s="160"/>
      <c r="AN306" s="160"/>
      <c r="AO306" s="160"/>
      <c r="AP306" s="160"/>
      <c r="AQ306" s="160"/>
    </row>
    <row r="307" spans="2:43" x14ac:dyDescent="0.3">
      <c r="B307" s="158"/>
      <c r="C307" s="158"/>
      <c r="D307" s="158"/>
      <c r="E307" s="158"/>
      <c r="F307" s="158"/>
      <c r="G307" s="158"/>
      <c r="H307" s="158"/>
      <c r="I307" s="160"/>
      <c r="J307" s="158"/>
      <c r="K307" s="160"/>
      <c r="L307" s="160"/>
      <c r="M307" s="160"/>
      <c r="N307" s="160"/>
      <c r="O307" s="160"/>
      <c r="P307" s="160"/>
      <c r="Q307" s="160"/>
      <c r="R307" s="160"/>
      <c r="S307" s="160"/>
      <c r="T307" s="160"/>
      <c r="U307" s="160"/>
      <c r="V307" s="160"/>
      <c r="W307" s="160"/>
      <c r="X307" s="160"/>
      <c r="Y307" s="160"/>
      <c r="Z307" s="160"/>
      <c r="AA307" s="160"/>
      <c r="AB307" s="160"/>
      <c r="AC307" s="160"/>
      <c r="AD307" s="160"/>
      <c r="AE307" s="160"/>
      <c r="AF307" s="160"/>
      <c r="AG307" s="160"/>
      <c r="AH307" s="160"/>
      <c r="AI307" s="160"/>
      <c r="AJ307" s="160"/>
      <c r="AK307" s="160"/>
      <c r="AL307" s="160"/>
      <c r="AM307" s="160"/>
      <c r="AN307" s="160"/>
      <c r="AO307" s="160"/>
      <c r="AP307" s="160"/>
      <c r="AQ307" s="160"/>
    </row>
    <row r="308" spans="2:43" x14ac:dyDescent="0.3">
      <c r="B308" s="158"/>
      <c r="C308" s="158"/>
      <c r="D308" s="158"/>
      <c r="E308" s="158"/>
      <c r="F308" s="158"/>
      <c r="G308" s="158"/>
      <c r="H308" s="158"/>
      <c r="I308" s="160"/>
      <c r="J308" s="158"/>
      <c r="K308" s="160"/>
      <c r="L308" s="160"/>
      <c r="M308" s="160"/>
      <c r="N308" s="160"/>
      <c r="O308" s="160"/>
      <c r="P308" s="160"/>
      <c r="Q308" s="160"/>
      <c r="R308" s="160"/>
      <c r="S308" s="160"/>
      <c r="T308" s="160"/>
      <c r="U308" s="160"/>
      <c r="V308" s="160"/>
      <c r="W308" s="160"/>
      <c r="X308" s="160"/>
      <c r="Y308" s="160"/>
      <c r="Z308" s="160"/>
      <c r="AA308" s="160"/>
      <c r="AB308" s="160"/>
      <c r="AC308" s="160"/>
      <c r="AD308" s="160"/>
      <c r="AE308" s="160"/>
      <c r="AF308" s="160"/>
      <c r="AG308" s="160"/>
      <c r="AH308" s="160"/>
      <c r="AI308" s="160"/>
      <c r="AJ308" s="160"/>
      <c r="AK308" s="160"/>
      <c r="AL308" s="160"/>
      <c r="AM308" s="160"/>
      <c r="AN308" s="160"/>
      <c r="AO308" s="160"/>
      <c r="AP308" s="160"/>
      <c r="AQ308" s="160"/>
    </row>
    <row r="309" spans="2:43" x14ac:dyDescent="0.3">
      <c r="B309" s="158"/>
      <c r="C309" s="158"/>
      <c r="D309" s="158"/>
      <c r="E309" s="158"/>
      <c r="F309" s="158"/>
      <c r="G309" s="158"/>
      <c r="H309" s="158"/>
      <c r="I309" s="160"/>
      <c r="J309" s="158"/>
      <c r="K309" s="160"/>
      <c r="L309" s="160"/>
      <c r="M309" s="160"/>
      <c r="N309" s="160"/>
      <c r="O309" s="160"/>
      <c r="P309" s="160"/>
      <c r="Q309" s="160"/>
      <c r="R309" s="160"/>
      <c r="S309" s="160"/>
      <c r="T309" s="160"/>
      <c r="U309" s="160"/>
      <c r="V309" s="160"/>
      <c r="W309" s="160"/>
      <c r="X309" s="160"/>
      <c r="Y309" s="160"/>
      <c r="Z309" s="160"/>
      <c r="AA309" s="160"/>
      <c r="AB309" s="160"/>
      <c r="AC309" s="160"/>
      <c r="AD309" s="160"/>
      <c r="AE309" s="160"/>
      <c r="AF309" s="160"/>
      <c r="AG309" s="160"/>
      <c r="AH309" s="160"/>
      <c r="AI309" s="160"/>
      <c r="AJ309" s="160"/>
      <c r="AK309" s="160"/>
      <c r="AL309" s="160"/>
      <c r="AM309" s="160"/>
      <c r="AN309" s="160"/>
      <c r="AO309" s="160"/>
      <c r="AP309" s="160"/>
      <c r="AQ309" s="160"/>
    </row>
    <row r="310" spans="2:43" x14ac:dyDescent="0.3">
      <c r="B310" s="158"/>
      <c r="C310" s="158"/>
      <c r="D310" s="158"/>
      <c r="E310" s="158"/>
      <c r="F310" s="158"/>
      <c r="G310" s="158"/>
      <c r="H310" s="158"/>
      <c r="I310" s="160"/>
      <c r="J310" s="158"/>
      <c r="K310" s="160"/>
      <c r="L310" s="160"/>
      <c r="M310" s="160"/>
      <c r="N310" s="160"/>
      <c r="O310" s="160"/>
      <c r="P310" s="160"/>
      <c r="Q310" s="160"/>
      <c r="R310" s="160"/>
      <c r="S310" s="160"/>
      <c r="T310" s="160"/>
      <c r="U310" s="160"/>
      <c r="V310" s="160"/>
      <c r="W310" s="160"/>
      <c r="X310" s="160"/>
      <c r="Y310" s="160"/>
      <c r="Z310" s="160"/>
      <c r="AA310" s="160"/>
      <c r="AB310" s="160"/>
      <c r="AC310" s="160"/>
      <c r="AD310" s="160"/>
      <c r="AE310" s="160"/>
      <c r="AF310" s="160"/>
      <c r="AG310" s="160"/>
      <c r="AH310" s="160"/>
      <c r="AI310" s="160"/>
      <c r="AJ310" s="160"/>
      <c r="AK310" s="160"/>
      <c r="AL310" s="160"/>
      <c r="AM310" s="160"/>
      <c r="AN310" s="160"/>
      <c r="AO310" s="160"/>
      <c r="AP310" s="160"/>
      <c r="AQ310" s="160"/>
    </row>
    <row r="311" spans="2:43" x14ac:dyDescent="0.3">
      <c r="B311" s="158"/>
      <c r="C311" s="158"/>
      <c r="D311" s="158"/>
      <c r="E311" s="158"/>
      <c r="F311" s="158"/>
      <c r="G311" s="158"/>
      <c r="H311" s="158"/>
      <c r="I311" s="160"/>
      <c r="J311" s="158"/>
      <c r="K311" s="160"/>
      <c r="L311" s="160"/>
      <c r="M311" s="160"/>
      <c r="N311" s="160"/>
      <c r="O311" s="160"/>
      <c r="P311" s="160"/>
      <c r="Q311" s="160"/>
      <c r="R311" s="160"/>
      <c r="S311" s="160"/>
      <c r="T311" s="160"/>
      <c r="U311" s="160"/>
      <c r="V311" s="160"/>
      <c r="W311" s="160"/>
      <c r="X311" s="160"/>
      <c r="Y311" s="160"/>
      <c r="Z311" s="160"/>
      <c r="AA311" s="160"/>
      <c r="AB311" s="160"/>
      <c r="AC311" s="160"/>
      <c r="AD311" s="160"/>
      <c r="AE311" s="160"/>
      <c r="AF311" s="160"/>
      <c r="AG311" s="160"/>
      <c r="AH311" s="160"/>
      <c r="AI311" s="160"/>
      <c r="AJ311" s="160"/>
      <c r="AK311" s="160"/>
      <c r="AL311" s="160"/>
      <c r="AM311" s="160"/>
      <c r="AN311" s="160"/>
      <c r="AO311" s="160"/>
      <c r="AP311" s="160"/>
      <c r="AQ311" s="160"/>
    </row>
    <row r="312" spans="2:43" x14ac:dyDescent="0.3">
      <c r="B312" s="158"/>
      <c r="C312" s="158"/>
      <c r="D312" s="158"/>
      <c r="E312" s="158"/>
      <c r="F312" s="158"/>
      <c r="G312" s="158"/>
      <c r="H312" s="158"/>
      <c r="I312" s="160"/>
      <c r="J312" s="158"/>
      <c r="K312" s="160"/>
      <c r="L312" s="160"/>
      <c r="M312" s="160"/>
      <c r="N312" s="160"/>
      <c r="O312" s="160"/>
      <c r="P312" s="160"/>
      <c r="Q312" s="160"/>
      <c r="R312" s="160"/>
      <c r="S312" s="160"/>
      <c r="T312" s="160"/>
      <c r="U312" s="160"/>
      <c r="V312" s="160"/>
      <c r="W312" s="160"/>
      <c r="X312" s="160"/>
      <c r="Y312" s="160"/>
      <c r="Z312" s="160"/>
      <c r="AA312" s="160"/>
      <c r="AB312" s="160"/>
      <c r="AC312" s="160"/>
      <c r="AD312" s="160"/>
      <c r="AE312" s="160"/>
      <c r="AF312" s="160"/>
      <c r="AG312" s="160"/>
      <c r="AH312" s="160"/>
      <c r="AI312" s="160"/>
      <c r="AJ312" s="160"/>
      <c r="AK312" s="160"/>
      <c r="AL312" s="160"/>
      <c r="AM312" s="160"/>
      <c r="AN312" s="160"/>
      <c r="AO312" s="160"/>
      <c r="AP312" s="160"/>
      <c r="AQ312" s="160"/>
    </row>
    <row r="313" spans="2:43" x14ac:dyDescent="0.3">
      <c r="B313" s="158"/>
      <c r="C313" s="158"/>
      <c r="D313" s="158"/>
      <c r="E313" s="158"/>
      <c r="F313" s="158"/>
      <c r="G313" s="158"/>
      <c r="H313" s="158"/>
      <c r="I313" s="160"/>
      <c r="J313" s="158"/>
      <c r="K313" s="160"/>
      <c r="L313" s="160"/>
      <c r="M313" s="160"/>
      <c r="N313" s="160"/>
      <c r="O313" s="160"/>
      <c r="P313" s="160"/>
      <c r="Q313" s="160"/>
      <c r="R313" s="160"/>
      <c r="S313" s="160"/>
      <c r="T313" s="160"/>
      <c r="U313" s="160"/>
      <c r="V313" s="160"/>
      <c r="W313" s="160"/>
      <c r="X313" s="160"/>
      <c r="Y313" s="160"/>
      <c r="Z313" s="160"/>
      <c r="AA313" s="160"/>
      <c r="AB313" s="160"/>
      <c r="AC313" s="160"/>
      <c r="AD313" s="160"/>
      <c r="AE313" s="160"/>
      <c r="AF313" s="160"/>
      <c r="AG313" s="160"/>
      <c r="AH313" s="160"/>
      <c r="AI313" s="160"/>
      <c r="AJ313" s="160"/>
      <c r="AK313" s="160"/>
      <c r="AL313" s="160"/>
      <c r="AM313" s="160"/>
      <c r="AN313" s="160"/>
      <c r="AO313" s="160"/>
      <c r="AP313" s="160"/>
      <c r="AQ313" s="160"/>
    </row>
    <row r="314" spans="2:43" x14ac:dyDescent="0.3">
      <c r="B314" s="158"/>
      <c r="C314" s="158"/>
      <c r="D314" s="158"/>
      <c r="E314" s="158"/>
      <c r="F314" s="158"/>
      <c r="G314" s="158"/>
      <c r="H314" s="158"/>
      <c r="I314" s="160"/>
      <c r="J314" s="158"/>
      <c r="K314" s="160"/>
      <c r="L314" s="160"/>
      <c r="M314" s="160"/>
      <c r="N314" s="160"/>
      <c r="O314" s="160"/>
      <c r="P314" s="160"/>
      <c r="Q314" s="160"/>
      <c r="R314" s="160"/>
      <c r="S314" s="160"/>
      <c r="T314" s="160"/>
      <c r="U314" s="160"/>
      <c r="V314" s="160"/>
      <c r="W314" s="160"/>
      <c r="X314" s="160"/>
      <c r="Y314" s="160"/>
      <c r="Z314" s="160"/>
      <c r="AA314" s="160"/>
      <c r="AB314" s="160"/>
      <c r="AC314" s="160"/>
      <c r="AD314" s="160"/>
      <c r="AE314" s="160"/>
      <c r="AF314" s="160"/>
      <c r="AG314" s="160"/>
      <c r="AH314" s="160"/>
      <c r="AI314" s="160"/>
      <c r="AJ314" s="160"/>
      <c r="AK314" s="160"/>
      <c r="AL314" s="160"/>
      <c r="AM314" s="160"/>
      <c r="AN314" s="160"/>
      <c r="AO314" s="160"/>
      <c r="AP314" s="160"/>
      <c r="AQ314" s="160"/>
    </row>
    <row r="315" spans="2:43" x14ac:dyDescent="0.3">
      <c r="B315" s="158"/>
      <c r="C315" s="158"/>
      <c r="D315" s="158"/>
      <c r="E315" s="158"/>
      <c r="F315" s="158"/>
      <c r="G315" s="158"/>
      <c r="H315" s="158"/>
      <c r="I315" s="160"/>
      <c r="J315" s="158"/>
      <c r="K315" s="160"/>
      <c r="L315" s="160"/>
      <c r="M315" s="160"/>
      <c r="N315" s="160"/>
      <c r="O315" s="160"/>
      <c r="P315" s="160"/>
      <c r="Q315" s="160"/>
      <c r="R315" s="160"/>
      <c r="S315" s="160"/>
      <c r="T315" s="160"/>
      <c r="U315" s="160"/>
      <c r="V315" s="160"/>
      <c r="W315" s="160"/>
      <c r="X315" s="160"/>
      <c r="Y315" s="160"/>
      <c r="Z315" s="160"/>
      <c r="AA315" s="160"/>
      <c r="AB315" s="160"/>
      <c r="AC315" s="160"/>
      <c r="AD315" s="160"/>
      <c r="AE315" s="160"/>
      <c r="AF315" s="160"/>
      <c r="AG315" s="160"/>
      <c r="AH315" s="160"/>
      <c r="AI315" s="160"/>
      <c r="AJ315" s="160"/>
      <c r="AK315" s="160"/>
      <c r="AL315" s="160"/>
      <c r="AM315" s="160"/>
      <c r="AN315" s="160"/>
      <c r="AO315" s="160"/>
      <c r="AP315" s="160"/>
      <c r="AQ315" s="160"/>
    </row>
    <row r="316" spans="2:43" x14ac:dyDescent="0.3">
      <c r="B316" s="158"/>
      <c r="C316" s="158"/>
      <c r="D316" s="158"/>
      <c r="E316" s="158"/>
      <c r="F316" s="158"/>
      <c r="G316" s="158"/>
      <c r="H316" s="158"/>
      <c r="I316" s="160"/>
      <c r="J316" s="158"/>
      <c r="K316" s="160"/>
      <c r="L316" s="160"/>
      <c r="M316" s="160"/>
      <c r="N316" s="160"/>
      <c r="O316" s="160"/>
      <c r="P316" s="160"/>
      <c r="Q316" s="160"/>
      <c r="R316" s="160"/>
      <c r="S316" s="160"/>
      <c r="T316" s="160"/>
      <c r="U316" s="160"/>
      <c r="V316" s="160"/>
      <c r="W316" s="160"/>
      <c r="X316" s="160"/>
      <c r="Y316" s="160"/>
      <c r="Z316" s="160"/>
      <c r="AA316" s="160"/>
      <c r="AB316" s="160"/>
      <c r="AC316" s="160"/>
      <c r="AD316" s="160"/>
      <c r="AE316" s="160"/>
      <c r="AF316" s="160"/>
      <c r="AG316" s="160"/>
      <c r="AH316" s="160"/>
      <c r="AI316" s="160"/>
      <c r="AJ316" s="160"/>
      <c r="AK316" s="160"/>
      <c r="AL316" s="160"/>
      <c r="AM316" s="160"/>
      <c r="AN316" s="160"/>
      <c r="AO316" s="160"/>
      <c r="AP316" s="160"/>
      <c r="AQ316" s="160"/>
    </row>
    <row r="317" spans="2:43" x14ac:dyDescent="0.3">
      <c r="B317" s="158"/>
      <c r="C317" s="158"/>
      <c r="D317" s="158"/>
      <c r="E317" s="158"/>
      <c r="F317" s="158"/>
      <c r="G317" s="158"/>
      <c r="H317" s="158"/>
      <c r="I317" s="160"/>
      <c r="J317" s="158"/>
      <c r="K317" s="160"/>
      <c r="L317" s="160"/>
      <c r="M317" s="160"/>
      <c r="N317" s="160"/>
      <c r="O317" s="160"/>
      <c r="P317" s="160"/>
      <c r="Q317" s="160"/>
      <c r="R317" s="160"/>
      <c r="S317" s="160"/>
      <c r="T317" s="160"/>
      <c r="U317" s="160"/>
      <c r="V317" s="160"/>
      <c r="W317" s="160"/>
      <c r="X317" s="160"/>
      <c r="Y317" s="160"/>
      <c r="Z317" s="160"/>
      <c r="AA317" s="160"/>
      <c r="AB317" s="160"/>
      <c r="AC317" s="160"/>
      <c r="AD317" s="160"/>
      <c r="AE317" s="160"/>
      <c r="AF317" s="160"/>
      <c r="AG317" s="160"/>
      <c r="AH317" s="160"/>
      <c r="AI317" s="160"/>
      <c r="AJ317" s="160"/>
      <c r="AK317" s="160"/>
      <c r="AL317" s="160"/>
      <c r="AM317" s="160"/>
      <c r="AN317" s="160"/>
      <c r="AO317" s="160"/>
      <c r="AP317" s="160"/>
      <c r="AQ317" s="160"/>
    </row>
    <row r="318" spans="2:43" x14ac:dyDescent="0.3">
      <c r="B318" s="158"/>
      <c r="C318" s="158"/>
      <c r="D318" s="158"/>
      <c r="E318" s="158"/>
      <c r="F318" s="158"/>
      <c r="G318" s="158"/>
      <c r="H318" s="158"/>
      <c r="I318" s="160"/>
      <c r="J318" s="158"/>
      <c r="K318" s="160"/>
      <c r="L318" s="160"/>
      <c r="M318" s="160"/>
      <c r="N318" s="160"/>
      <c r="O318" s="160"/>
      <c r="P318" s="160"/>
      <c r="Q318" s="160"/>
      <c r="R318" s="160"/>
      <c r="S318" s="160"/>
      <c r="T318" s="160"/>
      <c r="U318" s="160"/>
      <c r="V318" s="160"/>
      <c r="W318" s="160"/>
      <c r="X318" s="160"/>
      <c r="Y318" s="160"/>
      <c r="Z318" s="160"/>
      <c r="AA318" s="160"/>
      <c r="AB318" s="160"/>
      <c r="AC318" s="160"/>
      <c r="AD318" s="160"/>
      <c r="AE318" s="160"/>
      <c r="AF318" s="160"/>
      <c r="AG318" s="160"/>
      <c r="AH318" s="160"/>
      <c r="AI318" s="160"/>
      <c r="AJ318" s="160"/>
      <c r="AK318" s="160"/>
      <c r="AL318" s="160"/>
      <c r="AM318" s="160"/>
      <c r="AN318" s="160"/>
      <c r="AO318" s="160"/>
      <c r="AP318" s="160"/>
      <c r="AQ318" s="160"/>
    </row>
    <row r="319" spans="2:43" x14ac:dyDescent="0.3">
      <c r="B319" s="158"/>
      <c r="C319" s="158"/>
      <c r="D319" s="158"/>
      <c r="E319" s="158"/>
      <c r="F319" s="158"/>
      <c r="G319" s="158"/>
      <c r="H319" s="158"/>
      <c r="I319" s="160"/>
      <c r="J319" s="158"/>
      <c r="K319" s="160"/>
      <c r="L319" s="160"/>
      <c r="M319" s="160"/>
      <c r="N319" s="160"/>
      <c r="O319" s="160"/>
      <c r="P319" s="160"/>
      <c r="Q319" s="160"/>
      <c r="R319" s="160"/>
      <c r="S319" s="160"/>
      <c r="T319" s="160"/>
      <c r="U319" s="160"/>
      <c r="V319" s="160"/>
      <c r="W319" s="160"/>
      <c r="X319" s="160"/>
      <c r="Y319" s="160"/>
      <c r="Z319" s="160"/>
      <c r="AA319" s="160"/>
      <c r="AB319" s="160"/>
      <c r="AC319" s="160"/>
      <c r="AD319" s="160"/>
      <c r="AE319" s="160"/>
      <c r="AF319" s="160"/>
      <c r="AG319" s="160"/>
      <c r="AH319" s="160"/>
      <c r="AI319" s="160"/>
      <c r="AJ319" s="160"/>
      <c r="AK319" s="160"/>
      <c r="AL319" s="160"/>
      <c r="AM319" s="160"/>
      <c r="AN319" s="160"/>
      <c r="AO319" s="160"/>
      <c r="AP319" s="160"/>
      <c r="AQ319" s="160"/>
    </row>
    <row r="320" spans="2:43" x14ac:dyDescent="0.3">
      <c r="B320" s="158"/>
      <c r="C320" s="158"/>
      <c r="D320" s="158"/>
      <c r="E320" s="158"/>
      <c r="F320" s="158"/>
      <c r="G320" s="158"/>
      <c r="H320" s="158"/>
      <c r="I320" s="160"/>
      <c r="J320" s="158"/>
      <c r="K320" s="160"/>
      <c r="L320" s="160"/>
      <c r="M320" s="160"/>
      <c r="N320" s="160"/>
      <c r="O320" s="160"/>
      <c r="P320" s="160"/>
      <c r="Q320" s="160"/>
      <c r="R320" s="160"/>
      <c r="S320" s="160"/>
      <c r="T320" s="160"/>
      <c r="U320" s="160"/>
      <c r="V320" s="160"/>
      <c r="W320" s="160"/>
      <c r="X320" s="160"/>
      <c r="Y320" s="160"/>
      <c r="Z320" s="160"/>
      <c r="AA320" s="160"/>
      <c r="AB320" s="160"/>
      <c r="AC320" s="160"/>
      <c r="AD320" s="160"/>
      <c r="AE320" s="160"/>
      <c r="AF320" s="160"/>
      <c r="AG320" s="160"/>
      <c r="AH320" s="160"/>
      <c r="AI320" s="160"/>
      <c r="AJ320" s="160"/>
      <c r="AK320" s="160"/>
      <c r="AL320" s="160"/>
      <c r="AM320" s="160"/>
      <c r="AN320" s="160"/>
      <c r="AO320" s="160"/>
      <c r="AP320" s="160"/>
      <c r="AQ320" s="160"/>
    </row>
    <row r="321" spans="2:43" x14ac:dyDescent="0.3">
      <c r="B321" s="158"/>
      <c r="C321" s="158"/>
      <c r="D321" s="158"/>
      <c r="E321" s="158"/>
      <c r="F321" s="158"/>
      <c r="G321" s="158"/>
      <c r="H321" s="158"/>
      <c r="I321" s="160"/>
      <c r="J321" s="158"/>
      <c r="K321" s="160"/>
      <c r="L321" s="160"/>
      <c r="M321" s="160"/>
      <c r="N321" s="160"/>
      <c r="O321" s="160"/>
      <c r="P321" s="160"/>
      <c r="Q321" s="160"/>
      <c r="R321" s="160"/>
      <c r="S321" s="160"/>
      <c r="T321" s="160"/>
      <c r="U321" s="160"/>
      <c r="V321" s="160"/>
      <c r="W321" s="160"/>
      <c r="X321" s="160"/>
      <c r="Y321" s="160"/>
      <c r="Z321" s="160"/>
      <c r="AA321" s="160"/>
      <c r="AB321" s="160"/>
      <c r="AC321" s="160"/>
      <c r="AD321" s="160"/>
      <c r="AE321" s="160"/>
      <c r="AF321" s="160"/>
      <c r="AG321" s="160"/>
      <c r="AH321" s="160"/>
      <c r="AI321" s="160"/>
      <c r="AJ321" s="160"/>
      <c r="AK321" s="160"/>
      <c r="AL321" s="160"/>
      <c r="AM321" s="160"/>
      <c r="AN321" s="160"/>
      <c r="AO321" s="160"/>
      <c r="AP321" s="160"/>
      <c r="AQ321" s="160"/>
    </row>
    <row r="322" spans="2:43" x14ac:dyDescent="0.3">
      <c r="B322" s="158"/>
      <c r="C322" s="158"/>
      <c r="D322" s="158"/>
      <c r="E322" s="158"/>
      <c r="F322" s="158"/>
      <c r="G322" s="158"/>
      <c r="H322" s="158"/>
      <c r="I322" s="160"/>
      <c r="J322" s="158"/>
      <c r="K322" s="160"/>
      <c r="L322" s="160"/>
      <c r="M322" s="160"/>
      <c r="N322" s="160"/>
      <c r="O322" s="160"/>
      <c r="P322" s="160"/>
      <c r="Q322" s="160"/>
      <c r="R322" s="160"/>
      <c r="S322" s="160"/>
      <c r="T322" s="160"/>
      <c r="U322" s="160"/>
      <c r="V322" s="160"/>
      <c r="W322" s="160"/>
      <c r="X322" s="160"/>
      <c r="Y322" s="160"/>
      <c r="Z322" s="160"/>
      <c r="AA322" s="160"/>
      <c r="AB322" s="160"/>
      <c r="AC322" s="160"/>
      <c r="AD322" s="160"/>
      <c r="AE322" s="160"/>
      <c r="AF322" s="160"/>
      <c r="AG322" s="160"/>
      <c r="AH322" s="160"/>
      <c r="AI322" s="160"/>
      <c r="AJ322" s="160"/>
      <c r="AK322" s="160"/>
      <c r="AL322" s="160"/>
      <c r="AM322" s="160"/>
      <c r="AN322" s="160"/>
      <c r="AO322" s="160"/>
      <c r="AP322" s="160"/>
      <c r="AQ322" s="160"/>
    </row>
    <row r="323" spans="2:43" x14ac:dyDescent="0.3">
      <c r="B323" s="158"/>
      <c r="C323" s="158"/>
      <c r="D323" s="158"/>
      <c r="E323" s="158"/>
      <c r="F323" s="158"/>
      <c r="G323" s="158"/>
      <c r="H323" s="158"/>
      <c r="I323" s="160"/>
      <c r="J323" s="158"/>
      <c r="K323" s="160"/>
      <c r="L323" s="160"/>
      <c r="M323" s="160"/>
      <c r="N323" s="160"/>
      <c r="O323" s="160"/>
      <c r="P323" s="160"/>
      <c r="Q323" s="160"/>
      <c r="R323" s="160"/>
      <c r="S323" s="160"/>
      <c r="T323" s="160"/>
      <c r="U323" s="160"/>
      <c r="V323" s="160"/>
      <c r="W323" s="160"/>
      <c r="X323" s="160"/>
      <c r="Y323" s="160"/>
      <c r="Z323" s="160"/>
      <c r="AA323" s="160"/>
      <c r="AB323" s="160"/>
      <c r="AC323" s="160"/>
      <c r="AD323" s="160"/>
      <c r="AE323" s="160"/>
      <c r="AF323" s="160"/>
      <c r="AG323" s="160"/>
      <c r="AH323" s="160"/>
      <c r="AI323" s="160"/>
      <c r="AJ323" s="160"/>
      <c r="AK323" s="160"/>
      <c r="AL323" s="160"/>
      <c r="AM323" s="160"/>
      <c r="AN323" s="160"/>
      <c r="AO323" s="160"/>
      <c r="AP323" s="160"/>
      <c r="AQ323" s="160"/>
    </row>
    <row r="324" spans="2:43" x14ac:dyDescent="0.3">
      <c r="B324" s="158"/>
      <c r="C324" s="158"/>
      <c r="D324" s="158"/>
      <c r="E324" s="158"/>
      <c r="F324" s="158"/>
      <c r="G324" s="158"/>
      <c r="H324" s="158"/>
      <c r="I324" s="160"/>
      <c r="J324" s="158"/>
      <c r="K324" s="160"/>
      <c r="L324" s="160"/>
      <c r="M324" s="160"/>
      <c r="N324" s="160"/>
      <c r="O324" s="160"/>
      <c r="P324" s="160"/>
      <c r="Q324" s="160"/>
      <c r="R324" s="160"/>
      <c r="S324" s="160"/>
      <c r="T324" s="160"/>
      <c r="U324" s="160"/>
      <c r="V324" s="160"/>
      <c r="W324" s="160"/>
      <c r="X324" s="160"/>
      <c r="Y324" s="160"/>
      <c r="Z324" s="160"/>
      <c r="AA324" s="160"/>
      <c r="AB324" s="160"/>
      <c r="AC324" s="160"/>
      <c r="AD324" s="160"/>
      <c r="AE324" s="160"/>
      <c r="AF324" s="160"/>
      <c r="AG324" s="160"/>
      <c r="AH324" s="160"/>
      <c r="AI324" s="160"/>
      <c r="AJ324" s="160"/>
      <c r="AK324" s="160"/>
      <c r="AL324" s="160"/>
      <c r="AM324" s="160"/>
      <c r="AN324" s="160"/>
      <c r="AO324" s="160"/>
      <c r="AP324" s="160"/>
      <c r="AQ324" s="160"/>
    </row>
    <row r="325" spans="2:43" x14ac:dyDescent="0.3">
      <c r="B325" s="158"/>
      <c r="C325" s="158"/>
      <c r="D325" s="158"/>
      <c r="E325" s="158"/>
      <c r="F325" s="158"/>
      <c r="G325" s="158"/>
      <c r="H325" s="158"/>
      <c r="I325" s="160"/>
      <c r="J325" s="158"/>
      <c r="K325" s="160"/>
      <c r="L325" s="160"/>
      <c r="M325" s="160"/>
      <c r="N325" s="160"/>
      <c r="O325" s="160"/>
      <c r="P325" s="160"/>
      <c r="Q325" s="160"/>
      <c r="R325" s="160"/>
      <c r="S325" s="160"/>
      <c r="T325" s="160"/>
      <c r="U325" s="160"/>
      <c r="V325" s="160"/>
      <c r="W325" s="160"/>
      <c r="X325" s="160"/>
      <c r="Y325" s="160"/>
      <c r="Z325" s="160"/>
      <c r="AA325" s="160"/>
      <c r="AB325" s="160"/>
      <c r="AC325" s="160"/>
      <c r="AD325" s="160"/>
      <c r="AE325" s="160"/>
      <c r="AF325" s="160"/>
      <c r="AG325" s="160"/>
      <c r="AH325" s="160"/>
      <c r="AI325" s="160"/>
      <c r="AJ325" s="160"/>
      <c r="AK325" s="160"/>
      <c r="AL325" s="160"/>
      <c r="AM325" s="160"/>
      <c r="AN325" s="160"/>
      <c r="AO325" s="160"/>
      <c r="AP325" s="160"/>
      <c r="AQ325" s="160"/>
    </row>
    <row r="326" spans="2:43" x14ac:dyDescent="0.3">
      <c r="B326" s="158"/>
      <c r="C326" s="158"/>
      <c r="D326" s="158"/>
      <c r="E326" s="158"/>
      <c r="F326" s="158"/>
      <c r="G326" s="158"/>
      <c r="H326" s="158"/>
      <c r="I326" s="160"/>
      <c r="J326" s="158"/>
      <c r="K326" s="160"/>
      <c r="L326" s="160"/>
      <c r="M326" s="160"/>
      <c r="N326" s="160"/>
      <c r="O326" s="160"/>
      <c r="P326" s="160"/>
      <c r="Q326" s="160"/>
      <c r="R326" s="160"/>
      <c r="S326" s="160"/>
      <c r="T326" s="160"/>
      <c r="U326" s="160"/>
      <c r="V326" s="160"/>
      <c r="W326" s="160"/>
      <c r="X326" s="160"/>
      <c r="Y326" s="160"/>
      <c r="Z326" s="160"/>
      <c r="AA326" s="160"/>
      <c r="AB326" s="160"/>
      <c r="AC326" s="160"/>
      <c r="AD326" s="160"/>
      <c r="AE326" s="160"/>
      <c r="AF326" s="160"/>
      <c r="AG326" s="160"/>
      <c r="AH326" s="160"/>
      <c r="AI326" s="160"/>
      <c r="AJ326" s="160"/>
      <c r="AK326" s="160"/>
      <c r="AL326" s="160"/>
      <c r="AM326" s="160"/>
      <c r="AN326" s="160"/>
      <c r="AO326" s="160"/>
      <c r="AP326" s="160"/>
      <c r="AQ326" s="160"/>
    </row>
    <row r="327" spans="2:43" x14ac:dyDescent="0.3">
      <c r="B327" s="158"/>
      <c r="C327" s="158"/>
      <c r="D327" s="158"/>
      <c r="E327" s="158"/>
      <c r="F327" s="158"/>
      <c r="G327" s="158"/>
      <c r="H327" s="158"/>
      <c r="I327" s="160"/>
      <c r="J327" s="158"/>
      <c r="K327" s="160"/>
      <c r="L327" s="160"/>
      <c r="M327" s="160"/>
      <c r="N327" s="160"/>
      <c r="O327" s="160"/>
      <c r="P327" s="160"/>
      <c r="Q327" s="160"/>
      <c r="R327" s="160"/>
      <c r="S327" s="160"/>
      <c r="T327" s="160"/>
      <c r="U327" s="160"/>
      <c r="V327" s="160"/>
      <c r="W327" s="160"/>
      <c r="X327" s="160"/>
      <c r="Y327" s="160"/>
      <c r="Z327" s="160"/>
      <c r="AA327" s="160"/>
      <c r="AB327" s="160"/>
      <c r="AC327" s="160"/>
      <c r="AD327" s="160"/>
      <c r="AE327" s="160"/>
      <c r="AF327" s="160"/>
      <c r="AG327" s="160"/>
      <c r="AH327" s="160"/>
      <c r="AI327" s="160"/>
      <c r="AJ327" s="160"/>
      <c r="AK327" s="160"/>
      <c r="AL327" s="160"/>
      <c r="AM327" s="160"/>
      <c r="AN327" s="160"/>
      <c r="AO327" s="160"/>
      <c r="AP327" s="160"/>
      <c r="AQ327" s="160"/>
    </row>
    <row r="328" spans="2:43" x14ac:dyDescent="0.3">
      <c r="B328" s="158"/>
      <c r="C328" s="158"/>
      <c r="D328" s="158"/>
      <c r="E328" s="158"/>
      <c r="F328" s="158"/>
      <c r="G328" s="158"/>
      <c r="H328" s="158"/>
      <c r="I328" s="160"/>
      <c r="J328" s="158"/>
      <c r="K328" s="160"/>
      <c r="L328" s="160"/>
      <c r="M328" s="160"/>
      <c r="N328" s="160"/>
      <c r="O328" s="160"/>
      <c r="P328" s="160"/>
      <c r="Q328" s="160"/>
      <c r="R328" s="160"/>
      <c r="S328" s="160"/>
      <c r="T328" s="160"/>
      <c r="U328" s="160"/>
      <c r="V328" s="160"/>
      <c r="W328" s="160"/>
      <c r="X328" s="160"/>
      <c r="Y328" s="160"/>
      <c r="Z328" s="160"/>
      <c r="AA328" s="160"/>
      <c r="AB328" s="160"/>
      <c r="AC328" s="160"/>
      <c r="AD328" s="160"/>
      <c r="AE328" s="160"/>
      <c r="AF328" s="160"/>
      <c r="AG328" s="160"/>
      <c r="AH328" s="160"/>
      <c r="AI328" s="160"/>
      <c r="AJ328" s="160"/>
      <c r="AK328" s="160"/>
      <c r="AL328" s="160"/>
      <c r="AM328" s="160"/>
      <c r="AN328" s="160"/>
      <c r="AO328" s="160"/>
      <c r="AP328" s="160"/>
      <c r="AQ328" s="160"/>
    </row>
    <row r="329" spans="2:43" x14ac:dyDescent="0.3">
      <c r="B329" s="158"/>
      <c r="C329" s="158"/>
      <c r="D329" s="158"/>
      <c r="E329" s="158"/>
      <c r="F329" s="158"/>
      <c r="G329" s="158"/>
      <c r="H329" s="158"/>
      <c r="I329" s="160"/>
      <c r="J329" s="158"/>
      <c r="K329" s="160"/>
      <c r="L329" s="160"/>
      <c r="M329" s="160"/>
      <c r="N329" s="160"/>
      <c r="O329" s="160"/>
      <c r="P329" s="160"/>
      <c r="Q329" s="160"/>
      <c r="R329" s="160"/>
      <c r="S329" s="160"/>
      <c r="T329" s="160"/>
      <c r="U329" s="160"/>
      <c r="V329" s="160"/>
      <c r="W329" s="160"/>
      <c r="X329" s="160"/>
      <c r="Y329" s="160"/>
      <c r="Z329" s="160"/>
      <c r="AA329" s="160"/>
      <c r="AB329" s="160"/>
      <c r="AC329" s="160"/>
      <c r="AD329" s="160"/>
      <c r="AE329" s="160"/>
      <c r="AF329" s="160"/>
      <c r="AG329" s="160"/>
      <c r="AH329" s="160"/>
      <c r="AI329" s="160"/>
      <c r="AJ329" s="160"/>
      <c r="AK329" s="160"/>
      <c r="AL329" s="160"/>
      <c r="AM329" s="160"/>
      <c r="AN329" s="160"/>
      <c r="AO329" s="160"/>
      <c r="AP329" s="160"/>
      <c r="AQ329" s="160"/>
    </row>
    <row r="330" spans="2:43" x14ac:dyDescent="0.3">
      <c r="B330" s="158"/>
      <c r="C330" s="158"/>
      <c r="D330" s="158"/>
      <c r="E330" s="158"/>
      <c r="F330" s="158"/>
      <c r="G330" s="158"/>
      <c r="H330" s="158"/>
      <c r="I330" s="160"/>
      <c r="J330" s="158"/>
      <c r="K330" s="160"/>
      <c r="L330" s="160"/>
      <c r="M330" s="160"/>
      <c r="N330" s="160"/>
      <c r="O330" s="160"/>
      <c r="P330" s="160"/>
      <c r="Q330" s="160"/>
      <c r="R330" s="160"/>
      <c r="S330" s="160"/>
      <c r="T330" s="160"/>
      <c r="U330" s="160"/>
      <c r="V330" s="160"/>
      <c r="W330" s="160"/>
      <c r="X330" s="160"/>
      <c r="Y330" s="160"/>
      <c r="Z330" s="160"/>
      <c r="AA330" s="160"/>
      <c r="AB330" s="160"/>
      <c r="AC330" s="160"/>
      <c r="AD330" s="160"/>
      <c r="AE330" s="160"/>
      <c r="AF330" s="160"/>
      <c r="AG330" s="160"/>
      <c r="AH330" s="160"/>
      <c r="AI330" s="160"/>
      <c r="AJ330" s="160"/>
      <c r="AK330" s="160"/>
      <c r="AL330" s="160"/>
      <c r="AM330" s="160"/>
      <c r="AN330" s="160"/>
      <c r="AO330" s="160"/>
      <c r="AP330" s="160"/>
      <c r="AQ330" s="160"/>
    </row>
    <row r="331" spans="2:43" x14ac:dyDescent="0.3">
      <c r="B331" s="158"/>
      <c r="C331" s="158"/>
      <c r="D331" s="158"/>
      <c r="E331" s="158"/>
      <c r="F331" s="158"/>
      <c r="G331" s="158"/>
      <c r="H331" s="158"/>
      <c r="I331" s="160"/>
      <c r="J331" s="158"/>
      <c r="K331" s="160"/>
      <c r="L331" s="160"/>
      <c r="M331" s="160"/>
      <c r="N331" s="160"/>
      <c r="O331" s="160"/>
      <c r="P331" s="160"/>
      <c r="Q331" s="160"/>
      <c r="R331" s="160"/>
      <c r="S331" s="160"/>
      <c r="T331" s="160"/>
      <c r="U331" s="160"/>
      <c r="V331" s="160"/>
      <c r="W331" s="160"/>
      <c r="X331" s="160"/>
      <c r="Y331" s="160"/>
      <c r="Z331" s="160"/>
      <c r="AA331" s="160"/>
      <c r="AB331" s="160"/>
      <c r="AC331" s="160"/>
      <c r="AD331" s="160"/>
      <c r="AE331" s="160"/>
      <c r="AF331" s="160"/>
      <c r="AG331" s="160"/>
      <c r="AH331" s="160"/>
      <c r="AI331" s="160"/>
      <c r="AJ331" s="160"/>
      <c r="AK331" s="160"/>
      <c r="AL331" s="160"/>
      <c r="AM331" s="160"/>
      <c r="AN331" s="160"/>
      <c r="AO331" s="160"/>
      <c r="AP331" s="160"/>
      <c r="AQ331" s="160"/>
    </row>
    <row r="332" spans="2:43" x14ac:dyDescent="0.3">
      <c r="B332" s="158"/>
      <c r="C332" s="158"/>
      <c r="D332" s="158"/>
      <c r="E332" s="158"/>
      <c r="F332" s="158"/>
      <c r="G332" s="158"/>
      <c r="H332" s="158"/>
      <c r="I332" s="160"/>
      <c r="J332" s="158"/>
      <c r="K332" s="160"/>
      <c r="L332" s="160"/>
      <c r="M332" s="160"/>
      <c r="N332" s="160"/>
      <c r="O332" s="160"/>
      <c r="P332" s="160"/>
      <c r="Q332" s="160"/>
      <c r="R332" s="160"/>
      <c r="S332" s="160"/>
      <c r="T332" s="160"/>
      <c r="U332" s="160"/>
      <c r="V332" s="160"/>
      <c r="W332" s="160"/>
      <c r="X332" s="160"/>
      <c r="Y332" s="160"/>
      <c r="Z332" s="160"/>
      <c r="AA332" s="160"/>
      <c r="AB332" s="160"/>
      <c r="AC332" s="160"/>
      <c r="AD332" s="160"/>
      <c r="AE332" s="160"/>
      <c r="AF332" s="160"/>
      <c r="AG332" s="160"/>
      <c r="AH332" s="160"/>
      <c r="AI332" s="160"/>
      <c r="AJ332" s="160"/>
      <c r="AK332" s="160"/>
      <c r="AL332" s="160"/>
      <c r="AM332" s="160"/>
      <c r="AN332" s="160"/>
      <c r="AO332" s="160"/>
      <c r="AP332" s="160"/>
      <c r="AQ332" s="160"/>
    </row>
    <row r="333" spans="2:43" x14ac:dyDescent="0.3">
      <c r="B333" s="158"/>
      <c r="C333" s="158"/>
      <c r="D333" s="158"/>
      <c r="E333" s="158"/>
      <c r="F333" s="158"/>
      <c r="G333" s="158"/>
      <c r="H333" s="158"/>
      <c r="I333" s="160"/>
      <c r="J333" s="158"/>
      <c r="K333" s="160"/>
      <c r="L333" s="160"/>
      <c r="M333" s="160"/>
      <c r="N333" s="160"/>
      <c r="O333" s="160"/>
      <c r="P333" s="160"/>
      <c r="Q333" s="160"/>
      <c r="R333" s="160"/>
      <c r="S333" s="160"/>
      <c r="T333" s="160"/>
      <c r="U333" s="160"/>
      <c r="V333" s="160"/>
      <c r="W333" s="160"/>
      <c r="X333" s="160"/>
      <c r="Y333" s="160"/>
      <c r="Z333" s="160"/>
      <c r="AA333" s="160"/>
      <c r="AB333" s="160"/>
      <c r="AC333" s="160"/>
      <c r="AD333" s="160"/>
      <c r="AE333" s="160"/>
      <c r="AF333" s="160"/>
      <c r="AG333" s="160"/>
      <c r="AH333" s="160"/>
      <c r="AI333" s="160"/>
      <c r="AJ333" s="160"/>
      <c r="AK333" s="160"/>
      <c r="AL333" s="160"/>
      <c r="AM333" s="160"/>
      <c r="AN333" s="160"/>
      <c r="AO333" s="160"/>
      <c r="AP333" s="160"/>
      <c r="AQ333" s="160"/>
    </row>
    <row r="334" spans="2:43" x14ac:dyDescent="0.3">
      <c r="B334" s="158"/>
      <c r="C334" s="158"/>
      <c r="D334" s="158"/>
      <c r="E334" s="158"/>
      <c r="F334" s="158"/>
      <c r="G334" s="158"/>
      <c r="H334" s="158"/>
      <c r="I334" s="160"/>
      <c r="J334" s="158"/>
      <c r="K334" s="160"/>
      <c r="L334" s="160"/>
      <c r="M334" s="160"/>
      <c r="N334" s="160"/>
      <c r="O334" s="160"/>
      <c r="P334" s="160"/>
      <c r="Q334" s="160"/>
      <c r="R334" s="160"/>
      <c r="S334" s="160"/>
      <c r="T334" s="160"/>
      <c r="U334" s="160"/>
      <c r="V334" s="160"/>
      <c r="W334" s="160"/>
      <c r="X334" s="160"/>
      <c r="Y334" s="160"/>
      <c r="Z334" s="160"/>
      <c r="AA334" s="160"/>
      <c r="AB334" s="160"/>
      <c r="AC334" s="160"/>
      <c r="AD334" s="160"/>
      <c r="AE334" s="160"/>
      <c r="AF334" s="160"/>
      <c r="AG334" s="160"/>
      <c r="AH334" s="160"/>
      <c r="AI334" s="160"/>
      <c r="AJ334" s="160"/>
      <c r="AK334" s="160"/>
      <c r="AL334" s="160"/>
      <c r="AM334" s="160"/>
      <c r="AN334" s="160"/>
      <c r="AO334" s="160"/>
      <c r="AP334" s="160"/>
      <c r="AQ334" s="160"/>
    </row>
    <row r="335" spans="2:43" x14ac:dyDescent="0.3">
      <c r="B335" s="158"/>
      <c r="C335" s="158"/>
      <c r="D335" s="158"/>
      <c r="E335" s="158"/>
      <c r="F335" s="158"/>
      <c r="G335" s="158"/>
      <c r="H335" s="158"/>
      <c r="I335" s="160"/>
      <c r="J335" s="158"/>
      <c r="K335" s="160"/>
      <c r="L335" s="160"/>
      <c r="M335" s="160"/>
      <c r="N335" s="160"/>
      <c r="O335" s="160"/>
      <c r="P335" s="160"/>
      <c r="Q335" s="160"/>
      <c r="R335" s="160"/>
      <c r="S335" s="160"/>
      <c r="T335" s="160"/>
      <c r="U335" s="160"/>
      <c r="V335" s="160"/>
      <c r="W335" s="160"/>
      <c r="X335" s="160"/>
      <c r="Y335" s="160"/>
      <c r="Z335" s="160"/>
      <c r="AA335" s="160"/>
      <c r="AB335" s="160"/>
      <c r="AC335" s="160"/>
      <c r="AD335" s="160"/>
      <c r="AE335" s="160"/>
      <c r="AF335" s="160"/>
      <c r="AG335" s="160"/>
      <c r="AH335" s="160"/>
      <c r="AI335" s="160"/>
      <c r="AJ335" s="160"/>
      <c r="AK335" s="160"/>
      <c r="AL335" s="160"/>
      <c r="AM335" s="160"/>
      <c r="AN335" s="160"/>
      <c r="AO335" s="160"/>
      <c r="AP335" s="160"/>
      <c r="AQ335" s="160"/>
    </row>
    <row r="336" spans="2:43" x14ac:dyDescent="0.3">
      <c r="B336" s="158"/>
      <c r="C336" s="158"/>
      <c r="D336" s="158"/>
      <c r="E336" s="158"/>
      <c r="F336" s="158"/>
      <c r="G336" s="158"/>
      <c r="H336" s="158"/>
      <c r="I336" s="160"/>
      <c r="J336" s="158"/>
      <c r="K336" s="160"/>
      <c r="L336" s="160"/>
      <c r="M336" s="160"/>
      <c r="N336" s="160"/>
      <c r="O336" s="160"/>
      <c r="P336" s="160"/>
      <c r="Q336" s="160"/>
      <c r="R336" s="160"/>
      <c r="S336" s="160"/>
      <c r="T336" s="160"/>
      <c r="U336" s="160"/>
      <c r="V336" s="160"/>
      <c r="W336" s="160"/>
      <c r="X336" s="160"/>
      <c r="Y336" s="160"/>
      <c r="Z336" s="160"/>
      <c r="AA336" s="160"/>
      <c r="AB336" s="160"/>
      <c r="AC336" s="160"/>
      <c r="AD336" s="160"/>
      <c r="AE336" s="160"/>
      <c r="AF336" s="160"/>
      <c r="AG336" s="160"/>
      <c r="AH336" s="160"/>
      <c r="AI336" s="160"/>
      <c r="AJ336" s="160"/>
      <c r="AK336" s="160"/>
      <c r="AL336" s="160"/>
      <c r="AM336" s="160"/>
      <c r="AN336" s="160"/>
      <c r="AO336" s="160"/>
      <c r="AP336" s="160"/>
      <c r="AQ336" s="160"/>
    </row>
    <row r="337" spans="2:43" x14ac:dyDescent="0.3">
      <c r="B337" s="158"/>
      <c r="C337" s="158"/>
      <c r="D337" s="158"/>
      <c r="E337" s="158"/>
      <c r="F337" s="158"/>
      <c r="G337" s="158"/>
      <c r="H337" s="158"/>
      <c r="I337" s="160"/>
      <c r="J337" s="158"/>
      <c r="K337" s="160"/>
      <c r="L337" s="160"/>
      <c r="M337" s="160"/>
      <c r="N337" s="160"/>
      <c r="O337" s="160"/>
      <c r="P337" s="160"/>
      <c r="Q337" s="160"/>
      <c r="R337" s="160"/>
      <c r="S337" s="160"/>
      <c r="T337" s="160"/>
      <c r="U337" s="160"/>
      <c r="V337" s="160"/>
      <c r="W337" s="160"/>
      <c r="X337" s="160"/>
      <c r="Y337" s="160"/>
      <c r="Z337" s="160"/>
      <c r="AA337" s="160"/>
      <c r="AB337" s="160"/>
      <c r="AC337" s="160"/>
      <c r="AD337" s="160"/>
      <c r="AE337" s="160"/>
      <c r="AF337" s="160"/>
      <c r="AG337" s="160"/>
      <c r="AH337" s="160"/>
      <c r="AI337" s="160"/>
      <c r="AJ337" s="160"/>
      <c r="AK337" s="160"/>
      <c r="AL337" s="160"/>
      <c r="AM337" s="160"/>
      <c r="AN337" s="160"/>
      <c r="AO337" s="160"/>
      <c r="AP337" s="160"/>
      <c r="AQ337" s="160"/>
    </row>
    <row r="338" spans="2:43" x14ac:dyDescent="0.3">
      <c r="B338" s="158"/>
      <c r="C338" s="158"/>
      <c r="D338" s="158"/>
      <c r="E338" s="158"/>
      <c r="F338" s="158"/>
      <c r="G338" s="158"/>
      <c r="H338" s="158"/>
      <c r="I338" s="160"/>
      <c r="J338" s="158"/>
      <c r="K338" s="160"/>
      <c r="L338" s="160"/>
      <c r="M338" s="160"/>
      <c r="N338" s="160"/>
      <c r="O338" s="160"/>
      <c r="P338" s="160"/>
      <c r="Q338" s="160"/>
      <c r="R338" s="160"/>
      <c r="S338" s="160"/>
      <c r="T338" s="160"/>
      <c r="U338" s="160"/>
      <c r="V338" s="160"/>
      <c r="W338" s="160"/>
      <c r="X338" s="160"/>
      <c r="Y338" s="160"/>
      <c r="Z338" s="160"/>
      <c r="AA338" s="160"/>
      <c r="AB338" s="160"/>
      <c r="AC338" s="160"/>
      <c r="AD338" s="160"/>
      <c r="AE338" s="160"/>
      <c r="AF338" s="160"/>
      <c r="AG338" s="160"/>
      <c r="AH338" s="160"/>
      <c r="AI338" s="160"/>
      <c r="AJ338" s="160"/>
      <c r="AK338" s="160"/>
      <c r="AL338" s="160"/>
      <c r="AM338" s="160"/>
      <c r="AN338" s="160"/>
      <c r="AO338" s="160"/>
      <c r="AP338" s="160"/>
      <c r="AQ338" s="160"/>
    </row>
    <row r="339" spans="2:43" x14ac:dyDescent="0.3">
      <c r="B339" s="158"/>
      <c r="C339" s="158"/>
      <c r="D339" s="158"/>
      <c r="E339" s="158"/>
      <c r="F339" s="158"/>
      <c r="G339" s="158"/>
      <c r="H339" s="158"/>
      <c r="I339" s="160"/>
      <c r="J339" s="158"/>
      <c r="K339" s="160"/>
      <c r="L339" s="160"/>
      <c r="M339" s="160"/>
      <c r="N339" s="160"/>
      <c r="O339" s="160"/>
      <c r="P339" s="160"/>
      <c r="Q339" s="160"/>
      <c r="R339" s="160"/>
      <c r="S339" s="160"/>
      <c r="T339" s="160"/>
      <c r="U339" s="160"/>
      <c r="V339" s="160"/>
      <c r="W339" s="160"/>
      <c r="X339" s="160"/>
      <c r="Y339" s="160"/>
      <c r="Z339" s="160"/>
      <c r="AA339" s="160"/>
      <c r="AB339" s="160"/>
      <c r="AC339" s="160"/>
      <c r="AD339" s="160"/>
      <c r="AE339" s="160"/>
      <c r="AF339" s="160"/>
      <c r="AG339" s="160"/>
      <c r="AH339" s="160"/>
      <c r="AI339" s="160"/>
      <c r="AJ339" s="160"/>
      <c r="AK339" s="160"/>
      <c r="AL339" s="160"/>
      <c r="AM339" s="160"/>
      <c r="AN339" s="160"/>
      <c r="AO339" s="160"/>
      <c r="AP339" s="160"/>
      <c r="AQ339" s="160"/>
    </row>
    <row r="340" spans="2:43" x14ac:dyDescent="0.3">
      <c r="B340" s="158"/>
      <c r="C340" s="158"/>
      <c r="D340" s="158"/>
      <c r="E340" s="158"/>
      <c r="F340" s="158"/>
      <c r="G340" s="158"/>
      <c r="H340" s="158"/>
      <c r="I340" s="160"/>
      <c r="J340" s="158"/>
      <c r="K340" s="160"/>
      <c r="L340" s="160"/>
      <c r="M340" s="160"/>
      <c r="N340" s="160"/>
      <c r="O340" s="160"/>
      <c r="P340" s="160"/>
      <c r="Q340" s="160"/>
      <c r="R340" s="160"/>
      <c r="S340" s="160"/>
      <c r="T340" s="160"/>
      <c r="U340" s="160"/>
      <c r="V340" s="160"/>
      <c r="W340" s="160"/>
      <c r="X340" s="160"/>
      <c r="Y340" s="160"/>
      <c r="Z340" s="160"/>
      <c r="AA340" s="160"/>
      <c r="AB340" s="160"/>
      <c r="AC340" s="160"/>
      <c r="AD340" s="160"/>
      <c r="AE340" s="160"/>
      <c r="AF340" s="160"/>
      <c r="AG340" s="160"/>
      <c r="AH340" s="160"/>
      <c r="AI340" s="160"/>
      <c r="AJ340" s="160"/>
      <c r="AK340" s="160"/>
      <c r="AL340" s="160"/>
      <c r="AM340" s="160"/>
      <c r="AN340" s="160"/>
      <c r="AO340" s="160"/>
      <c r="AP340" s="160"/>
      <c r="AQ340" s="160"/>
    </row>
    <row r="341" spans="2:43" x14ac:dyDescent="0.3">
      <c r="B341" s="158"/>
      <c r="C341" s="158"/>
      <c r="D341" s="158"/>
      <c r="E341" s="158"/>
      <c r="F341" s="158"/>
      <c r="G341" s="158"/>
      <c r="H341" s="158"/>
      <c r="I341" s="160"/>
      <c r="J341" s="158"/>
      <c r="K341" s="160"/>
      <c r="L341" s="160"/>
      <c r="M341" s="160"/>
      <c r="N341" s="160"/>
      <c r="O341" s="160"/>
      <c r="P341" s="160"/>
      <c r="Q341" s="160"/>
      <c r="R341" s="160"/>
      <c r="S341" s="160"/>
      <c r="T341" s="160"/>
      <c r="U341" s="160"/>
      <c r="V341" s="160"/>
      <c r="W341" s="160"/>
      <c r="X341" s="160"/>
      <c r="Y341" s="160"/>
      <c r="Z341" s="160"/>
      <c r="AA341" s="160"/>
      <c r="AB341" s="160"/>
      <c r="AC341" s="160"/>
      <c r="AD341" s="160"/>
      <c r="AE341" s="160"/>
      <c r="AF341" s="160"/>
      <c r="AG341" s="160"/>
      <c r="AH341" s="160"/>
      <c r="AI341" s="160"/>
      <c r="AJ341" s="160"/>
      <c r="AK341" s="160"/>
      <c r="AL341" s="160"/>
      <c r="AM341" s="160"/>
      <c r="AN341" s="160"/>
      <c r="AO341" s="160"/>
      <c r="AP341" s="160"/>
      <c r="AQ341" s="160"/>
    </row>
    <row r="342" spans="2:43" x14ac:dyDescent="0.3">
      <c r="B342" s="158"/>
      <c r="C342" s="158"/>
      <c r="D342" s="158"/>
      <c r="E342" s="158"/>
      <c r="F342" s="158"/>
      <c r="G342" s="158"/>
      <c r="H342" s="158"/>
      <c r="I342" s="160"/>
      <c r="J342" s="158"/>
      <c r="K342" s="160"/>
      <c r="L342" s="160"/>
      <c r="M342" s="160"/>
      <c r="N342" s="160"/>
      <c r="O342" s="160"/>
      <c r="P342" s="160"/>
      <c r="Q342" s="160"/>
      <c r="R342" s="160"/>
      <c r="S342" s="160"/>
      <c r="T342" s="160"/>
      <c r="U342" s="160"/>
      <c r="V342" s="160"/>
      <c r="W342" s="160"/>
      <c r="X342" s="160"/>
      <c r="Y342" s="160"/>
      <c r="Z342" s="160"/>
      <c r="AA342" s="160"/>
      <c r="AB342" s="160"/>
      <c r="AC342" s="160"/>
      <c r="AD342" s="160"/>
      <c r="AE342" s="160"/>
      <c r="AF342" s="160"/>
      <c r="AG342" s="160"/>
      <c r="AH342" s="160"/>
      <c r="AI342" s="160"/>
      <c r="AJ342" s="160"/>
      <c r="AK342" s="160"/>
      <c r="AL342" s="160"/>
      <c r="AM342" s="160"/>
      <c r="AN342" s="160"/>
      <c r="AO342" s="160"/>
      <c r="AP342" s="160"/>
      <c r="AQ342" s="160"/>
    </row>
    <row r="343" spans="2:43" x14ac:dyDescent="0.3">
      <c r="B343" s="158"/>
      <c r="C343" s="158"/>
      <c r="D343" s="158"/>
      <c r="E343" s="158"/>
      <c r="F343" s="158"/>
      <c r="G343" s="158"/>
      <c r="H343" s="158"/>
      <c r="I343" s="160"/>
      <c r="J343" s="158"/>
      <c r="K343" s="160"/>
      <c r="L343" s="160"/>
      <c r="M343" s="160"/>
      <c r="N343" s="160"/>
      <c r="O343" s="160"/>
      <c r="P343" s="160"/>
      <c r="Q343" s="160"/>
      <c r="R343" s="160"/>
      <c r="S343" s="160"/>
      <c r="T343" s="160"/>
      <c r="U343" s="160"/>
      <c r="V343" s="160"/>
      <c r="W343" s="160"/>
      <c r="X343" s="160"/>
      <c r="Y343" s="160"/>
      <c r="Z343" s="160"/>
      <c r="AA343" s="160"/>
      <c r="AB343" s="160"/>
      <c r="AC343" s="160"/>
      <c r="AD343" s="160"/>
      <c r="AE343" s="160"/>
      <c r="AF343" s="160"/>
      <c r="AG343" s="160"/>
      <c r="AH343" s="160"/>
      <c r="AI343" s="160"/>
      <c r="AJ343" s="160"/>
      <c r="AK343" s="160"/>
      <c r="AL343" s="160"/>
      <c r="AM343" s="160"/>
      <c r="AN343" s="160"/>
      <c r="AO343" s="160"/>
      <c r="AP343" s="160"/>
      <c r="AQ343" s="160"/>
    </row>
    <row r="344" spans="2:43" x14ac:dyDescent="0.3">
      <c r="B344" s="158"/>
      <c r="C344" s="158"/>
      <c r="D344" s="158"/>
      <c r="E344" s="158"/>
      <c r="F344" s="158"/>
      <c r="G344" s="158"/>
      <c r="H344" s="158"/>
      <c r="I344" s="160"/>
      <c r="J344" s="158"/>
      <c r="K344" s="160"/>
      <c r="L344" s="160"/>
      <c r="M344" s="160"/>
      <c r="N344" s="160"/>
      <c r="O344" s="160"/>
      <c r="P344" s="160"/>
      <c r="Q344" s="160"/>
      <c r="R344" s="160"/>
      <c r="S344" s="160"/>
      <c r="T344" s="160"/>
      <c r="U344" s="160"/>
      <c r="V344" s="160"/>
      <c r="W344" s="160"/>
      <c r="X344" s="160"/>
      <c r="Y344" s="160"/>
      <c r="Z344" s="160"/>
      <c r="AA344" s="160"/>
      <c r="AB344" s="160"/>
      <c r="AC344" s="160"/>
      <c r="AD344" s="160"/>
      <c r="AE344" s="160"/>
      <c r="AF344" s="160"/>
      <c r="AG344" s="160"/>
      <c r="AH344" s="160"/>
      <c r="AI344" s="160"/>
      <c r="AJ344" s="160"/>
      <c r="AK344" s="160"/>
      <c r="AL344" s="160"/>
      <c r="AM344" s="160"/>
      <c r="AN344" s="160"/>
      <c r="AO344" s="160"/>
      <c r="AP344" s="160"/>
      <c r="AQ344" s="160"/>
    </row>
    <row r="345" spans="2:43" x14ac:dyDescent="0.3">
      <c r="B345" s="158"/>
      <c r="C345" s="158"/>
      <c r="D345" s="158"/>
      <c r="E345" s="158"/>
      <c r="F345" s="158"/>
      <c r="G345" s="158"/>
      <c r="H345" s="158"/>
      <c r="I345" s="160"/>
      <c r="J345" s="158"/>
      <c r="K345" s="160"/>
      <c r="L345" s="160"/>
      <c r="M345" s="160"/>
      <c r="N345" s="160"/>
      <c r="O345" s="160"/>
      <c r="P345" s="160"/>
      <c r="Q345" s="160"/>
      <c r="R345" s="160"/>
      <c r="S345" s="160"/>
      <c r="T345" s="160"/>
      <c r="U345" s="160"/>
      <c r="V345" s="160"/>
      <c r="W345" s="160"/>
      <c r="X345" s="160"/>
      <c r="Y345" s="160"/>
      <c r="Z345" s="160"/>
      <c r="AA345" s="160"/>
      <c r="AB345" s="160"/>
      <c r="AC345" s="160"/>
      <c r="AD345" s="160"/>
      <c r="AE345" s="160"/>
      <c r="AF345" s="160"/>
      <c r="AG345" s="160"/>
      <c r="AH345" s="160"/>
      <c r="AI345" s="160"/>
      <c r="AJ345" s="160"/>
      <c r="AK345" s="160"/>
      <c r="AL345" s="160"/>
      <c r="AM345" s="160"/>
      <c r="AN345" s="160"/>
      <c r="AO345" s="160"/>
      <c r="AP345" s="160"/>
      <c r="AQ345" s="160"/>
    </row>
    <row r="346" spans="2:43" x14ac:dyDescent="0.3">
      <c r="B346" s="158"/>
      <c r="C346" s="158"/>
      <c r="D346" s="158"/>
      <c r="E346" s="158"/>
      <c r="F346" s="158"/>
      <c r="G346" s="158"/>
      <c r="H346" s="158"/>
      <c r="I346" s="160"/>
      <c r="J346" s="158"/>
      <c r="K346" s="160"/>
      <c r="L346" s="160"/>
      <c r="M346" s="160"/>
      <c r="N346" s="160"/>
      <c r="O346" s="160"/>
      <c r="P346" s="160"/>
      <c r="Q346" s="160"/>
      <c r="R346" s="160"/>
      <c r="S346" s="160"/>
      <c r="T346" s="160"/>
      <c r="U346" s="160"/>
      <c r="V346" s="160"/>
      <c r="W346" s="160"/>
      <c r="X346" s="160"/>
      <c r="Y346" s="160"/>
      <c r="Z346" s="160"/>
      <c r="AA346" s="160"/>
      <c r="AB346" s="160"/>
      <c r="AC346" s="160"/>
      <c r="AD346" s="160"/>
      <c r="AE346" s="160"/>
      <c r="AF346" s="160"/>
      <c r="AG346" s="160"/>
      <c r="AH346" s="160"/>
      <c r="AI346" s="160"/>
      <c r="AJ346" s="160"/>
      <c r="AK346" s="160"/>
      <c r="AL346" s="160"/>
      <c r="AM346" s="160"/>
      <c r="AN346" s="160"/>
      <c r="AO346" s="160"/>
      <c r="AP346" s="160"/>
      <c r="AQ346" s="160"/>
    </row>
    <row r="347" spans="2:43" x14ac:dyDescent="0.3">
      <c r="B347" s="158"/>
      <c r="C347" s="158"/>
      <c r="D347" s="158"/>
      <c r="E347" s="158"/>
      <c r="F347" s="158"/>
      <c r="G347" s="158"/>
      <c r="H347" s="158"/>
      <c r="I347" s="160"/>
      <c r="J347" s="158"/>
      <c r="K347" s="160"/>
      <c r="L347" s="160"/>
      <c r="M347" s="160"/>
      <c r="N347" s="160"/>
      <c r="O347" s="160"/>
      <c r="P347" s="160"/>
      <c r="Q347" s="160"/>
      <c r="R347" s="160"/>
      <c r="S347" s="160"/>
      <c r="T347" s="160"/>
      <c r="U347" s="160"/>
      <c r="V347" s="160"/>
      <c r="W347" s="160"/>
      <c r="X347" s="160"/>
      <c r="Y347" s="160"/>
      <c r="Z347" s="160"/>
      <c r="AA347" s="160"/>
      <c r="AB347" s="160"/>
      <c r="AC347" s="160"/>
      <c r="AD347" s="160"/>
      <c r="AE347" s="160"/>
      <c r="AF347" s="160"/>
      <c r="AG347" s="160"/>
      <c r="AH347" s="160"/>
      <c r="AI347" s="160"/>
      <c r="AJ347" s="160"/>
      <c r="AK347" s="160"/>
      <c r="AL347" s="160"/>
      <c r="AM347" s="160"/>
      <c r="AN347" s="160"/>
      <c r="AO347" s="160"/>
      <c r="AP347" s="160"/>
      <c r="AQ347" s="160"/>
    </row>
    <row r="348" spans="2:43" x14ac:dyDescent="0.3">
      <c r="B348" s="158"/>
      <c r="C348" s="158"/>
      <c r="D348" s="158"/>
      <c r="E348" s="158"/>
      <c r="F348" s="158"/>
      <c r="G348" s="158"/>
      <c r="H348" s="158"/>
      <c r="I348" s="160"/>
      <c r="J348" s="158"/>
      <c r="K348" s="160"/>
      <c r="L348" s="160"/>
      <c r="M348" s="160"/>
      <c r="N348" s="160"/>
      <c r="O348" s="160"/>
      <c r="P348" s="160"/>
      <c r="Q348" s="160"/>
      <c r="R348" s="160"/>
      <c r="S348" s="160"/>
      <c r="T348" s="160"/>
      <c r="U348" s="160"/>
      <c r="V348" s="160"/>
      <c r="W348" s="160"/>
      <c r="X348" s="160"/>
      <c r="Y348" s="160"/>
      <c r="Z348" s="160"/>
      <c r="AA348" s="160"/>
      <c r="AB348" s="160"/>
      <c r="AC348" s="160"/>
      <c r="AD348" s="160"/>
      <c r="AE348" s="160"/>
      <c r="AF348" s="160"/>
      <c r="AG348" s="160"/>
      <c r="AH348" s="160"/>
      <c r="AI348" s="160"/>
      <c r="AJ348" s="160"/>
      <c r="AK348" s="160"/>
      <c r="AL348" s="160"/>
      <c r="AM348" s="160"/>
      <c r="AN348" s="160"/>
      <c r="AO348" s="160"/>
      <c r="AP348" s="160"/>
      <c r="AQ348" s="160"/>
    </row>
    <row r="349" spans="2:43" x14ac:dyDescent="0.3">
      <c r="B349" s="158"/>
      <c r="C349" s="158"/>
      <c r="D349" s="158"/>
      <c r="E349" s="158"/>
      <c r="F349" s="158"/>
      <c r="G349" s="158"/>
      <c r="H349" s="158"/>
      <c r="I349" s="160"/>
      <c r="J349" s="158"/>
      <c r="K349" s="160"/>
      <c r="L349" s="160"/>
      <c r="M349" s="160"/>
      <c r="N349" s="160"/>
      <c r="O349" s="160"/>
      <c r="P349" s="160"/>
      <c r="Q349" s="160"/>
      <c r="R349" s="160"/>
      <c r="S349" s="160"/>
      <c r="T349" s="160"/>
      <c r="U349" s="160"/>
      <c r="V349" s="160"/>
      <c r="W349" s="160"/>
      <c r="X349" s="160"/>
      <c r="Y349" s="160"/>
      <c r="Z349" s="160"/>
      <c r="AA349" s="160"/>
      <c r="AB349" s="160"/>
      <c r="AC349" s="160"/>
      <c r="AD349" s="160"/>
      <c r="AE349" s="160"/>
      <c r="AF349" s="160"/>
      <c r="AG349" s="160"/>
      <c r="AH349" s="160"/>
      <c r="AI349" s="160"/>
      <c r="AJ349" s="160"/>
      <c r="AK349" s="160"/>
      <c r="AL349" s="160"/>
      <c r="AM349" s="160"/>
      <c r="AN349" s="160"/>
      <c r="AO349" s="160"/>
      <c r="AP349" s="160"/>
      <c r="AQ349" s="160"/>
    </row>
    <row r="350" spans="2:43" x14ac:dyDescent="0.3">
      <c r="B350" s="158"/>
      <c r="C350" s="158"/>
      <c r="D350" s="158"/>
      <c r="E350" s="158"/>
      <c r="F350" s="158"/>
      <c r="G350" s="158"/>
      <c r="H350" s="158"/>
      <c r="I350" s="160"/>
      <c r="J350" s="158"/>
      <c r="K350" s="160"/>
      <c r="L350" s="160"/>
      <c r="M350" s="160"/>
      <c r="N350" s="160"/>
      <c r="O350" s="160"/>
      <c r="P350" s="160"/>
      <c r="Q350" s="160"/>
      <c r="R350" s="160"/>
      <c r="S350" s="160"/>
      <c r="T350" s="160"/>
      <c r="U350" s="160"/>
      <c r="V350" s="160"/>
      <c r="W350" s="160"/>
      <c r="X350" s="160"/>
      <c r="Y350" s="160"/>
      <c r="Z350" s="160"/>
      <c r="AA350" s="160"/>
      <c r="AB350" s="160"/>
      <c r="AC350" s="160"/>
      <c r="AD350" s="160"/>
      <c r="AE350" s="160"/>
      <c r="AF350" s="160"/>
      <c r="AG350" s="160"/>
      <c r="AH350" s="160"/>
      <c r="AI350" s="160"/>
      <c r="AJ350" s="160"/>
      <c r="AK350" s="160"/>
      <c r="AL350" s="160"/>
      <c r="AM350" s="160"/>
      <c r="AN350" s="160"/>
      <c r="AO350" s="160"/>
      <c r="AP350" s="160"/>
      <c r="AQ350" s="160"/>
    </row>
    <row r="351" spans="2:43" x14ac:dyDescent="0.3">
      <c r="B351" s="158"/>
      <c r="C351" s="158"/>
      <c r="D351" s="158"/>
      <c r="E351" s="158"/>
      <c r="F351" s="158"/>
      <c r="G351" s="158"/>
      <c r="H351" s="158"/>
      <c r="I351" s="160"/>
      <c r="J351" s="158"/>
      <c r="K351" s="160"/>
      <c r="L351" s="160"/>
      <c r="M351" s="160"/>
      <c r="N351" s="160"/>
      <c r="O351" s="160"/>
      <c r="P351" s="160"/>
      <c r="Q351" s="160"/>
      <c r="R351" s="160"/>
      <c r="S351" s="160"/>
      <c r="T351" s="160"/>
      <c r="U351" s="160"/>
      <c r="V351" s="160"/>
      <c r="W351" s="160"/>
      <c r="X351" s="160"/>
      <c r="Y351" s="160"/>
      <c r="Z351" s="160"/>
      <c r="AA351" s="160"/>
      <c r="AB351" s="160"/>
      <c r="AC351" s="160"/>
      <c r="AD351" s="160"/>
      <c r="AE351" s="160"/>
      <c r="AF351" s="160"/>
      <c r="AG351" s="160"/>
      <c r="AH351" s="160"/>
      <c r="AI351" s="160"/>
      <c r="AJ351" s="160"/>
      <c r="AK351" s="160"/>
      <c r="AL351" s="160"/>
      <c r="AM351" s="160"/>
      <c r="AN351" s="160"/>
      <c r="AO351" s="160"/>
      <c r="AP351" s="160"/>
      <c r="AQ351" s="160"/>
    </row>
    <row r="352" spans="2:43" x14ac:dyDescent="0.3">
      <c r="B352" s="158"/>
      <c r="C352" s="158"/>
      <c r="D352" s="158"/>
      <c r="E352" s="158"/>
      <c r="F352" s="158"/>
      <c r="G352" s="158"/>
      <c r="H352" s="158"/>
      <c r="I352" s="160"/>
      <c r="J352" s="158"/>
      <c r="K352" s="160"/>
      <c r="L352" s="160"/>
      <c r="M352" s="160"/>
      <c r="N352" s="160"/>
      <c r="O352" s="160"/>
      <c r="P352" s="160"/>
      <c r="Q352" s="160"/>
      <c r="R352" s="160"/>
      <c r="S352" s="160"/>
      <c r="T352" s="160"/>
      <c r="U352" s="160"/>
      <c r="V352" s="160"/>
      <c r="W352" s="160"/>
      <c r="X352" s="160"/>
      <c r="Y352" s="160"/>
      <c r="Z352" s="160"/>
      <c r="AA352" s="160"/>
      <c r="AB352" s="160"/>
      <c r="AC352" s="160"/>
      <c r="AD352" s="160"/>
      <c r="AE352" s="160"/>
      <c r="AF352" s="160"/>
      <c r="AG352" s="160"/>
      <c r="AH352" s="160"/>
      <c r="AI352" s="160"/>
      <c r="AJ352" s="160"/>
      <c r="AK352" s="160"/>
      <c r="AL352" s="160"/>
      <c r="AM352" s="160"/>
      <c r="AN352" s="160"/>
      <c r="AO352" s="160"/>
      <c r="AP352" s="160"/>
      <c r="AQ352" s="160"/>
    </row>
    <row r="353" spans="2:43" x14ac:dyDescent="0.3">
      <c r="B353" s="158"/>
      <c r="C353" s="158"/>
      <c r="D353" s="158"/>
      <c r="E353" s="158"/>
      <c r="F353" s="158"/>
      <c r="G353" s="158"/>
      <c r="H353" s="158"/>
      <c r="I353" s="160"/>
      <c r="J353" s="158"/>
      <c r="K353" s="160"/>
      <c r="L353" s="160"/>
      <c r="M353" s="160"/>
      <c r="N353" s="160"/>
      <c r="O353" s="160"/>
      <c r="P353" s="160"/>
      <c r="Q353" s="160"/>
      <c r="R353" s="160"/>
      <c r="S353" s="160"/>
      <c r="T353" s="160"/>
      <c r="U353" s="160"/>
      <c r="V353" s="160"/>
      <c r="W353" s="160"/>
      <c r="X353" s="160"/>
      <c r="Y353" s="160"/>
      <c r="Z353" s="160"/>
      <c r="AA353" s="160"/>
      <c r="AB353" s="160"/>
      <c r="AC353" s="160"/>
      <c r="AD353" s="160"/>
      <c r="AE353" s="160"/>
      <c r="AF353" s="160"/>
      <c r="AG353" s="160"/>
      <c r="AH353" s="160"/>
      <c r="AI353" s="160"/>
      <c r="AJ353" s="160"/>
      <c r="AK353" s="160"/>
      <c r="AL353" s="160"/>
      <c r="AM353" s="160"/>
      <c r="AN353" s="160"/>
      <c r="AO353" s="160"/>
      <c r="AP353" s="160"/>
      <c r="AQ353" s="160"/>
    </row>
    <row r="354" spans="2:43" x14ac:dyDescent="0.3">
      <c r="B354" s="158"/>
      <c r="C354" s="158"/>
      <c r="D354" s="158"/>
      <c r="E354" s="158"/>
      <c r="F354" s="158"/>
      <c r="G354" s="158"/>
      <c r="H354" s="158"/>
      <c r="I354" s="160"/>
      <c r="J354" s="158"/>
      <c r="K354" s="160"/>
      <c r="L354" s="160"/>
      <c r="M354" s="160"/>
      <c r="N354" s="160"/>
      <c r="O354" s="160"/>
      <c r="P354" s="160"/>
      <c r="Q354" s="160"/>
      <c r="R354" s="160"/>
      <c r="S354" s="160"/>
      <c r="T354" s="160"/>
      <c r="U354" s="160"/>
      <c r="V354" s="160"/>
      <c r="W354" s="160"/>
      <c r="X354" s="160"/>
      <c r="Y354" s="160"/>
      <c r="Z354" s="160"/>
      <c r="AA354" s="160"/>
      <c r="AB354" s="160"/>
      <c r="AC354" s="160"/>
      <c r="AD354" s="160"/>
      <c r="AE354" s="160"/>
      <c r="AF354" s="160"/>
      <c r="AG354" s="160"/>
      <c r="AH354" s="160"/>
      <c r="AI354" s="160"/>
      <c r="AJ354" s="160"/>
      <c r="AK354" s="160"/>
      <c r="AL354" s="160"/>
      <c r="AM354" s="160"/>
      <c r="AN354" s="160"/>
      <c r="AO354" s="160"/>
      <c r="AP354" s="160"/>
      <c r="AQ354" s="160"/>
    </row>
    <row r="355" spans="2:43" x14ac:dyDescent="0.3">
      <c r="B355" s="158"/>
      <c r="C355" s="158"/>
      <c r="D355" s="158"/>
      <c r="E355" s="158"/>
      <c r="F355" s="158"/>
      <c r="G355" s="158"/>
      <c r="H355" s="158"/>
      <c r="I355" s="160"/>
      <c r="J355" s="158"/>
      <c r="K355" s="160"/>
      <c r="L355" s="160"/>
      <c r="M355" s="160"/>
      <c r="N355" s="160"/>
      <c r="O355" s="160"/>
      <c r="P355" s="160"/>
      <c r="Q355" s="160"/>
      <c r="R355" s="160"/>
      <c r="S355" s="160"/>
      <c r="T355" s="160"/>
      <c r="U355" s="160"/>
      <c r="V355" s="160"/>
      <c r="W355" s="160"/>
      <c r="X355" s="160"/>
      <c r="Y355" s="160"/>
      <c r="Z355" s="160"/>
      <c r="AA355" s="160"/>
      <c r="AB355" s="160"/>
      <c r="AC355" s="160"/>
      <c r="AD355" s="160"/>
      <c r="AE355" s="160"/>
      <c r="AF355" s="160"/>
      <c r="AG355" s="160"/>
      <c r="AH355" s="160"/>
      <c r="AI355" s="160"/>
      <c r="AJ355" s="160"/>
      <c r="AK355" s="160"/>
      <c r="AL355" s="160"/>
      <c r="AM355" s="160"/>
      <c r="AN355" s="160"/>
      <c r="AO355" s="160"/>
      <c r="AP355" s="160"/>
      <c r="AQ355" s="160"/>
    </row>
    <row r="356" spans="2:43" x14ac:dyDescent="0.3">
      <c r="B356" s="158"/>
      <c r="C356" s="158"/>
      <c r="D356" s="158"/>
      <c r="E356" s="158"/>
      <c r="F356" s="158"/>
      <c r="G356" s="158"/>
      <c r="H356" s="158"/>
      <c r="I356" s="160"/>
      <c r="J356" s="158"/>
      <c r="K356" s="160"/>
      <c r="L356" s="160"/>
      <c r="M356" s="160"/>
      <c r="N356" s="160"/>
      <c r="O356" s="160"/>
      <c r="P356" s="160"/>
      <c r="Q356" s="160"/>
      <c r="R356" s="160"/>
      <c r="S356" s="160"/>
      <c r="T356" s="160"/>
      <c r="U356" s="160"/>
      <c r="V356" s="160"/>
      <c r="W356" s="160"/>
      <c r="X356" s="160"/>
      <c r="Y356" s="160"/>
      <c r="Z356" s="160"/>
      <c r="AA356" s="160"/>
      <c r="AB356" s="160"/>
      <c r="AC356" s="160"/>
      <c r="AD356" s="160"/>
      <c r="AE356" s="160"/>
      <c r="AF356" s="160"/>
      <c r="AG356" s="160"/>
      <c r="AH356" s="160"/>
      <c r="AI356" s="160"/>
      <c r="AJ356" s="160"/>
      <c r="AK356" s="160"/>
      <c r="AL356" s="160"/>
      <c r="AM356" s="160"/>
      <c r="AN356" s="160"/>
      <c r="AO356" s="160"/>
      <c r="AP356" s="160"/>
      <c r="AQ356" s="160"/>
    </row>
    <row r="357" spans="2:43" x14ac:dyDescent="0.3">
      <c r="B357" s="158"/>
      <c r="C357" s="158"/>
      <c r="D357" s="158"/>
      <c r="E357" s="158"/>
      <c r="F357" s="158"/>
      <c r="G357" s="158"/>
      <c r="H357" s="158"/>
      <c r="I357" s="160"/>
      <c r="J357" s="158"/>
      <c r="K357" s="160"/>
      <c r="L357" s="160"/>
      <c r="M357" s="160"/>
      <c r="N357" s="160"/>
      <c r="O357" s="160"/>
      <c r="P357" s="160"/>
      <c r="Q357" s="160"/>
      <c r="R357" s="160"/>
      <c r="S357" s="160"/>
      <c r="T357" s="160"/>
      <c r="U357" s="160"/>
      <c r="V357" s="160"/>
      <c r="W357" s="160"/>
      <c r="X357" s="160"/>
      <c r="Y357" s="160"/>
      <c r="Z357" s="160"/>
      <c r="AA357" s="160"/>
      <c r="AB357" s="160"/>
      <c r="AC357" s="160"/>
      <c r="AD357" s="160"/>
      <c r="AE357" s="160"/>
      <c r="AF357" s="160"/>
      <c r="AG357" s="160"/>
      <c r="AH357" s="160"/>
      <c r="AI357" s="160"/>
      <c r="AJ357" s="160"/>
      <c r="AK357" s="160"/>
      <c r="AL357" s="160"/>
      <c r="AM357" s="160"/>
      <c r="AN357" s="160"/>
      <c r="AO357" s="160"/>
      <c r="AP357" s="160"/>
      <c r="AQ357" s="160"/>
    </row>
    <row r="358" spans="2:43" x14ac:dyDescent="0.3">
      <c r="B358" s="158"/>
      <c r="C358" s="158"/>
      <c r="D358" s="158"/>
      <c r="E358" s="158"/>
      <c r="F358" s="158"/>
      <c r="G358" s="158"/>
      <c r="H358" s="158"/>
      <c r="I358" s="160"/>
      <c r="J358" s="158"/>
      <c r="K358" s="160"/>
      <c r="L358" s="160"/>
      <c r="M358" s="160"/>
      <c r="N358" s="160"/>
      <c r="O358" s="160"/>
      <c r="P358" s="160"/>
      <c r="Q358" s="160"/>
      <c r="R358" s="160"/>
      <c r="S358" s="160"/>
      <c r="T358" s="160"/>
      <c r="U358" s="160"/>
      <c r="V358" s="160"/>
      <c r="W358" s="160"/>
      <c r="X358" s="160"/>
      <c r="Y358" s="160"/>
      <c r="Z358" s="160"/>
      <c r="AA358" s="160"/>
      <c r="AB358" s="160"/>
      <c r="AC358" s="160"/>
      <c r="AD358" s="160"/>
      <c r="AE358" s="160"/>
      <c r="AF358" s="160"/>
      <c r="AG358" s="160"/>
      <c r="AH358" s="160"/>
      <c r="AI358" s="160"/>
      <c r="AJ358" s="160"/>
      <c r="AK358" s="160"/>
      <c r="AL358" s="160"/>
      <c r="AM358" s="160"/>
      <c r="AN358" s="160"/>
      <c r="AO358" s="160"/>
      <c r="AP358" s="160"/>
      <c r="AQ358" s="160"/>
    </row>
    <row r="359" spans="2:43" x14ac:dyDescent="0.3">
      <c r="B359" s="158"/>
      <c r="C359" s="158"/>
      <c r="D359" s="158"/>
      <c r="E359" s="158"/>
      <c r="F359" s="158"/>
      <c r="G359" s="158"/>
      <c r="H359" s="158"/>
      <c r="I359" s="160"/>
      <c r="J359" s="158"/>
      <c r="K359" s="160"/>
      <c r="L359" s="160"/>
      <c r="M359" s="160"/>
      <c r="N359" s="160"/>
      <c r="O359" s="160"/>
      <c r="P359" s="160"/>
      <c r="Q359" s="160"/>
      <c r="R359" s="160"/>
      <c r="S359" s="160"/>
      <c r="T359" s="160"/>
      <c r="U359" s="160"/>
      <c r="V359" s="160"/>
      <c r="W359" s="160"/>
      <c r="X359" s="160"/>
      <c r="Y359" s="160"/>
      <c r="Z359" s="160"/>
      <c r="AA359" s="160"/>
      <c r="AB359" s="160"/>
      <c r="AC359" s="160"/>
      <c r="AD359" s="160"/>
      <c r="AE359" s="160"/>
      <c r="AF359" s="160"/>
      <c r="AG359" s="160"/>
      <c r="AH359" s="160"/>
      <c r="AI359" s="160"/>
      <c r="AJ359" s="160"/>
      <c r="AK359" s="160"/>
      <c r="AL359" s="160"/>
      <c r="AM359" s="160"/>
      <c r="AN359" s="160"/>
      <c r="AO359" s="160"/>
      <c r="AP359" s="160"/>
      <c r="AQ359" s="160"/>
    </row>
    <row r="360" spans="2:43" x14ac:dyDescent="0.3">
      <c r="B360" s="158"/>
      <c r="C360" s="158"/>
      <c r="D360" s="158"/>
      <c r="E360" s="158"/>
      <c r="F360" s="158"/>
      <c r="G360" s="158"/>
      <c r="H360" s="158"/>
      <c r="I360" s="160"/>
      <c r="J360" s="158"/>
      <c r="K360" s="160"/>
      <c r="L360" s="160"/>
      <c r="M360" s="160"/>
      <c r="N360" s="160"/>
      <c r="O360" s="160"/>
      <c r="P360" s="160"/>
      <c r="Q360" s="160"/>
      <c r="R360" s="160"/>
      <c r="S360" s="160"/>
      <c r="T360" s="160"/>
      <c r="U360" s="160"/>
      <c r="V360" s="160"/>
      <c r="W360" s="160"/>
      <c r="X360" s="160"/>
      <c r="Y360" s="160"/>
      <c r="Z360" s="160"/>
      <c r="AA360" s="160"/>
      <c r="AB360" s="160"/>
      <c r="AC360" s="160"/>
      <c r="AD360" s="160"/>
      <c r="AE360" s="160"/>
      <c r="AF360" s="160"/>
      <c r="AG360" s="160"/>
      <c r="AH360" s="160"/>
      <c r="AI360" s="160"/>
      <c r="AJ360" s="160"/>
      <c r="AK360" s="160"/>
      <c r="AL360" s="160"/>
      <c r="AM360" s="160"/>
      <c r="AN360" s="160"/>
      <c r="AO360" s="160"/>
      <c r="AP360" s="160"/>
      <c r="AQ360" s="160"/>
    </row>
    <row r="361" spans="2:43" x14ac:dyDescent="0.3">
      <c r="B361" s="158"/>
      <c r="C361" s="158"/>
      <c r="D361" s="158"/>
      <c r="E361" s="158"/>
      <c r="F361" s="158"/>
      <c r="G361" s="158"/>
      <c r="H361" s="158"/>
      <c r="I361" s="160"/>
      <c r="J361" s="158"/>
      <c r="K361" s="160"/>
      <c r="L361" s="160"/>
      <c r="M361" s="160"/>
      <c r="N361" s="160"/>
      <c r="O361" s="160"/>
      <c r="P361" s="160"/>
      <c r="Q361" s="160"/>
      <c r="R361" s="160"/>
      <c r="S361" s="160"/>
      <c r="T361" s="160"/>
      <c r="U361" s="160"/>
      <c r="V361" s="160"/>
      <c r="W361" s="160"/>
      <c r="X361" s="160"/>
      <c r="Y361" s="160"/>
      <c r="Z361" s="160"/>
      <c r="AA361" s="160"/>
      <c r="AB361" s="160"/>
      <c r="AC361" s="160"/>
      <c r="AD361" s="160"/>
      <c r="AE361" s="160"/>
      <c r="AF361" s="160"/>
      <c r="AG361" s="160"/>
      <c r="AH361" s="160"/>
      <c r="AI361" s="160"/>
      <c r="AJ361" s="160"/>
      <c r="AK361" s="160"/>
      <c r="AL361" s="160"/>
      <c r="AM361" s="160"/>
      <c r="AN361" s="160"/>
      <c r="AO361" s="160"/>
      <c r="AP361" s="160"/>
      <c r="AQ361" s="160"/>
    </row>
    <row r="362" spans="2:43" x14ac:dyDescent="0.3">
      <c r="B362" s="158"/>
      <c r="C362" s="158"/>
      <c r="D362" s="158"/>
      <c r="E362" s="158"/>
      <c r="F362" s="158"/>
      <c r="G362" s="158"/>
      <c r="H362" s="158"/>
      <c r="I362" s="160"/>
      <c r="J362" s="158"/>
      <c r="K362" s="160"/>
      <c r="L362" s="160"/>
      <c r="M362" s="160"/>
      <c r="N362" s="160"/>
      <c r="O362" s="160"/>
      <c r="P362" s="160"/>
      <c r="Q362" s="160"/>
      <c r="R362" s="160"/>
      <c r="S362" s="160"/>
      <c r="T362" s="160"/>
      <c r="U362" s="160"/>
      <c r="V362" s="160"/>
      <c r="W362" s="160"/>
      <c r="X362" s="160"/>
      <c r="Y362" s="160"/>
      <c r="Z362" s="160"/>
      <c r="AA362" s="160"/>
      <c r="AB362" s="160"/>
      <c r="AC362" s="160"/>
      <c r="AD362" s="160"/>
      <c r="AE362" s="160"/>
      <c r="AF362" s="160"/>
      <c r="AG362" s="160"/>
      <c r="AH362" s="160"/>
      <c r="AI362" s="160"/>
      <c r="AJ362" s="160"/>
      <c r="AK362" s="160"/>
      <c r="AL362" s="160"/>
      <c r="AM362" s="160"/>
      <c r="AN362" s="160"/>
      <c r="AO362" s="160"/>
      <c r="AP362" s="160"/>
      <c r="AQ362" s="160"/>
    </row>
    <row r="363" spans="2:43" x14ac:dyDescent="0.3">
      <c r="B363" s="158"/>
      <c r="C363" s="158"/>
      <c r="D363" s="158"/>
      <c r="E363" s="158"/>
      <c r="F363" s="158"/>
      <c r="G363" s="158"/>
      <c r="H363" s="158"/>
      <c r="I363" s="160"/>
      <c r="J363" s="158"/>
      <c r="K363" s="160"/>
      <c r="L363" s="160"/>
      <c r="M363" s="160"/>
      <c r="N363" s="160"/>
      <c r="O363" s="160"/>
      <c r="P363" s="160"/>
      <c r="Q363" s="160"/>
      <c r="R363" s="160"/>
      <c r="S363" s="160"/>
      <c r="T363" s="160"/>
      <c r="U363" s="160"/>
      <c r="V363" s="160"/>
      <c r="W363" s="160"/>
      <c r="X363" s="160"/>
      <c r="Y363" s="160"/>
      <c r="Z363" s="160"/>
      <c r="AA363" s="160"/>
      <c r="AB363" s="160"/>
      <c r="AC363" s="160"/>
      <c r="AD363" s="160"/>
      <c r="AE363" s="160"/>
      <c r="AF363" s="160"/>
      <c r="AG363" s="160"/>
      <c r="AH363" s="160"/>
      <c r="AI363" s="160"/>
      <c r="AJ363" s="160"/>
      <c r="AK363" s="160"/>
      <c r="AL363" s="160"/>
      <c r="AM363" s="160"/>
      <c r="AN363" s="160"/>
      <c r="AO363" s="160"/>
      <c r="AP363" s="160"/>
      <c r="AQ363" s="160"/>
    </row>
    <row r="364" spans="2:43" x14ac:dyDescent="0.3">
      <c r="B364" s="158"/>
      <c r="C364" s="158"/>
      <c r="D364" s="158"/>
      <c r="E364" s="158"/>
      <c r="F364" s="158"/>
      <c r="G364" s="158"/>
      <c r="H364" s="158"/>
      <c r="I364" s="160"/>
      <c r="J364" s="158"/>
      <c r="K364" s="160"/>
      <c r="L364" s="160"/>
      <c r="M364" s="160"/>
      <c r="N364" s="160"/>
      <c r="O364" s="160"/>
      <c r="P364" s="160"/>
      <c r="Q364" s="160"/>
      <c r="R364" s="160"/>
      <c r="S364" s="160"/>
      <c r="T364" s="160"/>
      <c r="U364" s="160"/>
      <c r="V364" s="160"/>
      <c r="W364" s="160"/>
      <c r="X364" s="160"/>
      <c r="Y364" s="160"/>
      <c r="Z364" s="160"/>
      <c r="AA364" s="160"/>
      <c r="AB364" s="160"/>
      <c r="AC364" s="160"/>
      <c r="AD364" s="160"/>
      <c r="AE364" s="160"/>
      <c r="AF364" s="160"/>
      <c r="AG364" s="160"/>
      <c r="AH364" s="160"/>
      <c r="AI364" s="160"/>
      <c r="AJ364" s="160"/>
      <c r="AK364" s="160"/>
      <c r="AL364" s="160"/>
      <c r="AM364" s="160"/>
      <c r="AN364" s="160"/>
      <c r="AO364" s="160"/>
      <c r="AP364" s="160"/>
      <c r="AQ364" s="160"/>
    </row>
    <row r="365" spans="2:43" x14ac:dyDescent="0.3">
      <c r="B365" s="158"/>
      <c r="C365" s="158"/>
      <c r="D365" s="158"/>
      <c r="E365" s="158"/>
      <c r="F365" s="158"/>
      <c r="G365" s="158"/>
      <c r="H365" s="158"/>
      <c r="I365" s="160"/>
      <c r="J365" s="158"/>
      <c r="K365" s="160"/>
      <c r="L365" s="160"/>
      <c r="M365" s="160"/>
      <c r="N365" s="160"/>
      <c r="O365" s="160"/>
      <c r="P365" s="160"/>
      <c r="Q365" s="160"/>
      <c r="R365" s="160"/>
      <c r="S365" s="160"/>
      <c r="T365" s="160"/>
      <c r="U365" s="160"/>
      <c r="V365" s="160"/>
      <c r="W365" s="160"/>
      <c r="X365" s="160"/>
      <c r="Y365" s="160"/>
      <c r="Z365" s="160"/>
      <c r="AA365" s="160"/>
      <c r="AB365" s="160"/>
      <c r="AC365" s="160"/>
      <c r="AD365" s="160"/>
      <c r="AE365" s="160"/>
      <c r="AF365" s="160"/>
      <c r="AG365" s="160"/>
      <c r="AH365" s="160"/>
      <c r="AI365" s="160"/>
      <c r="AJ365" s="160"/>
      <c r="AK365" s="160"/>
      <c r="AL365" s="160"/>
      <c r="AM365" s="160"/>
      <c r="AN365" s="160"/>
      <c r="AO365" s="160"/>
      <c r="AP365" s="160"/>
      <c r="AQ365" s="160"/>
    </row>
    <row r="366" spans="2:43" x14ac:dyDescent="0.3">
      <c r="B366" s="158"/>
      <c r="C366" s="158"/>
      <c r="D366" s="158"/>
      <c r="E366" s="158"/>
      <c r="F366" s="158"/>
      <c r="G366" s="158"/>
      <c r="H366" s="158"/>
      <c r="I366" s="160"/>
      <c r="J366" s="158"/>
      <c r="K366" s="160"/>
      <c r="L366" s="160"/>
      <c r="M366" s="160"/>
      <c r="N366" s="160"/>
      <c r="O366" s="160"/>
      <c r="P366" s="160"/>
      <c r="Q366" s="160"/>
      <c r="R366" s="160"/>
      <c r="S366" s="160"/>
      <c r="T366" s="160"/>
      <c r="U366" s="160"/>
      <c r="V366" s="160"/>
      <c r="W366" s="160"/>
      <c r="X366" s="160"/>
      <c r="Y366" s="160"/>
      <c r="Z366" s="160"/>
      <c r="AA366" s="160"/>
      <c r="AB366" s="160"/>
      <c r="AC366" s="160"/>
      <c r="AD366" s="160"/>
      <c r="AE366" s="160"/>
      <c r="AF366" s="160"/>
      <c r="AG366" s="160"/>
      <c r="AH366" s="160"/>
      <c r="AI366" s="160"/>
      <c r="AJ366" s="160"/>
      <c r="AK366" s="160"/>
      <c r="AL366" s="160"/>
      <c r="AM366" s="160"/>
      <c r="AN366" s="160"/>
      <c r="AO366" s="160"/>
      <c r="AP366" s="160"/>
      <c r="AQ366" s="160"/>
    </row>
    <row r="367" spans="2:43" x14ac:dyDescent="0.3">
      <c r="B367" s="158"/>
      <c r="C367" s="158"/>
      <c r="D367" s="158"/>
      <c r="E367" s="158"/>
      <c r="F367" s="158"/>
      <c r="G367" s="158"/>
      <c r="H367" s="158"/>
      <c r="I367" s="160"/>
      <c r="J367" s="158"/>
      <c r="K367" s="160"/>
      <c r="L367" s="160"/>
      <c r="M367" s="160"/>
      <c r="N367" s="160"/>
      <c r="O367" s="160"/>
      <c r="P367" s="160"/>
      <c r="Q367" s="160"/>
      <c r="R367" s="160"/>
      <c r="S367" s="160"/>
      <c r="T367" s="160"/>
      <c r="U367" s="160"/>
      <c r="V367" s="160"/>
      <c r="W367" s="160"/>
      <c r="X367" s="160"/>
      <c r="Y367" s="160"/>
      <c r="Z367" s="160"/>
      <c r="AA367" s="160"/>
      <c r="AB367" s="160"/>
      <c r="AC367" s="160"/>
      <c r="AD367" s="160"/>
      <c r="AE367" s="160"/>
      <c r="AF367" s="160"/>
      <c r="AG367" s="160"/>
      <c r="AH367" s="160"/>
      <c r="AI367" s="160"/>
      <c r="AJ367" s="160"/>
      <c r="AK367" s="160"/>
      <c r="AL367" s="160"/>
      <c r="AM367" s="160"/>
      <c r="AN367" s="160"/>
      <c r="AO367" s="160"/>
      <c r="AP367" s="160"/>
      <c r="AQ367" s="160"/>
    </row>
    <row r="368" spans="2:43" x14ac:dyDescent="0.3">
      <c r="B368" s="158"/>
      <c r="C368" s="158"/>
      <c r="D368" s="158"/>
      <c r="E368" s="158"/>
      <c r="F368" s="158"/>
      <c r="G368" s="158"/>
      <c r="H368" s="158"/>
      <c r="I368" s="160"/>
      <c r="J368" s="158"/>
      <c r="K368" s="160"/>
      <c r="L368" s="160"/>
      <c r="M368" s="160"/>
      <c r="N368" s="160"/>
      <c r="O368" s="160"/>
      <c r="P368" s="160"/>
      <c r="Q368" s="160"/>
      <c r="R368" s="160"/>
      <c r="S368" s="160"/>
      <c r="T368" s="160"/>
      <c r="U368" s="160"/>
      <c r="V368" s="160"/>
      <c r="W368" s="160"/>
      <c r="X368" s="160"/>
      <c r="Y368" s="160"/>
      <c r="Z368" s="160"/>
      <c r="AA368" s="160"/>
      <c r="AB368" s="160"/>
      <c r="AC368" s="160"/>
      <c r="AD368" s="160"/>
      <c r="AE368" s="160"/>
      <c r="AF368" s="160"/>
      <c r="AG368" s="160"/>
      <c r="AH368" s="160"/>
      <c r="AI368" s="160"/>
      <c r="AJ368" s="160"/>
      <c r="AK368" s="160"/>
      <c r="AL368" s="160"/>
      <c r="AM368" s="160"/>
      <c r="AN368" s="160"/>
      <c r="AO368" s="160"/>
      <c r="AP368" s="160"/>
      <c r="AQ368" s="160"/>
    </row>
    <row r="369" spans="2:43" x14ac:dyDescent="0.3">
      <c r="B369" s="158"/>
      <c r="C369" s="158"/>
      <c r="D369" s="158"/>
      <c r="E369" s="158"/>
      <c r="F369" s="158"/>
      <c r="G369" s="158"/>
      <c r="H369" s="158"/>
      <c r="I369" s="160"/>
      <c r="J369" s="158"/>
      <c r="K369" s="160"/>
      <c r="L369" s="160"/>
      <c r="M369" s="160"/>
      <c r="N369" s="160"/>
      <c r="O369" s="160"/>
      <c r="P369" s="160"/>
      <c r="Q369" s="160"/>
      <c r="R369" s="160"/>
      <c r="S369" s="160"/>
      <c r="T369" s="160"/>
      <c r="U369" s="160"/>
      <c r="V369" s="160"/>
      <c r="W369" s="160"/>
      <c r="X369" s="160"/>
      <c r="Y369" s="160"/>
      <c r="Z369" s="160"/>
      <c r="AA369" s="160"/>
      <c r="AB369" s="160"/>
      <c r="AC369" s="160"/>
      <c r="AD369" s="160"/>
      <c r="AE369" s="160"/>
      <c r="AF369" s="160"/>
      <c r="AG369" s="160"/>
      <c r="AH369" s="160"/>
      <c r="AI369" s="160"/>
      <c r="AJ369" s="160"/>
      <c r="AK369" s="160"/>
      <c r="AL369" s="160"/>
      <c r="AM369" s="160"/>
      <c r="AN369" s="160"/>
      <c r="AO369" s="160"/>
      <c r="AP369" s="160"/>
      <c r="AQ369" s="160"/>
    </row>
    <row r="370" spans="2:43" x14ac:dyDescent="0.3">
      <c r="B370" s="158"/>
      <c r="C370" s="158"/>
      <c r="D370" s="158"/>
      <c r="E370" s="158"/>
      <c r="F370" s="158"/>
      <c r="G370" s="158"/>
      <c r="H370" s="158"/>
      <c r="I370" s="160"/>
      <c r="J370" s="158"/>
      <c r="K370" s="160"/>
      <c r="L370" s="160"/>
      <c r="M370" s="160"/>
      <c r="N370" s="160"/>
      <c r="O370" s="160"/>
      <c r="P370" s="160"/>
      <c r="Q370" s="160"/>
      <c r="R370" s="160"/>
      <c r="S370" s="160"/>
      <c r="T370" s="160"/>
      <c r="U370" s="160"/>
      <c r="V370" s="160"/>
      <c r="W370" s="160"/>
      <c r="X370" s="160"/>
      <c r="Y370" s="160"/>
      <c r="Z370" s="160"/>
      <c r="AA370" s="160"/>
      <c r="AB370" s="160"/>
      <c r="AC370" s="160"/>
      <c r="AD370" s="160"/>
      <c r="AE370" s="160"/>
      <c r="AF370" s="160"/>
      <c r="AG370" s="160"/>
      <c r="AH370" s="160"/>
      <c r="AI370" s="160"/>
      <c r="AJ370" s="160"/>
      <c r="AK370" s="160"/>
      <c r="AL370" s="160"/>
      <c r="AM370" s="160"/>
      <c r="AN370" s="160"/>
      <c r="AO370" s="160"/>
      <c r="AP370" s="160"/>
      <c r="AQ370" s="160"/>
    </row>
    <row r="371" spans="2:43" x14ac:dyDescent="0.3">
      <c r="B371" s="158"/>
      <c r="C371" s="158"/>
      <c r="D371" s="158"/>
      <c r="E371" s="158"/>
      <c r="F371" s="158"/>
      <c r="G371" s="158"/>
      <c r="H371" s="158"/>
      <c r="I371" s="160"/>
      <c r="J371" s="158"/>
      <c r="K371" s="160"/>
      <c r="L371" s="160"/>
      <c r="M371" s="160"/>
      <c r="N371" s="160"/>
      <c r="O371" s="160"/>
      <c r="P371" s="160"/>
      <c r="Q371" s="160"/>
      <c r="R371" s="160"/>
      <c r="S371" s="160"/>
      <c r="T371" s="160"/>
      <c r="U371" s="160"/>
      <c r="V371" s="160"/>
      <c r="W371" s="160"/>
      <c r="X371" s="160"/>
      <c r="Y371" s="160"/>
      <c r="Z371" s="160"/>
      <c r="AA371" s="160"/>
      <c r="AB371" s="160"/>
      <c r="AC371" s="160"/>
      <c r="AD371" s="160"/>
      <c r="AE371" s="160"/>
      <c r="AF371" s="160"/>
      <c r="AG371" s="160"/>
      <c r="AH371" s="160"/>
      <c r="AI371" s="160"/>
      <c r="AJ371" s="160"/>
      <c r="AK371" s="160"/>
      <c r="AL371" s="160"/>
      <c r="AM371" s="160"/>
      <c r="AN371" s="160"/>
      <c r="AO371" s="160"/>
      <c r="AP371" s="160"/>
      <c r="AQ371" s="160"/>
    </row>
    <row r="372" spans="2:43" x14ac:dyDescent="0.3">
      <c r="B372" s="158"/>
      <c r="C372" s="158"/>
      <c r="D372" s="158"/>
      <c r="E372" s="158"/>
      <c r="F372" s="158"/>
      <c r="G372" s="158"/>
      <c r="H372" s="158"/>
      <c r="I372" s="160"/>
      <c r="J372" s="158"/>
      <c r="K372" s="160"/>
      <c r="L372" s="160"/>
      <c r="M372" s="160"/>
      <c r="N372" s="160"/>
      <c r="O372" s="160"/>
      <c r="P372" s="160"/>
      <c r="Q372" s="160"/>
      <c r="R372" s="160"/>
      <c r="S372" s="160"/>
      <c r="T372" s="160"/>
      <c r="U372" s="160"/>
      <c r="V372" s="160"/>
      <c r="W372" s="160"/>
      <c r="X372" s="160"/>
      <c r="Y372" s="160"/>
      <c r="Z372" s="160"/>
      <c r="AA372" s="160"/>
      <c r="AB372" s="160"/>
      <c r="AC372" s="160"/>
      <c r="AD372" s="160"/>
      <c r="AE372" s="160"/>
      <c r="AF372" s="160"/>
      <c r="AG372" s="160"/>
      <c r="AH372" s="160"/>
      <c r="AI372" s="160"/>
      <c r="AJ372" s="160"/>
      <c r="AK372" s="160"/>
      <c r="AL372" s="160"/>
      <c r="AM372" s="160"/>
      <c r="AN372" s="160"/>
      <c r="AO372" s="160"/>
      <c r="AP372" s="160"/>
      <c r="AQ372" s="160"/>
    </row>
    <row r="373" spans="2:43" x14ac:dyDescent="0.3">
      <c r="B373" s="158"/>
      <c r="C373" s="158"/>
      <c r="D373" s="158"/>
      <c r="E373" s="158"/>
      <c r="F373" s="158"/>
      <c r="G373" s="158"/>
      <c r="H373" s="158"/>
      <c r="I373" s="160"/>
      <c r="J373" s="158"/>
      <c r="K373" s="160"/>
      <c r="L373" s="160"/>
      <c r="M373" s="160"/>
      <c r="N373" s="160"/>
      <c r="O373" s="160"/>
      <c r="P373" s="160"/>
      <c r="Q373" s="160"/>
      <c r="R373" s="160"/>
      <c r="S373" s="160"/>
      <c r="T373" s="160"/>
      <c r="U373" s="160"/>
      <c r="V373" s="160"/>
      <c r="W373" s="160"/>
      <c r="X373" s="160"/>
      <c r="Y373" s="160"/>
      <c r="Z373" s="160"/>
      <c r="AA373" s="160"/>
      <c r="AB373" s="160"/>
      <c r="AC373" s="160"/>
      <c r="AD373" s="160"/>
      <c r="AE373" s="160"/>
      <c r="AF373" s="160"/>
      <c r="AG373" s="160"/>
      <c r="AH373" s="160"/>
      <c r="AI373" s="160"/>
      <c r="AJ373" s="160"/>
      <c r="AK373" s="160"/>
      <c r="AL373" s="160"/>
      <c r="AM373" s="160"/>
      <c r="AN373" s="160"/>
      <c r="AO373" s="160"/>
      <c r="AP373" s="160"/>
      <c r="AQ373" s="160"/>
    </row>
    <row r="374" spans="2:43" x14ac:dyDescent="0.3">
      <c r="B374" s="158"/>
      <c r="C374" s="158"/>
      <c r="D374" s="158"/>
      <c r="E374" s="158"/>
      <c r="F374" s="158"/>
      <c r="G374" s="158"/>
      <c r="H374" s="158"/>
      <c r="I374" s="160"/>
      <c r="J374" s="158"/>
      <c r="K374" s="160"/>
      <c r="L374" s="160"/>
      <c r="M374" s="160"/>
      <c r="N374" s="160"/>
      <c r="O374" s="160"/>
      <c r="P374" s="160"/>
      <c r="Q374" s="160"/>
      <c r="R374" s="160"/>
      <c r="S374" s="160"/>
      <c r="T374" s="160"/>
      <c r="U374" s="160"/>
      <c r="V374" s="160"/>
      <c r="W374" s="160"/>
      <c r="X374" s="160"/>
      <c r="Y374" s="160"/>
      <c r="Z374" s="160"/>
      <c r="AA374" s="160"/>
      <c r="AB374" s="160"/>
      <c r="AC374" s="160"/>
      <c r="AD374" s="160"/>
      <c r="AE374" s="160"/>
      <c r="AF374" s="160"/>
      <c r="AG374" s="160"/>
      <c r="AH374" s="160"/>
      <c r="AI374" s="160"/>
      <c r="AJ374" s="160"/>
      <c r="AK374" s="160"/>
      <c r="AL374" s="160"/>
      <c r="AM374" s="160"/>
      <c r="AN374" s="160"/>
      <c r="AO374" s="160"/>
      <c r="AP374" s="160"/>
      <c r="AQ374" s="160"/>
    </row>
    <row r="375" spans="2:43" x14ac:dyDescent="0.3">
      <c r="B375" s="158"/>
      <c r="C375" s="158"/>
      <c r="D375" s="158"/>
      <c r="E375" s="158"/>
      <c r="F375" s="158"/>
      <c r="G375" s="158"/>
      <c r="H375" s="158"/>
      <c r="I375" s="160"/>
      <c r="J375" s="158"/>
      <c r="K375" s="160"/>
      <c r="L375" s="160"/>
      <c r="M375" s="160"/>
      <c r="N375" s="160"/>
      <c r="O375" s="160"/>
      <c r="P375" s="160"/>
      <c r="Q375" s="160"/>
      <c r="R375" s="160"/>
      <c r="S375" s="160"/>
      <c r="T375" s="160"/>
      <c r="U375" s="160"/>
      <c r="V375" s="160"/>
      <c r="W375" s="160"/>
      <c r="X375" s="160"/>
      <c r="Y375" s="160"/>
      <c r="Z375" s="160"/>
      <c r="AA375" s="160"/>
      <c r="AB375" s="160"/>
      <c r="AC375" s="160"/>
      <c r="AD375" s="160"/>
      <c r="AE375" s="160"/>
      <c r="AF375" s="160"/>
      <c r="AG375" s="160"/>
      <c r="AH375" s="160"/>
      <c r="AI375" s="160"/>
      <c r="AJ375" s="160"/>
      <c r="AK375" s="160"/>
      <c r="AL375" s="160"/>
      <c r="AM375" s="160"/>
      <c r="AN375" s="160"/>
      <c r="AO375" s="160"/>
      <c r="AP375" s="160"/>
      <c r="AQ375" s="160"/>
    </row>
    <row r="376" spans="2:43" x14ac:dyDescent="0.3">
      <c r="B376" s="158"/>
      <c r="C376" s="158"/>
      <c r="D376" s="158"/>
      <c r="E376" s="158"/>
      <c r="F376" s="158"/>
      <c r="G376" s="158"/>
      <c r="H376" s="158"/>
      <c r="I376" s="160"/>
      <c r="J376" s="158"/>
      <c r="K376" s="160"/>
      <c r="L376" s="160"/>
      <c r="M376" s="160"/>
      <c r="N376" s="160"/>
      <c r="O376" s="160"/>
      <c r="P376" s="160"/>
      <c r="Q376" s="160"/>
      <c r="R376" s="160"/>
      <c r="S376" s="160"/>
      <c r="T376" s="160"/>
      <c r="U376" s="160"/>
      <c r="V376" s="160"/>
      <c r="W376" s="160"/>
      <c r="X376" s="160"/>
      <c r="Y376" s="160"/>
      <c r="Z376" s="160"/>
      <c r="AA376" s="160"/>
      <c r="AB376" s="160"/>
      <c r="AC376" s="160"/>
      <c r="AD376" s="160"/>
      <c r="AE376" s="160"/>
      <c r="AF376" s="160"/>
      <c r="AG376" s="160"/>
      <c r="AH376" s="160"/>
      <c r="AI376" s="160"/>
      <c r="AJ376" s="160"/>
      <c r="AK376" s="160"/>
      <c r="AL376" s="160"/>
      <c r="AM376" s="160"/>
      <c r="AN376" s="160"/>
      <c r="AO376" s="160"/>
      <c r="AP376" s="160"/>
      <c r="AQ376" s="160"/>
    </row>
    <row r="377" spans="2:43" x14ac:dyDescent="0.3">
      <c r="B377" s="158"/>
      <c r="C377" s="158"/>
      <c r="D377" s="158"/>
      <c r="E377" s="158"/>
      <c r="F377" s="158"/>
      <c r="G377" s="158"/>
      <c r="H377" s="158"/>
      <c r="I377" s="160"/>
      <c r="J377" s="158"/>
      <c r="K377" s="160"/>
      <c r="L377" s="160"/>
      <c r="M377" s="160"/>
      <c r="N377" s="160"/>
      <c r="O377" s="160"/>
      <c r="P377" s="160"/>
      <c r="Q377" s="160"/>
      <c r="R377" s="160"/>
      <c r="S377" s="160"/>
      <c r="T377" s="160"/>
      <c r="U377" s="160"/>
      <c r="V377" s="160"/>
      <c r="W377" s="160"/>
      <c r="X377" s="160"/>
      <c r="Y377" s="160"/>
      <c r="Z377" s="160"/>
      <c r="AA377" s="160"/>
      <c r="AB377" s="160"/>
      <c r="AC377" s="160"/>
      <c r="AD377" s="160"/>
      <c r="AE377" s="160"/>
      <c r="AF377" s="160"/>
      <c r="AG377" s="160"/>
      <c r="AH377" s="160"/>
      <c r="AI377" s="160"/>
      <c r="AJ377" s="160"/>
      <c r="AK377" s="160"/>
      <c r="AL377" s="160"/>
      <c r="AM377" s="160"/>
      <c r="AN377" s="160"/>
      <c r="AO377" s="160"/>
      <c r="AP377" s="160"/>
      <c r="AQ377" s="160"/>
    </row>
    <row r="378" spans="2:43" x14ac:dyDescent="0.3">
      <c r="B378" s="158"/>
      <c r="C378" s="158"/>
      <c r="D378" s="158"/>
      <c r="E378" s="158"/>
      <c r="F378" s="158"/>
      <c r="G378" s="158"/>
      <c r="H378" s="158"/>
      <c r="I378" s="160"/>
      <c r="J378" s="158"/>
      <c r="K378" s="160"/>
      <c r="L378" s="160"/>
      <c r="M378" s="160"/>
      <c r="N378" s="160"/>
      <c r="O378" s="160"/>
      <c r="P378" s="160"/>
      <c r="Q378" s="160"/>
      <c r="R378" s="160"/>
      <c r="S378" s="160"/>
      <c r="T378" s="160"/>
      <c r="U378" s="160"/>
      <c r="V378" s="160"/>
      <c r="W378" s="160"/>
      <c r="X378" s="160"/>
      <c r="Y378" s="160"/>
      <c r="Z378" s="160"/>
      <c r="AA378" s="160"/>
      <c r="AB378" s="160"/>
      <c r="AC378" s="160"/>
      <c r="AD378" s="160"/>
      <c r="AE378" s="160"/>
      <c r="AF378" s="160"/>
      <c r="AG378" s="160"/>
      <c r="AH378" s="160"/>
      <c r="AI378" s="160"/>
      <c r="AJ378" s="160"/>
      <c r="AK378" s="160"/>
      <c r="AL378" s="160"/>
      <c r="AM378" s="160"/>
      <c r="AN378" s="160"/>
      <c r="AO378" s="160"/>
      <c r="AP378" s="160"/>
      <c r="AQ378" s="160"/>
    </row>
    <row r="379" spans="2:43" x14ac:dyDescent="0.3">
      <c r="B379" s="158"/>
      <c r="C379" s="158"/>
      <c r="D379" s="158"/>
      <c r="E379" s="158"/>
      <c r="F379" s="158"/>
      <c r="G379" s="158"/>
      <c r="H379" s="158"/>
      <c r="I379" s="160"/>
      <c r="J379" s="158"/>
      <c r="K379" s="160"/>
      <c r="L379" s="160"/>
      <c r="M379" s="160"/>
      <c r="N379" s="160"/>
      <c r="O379" s="160"/>
      <c r="P379" s="160"/>
      <c r="Q379" s="160"/>
      <c r="R379" s="160"/>
      <c r="S379" s="160"/>
      <c r="T379" s="160"/>
      <c r="U379" s="160"/>
      <c r="V379" s="160"/>
      <c r="W379" s="160"/>
      <c r="X379" s="160"/>
      <c r="Y379" s="160"/>
      <c r="Z379" s="160"/>
      <c r="AA379" s="160"/>
      <c r="AB379" s="160"/>
      <c r="AC379" s="160"/>
      <c r="AD379" s="160"/>
      <c r="AE379" s="160"/>
      <c r="AF379" s="160"/>
      <c r="AG379" s="160"/>
      <c r="AH379" s="160"/>
      <c r="AI379" s="160"/>
      <c r="AJ379" s="160"/>
      <c r="AK379" s="160"/>
      <c r="AL379" s="160"/>
      <c r="AM379" s="160"/>
      <c r="AN379" s="160"/>
      <c r="AO379" s="160"/>
      <c r="AP379" s="160"/>
      <c r="AQ379" s="160"/>
    </row>
    <row r="380" spans="2:43" x14ac:dyDescent="0.3">
      <c r="B380" s="158"/>
      <c r="C380" s="158"/>
      <c r="D380" s="158"/>
      <c r="E380" s="158"/>
      <c r="F380" s="158"/>
      <c r="G380" s="158"/>
      <c r="H380" s="158"/>
      <c r="I380" s="160"/>
      <c r="J380" s="158"/>
      <c r="K380" s="160"/>
      <c r="L380" s="160"/>
      <c r="M380" s="160"/>
      <c r="N380" s="160"/>
      <c r="O380" s="160"/>
      <c r="P380" s="160"/>
      <c r="Q380" s="160"/>
      <c r="R380" s="160"/>
      <c r="S380" s="160"/>
      <c r="T380" s="160"/>
      <c r="U380" s="160"/>
      <c r="V380" s="160"/>
      <c r="W380" s="160"/>
      <c r="X380" s="160"/>
      <c r="Y380" s="160"/>
      <c r="Z380" s="160"/>
      <c r="AA380" s="160"/>
      <c r="AB380" s="160"/>
      <c r="AC380" s="160"/>
      <c r="AD380" s="160"/>
      <c r="AE380" s="160"/>
      <c r="AF380" s="160"/>
      <c r="AG380" s="160"/>
      <c r="AH380" s="160"/>
      <c r="AI380" s="160"/>
      <c r="AJ380" s="160"/>
      <c r="AK380" s="160"/>
      <c r="AL380" s="160"/>
      <c r="AM380" s="160"/>
      <c r="AN380" s="160"/>
      <c r="AO380" s="160"/>
      <c r="AP380" s="160"/>
      <c r="AQ380" s="160"/>
    </row>
    <row r="381" spans="2:43" x14ac:dyDescent="0.3">
      <c r="B381" s="158"/>
      <c r="C381" s="158"/>
      <c r="D381" s="158"/>
      <c r="E381" s="158"/>
      <c r="F381" s="158"/>
      <c r="G381" s="158"/>
      <c r="H381" s="158"/>
      <c r="I381" s="160"/>
      <c r="J381" s="158"/>
      <c r="K381" s="160"/>
      <c r="L381" s="160"/>
      <c r="M381" s="160"/>
      <c r="N381" s="160"/>
      <c r="O381" s="160"/>
      <c r="P381" s="160"/>
      <c r="Q381" s="160"/>
      <c r="R381" s="160"/>
      <c r="S381" s="160"/>
      <c r="T381" s="160"/>
      <c r="U381" s="160"/>
      <c r="V381" s="160"/>
      <c r="W381" s="160"/>
      <c r="X381" s="160"/>
      <c r="Y381" s="160"/>
      <c r="Z381" s="160"/>
      <c r="AA381" s="160"/>
      <c r="AB381" s="160"/>
      <c r="AC381" s="160"/>
      <c r="AD381" s="160"/>
      <c r="AE381" s="160"/>
      <c r="AF381" s="160"/>
      <c r="AG381" s="160"/>
      <c r="AH381" s="160"/>
      <c r="AI381" s="160"/>
      <c r="AJ381" s="160"/>
      <c r="AK381" s="160"/>
      <c r="AL381" s="160"/>
      <c r="AM381" s="160"/>
      <c r="AN381" s="160"/>
      <c r="AO381" s="160"/>
      <c r="AP381" s="160"/>
      <c r="AQ381" s="160"/>
    </row>
    <row r="382" spans="2:43" x14ac:dyDescent="0.3">
      <c r="B382" s="158"/>
      <c r="C382" s="158"/>
      <c r="D382" s="158"/>
      <c r="E382" s="158"/>
      <c r="F382" s="158"/>
      <c r="G382" s="158"/>
      <c r="H382" s="158"/>
      <c r="I382" s="160"/>
      <c r="J382" s="158"/>
      <c r="K382" s="160"/>
      <c r="L382" s="160"/>
      <c r="M382" s="160"/>
      <c r="N382" s="160"/>
      <c r="O382" s="160"/>
      <c r="P382" s="160"/>
      <c r="Q382" s="160"/>
      <c r="R382" s="160"/>
      <c r="S382" s="160"/>
      <c r="T382" s="160"/>
      <c r="U382" s="160"/>
      <c r="V382" s="160"/>
      <c r="W382" s="160"/>
      <c r="X382" s="160"/>
      <c r="Y382" s="160"/>
      <c r="Z382" s="160"/>
      <c r="AA382" s="160"/>
      <c r="AB382" s="160"/>
      <c r="AC382" s="160"/>
      <c r="AD382" s="160"/>
      <c r="AE382" s="160"/>
      <c r="AF382" s="160"/>
      <c r="AG382" s="160"/>
      <c r="AH382" s="160"/>
      <c r="AI382" s="160"/>
      <c r="AJ382" s="160"/>
      <c r="AK382" s="160"/>
      <c r="AL382" s="160"/>
      <c r="AM382" s="160"/>
      <c r="AN382" s="160"/>
      <c r="AO382" s="160"/>
      <c r="AP382" s="160"/>
      <c r="AQ382" s="160"/>
    </row>
    <row r="383" spans="2:43" x14ac:dyDescent="0.3">
      <c r="B383" s="158"/>
      <c r="C383" s="158"/>
      <c r="D383" s="158"/>
      <c r="E383" s="158"/>
      <c r="F383" s="158"/>
      <c r="G383" s="158"/>
      <c r="H383" s="158"/>
      <c r="I383" s="160"/>
      <c r="J383" s="158"/>
      <c r="K383" s="160"/>
      <c r="L383" s="160"/>
      <c r="M383" s="160"/>
      <c r="N383" s="160"/>
      <c r="O383" s="160"/>
      <c r="P383" s="160"/>
      <c r="Q383" s="160"/>
      <c r="R383" s="160"/>
      <c r="S383" s="160"/>
      <c r="T383" s="160"/>
      <c r="U383" s="160"/>
      <c r="V383" s="160"/>
      <c r="W383" s="160"/>
      <c r="X383" s="160"/>
      <c r="Y383" s="160"/>
      <c r="Z383" s="160"/>
      <c r="AA383" s="160"/>
      <c r="AB383" s="160"/>
      <c r="AC383" s="160"/>
      <c r="AD383" s="160"/>
      <c r="AE383" s="160"/>
      <c r="AF383" s="160"/>
      <c r="AG383" s="160"/>
      <c r="AH383" s="160"/>
      <c r="AI383" s="160"/>
      <c r="AJ383" s="160"/>
      <c r="AK383" s="160"/>
      <c r="AL383" s="160"/>
      <c r="AM383" s="160"/>
      <c r="AN383" s="160"/>
      <c r="AO383" s="160"/>
      <c r="AP383" s="160"/>
      <c r="AQ383" s="160"/>
    </row>
    <row r="384" spans="2:43" x14ac:dyDescent="0.3">
      <c r="B384" s="158"/>
      <c r="C384" s="158"/>
      <c r="D384" s="158"/>
      <c r="E384" s="158"/>
      <c r="F384" s="158"/>
      <c r="G384" s="158"/>
      <c r="H384" s="158"/>
      <c r="I384" s="160"/>
      <c r="J384" s="158"/>
      <c r="K384" s="160"/>
      <c r="L384" s="160"/>
      <c r="M384" s="160"/>
      <c r="N384" s="160"/>
      <c r="O384" s="160"/>
      <c r="P384" s="160"/>
      <c r="Q384" s="160"/>
      <c r="R384" s="160"/>
      <c r="S384" s="160"/>
      <c r="T384" s="160"/>
      <c r="U384" s="160"/>
      <c r="V384" s="160"/>
      <c r="W384" s="160"/>
      <c r="X384" s="160"/>
      <c r="Y384" s="160"/>
      <c r="Z384" s="160"/>
      <c r="AA384" s="160"/>
      <c r="AB384" s="160"/>
      <c r="AC384" s="160"/>
      <c r="AD384" s="160"/>
      <c r="AE384" s="160"/>
      <c r="AF384" s="160"/>
      <c r="AG384" s="160"/>
      <c r="AH384" s="160"/>
      <c r="AI384" s="160"/>
      <c r="AJ384" s="160"/>
      <c r="AK384" s="160"/>
      <c r="AL384" s="160"/>
      <c r="AM384" s="160"/>
      <c r="AN384" s="160"/>
      <c r="AO384" s="160"/>
      <c r="AP384" s="160"/>
      <c r="AQ384" s="160"/>
    </row>
    <row r="385" spans="2:43" x14ac:dyDescent="0.3">
      <c r="B385" s="158"/>
      <c r="C385" s="158"/>
      <c r="D385" s="158"/>
      <c r="E385" s="158"/>
      <c r="F385" s="158"/>
      <c r="G385" s="158"/>
      <c r="H385" s="158"/>
      <c r="I385" s="160"/>
      <c r="J385" s="158"/>
      <c r="K385" s="160"/>
      <c r="L385" s="160"/>
      <c r="M385" s="160"/>
      <c r="N385" s="160"/>
      <c r="O385" s="160"/>
      <c r="P385" s="160"/>
      <c r="Q385" s="160"/>
      <c r="R385" s="160"/>
      <c r="S385" s="160"/>
      <c r="T385" s="160"/>
      <c r="U385" s="160"/>
      <c r="V385" s="160"/>
      <c r="W385" s="160"/>
      <c r="X385" s="160"/>
      <c r="Y385" s="160"/>
      <c r="Z385" s="160"/>
      <c r="AA385" s="160"/>
      <c r="AB385" s="160"/>
      <c r="AC385" s="160"/>
      <c r="AD385" s="160"/>
      <c r="AE385" s="160"/>
      <c r="AF385" s="160"/>
      <c r="AG385" s="160"/>
      <c r="AH385" s="160"/>
      <c r="AI385" s="160"/>
      <c r="AJ385" s="160"/>
      <c r="AK385" s="160"/>
      <c r="AL385" s="160"/>
      <c r="AM385" s="160"/>
      <c r="AN385" s="160"/>
      <c r="AO385" s="160"/>
      <c r="AP385" s="160"/>
      <c r="AQ385" s="160"/>
    </row>
    <row r="386" spans="2:43" x14ac:dyDescent="0.3">
      <c r="B386" s="158"/>
      <c r="C386" s="158"/>
      <c r="D386" s="158"/>
      <c r="E386" s="158"/>
      <c r="F386" s="158"/>
      <c r="G386" s="158"/>
      <c r="H386" s="158"/>
      <c r="I386" s="160"/>
      <c r="J386" s="158"/>
      <c r="K386" s="160"/>
      <c r="L386" s="160"/>
      <c r="M386" s="160"/>
      <c r="N386" s="160"/>
      <c r="O386" s="160"/>
      <c r="P386" s="160"/>
      <c r="Q386" s="160"/>
      <c r="R386" s="160"/>
      <c r="S386" s="160"/>
      <c r="T386" s="160"/>
      <c r="U386" s="160"/>
      <c r="V386" s="160"/>
      <c r="W386" s="160"/>
      <c r="X386" s="160"/>
      <c r="Y386" s="160"/>
      <c r="Z386" s="160"/>
      <c r="AA386" s="160"/>
      <c r="AB386" s="160"/>
      <c r="AC386" s="160"/>
      <c r="AD386" s="160"/>
      <c r="AE386" s="160"/>
      <c r="AF386" s="160"/>
      <c r="AG386" s="160"/>
      <c r="AH386" s="160"/>
      <c r="AI386" s="160"/>
      <c r="AJ386" s="160"/>
      <c r="AK386" s="160"/>
      <c r="AL386" s="160"/>
      <c r="AM386" s="160"/>
      <c r="AN386" s="160"/>
      <c r="AO386" s="160"/>
      <c r="AP386" s="160"/>
      <c r="AQ386" s="160"/>
    </row>
    <row r="387" spans="2:43" x14ac:dyDescent="0.3">
      <c r="B387" s="158"/>
      <c r="C387" s="158"/>
      <c r="D387" s="158"/>
      <c r="E387" s="158"/>
      <c r="F387" s="158"/>
      <c r="G387" s="158"/>
      <c r="H387" s="158"/>
      <c r="I387" s="160"/>
      <c r="J387" s="158"/>
      <c r="K387" s="160"/>
      <c r="L387" s="160"/>
      <c r="M387" s="160"/>
      <c r="N387" s="160"/>
      <c r="O387" s="160"/>
      <c r="P387" s="160"/>
      <c r="Q387" s="160"/>
      <c r="R387" s="160"/>
      <c r="S387" s="160"/>
      <c r="T387" s="160"/>
      <c r="U387" s="160"/>
      <c r="V387" s="160"/>
      <c r="W387" s="160"/>
      <c r="X387" s="160"/>
      <c r="Y387" s="160"/>
      <c r="Z387" s="160"/>
      <c r="AA387" s="160"/>
      <c r="AB387" s="160"/>
      <c r="AC387" s="160"/>
      <c r="AD387" s="160"/>
      <c r="AE387" s="160"/>
      <c r="AF387" s="160"/>
      <c r="AG387" s="160"/>
      <c r="AH387" s="160"/>
      <c r="AI387" s="160"/>
      <c r="AJ387" s="160"/>
      <c r="AK387" s="160"/>
      <c r="AL387" s="160"/>
      <c r="AM387" s="160"/>
      <c r="AN387" s="160"/>
      <c r="AO387" s="160"/>
      <c r="AP387" s="160"/>
      <c r="AQ387" s="160"/>
    </row>
    <row r="388" spans="2:43" x14ac:dyDescent="0.3">
      <c r="B388" s="158"/>
      <c r="C388" s="158"/>
      <c r="D388" s="158"/>
      <c r="E388" s="158"/>
      <c r="F388" s="158"/>
      <c r="G388" s="158"/>
      <c r="H388" s="158"/>
      <c r="I388" s="160"/>
      <c r="J388" s="158"/>
      <c r="K388" s="160"/>
      <c r="L388" s="160"/>
      <c r="M388" s="160"/>
      <c r="N388" s="160"/>
      <c r="O388" s="160"/>
      <c r="P388" s="160"/>
      <c r="Q388" s="160"/>
      <c r="R388" s="160"/>
      <c r="S388" s="160"/>
      <c r="T388" s="160"/>
      <c r="U388" s="160"/>
      <c r="V388" s="160"/>
      <c r="W388" s="160"/>
      <c r="X388" s="160"/>
      <c r="Y388" s="160"/>
      <c r="Z388" s="160"/>
      <c r="AA388" s="160"/>
      <c r="AB388" s="160"/>
      <c r="AC388" s="160"/>
      <c r="AD388" s="160"/>
      <c r="AE388" s="160"/>
      <c r="AF388" s="160"/>
      <c r="AG388" s="160"/>
      <c r="AH388" s="160"/>
      <c r="AI388" s="160"/>
      <c r="AJ388" s="160"/>
      <c r="AK388" s="160"/>
      <c r="AL388" s="160"/>
      <c r="AM388" s="160"/>
      <c r="AN388" s="160"/>
      <c r="AO388" s="160"/>
      <c r="AP388" s="160"/>
      <c r="AQ388" s="160"/>
    </row>
    <row r="389" spans="2:43" x14ac:dyDescent="0.3">
      <c r="B389" s="158"/>
      <c r="C389" s="158"/>
      <c r="D389" s="158"/>
      <c r="E389" s="158"/>
      <c r="F389" s="158"/>
      <c r="G389" s="158"/>
      <c r="H389" s="158"/>
      <c r="I389" s="160"/>
      <c r="J389" s="158"/>
      <c r="K389" s="160"/>
      <c r="L389" s="160"/>
      <c r="M389" s="160"/>
      <c r="N389" s="160"/>
      <c r="O389" s="160"/>
      <c r="P389" s="160"/>
      <c r="Q389" s="160"/>
      <c r="R389" s="160"/>
      <c r="S389" s="160"/>
      <c r="T389" s="160"/>
      <c r="U389" s="160"/>
      <c r="V389" s="160"/>
      <c r="W389" s="160"/>
      <c r="X389" s="160"/>
      <c r="Y389" s="160"/>
      <c r="Z389" s="160"/>
      <c r="AA389" s="160"/>
      <c r="AB389" s="160"/>
      <c r="AC389" s="160"/>
      <c r="AD389" s="160"/>
      <c r="AE389" s="160"/>
      <c r="AF389" s="160"/>
      <c r="AG389" s="160"/>
      <c r="AH389" s="160"/>
      <c r="AI389" s="160"/>
      <c r="AJ389" s="160"/>
      <c r="AK389" s="160"/>
      <c r="AL389" s="160"/>
      <c r="AM389" s="160"/>
      <c r="AN389" s="160"/>
      <c r="AO389" s="160"/>
      <c r="AP389" s="160"/>
      <c r="AQ389" s="160"/>
    </row>
    <row r="390" spans="2:43" x14ac:dyDescent="0.3">
      <c r="B390" s="158"/>
      <c r="C390" s="158"/>
      <c r="D390" s="158"/>
      <c r="E390" s="158"/>
      <c r="F390" s="158"/>
      <c r="G390" s="158"/>
      <c r="H390" s="158"/>
      <c r="I390" s="160"/>
      <c r="J390" s="158"/>
      <c r="K390" s="160"/>
      <c r="L390" s="160"/>
      <c r="M390" s="160"/>
      <c r="N390" s="160"/>
      <c r="O390" s="160"/>
      <c r="P390" s="160"/>
      <c r="Q390" s="160"/>
      <c r="R390" s="160"/>
      <c r="S390" s="160"/>
      <c r="T390" s="160"/>
      <c r="U390" s="160"/>
      <c r="V390" s="160"/>
      <c r="W390" s="160"/>
      <c r="X390" s="160"/>
      <c r="Y390" s="160"/>
      <c r="Z390" s="160"/>
      <c r="AA390" s="160"/>
      <c r="AB390" s="160"/>
      <c r="AC390" s="160"/>
      <c r="AD390" s="160"/>
      <c r="AE390" s="160"/>
      <c r="AF390" s="160"/>
      <c r="AG390" s="160"/>
      <c r="AH390" s="160"/>
      <c r="AI390" s="160"/>
      <c r="AJ390" s="160"/>
      <c r="AK390" s="160"/>
      <c r="AL390" s="160"/>
      <c r="AM390" s="160"/>
      <c r="AN390" s="160"/>
      <c r="AO390" s="160"/>
      <c r="AP390" s="160"/>
      <c r="AQ390" s="160"/>
    </row>
    <row r="391" spans="2:43" x14ac:dyDescent="0.3">
      <c r="B391" s="158"/>
      <c r="C391" s="158"/>
      <c r="D391" s="158"/>
      <c r="E391" s="158"/>
      <c r="F391" s="158"/>
      <c r="G391" s="158"/>
      <c r="H391" s="158"/>
      <c r="I391" s="160"/>
      <c r="J391" s="158"/>
      <c r="K391" s="160"/>
      <c r="L391" s="160"/>
      <c r="M391" s="160"/>
      <c r="N391" s="160"/>
      <c r="O391" s="160"/>
      <c r="P391" s="160"/>
      <c r="Q391" s="160"/>
      <c r="R391" s="160"/>
      <c r="S391" s="160"/>
      <c r="T391" s="160"/>
      <c r="U391" s="160"/>
      <c r="V391" s="160"/>
      <c r="W391" s="160"/>
      <c r="X391" s="160"/>
      <c r="Y391" s="160"/>
      <c r="Z391" s="160"/>
      <c r="AA391" s="160"/>
      <c r="AB391" s="160"/>
      <c r="AC391" s="160"/>
      <c r="AD391" s="160"/>
      <c r="AE391" s="160"/>
      <c r="AF391" s="160"/>
      <c r="AG391" s="160"/>
      <c r="AH391" s="160"/>
      <c r="AI391" s="160"/>
      <c r="AJ391" s="160"/>
      <c r="AK391" s="160"/>
      <c r="AL391" s="160"/>
      <c r="AM391" s="160"/>
      <c r="AN391" s="160"/>
      <c r="AO391" s="160"/>
      <c r="AP391" s="160"/>
      <c r="AQ391" s="160"/>
    </row>
    <row r="392" spans="2:43" x14ac:dyDescent="0.3">
      <c r="B392" s="158"/>
      <c r="C392" s="158"/>
      <c r="D392" s="158"/>
      <c r="E392" s="158"/>
      <c r="F392" s="158"/>
      <c r="G392" s="158"/>
      <c r="H392" s="158"/>
      <c r="I392" s="160"/>
      <c r="J392" s="158"/>
      <c r="K392" s="160"/>
      <c r="L392" s="160"/>
      <c r="M392" s="160"/>
      <c r="N392" s="160"/>
      <c r="O392" s="160"/>
      <c r="P392" s="160"/>
      <c r="Q392" s="160"/>
      <c r="R392" s="160"/>
      <c r="S392" s="160"/>
      <c r="T392" s="160"/>
      <c r="U392" s="160"/>
      <c r="V392" s="160"/>
      <c r="W392" s="160"/>
      <c r="X392" s="160"/>
      <c r="Y392" s="160"/>
      <c r="Z392" s="160"/>
      <c r="AA392" s="160"/>
      <c r="AB392" s="160"/>
      <c r="AC392" s="160"/>
      <c r="AD392" s="160"/>
      <c r="AE392" s="160"/>
      <c r="AF392" s="160"/>
      <c r="AG392" s="160"/>
      <c r="AH392" s="160"/>
      <c r="AI392" s="160"/>
      <c r="AJ392" s="160"/>
      <c r="AK392" s="160"/>
      <c r="AL392" s="160"/>
      <c r="AM392" s="160"/>
      <c r="AN392" s="160"/>
      <c r="AO392" s="160"/>
      <c r="AP392" s="160"/>
      <c r="AQ392" s="160"/>
    </row>
    <row r="393" spans="2:43" x14ac:dyDescent="0.3">
      <c r="B393" s="158"/>
      <c r="C393" s="158"/>
      <c r="D393" s="158"/>
      <c r="E393" s="158"/>
      <c r="F393" s="158"/>
      <c r="G393" s="158"/>
      <c r="H393" s="158"/>
      <c r="I393" s="160"/>
      <c r="J393" s="158"/>
      <c r="K393" s="160"/>
      <c r="L393" s="160"/>
      <c r="M393" s="160"/>
      <c r="N393" s="160"/>
      <c r="O393" s="160"/>
      <c r="P393" s="160"/>
      <c r="Q393" s="160"/>
      <c r="R393" s="160"/>
      <c r="S393" s="160"/>
      <c r="T393" s="160"/>
      <c r="U393" s="160"/>
      <c r="V393" s="160"/>
      <c r="W393" s="160"/>
      <c r="X393" s="160"/>
      <c r="Y393" s="160"/>
      <c r="Z393" s="160"/>
      <c r="AA393" s="160"/>
      <c r="AB393" s="160"/>
      <c r="AC393" s="160"/>
      <c r="AD393" s="160"/>
      <c r="AE393" s="160"/>
      <c r="AF393" s="160"/>
      <c r="AG393" s="160"/>
      <c r="AH393" s="160"/>
      <c r="AI393" s="160"/>
      <c r="AJ393" s="160"/>
      <c r="AK393" s="160"/>
      <c r="AL393" s="160"/>
      <c r="AM393" s="160"/>
      <c r="AN393" s="160"/>
      <c r="AO393" s="160"/>
      <c r="AP393" s="160"/>
      <c r="AQ393" s="160"/>
    </row>
    <row r="394" spans="2:43" x14ac:dyDescent="0.3">
      <c r="B394" s="158"/>
      <c r="C394" s="158"/>
      <c r="D394" s="158"/>
      <c r="E394" s="158"/>
      <c r="F394" s="158"/>
      <c r="G394" s="158"/>
      <c r="H394" s="158"/>
      <c r="I394" s="160"/>
      <c r="J394" s="158"/>
      <c r="K394" s="160"/>
      <c r="L394" s="160"/>
      <c r="M394" s="160"/>
      <c r="N394" s="160"/>
      <c r="O394" s="160"/>
      <c r="P394" s="160"/>
      <c r="Q394" s="160"/>
      <c r="R394" s="160"/>
      <c r="S394" s="160"/>
      <c r="T394" s="160"/>
      <c r="U394" s="160"/>
      <c r="V394" s="160"/>
      <c r="W394" s="160"/>
      <c r="X394" s="160"/>
      <c r="Y394" s="160"/>
      <c r="Z394" s="160"/>
      <c r="AA394" s="160"/>
      <c r="AB394" s="160"/>
      <c r="AC394" s="160"/>
      <c r="AD394" s="160"/>
      <c r="AE394" s="160"/>
      <c r="AF394" s="160"/>
      <c r="AG394" s="160"/>
      <c r="AH394" s="160"/>
      <c r="AI394" s="160"/>
      <c r="AJ394" s="160"/>
      <c r="AK394" s="160"/>
      <c r="AL394" s="160"/>
      <c r="AM394" s="160"/>
      <c r="AN394" s="160"/>
      <c r="AO394" s="160"/>
      <c r="AP394" s="160"/>
      <c r="AQ394" s="160"/>
    </row>
    <row r="395" spans="2:43" x14ac:dyDescent="0.3">
      <c r="B395" s="158"/>
      <c r="C395" s="158"/>
      <c r="D395" s="158"/>
      <c r="E395" s="158"/>
      <c r="F395" s="158"/>
      <c r="G395" s="158"/>
      <c r="H395" s="158"/>
      <c r="I395" s="160"/>
      <c r="J395" s="158"/>
      <c r="K395" s="160"/>
      <c r="L395" s="160"/>
      <c r="M395" s="160"/>
      <c r="N395" s="160"/>
      <c r="O395" s="160"/>
      <c r="P395" s="160"/>
      <c r="Q395" s="160"/>
      <c r="R395" s="160"/>
      <c r="S395" s="160"/>
      <c r="T395" s="160"/>
      <c r="U395" s="160"/>
      <c r="V395" s="160"/>
      <c r="W395" s="160"/>
      <c r="X395" s="160"/>
      <c r="Y395" s="160"/>
      <c r="Z395" s="160"/>
      <c r="AA395" s="160"/>
      <c r="AB395" s="160"/>
      <c r="AC395" s="160"/>
      <c r="AD395" s="160"/>
      <c r="AE395" s="160"/>
      <c r="AF395" s="160"/>
      <c r="AG395" s="160"/>
      <c r="AH395" s="160"/>
      <c r="AI395" s="160"/>
      <c r="AJ395" s="160"/>
      <c r="AK395" s="160"/>
      <c r="AL395" s="160"/>
      <c r="AM395" s="160"/>
      <c r="AN395" s="160"/>
      <c r="AO395" s="160"/>
      <c r="AP395" s="160"/>
      <c r="AQ395" s="160"/>
    </row>
    <row r="396" spans="2:43" x14ac:dyDescent="0.3">
      <c r="B396" s="158"/>
      <c r="C396" s="158"/>
      <c r="D396" s="158"/>
      <c r="E396" s="158"/>
      <c r="F396" s="158"/>
      <c r="G396" s="158"/>
      <c r="H396" s="158"/>
      <c r="I396" s="160"/>
      <c r="J396" s="158"/>
      <c r="K396" s="160"/>
      <c r="L396" s="160"/>
      <c r="M396" s="160"/>
      <c r="N396" s="160"/>
      <c r="O396" s="160"/>
      <c r="P396" s="160"/>
      <c r="Q396" s="160"/>
      <c r="R396" s="160"/>
      <c r="S396" s="160"/>
      <c r="T396" s="160"/>
      <c r="U396" s="160"/>
      <c r="V396" s="160"/>
      <c r="W396" s="160"/>
      <c r="X396" s="160"/>
      <c r="Y396" s="160"/>
      <c r="Z396" s="160"/>
      <c r="AA396" s="160"/>
      <c r="AB396" s="160"/>
      <c r="AC396" s="160"/>
      <c r="AD396" s="160"/>
      <c r="AE396" s="160"/>
      <c r="AF396" s="160"/>
      <c r="AG396" s="160"/>
      <c r="AH396" s="160"/>
      <c r="AI396" s="160"/>
      <c r="AJ396" s="160"/>
      <c r="AK396" s="160"/>
      <c r="AL396" s="160"/>
      <c r="AM396" s="160"/>
      <c r="AN396" s="160"/>
      <c r="AO396" s="160"/>
      <c r="AP396" s="160"/>
      <c r="AQ396" s="160"/>
    </row>
    <row r="397" spans="2:43" x14ac:dyDescent="0.3">
      <c r="B397" s="158"/>
      <c r="C397" s="158"/>
      <c r="D397" s="158"/>
      <c r="E397" s="158"/>
      <c r="F397" s="158"/>
      <c r="G397" s="158"/>
      <c r="H397" s="158"/>
      <c r="I397" s="160"/>
      <c r="J397" s="158"/>
      <c r="K397" s="160"/>
      <c r="L397" s="160"/>
      <c r="M397" s="160"/>
      <c r="N397" s="160"/>
      <c r="O397" s="160"/>
      <c r="P397" s="160"/>
      <c r="Q397" s="160"/>
      <c r="R397" s="160"/>
      <c r="S397" s="160"/>
      <c r="T397" s="160"/>
      <c r="U397" s="160"/>
      <c r="V397" s="160"/>
      <c r="W397" s="160"/>
      <c r="X397" s="160"/>
      <c r="Y397" s="160"/>
      <c r="Z397" s="160"/>
      <c r="AA397" s="160"/>
      <c r="AB397" s="160"/>
      <c r="AC397" s="160"/>
      <c r="AD397" s="160"/>
      <c r="AE397" s="160"/>
      <c r="AF397" s="160"/>
      <c r="AG397" s="160"/>
      <c r="AH397" s="160"/>
      <c r="AI397" s="160"/>
      <c r="AJ397" s="160"/>
      <c r="AK397" s="160"/>
      <c r="AL397" s="160"/>
      <c r="AM397" s="160"/>
      <c r="AN397" s="160"/>
      <c r="AO397" s="160"/>
      <c r="AP397" s="160"/>
      <c r="AQ397" s="160"/>
    </row>
    <row r="398" spans="2:43" x14ac:dyDescent="0.3">
      <c r="B398" s="158"/>
      <c r="C398" s="158"/>
      <c r="D398" s="158"/>
      <c r="E398" s="158"/>
      <c r="F398" s="158"/>
      <c r="G398" s="158"/>
      <c r="H398" s="158"/>
      <c r="I398" s="160"/>
      <c r="J398" s="158"/>
      <c r="K398" s="160"/>
      <c r="L398" s="160"/>
      <c r="M398" s="160"/>
      <c r="N398" s="160"/>
      <c r="O398" s="160"/>
      <c r="P398" s="160"/>
      <c r="Q398" s="160"/>
      <c r="R398" s="160"/>
      <c r="S398" s="160"/>
      <c r="T398" s="160"/>
      <c r="U398" s="160"/>
      <c r="V398" s="160"/>
      <c r="W398" s="160"/>
      <c r="X398" s="160"/>
      <c r="Y398" s="160"/>
      <c r="Z398" s="160"/>
      <c r="AA398" s="160"/>
      <c r="AB398" s="160"/>
      <c r="AC398" s="160"/>
      <c r="AD398" s="160"/>
      <c r="AE398" s="160"/>
      <c r="AF398" s="160"/>
      <c r="AG398" s="160"/>
      <c r="AH398" s="160"/>
      <c r="AI398" s="160"/>
      <c r="AJ398" s="160"/>
      <c r="AK398" s="160"/>
      <c r="AL398" s="160"/>
      <c r="AM398" s="160"/>
      <c r="AN398" s="160"/>
      <c r="AO398" s="160"/>
      <c r="AP398" s="160"/>
      <c r="AQ398" s="160"/>
    </row>
    <row r="399" spans="2:43" x14ac:dyDescent="0.3">
      <c r="B399" s="158"/>
      <c r="C399" s="158"/>
      <c r="D399" s="158"/>
      <c r="E399" s="158"/>
      <c r="F399" s="158"/>
      <c r="G399" s="158"/>
      <c r="H399" s="158"/>
      <c r="I399" s="160"/>
      <c r="J399" s="158"/>
      <c r="K399" s="160"/>
      <c r="L399" s="160"/>
      <c r="M399" s="160"/>
      <c r="N399" s="160"/>
      <c r="O399" s="160"/>
      <c r="P399" s="160"/>
      <c r="Q399" s="160"/>
      <c r="R399" s="160"/>
      <c r="S399" s="160"/>
      <c r="T399" s="160"/>
      <c r="U399" s="160"/>
      <c r="V399" s="160"/>
      <c r="W399" s="160"/>
      <c r="X399" s="160"/>
      <c r="Y399" s="160"/>
      <c r="Z399" s="160"/>
      <c r="AA399" s="160"/>
      <c r="AB399" s="160"/>
      <c r="AC399" s="160"/>
      <c r="AD399" s="160"/>
      <c r="AE399" s="160"/>
      <c r="AF399" s="160"/>
      <c r="AG399" s="160"/>
      <c r="AH399" s="160"/>
      <c r="AI399" s="160"/>
      <c r="AJ399" s="160"/>
      <c r="AK399" s="160"/>
      <c r="AL399" s="160"/>
      <c r="AM399" s="160"/>
      <c r="AN399" s="160"/>
      <c r="AO399" s="160"/>
      <c r="AP399" s="160"/>
      <c r="AQ399" s="160"/>
    </row>
    <row r="400" spans="2:43" x14ac:dyDescent="0.3">
      <c r="B400" s="158"/>
      <c r="C400" s="158"/>
      <c r="D400" s="158"/>
      <c r="E400" s="158"/>
      <c r="F400" s="158"/>
      <c r="G400" s="158"/>
      <c r="H400" s="158"/>
      <c r="I400" s="160"/>
      <c r="J400" s="158"/>
      <c r="K400" s="160"/>
      <c r="L400" s="160"/>
      <c r="M400" s="160"/>
      <c r="N400" s="160"/>
      <c r="O400" s="160"/>
      <c r="P400" s="160"/>
      <c r="Q400" s="160"/>
      <c r="R400" s="160"/>
      <c r="S400" s="160"/>
      <c r="T400" s="160"/>
      <c r="U400" s="160"/>
      <c r="V400" s="160"/>
      <c r="W400" s="160"/>
      <c r="X400" s="160"/>
      <c r="Y400" s="160"/>
      <c r="Z400" s="160"/>
      <c r="AA400" s="160"/>
      <c r="AB400" s="160"/>
      <c r="AC400" s="160"/>
      <c r="AD400" s="160"/>
      <c r="AE400" s="160"/>
      <c r="AF400" s="160"/>
      <c r="AG400" s="160"/>
      <c r="AH400" s="160"/>
      <c r="AI400" s="160"/>
      <c r="AJ400" s="160"/>
      <c r="AK400" s="160"/>
      <c r="AL400" s="160"/>
      <c r="AM400" s="160"/>
      <c r="AN400" s="160"/>
      <c r="AO400" s="160"/>
      <c r="AP400" s="160"/>
      <c r="AQ400" s="160"/>
    </row>
    <row r="401" spans="2:43" x14ac:dyDescent="0.3">
      <c r="B401" s="158"/>
      <c r="C401" s="158"/>
      <c r="D401" s="158"/>
      <c r="E401" s="158"/>
      <c r="F401" s="158"/>
      <c r="G401" s="158"/>
      <c r="H401" s="158"/>
      <c r="I401" s="160"/>
      <c r="J401" s="158"/>
      <c r="K401" s="160"/>
      <c r="L401" s="160"/>
      <c r="M401" s="160"/>
      <c r="N401" s="160"/>
      <c r="O401" s="160"/>
      <c r="P401" s="160"/>
      <c r="Q401" s="160"/>
      <c r="R401" s="160"/>
      <c r="S401" s="160"/>
      <c r="T401" s="160"/>
      <c r="U401" s="160"/>
      <c r="V401" s="160"/>
      <c r="W401" s="160"/>
      <c r="X401" s="160"/>
      <c r="Y401" s="160"/>
      <c r="Z401" s="160"/>
      <c r="AA401" s="160"/>
      <c r="AB401" s="160"/>
      <c r="AC401" s="160"/>
      <c r="AD401" s="160"/>
      <c r="AE401" s="160"/>
      <c r="AF401" s="160"/>
      <c r="AG401" s="160"/>
      <c r="AH401" s="160"/>
      <c r="AI401" s="160"/>
      <c r="AJ401" s="160"/>
      <c r="AK401" s="160"/>
      <c r="AL401" s="160"/>
      <c r="AM401" s="160"/>
      <c r="AN401" s="160"/>
      <c r="AO401" s="160"/>
      <c r="AP401" s="160"/>
      <c r="AQ401" s="160"/>
    </row>
    <row r="402" spans="2:43" x14ac:dyDescent="0.3">
      <c r="B402" s="158"/>
      <c r="C402" s="158"/>
      <c r="D402" s="158"/>
      <c r="E402" s="158"/>
      <c r="F402" s="158"/>
      <c r="G402" s="158"/>
      <c r="H402" s="158"/>
      <c r="I402" s="160"/>
      <c r="J402" s="158"/>
      <c r="K402" s="160"/>
      <c r="L402" s="160"/>
      <c r="M402" s="160"/>
      <c r="N402" s="160"/>
      <c r="O402" s="160"/>
      <c r="P402" s="160"/>
      <c r="Q402" s="160"/>
      <c r="R402" s="160"/>
      <c r="S402" s="160"/>
      <c r="T402" s="160"/>
      <c r="U402" s="160"/>
      <c r="V402" s="160"/>
      <c r="W402" s="160"/>
      <c r="X402" s="160"/>
      <c r="Y402" s="160"/>
      <c r="Z402" s="160"/>
      <c r="AA402" s="160"/>
      <c r="AB402" s="160"/>
      <c r="AC402" s="160"/>
      <c r="AD402" s="160"/>
      <c r="AE402" s="160"/>
      <c r="AF402" s="160"/>
      <c r="AG402" s="160"/>
      <c r="AH402" s="160"/>
      <c r="AI402" s="160"/>
      <c r="AJ402" s="160"/>
      <c r="AK402" s="160"/>
      <c r="AL402" s="160"/>
      <c r="AM402" s="160"/>
      <c r="AN402" s="160"/>
      <c r="AO402" s="160"/>
      <c r="AP402" s="160"/>
      <c r="AQ402" s="160"/>
    </row>
    <row r="403" spans="2:43" x14ac:dyDescent="0.3">
      <c r="B403" s="158"/>
      <c r="C403" s="158"/>
      <c r="D403" s="158"/>
      <c r="E403" s="158"/>
      <c r="F403" s="158"/>
      <c r="G403" s="158"/>
      <c r="H403" s="158"/>
      <c r="I403" s="160"/>
      <c r="J403" s="158"/>
      <c r="K403" s="160"/>
      <c r="L403" s="160"/>
      <c r="M403" s="160"/>
      <c r="N403" s="160"/>
      <c r="O403" s="160"/>
      <c r="P403" s="160"/>
      <c r="Q403" s="160"/>
      <c r="R403" s="160"/>
      <c r="S403" s="160"/>
      <c r="T403" s="160"/>
      <c r="U403" s="160"/>
      <c r="V403" s="160"/>
      <c r="W403" s="160"/>
      <c r="X403" s="160"/>
      <c r="Y403" s="160"/>
      <c r="Z403" s="160"/>
      <c r="AA403" s="160"/>
      <c r="AB403" s="160"/>
      <c r="AC403" s="160"/>
      <c r="AD403" s="160"/>
      <c r="AE403" s="160"/>
      <c r="AF403" s="160"/>
      <c r="AG403" s="160"/>
      <c r="AH403" s="160"/>
      <c r="AI403" s="160"/>
      <c r="AJ403" s="160"/>
      <c r="AK403" s="160"/>
      <c r="AL403" s="160"/>
      <c r="AM403" s="160"/>
      <c r="AN403" s="160"/>
      <c r="AO403" s="160"/>
      <c r="AP403" s="160"/>
      <c r="AQ403" s="160"/>
    </row>
    <row r="404" spans="2:43" x14ac:dyDescent="0.3">
      <c r="B404" s="158"/>
      <c r="C404" s="158"/>
      <c r="D404" s="158"/>
      <c r="E404" s="158"/>
      <c r="F404" s="158"/>
      <c r="G404" s="158"/>
      <c r="H404" s="158"/>
      <c r="I404" s="160"/>
      <c r="J404" s="158"/>
      <c r="K404" s="160"/>
      <c r="L404" s="160"/>
      <c r="M404" s="160"/>
      <c r="N404" s="160"/>
      <c r="O404" s="160"/>
      <c r="P404" s="160"/>
      <c r="Q404" s="160"/>
      <c r="R404" s="160"/>
      <c r="S404" s="160"/>
      <c r="T404" s="160"/>
      <c r="U404" s="160"/>
      <c r="V404" s="160"/>
      <c r="W404" s="160"/>
      <c r="X404" s="160"/>
      <c r="Y404" s="160"/>
      <c r="Z404" s="160"/>
      <c r="AA404" s="160"/>
      <c r="AB404" s="160"/>
      <c r="AC404" s="160"/>
      <c r="AD404" s="160"/>
      <c r="AE404" s="160"/>
      <c r="AF404" s="160"/>
      <c r="AG404" s="160"/>
      <c r="AH404" s="160"/>
      <c r="AI404" s="160"/>
      <c r="AJ404" s="160"/>
      <c r="AK404" s="160"/>
      <c r="AL404" s="160"/>
      <c r="AM404" s="160"/>
      <c r="AN404" s="160"/>
      <c r="AO404" s="160"/>
      <c r="AP404" s="160"/>
      <c r="AQ404" s="160"/>
    </row>
    <row r="405" spans="2:43" x14ac:dyDescent="0.3">
      <c r="B405" s="158"/>
      <c r="C405" s="158"/>
      <c r="D405" s="158"/>
      <c r="E405" s="158"/>
      <c r="F405" s="158"/>
      <c r="G405" s="158"/>
      <c r="H405" s="158"/>
      <c r="I405" s="160"/>
      <c r="J405" s="158"/>
      <c r="K405" s="160"/>
      <c r="L405" s="160"/>
      <c r="M405" s="160"/>
      <c r="N405" s="160"/>
      <c r="O405" s="160"/>
      <c r="P405" s="160"/>
      <c r="Q405" s="160"/>
      <c r="R405" s="160"/>
      <c r="S405" s="160"/>
      <c r="T405" s="160"/>
      <c r="U405" s="160"/>
      <c r="V405" s="160"/>
      <c r="W405" s="160"/>
      <c r="X405" s="160"/>
      <c r="Y405" s="160"/>
      <c r="Z405" s="160"/>
      <c r="AA405" s="160"/>
      <c r="AB405" s="160"/>
      <c r="AC405" s="160"/>
      <c r="AD405" s="160"/>
      <c r="AE405" s="160"/>
      <c r="AF405" s="160"/>
      <c r="AG405" s="160"/>
      <c r="AH405" s="160"/>
      <c r="AI405" s="160"/>
      <c r="AJ405" s="160"/>
      <c r="AK405" s="160"/>
      <c r="AL405" s="160"/>
      <c r="AM405" s="160"/>
      <c r="AN405" s="160"/>
      <c r="AO405" s="160"/>
      <c r="AP405" s="160"/>
      <c r="AQ405" s="160"/>
    </row>
    <row r="406" spans="2:43" x14ac:dyDescent="0.3">
      <c r="B406" s="158"/>
      <c r="C406" s="158"/>
      <c r="D406" s="158"/>
      <c r="E406" s="158"/>
      <c r="F406" s="158"/>
      <c r="G406" s="158"/>
      <c r="H406" s="158"/>
      <c r="I406" s="160"/>
      <c r="J406" s="158"/>
      <c r="K406" s="160"/>
      <c r="L406" s="160"/>
      <c r="M406" s="160"/>
      <c r="N406" s="160"/>
      <c r="O406" s="160"/>
      <c r="P406" s="160"/>
      <c r="Q406" s="160"/>
      <c r="R406" s="160"/>
      <c r="S406" s="160"/>
      <c r="T406" s="160"/>
      <c r="U406" s="160"/>
      <c r="V406" s="160"/>
      <c r="W406" s="160"/>
      <c r="X406" s="160"/>
      <c r="Y406" s="160"/>
      <c r="Z406" s="160"/>
      <c r="AA406" s="160"/>
      <c r="AB406" s="160"/>
      <c r="AC406" s="160"/>
      <c r="AD406" s="160"/>
      <c r="AE406" s="160"/>
      <c r="AF406" s="160"/>
      <c r="AG406" s="160"/>
      <c r="AH406" s="160"/>
      <c r="AI406" s="160"/>
      <c r="AJ406" s="160"/>
      <c r="AK406" s="160"/>
      <c r="AL406" s="160"/>
      <c r="AM406" s="160"/>
      <c r="AN406" s="160"/>
      <c r="AO406" s="160"/>
      <c r="AP406" s="160"/>
      <c r="AQ406" s="160"/>
    </row>
    <row r="407" spans="2:43" x14ac:dyDescent="0.3">
      <c r="B407" s="158"/>
      <c r="C407" s="158"/>
      <c r="D407" s="158"/>
      <c r="E407" s="158"/>
      <c r="F407" s="158"/>
      <c r="G407" s="158"/>
      <c r="H407" s="158"/>
      <c r="I407" s="160"/>
      <c r="J407" s="158"/>
      <c r="K407" s="160"/>
      <c r="L407" s="160"/>
      <c r="M407" s="160"/>
      <c r="N407" s="160"/>
      <c r="O407" s="160"/>
      <c r="P407" s="160"/>
      <c r="Q407" s="160"/>
      <c r="R407" s="160"/>
      <c r="S407" s="160"/>
      <c r="T407" s="160"/>
      <c r="U407" s="160"/>
      <c r="V407" s="160"/>
      <c r="W407" s="160"/>
      <c r="X407" s="160"/>
      <c r="Y407" s="160"/>
      <c r="Z407" s="160"/>
      <c r="AA407" s="160"/>
      <c r="AB407" s="160"/>
      <c r="AC407" s="160"/>
      <c r="AD407" s="160"/>
      <c r="AE407" s="160"/>
      <c r="AF407" s="160"/>
      <c r="AG407" s="160"/>
      <c r="AH407" s="160"/>
      <c r="AI407" s="160"/>
      <c r="AJ407" s="160"/>
      <c r="AK407" s="160"/>
      <c r="AL407" s="160"/>
      <c r="AM407" s="160"/>
      <c r="AN407" s="160"/>
      <c r="AO407" s="160"/>
      <c r="AP407" s="160"/>
      <c r="AQ407" s="160"/>
    </row>
    <row r="408" spans="2:43" x14ac:dyDescent="0.3">
      <c r="B408" s="158"/>
      <c r="C408" s="158"/>
      <c r="D408" s="158"/>
      <c r="E408" s="158"/>
      <c r="F408" s="158"/>
      <c r="G408" s="158"/>
      <c r="H408" s="158"/>
      <c r="I408" s="160"/>
      <c r="J408" s="158"/>
      <c r="K408" s="160"/>
      <c r="L408" s="160"/>
      <c r="M408" s="160"/>
      <c r="N408" s="160"/>
      <c r="O408" s="160"/>
      <c r="P408" s="160"/>
      <c r="Q408" s="160"/>
      <c r="R408" s="160"/>
      <c r="S408" s="160"/>
      <c r="T408" s="160"/>
      <c r="U408" s="160"/>
      <c r="V408" s="160"/>
      <c r="W408" s="160"/>
      <c r="X408" s="160"/>
      <c r="Y408" s="160"/>
      <c r="Z408" s="160"/>
      <c r="AA408" s="160"/>
      <c r="AB408" s="160"/>
      <c r="AC408" s="160"/>
      <c r="AD408" s="160"/>
      <c r="AE408" s="160"/>
      <c r="AF408" s="160"/>
      <c r="AG408" s="160"/>
      <c r="AH408" s="160"/>
      <c r="AI408" s="160"/>
      <c r="AJ408" s="160"/>
      <c r="AK408" s="160"/>
      <c r="AL408" s="160"/>
      <c r="AM408" s="160"/>
      <c r="AN408" s="160"/>
      <c r="AO408" s="160"/>
      <c r="AP408" s="160"/>
      <c r="AQ408" s="160"/>
    </row>
    <row r="409" spans="2:43" x14ac:dyDescent="0.3">
      <c r="B409" s="158"/>
      <c r="C409" s="158"/>
      <c r="D409" s="158"/>
      <c r="E409" s="158"/>
      <c r="F409" s="158"/>
      <c r="G409" s="158"/>
      <c r="H409" s="158"/>
      <c r="I409" s="160"/>
      <c r="J409" s="158"/>
      <c r="K409" s="160"/>
      <c r="L409" s="160"/>
      <c r="M409" s="160"/>
      <c r="N409" s="160"/>
      <c r="O409" s="160"/>
      <c r="P409" s="160"/>
      <c r="Q409" s="160"/>
      <c r="R409" s="160"/>
      <c r="S409" s="160"/>
      <c r="T409" s="160"/>
      <c r="U409" s="160"/>
      <c r="V409" s="160"/>
      <c r="W409" s="160"/>
      <c r="X409" s="160"/>
      <c r="Y409" s="160"/>
      <c r="Z409" s="160"/>
      <c r="AA409" s="160"/>
      <c r="AB409" s="160"/>
      <c r="AC409" s="160"/>
      <c r="AD409" s="160"/>
      <c r="AE409" s="160"/>
      <c r="AF409" s="160"/>
      <c r="AG409" s="160"/>
      <c r="AH409" s="160"/>
      <c r="AI409" s="160"/>
      <c r="AJ409" s="160"/>
      <c r="AK409" s="160"/>
      <c r="AL409" s="160"/>
      <c r="AM409" s="160"/>
      <c r="AN409" s="160"/>
      <c r="AO409" s="160"/>
      <c r="AP409" s="160"/>
      <c r="AQ409" s="160"/>
    </row>
    <row r="410" spans="2:43" x14ac:dyDescent="0.3">
      <c r="B410" s="158"/>
      <c r="C410" s="158"/>
      <c r="D410" s="158"/>
      <c r="E410" s="158"/>
      <c r="F410" s="158"/>
      <c r="G410" s="158"/>
      <c r="H410" s="158"/>
      <c r="I410" s="160"/>
      <c r="J410" s="158"/>
      <c r="K410" s="160"/>
      <c r="L410" s="160"/>
      <c r="M410" s="160"/>
      <c r="N410" s="160"/>
      <c r="O410" s="160"/>
      <c r="P410" s="160"/>
      <c r="Q410" s="160"/>
      <c r="R410" s="160"/>
      <c r="S410" s="160"/>
      <c r="T410" s="160"/>
      <c r="U410" s="160"/>
      <c r="V410" s="160"/>
      <c r="W410" s="160"/>
      <c r="X410" s="160"/>
      <c r="Y410" s="160"/>
      <c r="Z410" s="160"/>
      <c r="AA410" s="160"/>
      <c r="AB410" s="160"/>
      <c r="AC410" s="160"/>
      <c r="AD410" s="160"/>
      <c r="AE410" s="160"/>
      <c r="AF410" s="160"/>
      <c r="AG410" s="160"/>
      <c r="AH410" s="160"/>
      <c r="AI410" s="160"/>
      <c r="AJ410" s="160"/>
      <c r="AK410" s="160"/>
      <c r="AL410" s="160"/>
      <c r="AM410" s="160"/>
      <c r="AN410" s="160"/>
      <c r="AO410" s="160"/>
      <c r="AP410" s="160"/>
      <c r="AQ410" s="160"/>
    </row>
    <row r="411" spans="2:43" x14ac:dyDescent="0.3">
      <c r="B411" s="158"/>
      <c r="C411" s="158"/>
      <c r="D411" s="158"/>
      <c r="E411" s="158"/>
      <c r="F411" s="158"/>
      <c r="G411" s="158"/>
      <c r="H411" s="158"/>
      <c r="I411" s="160"/>
      <c r="J411" s="158"/>
      <c r="K411" s="160"/>
      <c r="L411" s="160"/>
      <c r="M411" s="160"/>
      <c r="N411" s="160"/>
      <c r="O411" s="160"/>
      <c r="P411" s="160"/>
      <c r="Q411" s="160"/>
      <c r="R411" s="160"/>
      <c r="S411" s="160"/>
      <c r="T411" s="160"/>
      <c r="U411" s="160"/>
      <c r="V411" s="160"/>
      <c r="W411" s="160"/>
      <c r="X411" s="160"/>
      <c r="Y411" s="160"/>
      <c r="Z411" s="160"/>
      <c r="AA411" s="160"/>
      <c r="AB411" s="160"/>
      <c r="AC411" s="160"/>
      <c r="AD411" s="160"/>
      <c r="AE411" s="160"/>
      <c r="AF411" s="160"/>
      <c r="AG411" s="160"/>
      <c r="AH411" s="160"/>
      <c r="AI411" s="160"/>
      <c r="AJ411" s="160"/>
      <c r="AK411" s="160"/>
      <c r="AL411" s="160"/>
      <c r="AM411" s="160"/>
      <c r="AN411" s="160"/>
      <c r="AO411" s="160"/>
      <c r="AP411" s="160"/>
      <c r="AQ411" s="160"/>
    </row>
    <row r="412" spans="2:43" x14ac:dyDescent="0.3">
      <c r="B412" s="158"/>
      <c r="C412" s="158"/>
      <c r="D412" s="158"/>
      <c r="E412" s="158"/>
      <c r="F412" s="158"/>
      <c r="G412" s="158"/>
      <c r="H412" s="158"/>
      <c r="I412" s="160"/>
      <c r="J412" s="158"/>
      <c r="K412" s="160"/>
      <c r="L412" s="160"/>
      <c r="M412" s="160"/>
      <c r="N412" s="160"/>
      <c r="O412" s="160"/>
      <c r="P412" s="160"/>
      <c r="Q412" s="160"/>
      <c r="R412" s="160"/>
      <c r="S412" s="160"/>
      <c r="T412" s="160"/>
      <c r="U412" s="160"/>
      <c r="V412" s="160"/>
      <c r="W412" s="160"/>
      <c r="X412" s="160"/>
      <c r="Y412" s="160"/>
      <c r="Z412" s="160"/>
      <c r="AA412" s="160"/>
      <c r="AB412" s="160"/>
      <c r="AC412" s="160"/>
      <c r="AD412" s="160"/>
      <c r="AE412" s="160"/>
      <c r="AF412" s="160"/>
      <c r="AG412" s="160"/>
      <c r="AH412" s="160"/>
      <c r="AI412" s="160"/>
      <c r="AJ412" s="160"/>
      <c r="AK412" s="160"/>
      <c r="AL412" s="160"/>
      <c r="AM412" s="160"/>
      <c r="AN412" s="160"/>
      <c r="AO412" s="160"/>
      <c r="AP412" s="160"/>
      <c r="AQ412" s="160"/>
    </row>
    <row r="413" spans="2:43" x14ac:dyDescent="0.3">
      <c r="B413" s="158"/>
      <c r="C413" s="158"/>
      <c r="D413" s="158"/>
      <c r="E413" s="158"/>
      <c r="F413" s="158"/>
      <c r="G413" s="158"/>
      <c r="H413" s="158"/>
      <c r="I413" s="160"/>
      <c r="J413" s="158"/>
      <c r="K413" s="160"/>
      <c r="L413" s="160"/>
      <c r="M413" s="160"/>
      <c r="N413" s="160"/>
      <c r="O413" s="160"/>
      <c r="P413" s="160"/>
      <c r="Q413" s="160"/>
      <c r="R413" s="160"/>
      <c r="S413" s="160"/>
      <c r="T413" s="160"/>
      <c r="U413" s="160"/>
      <c r="V413" s="160"/>
      <c r="W413" s="160"/>
      <c r="X413" s="160"/>
      <c r="Y413" s="160"/>
      <c r="Z413" s="160"/>
      <c r="AA413" s="160"/>
      <c r="AB413" s="160"/>
      <c r="AC413" s="160"/>
      <c r="AD413" s="160"/>
      <c r="AE413" s="160"/>
      <c r="AF413" s="160"/>
      <c r="AG413" s="160"/>
      <c r="AH413" s="160"/>
      <c r="AI413" s="160"/>
      <c r="AJ413" s="160"/>
      <c r="AK413" s="160"/>
      <c r="AL413" s="160"/>
      <c r="AM413" s="160"/>
      <c r="AN413" s="160"/>
      <c r="AO413" s="160"/>
      <c r="AP413" s="160"/>
      <c r="AQ413" s="160"/>
    </row>
    <row r="414" spans="2:43" x14ac:dyDescent="0.3">
      <c r="B414" s="158"/>
      <c r="C414" s="158"/>
      <c r="D414" s="158"/>
      <c r="E414" s="158"/>
      <c r="F414" s="158"/>
      <c r="G414" s="158"/>
      <c r="H414" s="158"/>
      <c r="I414" s="160"/>
      <c r="J414" s="158"/>
      <c r="K414" s="160"/>
      <c r="L414" s="160"/>
      <c r="M414" s="160"/>
      <c r="N414" s="160"/>
      <c r="O414" s="160"/>
      <c r="P414" s="160"/>
      <c r="Q414" s="160"/>
      <c r="R414" s="160"/>
      <c r="S414" s="160"/>
      <c r="T414" s="160"/>
      <c r="U414" s="160"/>
      <c r="V414" s="160"/>
      <c r="W414" s="160"/>
      <c r="X414" s="160"/>
      <c r="Y414" s="160"/>
      <c r="Z414" s="160"/>
      <c r="AA414" s="160"/>
      <c r="AB414" s="160"/>
      <c r="AC414" s="160"/>
      <c r="AD414" s="160"/>
      <c r="AE414" s="160"/>
      <c r="AF414" s="160"/>
      <c r="AG414" s="160"/>
      <c r="AH414" s="160"/>
      <c r="AI414" s="160"/>
      <c r="AJ414" s="160"/>
      <c r="AK414" s="160"/>
      <c r="AL414" s="160"/>
      <c r="AM414" s="160"/>
      <c r="AN414" s="160"/>
      <c r="AO414" s="160"/>
      <c r="AP414" s="160"/>
      <c r="AQ414" s="160"/>
    </row>
    <row r="415" spans="2:43" x14ac:dyDescent="0.3">
      <c r="B415" s="158"/>
      <c r="C415" s="158"/>
      <c r="D415" s="158"/>
      <c r="E415" s="158"/>
      <c r="F415" s="158"/>
      <c r="G415" s="158"/>
      <c r="H415" s="158"/>
      <c r="I415" s="160"/>
      <c r="J415" s="158"/>
      <c r="K415" s="160"/>
      <c r="L415" s="160"/>
      <c r="M415" s="160"/>
      <c r="N415" s="160"/>
      <c r="O415" s="160"/>
      <c r="P415" s="160"/>
      <c r="Q415" s="160"/>
      <c r="R415" s="160"/>
      <c r="S415" s="160"/>
      <c r="T415" s="160"/>
      <c r="U415" s="160"/>
      <c r="V415" s="160"/>
      <c r="W415" s="160"/>
      <c r="X415" s="160"/>
      <c r="Y415" s="160"/>
      <c r="Z415" s="160"/>
      <c r="AA415" s="160"/>
      <c r="AB415" s="160"/>
      <c r="AC415" s="160"/>
      <c r="AD415" s="160"/>
      <c r="AE415" s="160"/>
      <c r="AF415" s="160"/>
      <c r="AG415" s="160"/>
      <c r="AH415" s="160"/>
      <c r="AI415" s="160"/>
      <c r="AJ415" s="160"/>
      <c r="AK415" s="160"/>
      <c r="AL415" s="160"/>
      <c r="AM415" s="160"/>
      <c r="AN415" s="160"/>
      <c r="AO415" s="160"/>
      <c r="AP415" s="160"/>
      <c r="AQ415" s="160"/>
    </row>
    <row r="416" spans="2:43" x14ac:dyDescent="0.3">
      <c r="B416" s="158"/>
      <c r="C416" s="158"/>
      <c r="D416" s="158"/>
      <c r="E416" s="158"/>
      <c r="F416" s="158"/>
      <c r="G416" s="158"/>
      <c r="H416" s="158"/>
      <c r="I416" s="160"/>
      <c r="J416" s="158"/>
      <c r="K416" s="160"/>
      <c r="L416" s="160"/>
      <c r="M416" s="160"/>
      <c r="N416" s="160"/>
      <c r="O416" s="160"/>
      <c r="P416" s="160"/>
      <c r="Q416" s="160"/>
      <c r="R416" s="160"/>
      <c r="S416" s="160"/>
      <c r="T416" s="160"/>
      <c r="U416" s="160"/>
      <c r="V416" s="160"/>
      <c r="W416" s="160"/>
      <c r="X416" s="160"/>
      <c r="Y416" s="160"/>
      <c r="Z416" s="160"/>
      <c r="AA416" s="160"/>
      <c r="AB416" s="160"/>
      <c r="AC416" s="160"/>
      <c r="AD416" s="160"/>
      <c r="AE416" s="160"/>
      <c r="AF416" s="160"/>
      <c r="AG416" s="160"/>
      <c r="AH416" s="160"/>
      <c r="AI416" s="160"/>
      <c r="AJ416" s="160"/>
      <c r="AK416" s="160"/>
      <c r="AL416" s="160"/>
      <c r="AM416" s="160"/>
      <c r="AN416" s="160"/>
      <c r="AO416" s="160"/>
      <c r="AP416" s="160"/>
      <c r="AQ416" s="160"/>
    </row>
    <row r="417" spans="2:43" x14ac:dyDescent="0.3">
      <c r="B417" s="158"/>
      <c r="C417" s="158"/>
      <c r="D417" s="158"/>
      <c r="E417" s="158"/>
      <c r="F417" s="158"/>
      <c r="G417" s="158"/>
      <c r="H417" s="158"/>
      <c r="I417" s="160"/>
      <c r="J417" s="158"/>
      <c r="K417" s="160"/>
      <c r="L417" s="160"/>
      <c r="M417" s="160"/>
      <c r="N417" s="160"/>
      <c r="O417" s="160"/>
      <c r="P417" s="160"/>
      <c r="Q417" s="160"/>
      <c r="R417" s="160"/>
      <c r="S417" s="160"/>
      <c r="T417" s="160"/>
      <c r="U417" s="160"/>
      <c r="V417" s="160"/>
      <c r="W417" s="160"/>
      <c r="X417" s="160"/>
      <c r="Y417" s="160"/>
      <c r="Z417" s="160"/>
      <c r="AA417" s="160"/>
      <c r="AB417" s="160"/>
      <c r="AC417" s="160"/>
      <c r="AD417" s="160"/>
      <c r="AE417" s="160"/>
      <c r="AF417" s="160"/>
      <c r="AG417" s="160"/>
      <c r="AH417" s="160"/>
      <c r="AI417" s="160"/>
      <c r="AJ417" s="160"/>
      <c r="AK417" s="160"/>
      <c r="AL417" s="160"/>
      <c r="AM417" s="160"/>
      <c r="AN417" s="160"/>
      <c r="AO417" s="160"/>
      <c r="AP417" s="160"/>
      <c r="AQ417" s="160"/>
    </row>
    <row r="418" spans="2:43" x14ac:dyDescent="0.3">
      <c r="B418" s="158"/>
      <c r="C418" s="158"/>
      <c r="D418" s="158"/>
      <c r="E418" s="158"/>
      <c r="F418" s="158"/>
      <c r="G418" s="158"/>
      <c r="H418" s="158"/>
      <c r="I418" s="160"/>
      <c r="J418" s="158"/>
      <c r="K418" s="160"/>
      <c r="L418" s="160"/>
      <c r="M418" s="160"/>
      <c r="N418" s="160"/>
      <c r="O418" s="160"/>
      <c r="P418" s="160"/>
      <c r="Q418" s="160"/>
      <c r="R418" s="160"/>
      <c r="S418" s="160"/>
      <c r="T418" s="160"/>
      <c r="U418" s="160"/>
      <c r="V418" s="160"/>
      <c r="W418" s="160"/>
      <c r="X418" s="160"/>
      <c r="Y418" s="160"/>
      <c r="Z418" s="160"/>
      <c r="AA418" s="160"/>
      <c r="AB418" s="160"/>
      <c r="AC418" s="160"/>
      <c r="AD418" s="160"/>
      <c r="AE418" s="160"/>
      <c r="AF418" s="160"/>
      <c r="AG418" s="160"/>
      <c r="AH418" s="160"/>
      <c r="AI418" s="160"/>
      <c r="AJ418" s="160"/>
      <c r="AK418" s="160"/>
      <c r="AL418" s="160"/>
      <c r="AM418" s="160"/>
      <c r="AN418" s="160"/>
      <c r="AO418" s="160"/>
      <c r="AP418" s="160"/>
      <c r="AQ418" s="160"/>
    </row>
    <row r="419" spans="2:43" x14ac:dyDescent="0.3">
      <c r="B419" s="158"/>
      <c r="C419" s="158"/>
      <c r="D419" s="158"/>
      <c r="E419" s="158"/>
      <c r="F419" s="158"/>
      <c r="G419" s="158"/>
      <c r="H419" s="158"/>
      <c r="I419" s="160"/>
      <c r="J419" s="158"/>
      <c r="K419" s="160"/>
      <c r="L419" s="160"/>
      <c r="M419" s="160"/>
      <c r="N419" s="160"/>
      <c r="O419" s="160"/>
      <c r="P419" s="160"/>
      <c r="Q419" s="160"/>
      <c r="R419" s="160"/>
      <c r="S419" s="160"/>
      <c r="T419" s="160"/>
      <c r="U419" s="160"/>
      <c r="V419" s="160"/>
      <c r="W419" s="160"/>
      <c r="X419" s="160"/>
      <c r="Y419" s="160"/>
      <c r="Z419" s="160"/>
      <c r="AA419" s="160"/>
      <c r="AB419" s="160"/>
      <c r="AC419" s="160"/>
      <c r="AD419" s="160"/>
      <c r="AE419" s="160"/>
      <c r="AF419" s="160"/>
      <c r="AG419" s="160"/>
      <c r="AH419" s="160"/>
      <c r="AI419" s="160"/>
      <c r="AJ419" s="160"/>
      <c r="AK419" s="160"/>
      <c r="AL419" s="160"/>
      <c r="AM419" s="160"/>
      <c r="AN419" s="160"/>
      <c r="AO419" s="160"/>
      <c r="AP419" s="160"/>
      <c r="AQ419" s="160"/>
    </row>
    <row r="420" spans="2:43" x14ac:dyDescent="0.3">
      <c r="B420" s="158"/>
      <c r="C420" s="158"/>
      <c r="D420" s="158"/>
      <c r="E420" s="158"/>
      <c r="F420" s="158"/>
      <c r="G420" s="158"/>
      <c r="H420" s="158"/>
      <c r="I420" s="160"/>
      <c r="J420" s="158"/>
      <c r="K420" s="160"/>
      <c r="L420" s="160"/>
      <c r="M420" s="160"/>
      <c r="N420" s="160"/>
      <c r="O420" s="160"/>
      <c r="P420" s="160"/>
      <c r="Q420" s="160"/>
      <c r="R420" s="160"/>
      <c r="S420" s="160"/>
      <c r="T420" s="160"/>
      <c r="U420" s="160"/>
      <c r="V420" s="160"/>
      <c r="W420" s="160"/>
      <c r="X420" s="160"/>
      <c r="Y420" s="160"/>
      <c r="Z420" s="160"/>
      <c r="AA420" s="160"/>
      <c r="AB420" s="160"/>
      <c r="AC420" s="160"/>
      <c r="AD420" s="160"/>
      <c r="AE420" s="160"/>
      <c r="AF420" s="160"/>
      <c r="AG420" s="160"/>
      <c r="AH420" s="160"/>
      <c r="AI420" s="160"/>
      <c r="AJ420" s="160"/>
      <c r="AK420" s="160"/>
      <c r="AL420" s="160"/>
      <c r="AM420" s="160"/>
      <c r="AN420" s="160"/>
      <c r="AO420" s="160"/>
      <c r="AP420" s="160"/>
      <c r="AQ420" s="160"/>
    </row>
    <row r="421" spans="2:43" x14ac:dyDescent="0.3">
      <c r="B421" s="158"/>
      <c r="C421" s="158"/>
      <c r="D421" s="158"/>
      <c r="E421" s="158"/>
      <c r="F421" s="158"/>
      <c r="G421" s="158"/>
      <c r="H421" s="158"/>
      <c r="I421" s="160"/>
      <c r="J421" s="158"/>
      <c r="K421" s="160"/>
      <c r="L421" s="160"/>
      <c r="M421" s="160"/>
      <c r="N421" s="160"/>
      <c r="O421" s="160"/>
      <c r="P421" s="160"/>
      <c r="Q421" s="160"/>
      <c r="R421" s="160"/>
      <c r="S421" s="160"/>
      <c r="T421" s="160"/>
      <c r="U421" s="160"/>
      <c r="V421" s="160"/>
      <c r="W421" s="160"/>
      <c r="X421" s="160"/>
      <c r="Y421" s="160"/>
      <c r="Z421" s="160"/>
      <c r="AA421" s="160"/>
      <c r="AB421" s="160"/>
      <c r="AC421" s="160"/>
      <c r="AD421" s="160"/>
      <c r="AE421" s="160"/>
      <c r="AF421" s="160"/>
      <c r="AG421" s="160"/>
      <c r="AH421" s="160"/>
      <c r="AI421" s="160"/>
      <c r="AJ421" s="160"/>
      <c r="AK421" s="160"/>
      <c r="AL421" s="160"/>
      <c r="AM421" s="160"/>
      <c r="AN421" s="160"/>
      <c r="AO421" s="160"/>
      <c r="AP421" s="160"/>
      <c r="AQ421" s="160"/>
    </row>
    <row r="422" spans="2:43" x14ac:dyDescent="0.3">
      <c r="B422" s="158"/>
      <c r="C422" s="158"/>
      <c r="D422" s="158"/>
      <c r="E422" s="158"/>
      <c r="F422" s="158"/>
      <c r="G422" s="158"/>
      <c r="H422" s="158"/>
      <c r="I422" s="160"/>
      <c r="J422" s="158"/>
      <c r="K422" s="160"/>
      <c r="L422" s="160"/>
      <c r="M422" s="160"/>
      <c r="N422" s="160"/>
      <c r="O422" s="160"/>
      <c r="P422" s="160"/>
      <c r="Q422" s="160"/>
      <c r="R422" s="160"/>
      <c r="S422" s="160"/>
      <c r="T422" s="160"/>
      <c r="U422" s="160"/>
      <c r="V422" s="160"/>
      <c r="W422" s="160"/>
      <c r="X422" s="160"/>
      <c r="Y422" s="160"/>
      <c r="Z422" s="160"/>
      <c r="AA422" s="160"/>
      <c r="AB422" s="160"/>
      <c r="AC422" s="160"/>
      <c r="AD422" s="160"/>
      <c r="AE422" s="160"/>
      <c r="AF422" s="160"/>
      <c r="AG422" s="160"/>
      <c r="AH422" s="160"/>
      <c r="AI422" s="160"/>
      <c r="AJ422" s="160"/>
      <c r="AK422" s="160"/>
      <c r="AL422" s="160"/>
      <c r="AM422" s="160"/>
      <c r="AN422" s="160"/>
      <c r="AO422" s="160"/>
      <c r="AP422" s="160"/>
      <c r="AQ422" s="160"/>
    </row>
    <row r="423" spans="2:43" x14ac:dyDescent="0.3">
      <c r="B423" s="158"/>
      <c r="C423" s="158"/>
      <c r="D423" s="158"/>
      <c r="E423" s="158"/>
      <c r="F423" s="158"/>
      <c r="G423" s="158"/>
      <c r="H423" s="158"/>
      <c r="I423" s="160"/>
      <c r="J423" s="158"/>
      <c r="K423" s="160"/>
      <c r="L423" s="160"/>
      <c r="M423" s="160"/>
      <c r="N423" s="160"/>
      <c r="O423" s="160"/>
      <c r="P423" s="160"/>
      <c r="Q423" s="160"/>
      <c r="R423" s="160"/>
      <c r="S423" s="160"/>
      <c r="T423" s="160"/>
      <c r="U423" s="160"/>
      <c r="V423" s="160"/>
      <c r="W423" s="160"/>
      <c r="X423" s="160"/>
      <c r="Y423" s="160"/>
      <c r="Z423" s="160"/>
      <c r="AA423" s="160"/>
      <c r="AB423" s="160"/>
      <c r="AC423" s="160"/>
      <c r="AD423" s="160"/>
      <c r="AE423" s="160"/>
      <c r="AF423" s="160"/>
      <c r="AG423" s="160"/>
      <c r="AH423" s="160"/>
      <c r="AI423" s="160"/>
      <c r="AJ423" s="160"/>
      <c r="AK423" s="160"/>
      <c r="AL423" s="160"/>
      <c r="AM423" s="160"/>
      <c r="AN423" s="160"/>
      <c r="AO423" s="160"/>
      <c r="AP423" s="160"/>
      <c r="AQ423" s="160"/>
    </row>
    <row r="424" spans="2:43" x14ac:dyDescent="0.3">
      <c r="B424" s="158"/>
      <c r="C424" s="158"/>
      <c r="D424" s="158"/>
      <c r="E424" s="158"/>
      <c r="F424" s="158"/>
      <c r="G424" s="158"/>
      <c r="H424" s="158"/>
      <c r="I424" s="160"/>
      <c r="J424" s="158"/>
      <c r="K424" s="160"/>
      <c r="L424" s="160"/>
      <c r="M424" s="160"/>
      <c r="N424" s="160"/>
      <c r="O424" s="160"/>
      <c r="P424" s="160"/>
      <c r="Q424" s="160"/>
      <c r="R424" s="160"/>
      <c r="S424" s="160"/>
      <c r="T424" s="160"/>
      <c r="U424" s="160"/>
      <c r="V424" s="160"/>
      <c r="W424" s="160"/>
      <c r="X424" s="160"/>
      <c r="Y424" s="160"/>
      <c r="Z424" s="160"/>
      <c r="AA424" s="160"/>
      <c r="AB424" s="160"/>
      <c r="AC424" s="160"/>
      <c r="AD424" s="160"/>
      <c r="AE424" s="160"/>
      <c r="AF424" s="160"/>
      <c r="AG424" s="160"/>
      <c r="AH424" s="160"/>
      <c r="AI424" s="160"/>
      <c r="AJ424" s="160"/>
      <c r="AK424" s="160"/>
      <c r="AL424" s="160"/>
      <c r="AM424" s="160"/>
      <c r="AN424" s="160"/>
      <c r="AO424" s="160"/>
      <c r="AP424" s="160"/>
      <c r="AQ424" s="160"/>
    </row>
    <row r="425" spans="2:43" x14ac:dyDescent="0.3">
      <c r="B425" s="158"/>
      <c r="C425" s="158"/>
      <c r="D425" s="158"/>
      <c r="E425" s="158"/>
      <c r="F425" s="158"/>
      <c r="G425" s="158"/>
      <c r="H425" s="158"/>
      <c r="I425" s="160"/>
      <c r="J425" s="158"/>
      <c r="K425" s="160"/>
      <c r="L425" s="160"/>
      <c r="M425" s="160"/>
      <c r="N425" s="160"/>
      <c r="O425" s="160"/>
      <c r="P425" s="160"/>
      <c r="Q425" s="160"/>
      <c r="R425" s="160"/>
      <c r="S425" s="160"/>
      <c r="T425" s="160"/>
      <c r="U425" s="160"/>
      <c r="V425" s="160"/>
      <c r="W425" s="160"/>
      <c r="X425" s="160"/>
      <c r="Y425" s="160"/>
      <c r="Z425" s="160"/>
      <c r="AA425" s="160"/>
      <c r="AB425" s="160"/>
      <c r="AC425" s="160"/>
      <c r="AD425" s="160"/>
      <c r="AE425" s="160"/>
      <c r="AF425" s="160"/>
      <c r="AG425" s="160"/>
      <c r="AH425" s="160"/>
      <c r="AI425" s="160"/>
      <c r="AJ425" s="160"/>
      <c r="AK425" s="160"/>
      <c r="AL425" s="160"/>
      <c r="AM425" s="160"/>
      <c r="AN425" s="160"/>
      <c r="AO425" s="160"/>
      <c r="AP425" s="160"/>
      <c r="AQ425" s="160"/>
    </row>
    <row r="426" spans="2:43" x14ac:dyDescent="0.3">
      <c r="B426" s="158"/>
      <c r="C426" s="158"/>
      <c r="D426" s="158"/>
      <c r="E426" s="158"/>
      <c r="F426" s="158"/>
      <c r="G426" s="158"/>
      <c r="H426" s="158"/>
      <c r="I426" s="160"/>
      <c r="J426" s="158"/>
      <c r="K426" s="160"/>
      <c r="L426" s="160"/>
      <c r="M426" s="160"/>
      <c r="N426" s="160"/>
      <c r="O426" s="160"/>
      <c r="P426" s="160"/>
      <c r="Q426" s="160"/>
      <c r="R426" s="160"/>
      <c r="S426" s="160"/>
      <c r="T426" s="160"/>
      <c r="U426" s="160"/>
      <c r="V426" s="160"/>
      <c r="W426" s="160"/>
      <c r="X426" s="160"/>
      <c r="Y426" s="160"/>
      <c r="Z426" s="160"/>
      <c r="AA426" s="160"/>
      <c r="AB426" s="160"/>
      <c r="AC426" s="160"/>
      <c r="AD426" s="160"/>
      <c r="AE426" s="160"/>
      <c r="AF426" s="160"/>
      <c r="AG426" s="160"/>
      <c r="AH426" s="160"/>
      <c r="AI426" s="160"/>
      <c r="AJ426" s="160"/>
      <c r="AK426" s="160"/>
      <c r="AL426" s="160"/>
      <c r="AM426" s="160"/>
      <c r="AN426" s="160"/>
      <c r="AO426" s="160"/>
      <c r="AP426" s="160"/>
      <c r="AQ426" s="160"/>
    </row>
    <row r="427" spans="2:43" x14ac:dyDescent="0.3">
      <c r="B427" s="158"/>
      <c r="C427" s="158"/>
      <c r="D427" s="158"/>
      <c r="E427" s="158"/>
      <c r="F427" s="158"/>
      <c r="G427" s="158"/>
      <c r="H427" s="158"/>
      <c r="I427" s="160"/>
      <c r="J427" s="158"/>
      <c r="K427" s="160"/>
      <c r="L427" s="160"/>
      <c r="M427" s="160"/>
      <c r="N427" s="160"/>
      <c r="O427" s="160"/>
      <c r="P427" s="160"/>
      <c r="Q427" s="160"/>
      <c r="R427" s="160"/>
      <c r="S427" s="160"/>
      <c r="T427" s="160"/>
      <c r="U427" s="160"/>
      <c r="V427" s="160"/>
      <c r="W427" s="160"/>
      <c r="X427" s="160"/>
      <c r="Y427" s="160"/>
      <c r="Z427" s="160"/>
      <c r="AA427" s="160"/>
      <c r="AB427" s="160"/>
      <c r="AC427" s="160"/>
      <c r="AD427" s="160"/>
      <c r="AE427" s="160"/>
      <c r="AF427" s="160"/>
      <c r="AG427" s="160"/>
      <c r="AH427" s="160"/>
      <c r="AI427" s="160"/>
      <c r="AJ427" s="160"/>
      <c r="AK427" s="160"/>
      <c r="AL427" s="160"/>
      <c r="AM427" s="160"/>
      <c r="AN427" s="160"/>
      <c r="AO427" s="160"/>
      <c r="AP427" s="160"/>
      <c r="AQ427" s="160"/>
    </row>
    <row r="428" spans="2:43" x14ac:dyDescent="0.3">
      <c r="B428" s="158"/>
      <c r="C428" s="158"/>
      <c r="D428" s="158"/>
      <c r="E428" s="158"/>
      <c r="F428" s="158"/>
      <c r="G428" s="158"/>
      <c r="H428" s="158"/>
      <c r="I428" s="160"/>
      <c r="J428" s="158"/>
      <c r="K428" s="160"/>
      <c r="L428" s="160"/>
      <c r="M428" s="160"/>
      <c r="N428" s="160"/>
      <c r="O428" s="160"/>
      <c r="P428" s="160"/>
      <c r="Q428" s="160"/>
      <c r="R428" s="160"/>
      <c r="S428" s="160"/>
      <c r="T428" s="160"/>
      <c r="U428" s="160"/>
      <c r="V428" s="160"/>
      <c r="W428" s="160"/>
      <c r="X428" s="160"/>
      <c r="Y428" s="160"/>
      <c r="Z428" s="160"/>
      <c r="AA428" s="160"/>
      <c r="AB428" s="160"/>
      <c r="AC428" s="160"/>
      <c r="AD428" s="160"/>
      <c r="AE428" s="160"/>
      <c r="AF428" s="160"/>
      <c r="AG428" s="160"/>
      <c r="AH428" s="160"/>
      <c r="AI428" s="160"/>
      <c r="AJ428" s="160"/>
      <c r="AK428" s="160"/>
      <c r="AL428" s="160"/>
      <c r="AM428" s="160"/>
      <c r="AN428" s="160"/>
      <c r="AO428" s="160"/>
      <c r="AP428" s="160"/>
      <c r="AQ428" s="160"/>
    </row>
    <row r="429" spans="2:43" x14ac:dyDescent="0.3">
      <c r="B429" s="158"/>
      <c r="C429" s="158"/>
      <c r="D429" s="158"/>
      <c r="E429" s="158"/>
      <c r="F429" s="158"/>
      <c r="G429" s="158"/>
      <c r="H429" s="158"/>
      <c r="I429" s="160"/>
      <c r="J429" s="158"/>
      <c r="K429" s="160"/>
      <c r="L429" s="160"/>
      <c r="M429" s="160"/>
      <c r="N429" s="160"/>
      <c r="O429" s="160"/>
      <c r="P429" s="160"/>
      <c r="Q429" s="160"/>
      <c r="R429" s="160"/>
      <c r="S429" s="160"/>
      <c r="T429" s="160"/>
      <c r="U429" s="160"/>
      <c r="V429" s="160"/>
      <c r="W429" s="160"/>
      <c r="X429" s="160"/>
      <c r="Y429" s="160"/>
      <c r="Z429" s="160"/>
      <c r="AA429" s="160"/>
      <c r="AB429" s="160"/>
      <c r="AC429" s="160"/>
      <c r="AD429" s="160"/>
      <c r="AE429" s="160"/>
      <c r="AF429" s="160"/>
      <c r="AG429" s="160"/>
      <c r="AH429" s="160"/>
      <c r="AI429" s="160"/>
      <c r="AJ429" s="160"/>
      <c r="AK429" s="160"/>
      <c r="AL429" s="160"/>
      <c r="AM429" s="160"/>
      <c r="AN429" s="160"/>
      <c r="AO429" s="160"/>
      <c r="AP429" s="160"/>
      <c r="AQ429" s="160"/>
    </row>
    <row r="430" spans="2:43" x14ac:dyDescent="0.3">
      <c r="B430" s="158"/>
      <c r="C430" s="158"/>
      <c r="D430" s="158"/>
      <c r="E430" s="158"/>
      <c r="F430" s="158"/>
      <c r="G430" s="158"/>
      <c r="H430" s="158"/>
      <c r="I430" s="160"/>
      <c r="J430" s="158"/>
      <c r="K430" s="160"/>
      <c r="L430" s="160"/>
      <c r="M430" s="160"/>
      <c r="N430" s="160"/>
      <c r="O430" s="160"/>
      <c r="P430" s="160"/>
      <c r="Q430" s="160"/>
      <c r="R430" s="160"/>
      <c r="S430" s="160"/>
      <c r="T430" s="160"/>
      <c r="U430" s="160"/>
      <c r="V430" s="160"/>
      <c r="W430" s="160"/>
      <c r="X430" s="160"/>
      <c r="Y430" s="160"/>
      <c r="Z430" s="160"/>
      <c r="AA430" s="160"/>
      <c r="AB430" s="160"/>
      <c r="AC430" s="160"/>
      <c r="AD430" s="160"/>
      <c r="AE430" s="160"/>
      <c r="AF430" s="160"/>
      <c r="AG430" s="160"/>
      <c r="AH430" s="160"/>
      <c r="AI430" s="160"/>
      <c r="AJ430" s="160"/>
      <c r="AK430" s="160"/>
      <c r="AL430" s="160"/>
      <c r="AM430" s="160"/>
      <c r="AN430" s="160"/>
      <c r="AO430" s="160"/>
      <c r="AP430" s="160"/>
      <c r="AQ430" s="160"/>
    </row>
    <row r="431" spans="2:43" x14ac:dyDescent="0.3">
      <c r="B431" s="158"/>
      <c r="C431" s="158"/>
      <c r="D431" s="158"/>
      <c r="E431" s="158"/>
      <c r="F431" s="158"/>
      <c r="G431" s="158"/>
      <c r="H431" s="158"/>
      <c r="I431" s="160"/>
      <c r="J431" s="158"/>
      <c r="K431" s="160"/>
      <c r="L431" s="160"/>
      <c r="M431" s="160"/>
      <c r="N431" s="160"/>
      <c r="O431" s="160"/>
      <c r="P431" s="160"/>
      <c r="Q431" s="160"/>
      <c r="R431" s="160"/>
      <c r="S431" s="160"/>
      <c r="T431" s="160"/>
      <c r="U431" s="160"/>
      <c r="V431" s="160"/>
      <c r="W431" s="160"/>
      <c r="X431" s="160"/>
      <c r="Y431" s="160"/>
      <c r="Z431" s="160"/>
      <c r="AA431" s="160"/>
      <c r="AB431" s="160"/>
      <c r="AC431" s="160"/>
      <c r="AD431" s="160"/>
      <c r="AE431" s="160"/>
      <c r="AF431" s="160"/>
      <c r="AG431" s="160"/>
      <c r="AH431" s="160"/>
      <c r="AI431" s="160"/>
      <c r="AJ431" s="160"/>
      <c r="AK431" s="160"/>
      <c r="AL431" s="160"/>
      <c r="AM431" s="160"/>
      <c r="AN431" s="160"/>
      <c r="AO431" s="160"/>
      <c r="AP431" s="160"/>
      <c r="AQ431" s="160"/>
    </row>
    <row r="432" spans="2:43" x14ac:dyDescent="0.3">
      <c r="B432" s="158"/>
      <c r="C432" s="158"/>
      <c r="D432" s="158"/>
      <c r="E432" s="158"/>
      <c r="F432" s="158"/>
      <c r="G432" s="158"/>
      <c r="H432" s="158"/>
      <c r="I432" s="160"/>
      <c r="J432" s="158"/>
      <c r="K432" s="160"/>
      <c r="L432" s="160"/>
      <c r="M432" s="160"/>
      <c r="N432" s="160"/>
      <c r="O432" s="160"/>
      <c r="P432" s="160"/>
      <c r="Q432" s="160"/>
      <c r="R432" s="160"/>
      <c r="S432" s="160"/>
      <c r="T432" s="160"/>
      <c r="U432" s="160"/>
      <c r="V432" s="160"/>
      <c r="W432" s="160"/>
      <c r="X432" s="160"/>
      <c r="Y432" s="160"/>
      <c r="Z432" s="160"/>
      <c r="AA432" s="160"/>
      <c r="AB432" s="160"/>
      <c r="AC432" s="160"/>
      <c r="AD432" s="160"/>
      <c r="AE432" s="160"/>
      <c r="AF432" s="160"/>
      <c r="AG432" s="160"/>
      <c r="AH432" s="160"/>
      <c r="AI432" s="160"/>
      <c r="AJ432" s="160"/>
      <c r="AK432" s="160"/>
      <c r="AL432" s="160"/>
      <c r="AM432" s="160"/>
      <c r="AN432" s="160"/>
      <c r="AO432" s="160"/>
      <c r="AP432" s="160"/>
      <c r="AQ432" s="160"/>
    </row>
    <row r="433" spans="2:43" x14ac:dyDescent="0.3">
      <c r="B433" s="158"/>
      <c r="C433" s="158"/>
      <c r="D433" s="158"/>
      <c r="E433" s="158"/>
      <c r="F433" s="158"/>
      <c r="G433" s="158"/>
      <c r="H433" s="158"/>
      <c r="I433" s="160"/>
      <c r="J433" s="158"/>
      <c r="K433" s="160"/>
      <c r="L433" s="160"/>
      <c r="M433" s="160"/>
      <c r="N433" s="160"/>
      <c r="O433" s="160"/>
      <c r="P433" s="160"/>
      <c r="Q433" s="160"/>
      <c r="R433" s="160"/>
      <c r="S433" s="160"/>
      <c r="T433" s="160"/>
      <c r="U433" s="160"/>
      <c r="V433" s="160"/>
      <c r="W433" s="160"/>
      <c r="X433" s="160"/>
      <c r="Y433" s="160"/>
      <c r="Z433" s="160"/>
      <c r="AA433" s="160"/>
      <c r="AB433" s="160"/>
      <c r="AC433" s="160"/>
      <c r="AD433" s="160"/>
      <c r="AE433" s="160"/>
      <c r="AF433" s="160"/>
      <c r="AG433" s="160"/>
      <c r="AH433" s="160"/>
      <c r="AI433" s="160"/>
      <c r="AJ433" s="160"/>
      <c r="AK433" s="160"/>
      <c r="AL433" s="160"/>
      <c r="AM433" s="160"/>
      <c r="AN433" s="160"/>
      <c r="AO433" s="160"/>
      <c r="AP433" s="160"/>
      <c r="AQ433" s="160"/>
    </row>
    <row r="434" spans="2:43" x14ac:dyDescent="0.3">
      <c r="B434" s="158"/>
      <c r="C434" s="158"/>
      <c r="D434" s="158"/>
      <c r="E434" s="158"/>
      <c r="F434" s="158"/>
      <c r="G434" s="158"/>
      <c r="H434" s="158"/>
      <c r="I434" s="160"/>
      <c r="J434" s="158"/>
      <c r="K434" s="160"/>
      <c r="L434" s="160"/>
      <c r="M434" s="160"/>
      <c r="N434" s="160"/>
      <c r="O434" s="160"/>
      <c r="P434" s="160"/>
      <c r="Q434" s="160"/>
      <c r="R434" s="160"/>
      <c r="S434" s="160"/>
      <c r="T434" s="160"/>
      <c r="U434" s="160"/>
      <c r="V434" s="160"/>
      <c r="W434" s="160"/>
      <c r="X434" s="160"/>
      <c r="Y434" s="160"/>
      <c r="Z434" s="160"/>
      <c r="AA434" s="160"/>
      <c r="AB434" s="160"/>
      <c r="AC434" s="160"/>
      <c r="AD434" s="160"/>
      <c r="AE434" s="160"/>
      <c r="AF434" s="160"/>
      <c r="AG434" s="160"/>
      <c r="AH434" s="160"/>
      <c r="AI434" s="160"/>
      <c r="AJ434" s="160"/>
      <c r="AK434" s="160"/>
      <c r="AL434" s="160"/>
      <c r="AM434" s="160"/>
      <c r="AN434" s="160"/>
      <c r="AO434" s="160"/>
      <c r="AP434" s="160"/>
      <c r="AQ434" s="160"/>
    </row>
    <row r="435" spans="2:43" x14ac:dyDescent="0.3">
      <c r="B435" s="158"/>
      <c r="C435" s="158"/>
      <c r="D435" s="158"/>
      <c r="E435" s="158"/>
      <c r="F435" s="158"/>
      <c r="G435" s="158"/>
      <c r="H435" s="158"/>
      <c r="I435" s="160"/>
      <c r="J435" s="158"/>
      <c r="K435" s="160"/>
      <c r="L435" s="160"/>
      <c r="M435" s="160"/>
      <c r="N435" s="160"/>
      <c r="O435" s="160"/>
      <c r="P435" s="160"/>
      <c r="Q435" s="160"/>
      <c r="R435" s="160"/>
      <c r="S435" s="160"/>
      <c r="T435" s="160"/>
      <c r="U435" s="160"/>
      <c r="V435" s="160"/>
      <c r="W435" s="160"/>
      <c r="X435" s="160"/>
      <c r="Y435" s="160"/>
      <c r="Z435" s="160"/>
      <c r="AA435" s="160"/>
      <c r="AB435" s="160"/>
      <c r="AC435" s="160"/>
      <c r="AD435" s="160"/>
      <c r="AE435" s="160"/>
      <c r="AF435" s="160"/>
      <c r="AG435" s="160"/>
      <c r="AH435" s="160"/>
      <c r="AI435" s="160"/>
      <c r="AJ435" s="160"/>
      <c r="AK435" s="160"/>
      <c r="AL435" s="160"/>
      <c r="AM435" s="160"/>
      <c r="AN435" s="160"/>
      <c r="AO435" s="160"/>
      <c r="AP435" s="160"/>
      <c r="AQ435" s="160"/>
    </row>
    <row r="436" spans="2:43" x14ac:dyDescent="0.3">
      <c r="B436" s="158"/>
      <c r="C436" s="158"/>
      <c r="D436" s="158"/>
      <c r="E436" s="158"/>
      <c r="F436" s="158"/>
      <c r="G436" s="158"/>
      <c r="H436" s="158"/>
      <c r="I436" s="160"/>
      <c r="J436" s="158"/>
      <c r="K436" s="160"/>
      <c r="L436" s="160"/>
      <c r="M436" s="160"/>
      <c r="N436" s="160"/>
      <c r="O436" s="160"/>
      <c r="P436" s="160"/>
      <c r="Q436" s="160"/>
      <c r="R436" s="160"/>
      <c r="S436" s="160"/>
      <c r="T436" s="160"/>
      <c r="U436" s="160"/>
      <c r="V436" s="160"/>
      <c r="W436" s="160"/>
      <c r="X436" s="160"/>
      <c r="Y436" s="160"/>
      <c r="Z436" s="160"/>
      <c r="AA436" s="160"/>
      <c r="AB436" s="160"/>
      <c r="AC436" s="160"/>
      <c r="AD436" s="160"/>
      <c r="AE436" s="160"/>
      <c r="AF436" s="160"/>
      <c r="AG436" s="160"/>
      <c r="AH436" s="160"/>
      <c r="AI436" s="160"/>
      <c r="AJ436" s="160"/>
      <c r="AK436" s="160"/>
      <c r="AL436" s="160"/>
      <c r="AM436" s="160"/>
      <c r="AN436" s="160"/>
      <c r="AO436" s="160"/>
      <c r="AP436" s="160"/>
      <c r="AQ436" s="160"/>
    </row>
    <row r="437" spans="2:43" x14ac:dyDescent="0.3">
      <c r="B437" s="158"/>
      <c r="C437" s="158"/>
      <c r="D437" s="158"/>
      <c r="E437" s="158"/>
      <c r="F437" s="158"/>
      <c r="G437" s="158"/>
      <c r="H437" s="158"/>
      <c r="I437" s="160"/>
      <c r="J437" s="158"/>
      <c r="K437" s="160"/>
      <c r="L437" s="160"/>
      <c r="M437" s="160"/>
      <c r="N437" s="160"/>
      <c r="O437" s="160"/>
      <c r="P437" s="160"/>
      <c r="Q437" s="160"/>
      <c r="R437" s="160"/>
      <c r="S437" s="160"/>
      <c r="T437" s="160"/>
      <c r="U437" s="160"/>
      <c r="V437" s="160"/>
      <c r="W437" s="160"/>
      <c r="X437" s="160"/>
      <c r="Y437" s="160"/>
      <c r="Z437" s="160"/>
      <c r="AA437" s="160"/>
      <c r="AB437" s="160"/>
      <c r="AC437" s="160"/>
      <c r="AD437" s="160"/>
      <c r="AE437" s="160"/>
      <c r="AF437" s="160"/>
      <c r="AG437" s="160"/>
      <c r="AH437" s="160"/>
      <c r="AI437" s="160"/>
      <c r="AJ437" s="160"/>
      <c r="AK437" s="160"/>
      <c r="AL437" s="160"/>
      <c r="AM437" s="160"/>
      <c r="AN437" s="160"/>
      <c r="AO437" s="160"/>
      <c r="AP437" s="160"/>
      <c r="AQ437" s="160"/>
    </row>
    <row r="438" spans="2:43" x14ac:dyDescent="0.3">
      <c r="B438" s="158"/>
      <c r="C438" s="158"/>
      <c r="D438" s="158"/>
      <c r="E438" s="158"/>
      <c r="F438" s="158"/>
      <c r="G438" s="158"/>
      <c r="H438" s="158"/>
      <c r="I438" s="160"/>
      <c r="J438" s="158"/>
      <c r="K438" s="160"/>
      <c r="L438" s="160"/>
      <c r="M438" s="160"/>
      <c r="N438" s="160"/>
      <c r="O438" s="160"/>
      <c r="P438" s="160"/>
      <c r="Q438" s="160"/>
      <c r="R438" s="160"/>
      <c r="S438" s="160"/>
      <c r="T438" s="160"/>
      <c r="U438" s="160"/>
      <c r="V438" s="160"/>
      <c r="W438" s="160"/>
      <c r="X438" s="160"/>
      <c r="Y438" s="160"/>
      <c r="Z438" s="160"/>
      <c r="AA438" s="160"/>
      <c r="AB438" s="160"/>
      <c r="AC438" s="160"/>
      <c r="AD438" s="160"/>
      <c r="AE438" s="160"/>
      <c r="AF438" s="160"/>
      <c r="AG438" s="160"/>
      <c r="AH438" s="160"/>
      <c r="AI438" s="160"/>
      <c r="AJ438" s="160"/>
      <c r="AK438" s="160"/>
      <c r="AL438" s="160"/>
      <c r="AM438" s="160"/>
      <c r="AN438" s="160"/>
      <c r="AO438" s="160"/>
      <c r="AP438" s="160"/>
      <c r="AQ438" s="160"/>
    </row>
    <row r="439" spans="2:43" x14ac:dyDescent="0.3">
      <c r="B439" s="158"/>
      <c r="C439" s="158"/>
      <c r="D439" s="158"/>
      <c r="E439" s="158"/>
      <c r="F439" s="158"/>
      <c r="G439" s="158"/>
      <c r="H439" s="158"/>
      <c r="I439" s="160"/>
      <c r="J439" s="158"/>
      <c r="K439" s="160"/>
      <c r="L439" s="160"/>
      <c r="M439" s="160"/>
      <c r="N439" s="160"/>
      <c r="O439" s="160"/>
      <c r="P439" s="160"/>
      <c r="Q439" s="160"/>
      <c r="R439" s="160"/>
      <c r="S439" s="160"/>
      <c r="T439" s="160"/>
      <c r="U439" s="160"/>
      <c r="V439" s="160"/>
      <c r="W439" s="160"/>
      <c r="X439" s="160"/>
      <c r="Y439" s="160"/>
      <c r="Z439" s="160"/>
      <c r="AA439" s="160"/>
      <c r="AB439" s="160"/>
      <c r="AC439" s="160"/>
      <c r="AD439" s="160"/>
      <c r="AE439" s="160"/>
      <c r="AF439" s="160"/>
      <c r="AG439" s="160"/>
      <c r="AH439" s="160"/>
      <c r="AI439" s="160"/>
      <c r="AJ439" s="160"/>
      <c r="AK439" s="160"/>
      <c r="AL439" s="160"/>
      <c r="AM439" s="160"/>
      <c r="AN439" s="160"/>
      <c r="AO439" s="160"/>
      <c r="AP439" s="160"/>
      <c r="AQ439" s="160"/>
    </row>
    <row r="440" spans="2:43" x14ac:dyDescent="0.3">
      <c r="B440" s="158"/>
      <c r="C440" s="158"/>
      <c r="D440" s="158"/>
      <c r="E440" s="158"/>
      <c r="F440" s="158"/>
      <c r="G440" s="158"/>
      <c r="H440" s="158"/>
      <c r="I440" s="160"/>
      <c r="J440" s="158"/>
      <c r="K440" s="160"/>
      <c r="L440" s="160"/>
      <c r="M440" s="160"/>
      <c r="N440" s="160"/>
      <c r="O440" s="160"/>
      <c r="P440" s="160"/>
      <c r="Q440" s="160"/>
      <c r="R440" s="160"/>
      <c r="S440" s="160"/>
      <c r="T440" s="160"/>
      <c r="U440" s="160"/>
      <c r="V440" s="160"/>
      <c r="W440" s="160"/>
      <c r="X440" s="160"/>
      <c r="Y440" s="160"/>
      <c r="Z440" s="160"/>
      <c r="AA440" s="160"/>
      <c r="AB440" s="160"/>
      <c r="AC440" s="160"/>
      <c r="AD440" s="160"/>
      <c r="AE440" s="160"/>
      <c r="AF440" s="160"/>
      <c r="AG440" s="160"/>
      <c r="AH440" s="160"/>
      <c r="AI440" s="160"/>
      <c r="AJ440" s="160"/>
      <c r="AK440" s="160"/>
      <c r="AL440" s="160"/>
      <c r="AM440" s="160"/>
      <c r="AN440" s="160"/>
      <c r="AO440" s="160"/>
      <c r="AP440" s="160"/>
      <c r="AQ440" s="160"/>
    </row>
    <row r="441" spans="2:43" x14ac:dyDescent="0.3">
      <c r="B441" s="158"/>
      <c r="C441" s="158"/>
      <c r="D441" s="158"/>
      <c r="E441" s="158"/>
      <c r="F441" s="158"/>
      <c r="G441" s="158"/>
      <c r="H441" s="158"/>
      <c r="I441" s="160"/>
      <c r="J441" s="158"/>
      <c r="K441" s="160"/>
      <c r="L441" s="160"/>
      <c r="M441" s="160"/>
      <c r="N441" s="160"/>
      <c r="O441" s="160"/>
      <c r="P441" s="160"/>
      <c r="Q441" s="160"/>
      <c r="R441" s="160"/>
      <c r="S441" s="160"/>
      <c r="T441" s="160"/>
      <c r="U441" s="160"/>
      <c r="V441" s="160"/>
      <c r="W441" s="160"/>
      <c r="X441" s="160"/>
      <c r="Y441" s="160"/>
      <c r="Z441" s="160"/>
      <c r="AA441" s="160"/>
      <c r="AB441" s="160"/>
      <c r="AC441" s="160"/>
      <c r="AD441" s="160"/>
      <c r="AE441" s="160"/>
      <c r="AF441" s="160"/>
      <c r="AG441" s="160"/>
      <c r="AH441" s="160"/>
      <c r="AI441" s="160"/>
      <c r="AJ441" s="160"/>
      <c r="AK441" s="160"/>
      <c r="AL441" s="160"/>
      <c r="AM441" s="160"/>
      <c r="AN441" s="160"/>
      <c r="AO441" s="160"/>
      <c r="AP441" s="160"/>
      <c r="AQ441" s="160"/>
    </row>
    <row r="442" spans="2:43" x14ac:dyDescent="0.3">
      <c r="B442" s="158"/>
      <c r="C442" s="158"/>
      <c r="D442" s="158"/>
      <c r="E442" s="158"/>
      <c r="F442" s="158"/>
      <c r="G442" s="158"/>
      <c r="H442" s="158"/>
      <c r="I442" s="160"/>
      <c r="J442" s="158"/>
      <c r="K442" s="160"/>
      <c r="L442" s="160"/>
      <c r="M442" s="160"/>
      <c r="N442" s="160"/>
      <c r="O442" s="160"/>
      <c r="P442" s="160"/>
      <c r="Q442" s="160"/>
      <c r="R442" s="160"/>
      <c r="S442" s="160"/>
      <c r="T442" s="160"/>
      <c r="U442" s="160"/>
      <c r="V442" s="160"/>
      <c r="W442" s="160"/>
      <c r="X442" s="160"/>
      <c r="Y442" s="160"/>
      <c r="Z442" s="160"/>
      <c r="AA442" s="160"/>
      <c r="AB442" s="160"/>
      <c r="AC442" s="160"/>
      <c r="AD442" s="160"/>
      <c r="AE442" s="160"/>
      <c r="AF442" s="160"/>
      <c r="AG442" s="160"/>
      <c r="AH442" s="160"/>
      <c r="AI442" s="160"/>
      <c r="AJ442" s="160"/>
      <c r="AK442" s="160"/>
      <c r="AL442" s="160"/>
      <c r="AM442" s="160"/>
      <c r="AN442" s="160"/>
      <c r="AO442" s="160"/>
      <c r="AP442" s="160"/>
      <c r="AQ442" s="160"/>
    </row>
    <row r="443" spans="2:43" x14ac:dyDescent="0.3">
      <c r="B443" s="158"/>
      <c r="C443" s="158"/>
      <c r="D443" s="158"/>
      <c r="E443" s="158"/>
      <c r="F443" s="158"/>
      <c r="G443" s="158"/>
      <c r="H443" s="158"/>
      <c r="I443" s="160"/>
      <c r="J443" s="158"/>
      <c r="K443" s="160"/>
      <c r="L443" s="160"/>
      <c r="M443" s="160"/>
      <c r="N443" s="160"/>
      <c r="O443" s="160"/>
      <c r="P443" s="160"/>
      <c r="Q443" s="160"/>
      <c r="R443" s="160"/>
      <c r="S443" s="160"/>
      <c r="T443" s="160"/>
      <c r="U443" s="160"/>
      <c r="V443" s="160"/>
      <c r="W443" s="160"/>
      <c r="X443" s="160"/>
      <c r="Y443" s="160"/>
      <c r="Z443" s="160"/>
      <c r="AA443" s="160"/>
      <c r="AB443" s="160"/>
      <c r="AC443" s="160"/>
      <c r="AD443" s="160"/>
      <c r="AE443" s="160"/>
      <c r="AF443" s="160"/>
      <c r="AG443" s="160"/>
      <c r="AH443" s="160"/>
      <c r="AI443" s="160"/>
      <c r="AJ443" s="160"/>
      <c r="AK443" s="160"/>
      <c r="AL443" s="160"/>
      <c r="AM443" s="160"/>
      <c r="AN443" s="160"/>
      <c r="AO443" s="160"/>
      <c r="AP443" s="160"/>
      <c r="AQ443" s="160"/>
    </row>
    <row r="444" spans="2:43" x14ac:dyDescent="0.3">
      <c r="B444" s="158"/>
      <c r="C444" s="158"/>
      <c r="D444" s="158"/>
      <c r="E444" s="158"/>
      <c r="F444" s="158"/>
      <c r="G444" s="158"/>
      <c r="H444" s="158"/>
      <c r="I444" s="160"/>
      <c r="J444" s="158"/>
      <c r="K444" s="160"/>
      <c r="L444" s="160"/>
      <c r="M444" s="160"/>
      <c r="N444" s="160"/>
      <c r="O444" s="160"/>
      <c r="P444" s="160"/>
      <c r="Q444" s="160"/>
      <c r="R444" s="160"/>
      <c r="S444" s="160"/>
      <c r="T444" s="160"/>
      <c r="U444" s="160"/>
      <c r="V444" s="160"/>
      <c r="W444" s="160"/>
      <c r="X444" s="160"/>
      <c r="Y444" s="160"/>
      <c r="Z444" s="160"/>
      <c r="AA444" s="160"/>
      <c r="AB444" s="160"/>
      <c r="AC444" s="160"/>
      <c r="AD444" s="160"/>
      <c r="AE444" s="160"/>
      <c r="AF444" s="160"/>
      <c r="AG444" s="160"/>
      <c r="AH444" s="160"/>
      <c r="AI444" s="160"/>
      <c r="AJ444" s="160"/>
      <c r="AK444" s="160"/>
      <c r="AL444" s="160"/>
      <c r="AM444" s="160"/>
      <c r="AN444" s="160"/>
      <c r="AO444" s="160"/>
      <c r="AP444" s="160"/>
      <c r="AQ444" s="160"/>
    </row>
    <row r="445" spans="2:43" x14ac:dyDescent="0.3">
      <c r="B445" s="158"/>
      <c r="C445" s="158"/>
      <c r="D445" s="158"/>
      <c r="E445" s="158"/>
      <c r="F445" s="158"/>
      <c r="G445" s="158"/>
      <c r="H445" s="158"/>
      <c r="I445" s="160"/>
      <c r="J445" s="158"/>
      <c r="K445" s="160"/>
      <c r="L445" s="160"/>
      <c r="M445" s="160"/>
      <c r="N445" s="160"/>
      <c r="O445" s="160"/>
      <c r="P445" s="160"/>
      <c r="Q445" s="160"/>
      <c r="R445" s="160"/>
      <c r="S445" s="160"/>
      <c r="T445" s="160"/>
      <c r="U445" s="160"/>
      <c r="V445" s="160"/>
      <c r="W445" s="160"/>
      <c r="X445" s="160"/>
      <c r="Y445" s="160"/>
      <c r="Z445" s="160"/>
      <c r="AA445" s="160"/>
      <c r="AB445" s="160"/>
      <c r="AC445" s="160"/>
      <c r="AD445" s="160"/>
      <c r="AE445" s="160"/>
      <c r="AF445" s="160"/>
      <c r="AG445" s="160"/>
      <c r="AH445" s="160"/>
      <c r="AI445" s="160"/>
      <c r="AJ445" s="160"/>
      <c r="AK445" s="160"/>
      <c r="AL445" s="160"/>
      <c r="AM445" s="160"/>
      <c r="AN445" s="160"/>
      <c r="AO445" s="160"/>
      <c r="AP445" s="160"/>
      <c r="AQ445" s="160"/>
    </row>
    <row r="446" spans="2:43" x14ac:dyDescent="0.3">
      <c r="B446" s="158"/>
      <c r="C446" s="158"/>
      <c r="D446" s="158"/>
      <c r="E446" s="158"/>
      <c r="F446" s="158"/>
      <c r="G446" s="158"/>
      <c r="H446" s="158"/>
      <c r="I446" s="160"/>
      <c r="J446" s="158"/>
      <c r="K446" s="160"/>
      <c r="L446" s="160"/>
      <c r="M446" s="160"/>
      <c r="N446" s="160"/>
      <c r="O446" s="160"/>
      <c r="P446" s="160"/>
      <c r="Q446" s="160"/>
      <c r="R446" s="160"/>
      <c r="S446" s="160"/>
      <c r="T446" s="160"/>
      <c r="U446" s="160"/>
      <c r="V446" s="160"/>
      <c r="W446" s="160"/>
      <c r="X446" s="160"/>
      <c r="Y446" s="160"/>
      <c r="Z446" s="160"/>
      <c r="AA446" s="160"/>
      <c r="AB446" s="160"/>
      <c r="AC446" s="160"/>
      <c r="AD446" s="160"/>
      <c r="AE446" s="160"/>
      <c r="AF446" s="160"/>
      <c r="AG446" s="160"/>
      <c r="AH446" s="160"/>
      <c r="AI446" s="160"/>
      <c r="AJ446" s="160"/>
      <c r="AK446" s="160"/>
      <c r="AL446" s="160"/>
      <c r="AM446" s="160"/>
      <c r="AN446" s="160"/>
      <c r="AO446" s="160"/>
      <c r="AP446" s="160"/>
      <c r="AQ446" s="160"/>
    </row>
    <row r="447" spans="2:43" x14ac:dyDescent="0.3">
      <c r="B447" s="158"/>
      <c r="C447" s="158"/>
      <c r="D447" s="158"/>
      <c r="E447" s="158"/>
      <c r="F447" s="158"/>
      <c r="G447" s="158"/>
      <c r="H447" s="158"/>
      <c r="I447" s="160"/>
      <c r="J447" s="158"/>
      <c r="K447" s="160"/>
      <c r="L447" s="160"/>
      <c r="M447" s="160"/>
      <c r="N447" s="160"/>
      <c r="O447" s="160"/>
      <c r="P447" s="160"/>
      <c r="Q447" s="160"/>
      <c r="R447" s="160"/>
      <c r="S447" s="160"/>
      <c r="T447" s="160"/>
      <c r="U447" s="160"/>
      <c r="V447" s="160"/>
      <c r="W447" s="160"/>
      <c r="X447" s="160"/>
      <c r="Y447" s="160"/>
      <c r="Z447" s="160"/>
      <c r="AA447" s="160"/>
      <c r="AB447" s="160"/>
      <c r="AC447" s="160"/>
      <c r="AD447" s="160"/>
      <c r="AE447" s="160"/>
      <c r="AF447" s="160"/>
      <c r="AG447" s="160"/>
      <c r="AH447" s="160"/>
      <c r="AI447" s="160"/>
      <c r="AJ447" s="160"/>
      <c r="AK447" s="160"/>
      <c r="AL447" s="160"/>
      <c r="AM447" s="160"/>
      <c r="AN447" s="160"/>
      <c r="AO447" s="160"/>
      <c r="AP447" s="160"/>
      <c r="AQ447" s="160"/>
    </row>
    <row r="448" spans="2:43" x14ac:dyDescent="0.3">
      <c r="B448" s="158"/>
      <c r="C448" s="158"/>
      <c r="D448" s="158"/>
      <c r="E448" s="158"/>
      <c r="F448" s="158"/>
      <c r="G448" s="158"/>
      <c r="H448" s="158"/>
      <c r="I448" s="160"/>
      <c r="J448" s="158"/>
      <c r="K448" s="160"/>
      <c r="L448" s="160"/>
      <c r="M448" s="160"/>
      <c r="N448" s="160"/>
      <c r="O448" s="160"/>
      <c r="P448" s="160"/>
      <c r="Q448" s="160"/>
      <c r="R448" s="160"/>
      <c r="S448" s="160"/>
      <c r="T448" s="160"/>
      <c r="U448" s="160"/>
      <c r="V448" s="160"/>
      <c r="W448" s="160"/>
      <c r="X448" s="160"/>
      <c r="Y448" s="160"/>
      <c r="Z448" s="160"/>
      <c r="AA448" s="160"/>
      <c r="AB448" s="160"/>
      <c r="AC448" s="160"/>
      <c r="AD448" s="160"/>
      <c r="AE448" s="160"/>
      <c r="AF448" s="160"/>
      <c r="AG448" s="160"/>
      <c r="AH448" s="160"/>
      <c r="AI448" s="160"/>
      <c r="AJ448" s="160"/>
      <c r="AK448" s="160"/>
      <c r="AL448" s="160"/>
      <c r="AM448" s="160"/>
      <c r="AN448" s="160"/>
      <c r="AO448" s="160"/>
      <c r="AP448" s="160"/>
      <c r="AQ448" s="160"/>
    </row>
    <row r="449" spans="2:43" x14ac:dyDescent="0.3">
      <c r="B449" s="158"/>
      <c r="C449" s="158"/>
      <c r="D449" s="158"/>
      <c r="E449" s="158"/>
      <c r="F449" s="158"/>
      <c r="G449" s="158"/>
      <c r="H449" s="158"/>
      <c r="I449" s="160"/>
      <c r="J449" s="158"/>
      <c r="K449" s="160"/>
      <c r="L449" s="160"/>
      <c r="M449" s="160"/>
      <c r="N449" s="160"/>
      <c r="O449" s="160"/>
      <c r="P449" s="160"/>
      <c r="Q449" s="160"/>
      <c r="R449" s="160"/>
      <c r="S449" s="160"/>
      <c r="T449" s="160"/>
      <c r="U449" s="160"/>
      <c r="V449" s="160"/>
      <c r="W449" s="160"/>
      <c r="X449" s="160"/>
      <c r="Y449" s="160"/>
      <c r="Z449" s="160"/>
      <c r="AA449" s="160"/>
      <c r="AB449" s="160"/>
      <c r="AC449" s="160"/>
      <c r="AD449" s="160"/>
      <c r="AE449" s="160"/>
      <c r="AF449" s="160"/>
      <c r="AG449" s="160"/>
      <c r="AH449" s="160"/>
      <c r="AI449" s="160"/>
      <c r="AJ449" s="160"/>
      <c r="AK449" s="160"/>
      <c r="AL449" s="160"/>
      <c r="AM449" s="160"/>
      <c r="AN449" s="160"/>
      <c r="AO449" s="160"/>
      <c r="AP449" s="160"/>
      <c r="AQ449" s="160"/>
    </row>
    <row r="450" spans="2:43" x14ac:dyDescent="0.3">
      <c r="B450" s="158"/>
      <c r="C450" s="158"/>
      <c r="D450" s="158"/>
      <c r="E450" s="158"/>
      <c r="F450" s="158"/>
      <c r="G450" s="158"/>
      <c r="H450" s="158"/>
      <c r="I450" s="160"/>
      <c r="J450" s="158"/>
      <c r="K450" s="160"/>
      <c r="L450" s="160"/>
      <c r="M450" s="160"/>
      <c r="N450" s="160"/>
      <c r="O450" s="160"/>
      <c r="P450" s="160"/>
      <c r="Q450" s="160"/>
      <c r="R450" s="160"/>
      <c r="S450" s="160"/>
      <c r="T450" s="160"/>
      <c r="U450" s="160"/>
      <c r="V450" s="160"/>
      <c r="W450" s="160"/>
      <c r="X450" s="160"/>
      <c r="Y450" s="160"/>
      <c r="Z450" s="160"/>
      <c r="AA450" s="160"/>
      <c r="AB450" s="160"/>
      <c r="AC450" s="160"/>
      <c r="AD450" s="160"/>
      <c r="AE450" s="160"/>
      <c r="AF450" s="160"/>
      <c r="AG450" s="160"/>
      <c r="AH450" s="160"/>
      <c r="AI450" s="160"/>
      <c r="AJ450" s="160"/>
      <c r="AK450" s="160"/>
      <c r="AL450" s="160"/>
      <c r="AM450" s="160"/>
      <c r="AN450" s="160"/>
      <c r="AO450" s="160"/>
      <c r="AP450" s="160"/>
      <c r="AQ450" s="160"/>
    </row>
    <row r="451" spans="2:43" x14ac:dyDescent="0.3">
      <c r="B451" s="158"/>
      <c r="C451" s="158"/>
      <c r="D451" s="158"/>
      <c r="E451" s="158"/>
      <c r="F451" s="158"/>
      <c r="G451" s="158"/>
      <c r="H451" s="158"/>
      <c r="I451" s="160"/>
      <c r="J451" s="158"/>
      <c r="K451" s="160"/>
      <c r="L451" s="160"/>
      <c r="M451" s="160"/>
      <c r="N451" s="160"/>
      <c r="O451" s="160"/>
      <c r="P451" s="160"/>
      <c r="Q451" s="160"/>
      <c r="R451" s="160"/>
      <c r="S451" s="160"/>
      <c r="T451" s="160"/>
      <c r="U451" s="160"/>
      <c r="V451" s="160"/>
      <c r="W451" s="160"/>
      <c r="X451" s="160"/>
      <c r="Y451" s="160"/>
      <c r="Z451" s="160"/>
      <c r="AA451" s="160"/>
      <c r="AB451" s="160"/>
      <c r="AC451" s="160"/>
      <c r="AD451" s="160"/>
      <c r="AE451" s="160"/>
      <c r="AF451" s="160"/>
      <c r="AG451" s="160"/>
      <c r="AH451" s="160"/>
      <c r="AI451" s="160"/>
      <c r="AJ451" s="160"/>
      <c r="AK451" s="160"/>
      <c r="AL451" s="160"/>
      <c r="AM451" s="160"/>
      <c r="AN451" s="160"/>
      <c r="AO451" s="160"/>
      <c r="AP451" s="160"/>
      <c r="AQ451" s="160"/>
    </row>
    <row r="452" spans="2:43" x14ac:dyDescent="0.3">
      <c r="B452" s="158"/>
      <c r="C452" s="158"/>
      <c r="D452" s="158"/>
      <c r="E452" s="158"/>
      <c r="F452" s="158"/>
      <c r="G452" s="158"/>
      <c r="H452" s="158"/>
      <c r="I452" s="160"/>
      <c r="J452" s="158"/>
      <c r="K452" s="160"/>
      <c r="L452" s="160"/>
      <c r="M452" s="160"/>
      <c r="N452" s="160"/>
      <c r="O452" s="160"/>
      <c r="P452" s="160"/>
      <c r="Q452" s="160"/>
      <c r="R452" s="160"/>
      <c r="S452" s="160"/>
      <c r="T452" s="160"/>
      <c r="U452" s="160"/>
      <c r="V452" s="160"/>
      <c r="W452" s="160"/>
      <c r="X452" s="160"/>
      <c r="Y452" s="160"/>
      <c r="Z452" s="160"/>
      <c r="AA452" s="160"/>
      <c r="AB452" s="160"/>
      <c r="AC452" s="160"/>
      <c r="AD452" s="160"/>
      <c r="AE452" s="160"/>
      <c r="AF452" s="160"/>
      <c r="AG452" s="160"/>
      <c r="AH452" s="160"/>
      <c r="AI452" s="160"/>
      <c r="AJ452" s="160"/>
      <c r="AK452" s="160"/>
      <c r="AL452" s="160"/>
      <c r="AM452" s="160"/>
      <c r="AN452" s="160"/>
      <c r="AO452" s="160"/>
      <c r="AP452" s="160"/>
      <c r="AQ452" s="160"/>
    </row>
    <row r="453" spans="2:43" x14ac:dyDescent="0.3">
      <c r="B453" s="14"/>
      <c r="C453" s="14"/>
      <c r="D453" s="14"/>
      <c r="E453" s="14"/>
      <c r="F453" s="14"/>
      <c r="G453" s="14"/>
      <c r="H453" s="14"/>
    </row>
    <row r="454" spans="2:43" x14ac:dyDescent="0.3">
      <c r="B454" s="14"/>
      <c r="C454" s="14"/>
      <c r="D454" s="14"/>
      <c r="E454" s="14"/>
      <c r="F454" s="14"/>
      <c r="G454" s="14"/>
      <c r="H454" s="14"/>
    </row>
    <row r="455" spans="2:43" x14ac:dyDescent="0.3">
      <c r="B455" s="14"/>
      <c r="C455" s="14"/>
      <c r="D455" s="14"/>
      <c r="E455" s="14"/>
      <c r="F455" s="14"/>
      <c r="G455" s="14"/>
      <c r="H455" s="14"/>
    </row>
    <row r="456" spans="2:43" x14ac:dyDescent="0.3">
      <c r="B456" s="14"/>
      <c r="C456" s="14"/>
      <c r="D456" s="14"/>
      <c r="E456" s="14"/>
      <c r="F456" s="14"/>
      <c r="G456" s="14"/>
      <c r="H456" s="14"/>
    </row>
    <row r="457" spans="2:43" x14ac:dyDescent="0.3">
      <c r="B457" s="14"/>
      <c r="C457" s="14"/>
      <c r="D457" s="14"/>
      <c r="E457" s="14"/>
      <c r="F457" s="14"/>
      <c r="G457" s="14"/>
      <c r="H457" s="14"/>
    </row>
    <row r="458" spans="2:43" x14ac:dyDescent="0.3">
      <c r="B458" s="14"/>
      <c r="C458" s="14"/>
      <c r="D458" s="14"/>
      <c r="E458" s="14"/>
      <c r="F458" s="14"/>
      <c r="G458" s="14"/>
      <c r="H458" s="14"/>
    </row>
    <row r="459" spans="2:43" x14ac:dyDescent="0.3">
      <c r="B459" s="14"/>
      <c r="C459" s="14"/>
      <c r="D459" s="14"/>
      <c r="E459" s="14"/>
      <c r="F459" s="14"/>
      <c r="G459" s="14"/>
      <c r="H459" s="14"/>
    </row>
    <row r="460" spans="2:43" x14ac:dyDescent="0.3">
      <c r="B460" s="14"/>
      <c r="C460" s="14"/>
      <c r="D460" s="14"/>
      <c r="E460" s="14"/>
      <c r="F460" s="14"/>
      <c r="G460" s="14"/>
      <c r="H460" s="14"/>
    </row>
    <row r="461" spans="2:43" x14ac:dyDescent="0.3">
      <c r="B461" s="14"/>
      <c r="C461" s="14"/>
      <c r="D461" s="14"/>
      <c r="E461" s="14"/>
      <c r="F461" s="14"/>
      <c r="G461" s="14"/>
      <c r="H461" s="14"/>
    </row>
    <row r="462" spans="2:43" x14ac:dyDescent="0.3">
      <c r="B462" s="14"/>
      <c r="C462" s="14"/>
      <c r="D462" s="14"/>
      <c r="E462" s="14"/>
      <c r="F462" s="14"/>
      <c r="G462" s="14"/>
      <c r="H462" s="14"/>
    </row>
    <row r="463" spans="2:43" x14ac:dyDescent="0.3">
      <c r="B463" s="14"/>
      <c r="C463" s="14"/>
      <c r="D463" s="14"/>
      <c r="E463" s="14"/>
      <c r="F463" s="14"/>
      <c r="G463" s="14"/>
      <c r="H463" s="14"/>
    </row>
    <row r="464" spans="2:43" x14ac:dyDescent="0.3">
      <c r="B464" s="14"/>
      <c r="C464" s="14"/>
      <c r="D464" s="14"/>
      <c r="E464" s="14"/>
      <c r="F464" s="14"/>
      <c r="G464" s="14"/>
      <c r="H464" s="14"/>
    </row>
    <row r="465" spans="2:8" x14ac:dyDescent="0.3">
      <c r="B465" s="14"/>
      <c r="C465" s="14"/>
      <c r="D465" s="14"/>
      <c r="E465" s="14"/>
      <c r="F465" s="14"/>
      <c r="G465" s="14"/>
      <c r="H465" s="14"/>
    </row>
    <row r="466" spans="2:8" x14ac:dyDescent="0.3">
      <c r="B466" s="14"/>
      <c r="C466" s="14"/>
      <c r="D466" s="14"/>
      <c r="E466" s="14"/>
      <c r="F466" s="14"/>
      <c r="G466" s="14"/>
      <c r="H466" s="14"/>
    </row>
    <row r="467" spans="2:8" x14ac:dyDescent="0.3">
      <c r="B467" s="14"/>
      <c r="C467" s="14"/>
      <c r="D467" s="14"/>
      <c r="E467" s="14"/>
      <c r="F467" s="14"/>
      <c r="G467" s="14"/>
      <c r="H467" s="14"/>
    </row>
    <row r="468" spans="2:8" x14ac:dyDescent="0.3">
      <c r="B468" s="14"/>
      <c r="C468" s="14"/>
      <c r="D468" s="14"/>
      <c r="E468" s="14"/>
      <c r="F468" s="14"/>
      <c r="G468" s="14"/>
      <c r="H468" s="14"/>
    </row>
    <row r="469" spans="2:8" x14ac:dyDescent="0.3">
      <c r="B469" s="14"/>
      <c r="C469" s="14"/>
      <c r="D469" s="14"/>
      <c r="E469" s="14"/>
      <c r="F469" s="14"/>
      <c r="G469" s="14"/>
      <c r="H469" s="14"/>
    </row>
    <row r="470" spans="2:8" x14ac:dyDescent="0.3">
      <c r="B470" s="14"/>
      <c r="C470" s="14"/>
      <c r="D470" s="14"/>
      <c r="E470" s="14"/>
      <c r="F470" s="14"/>
      <c r="G470" s="14"/>
      <c r="H470" s="14"/>
    </row>
    <row r="471" spans="2:8" x14ac:dyDescent="0.3">
      <c r="B471" s="14"/>
      <c r="C471" s="14"/>
      <c r="D471" s="14"/>
      <c r="E471" s="14"/>
      <c r="F471" s="14"/>
      <c r="G471" s="14"/>
      <c r="H471" s="14"/>
    </row>
    <row r="472" spans="2:8" x14ac:dyDescent="0.3">
      <c r="B472" s="14"/>
      <c r="C472" s="14"/>
      <c r="D472" s="14"/>
      <c r="E472" s="14"/>
      <c r="F472" s="14"/>
      <c r="G472" s="14"/>
      <c r="H472" s="14"/>
    </row>
    <row r="473" spans="2:8" x14ac:dyDescent="0.3">
      <c r="B473" s="14"/>
      <c r="C473" s="14"/>
      <c r="D473" s="14"/>
      <c r="E473" s="14"/>
      <c r="F473" s="14"/>
      <c r="G473" s="14"/>
      <c r="H473" s="14"/>
    </row>
    <row r="474" spans="2:8" x14ac:dyDescent="0.3">
      <c r="B474" s="14"/>
      <c r="C474" s="14"/>
      <c r="D474" s="14"/>
      <c r="E474" s="14"/>
      <c r="F474" s="14"/>
      <c r="G474" s="14"/>
      <c r="H474" s="14"/>
    </row>
    <row r="475" spans="2:8" x14ac:dyDescent="0.3">
      <c r="B475" s="14"/>
      <c r="C475" s="14"/>
      <c r="D475" s="14"/>
      <c r="E475" s="14"/>
      <c r="F475" s="14"/>
      <c r="G475" s="14"/>
      <c r="H475" s="14"/>
    </row>
    <row r="476" spans="2:8" x14ac:dyDescent="0.3">
      <c r="B476" s="14"/>
      <c r="C476" s="14"/>
      <c r="D476" s="14"/>
      <c r="E476" s="14"/>
      <c r="F476" s="14"/>
      <c r="G476" s="14"/>
      <c r="H476" s="14"/>
    </row>
    <row r="477" spans="2:8" x14ac:dyDescent="0.3">
      <c r="B477" s="14"/>
      <c r="C477" s="14"/>
      <c r="D477" s="14"/>
      <c r="E477" s="14"/>
      <c r="F477" s="14"/>
      <c r="G477" s="14"/>
      <c r="H477" s="14"/>
    </row>
    <row r="478" spans="2:8" x14ac:dyDescent="0.3">
      <c r="B478" s="14"/>
      <c r="C478" s="14"/>
      <c r="D478" s="14"/>
      <c r="E478" s="14"/>
      <c r="F478" s="14"/>
      <c r="G478" s="14"/>
      <c r="H478" s="14"/>
    </row>
    <row r="479" spans="2:8" x14ac:dyDescent="0.3">
      <c r="B479" s="14"/>
      <c r="C479" s="14"/>
      <c r="D479" s="14"/>
      <c r="E479" s="14"/>
      <c r="F479" s="14"/>
      <c r="G479" s="14"/>
      <c r="H479" s="14"/>
    </row>
    <row r="480" spans="2:8" x14ac:dyDescent="0.3">
      <c r="B480" s="14"/>
      <c r="C480" s="14"/>
      <c r="D480" s="14"/>
      <c r="E480" s="14"/>
      <c r="F480" s="14"/>
      <c r="G480" s="14"/>
      <c r="H480" s="14"/>
    </row>
    <row r="481" spans="2:8" x14ac:dyDescent="0.3">
      <c r="B481" s="14"/>
      <c r="C481" s="14"/>
      <c r="D481" s="14"/>
      <c r="E481" s="14"/>
      <c r="F481" s="14"/>
      <c r="G481" s="14"/>
      <c r="H481" s="14"/>
    </row>
    <row r="482" spans="2:8" x14ac:dyDescent="0.3">
      <c r="B482" s="14"/>
      <c r="C482" s="14"/>
      <c r="D482" s="14"/>
      <c r="E482" s="14"/>
      <c r="F482" s="14"/>
      <c r="G482" s="14"/>
      <c r="H482" s="14"/>
    </row>
    <row r="483" spans="2:8" x14ac:dyDescent="0.3">
      <c r="B483" s="14"/>
      <c r="C483" s="14"/>
      <c r="D483" s="14"/>
      <c r="E483" s="14"/>
      <c r="F483" s="14"/>
      <c r="G483" s="14"/>
      <c r="H483" s="14"/>
    </row>
    <row r="484" spans="2:8" x14ac:dyDescent="0.3">
      <c r="B484" s="14"/>
      <c r="C484" s="14"/>
      <c r="D484" s="14"/>
      <c r="E484" s="14"/>
      <c r="F484" s="14"/>
      <c r="G484" s="14"/>
      <c r="H484" s="14"/>
    </row>
    <row r="485" spans="2:8" x14ac:dyDescent="0.3">
      <c r="B485" s="14"/>
      <c r="C485" s="14"/>
      <c r="D485" s="14"/>
      <c r="E485" s="14"/>
      <c r="F485" s="14"/>
      <c r="G485" s="14"/>
      <c r="H485" s="14"/>
    </row>
    <row r="486" spans="2:8" x14ac:dyDescent="0.3">
      <c r="B486" s="14"/>
      <c r="C486" s="14"/>
      <c r="D486" s="14"/>
      <c r="E486" s="14"/>
      <c r="F486" s="14"/>
      <c r="G486" s="14"/>
      <c r="H486" s="14"/>
    </row>
    <row r="487" spans="2:8" x14ac:dyDescent="0.3">
      <c r="B487" s="14"/>
      <c r="C487" s="14"/>
      <c r="D487" s="14"/>
      <c r="E487" s="14"/>
      <c r="F487" s="14"/>
      <c r="G487" s="14"/>
      <c r="H487" s="14"/>
    </row>
    <row r="488" spans="2:8" x14ac:dyDescent="0.3">
      <c r="B488" s="14"/>
      <c r="C488" s="14"/>
      <c r="D488" s="14"/>
      <c r="E488" s="14"/>
      <c r="F488" s="14"/>
      <c r="G488" s="14"/>
      <c r="H488" s="14"/>
    </row>
    <row r="489" spans="2:8" x14ac:dyDescent="0.3">
      <c r="B489" s="14"/>
      <c r="C489" s="14"/>
      <c r="D489" s="14"/>
      <c r="E489" s="14"/>
      <c r="F489" s="14"/>
      <c r="G489" s="14"/>
      <c r="H489" s="14"/>
    </row>
    <row r="490" spans="2:8" x14ac:dyDescent="0.3">
      <c r="B490" s="14"/>
      <c r="C490" s="14"/>
      <c r="D490" s="14"/>
      <c r="E490" s="14"/>
      <c r="F490" s="14"/>
      <c r="G490" s="14"/>
      <c r="H490" s="14"/>
    </row>
    <row r="491" spans="2:8" x14ac:dyDescent="0.3">
      <c r="B491" s="14"/>
      <c r="C491" s="14"/>
      <c r="D491" s="14"/>
      <c r="E491" s="14"/>
      <c r="F491" s="14"/>
      <c r="G491" s="14"/>
      <c r="H491" s="14"/>
    </row>
    <row r="492" spans="2:8" x14ac:dyDescent="0.3">
      <c r="B492" s="14"/>
      <c r="C492" s="14"/>
      <c r="D492" s="14"/>
      <c r="E492" s="14"/>
      <c r="F492" s="14"/>
      <c r="G492" s="14"/>
      <c r="H492" s="14"/>
    </row>
    <row r="493" spans="2:8" x14ac:dyDescent="0.3">
      <c r="B493" s="14"/>
      <c r="C493" s="14"/>
      <c r="D493" s="14"/>
      <c r="E493" s="14"/>
      <c r="F493" s="14"/>
      <c r="G493" s="14"/>
      <c r="H493" s="14"/>
    </row>
    <row r="494" spans="2:8" x14ac:dyDescent="0.3">
      <c r="B494" s="14"/>
      <c r="C494" s="14"/>
      <c r="D494" s="14"/>
      <c r="E494" s="14"/>
      <c r="F494" s="14"/>
      <c r="G494" s="14"/>
      <c r="H494" s="14"/>
    </row>
    <row r="495" spans="2:8" x14ac:dyDescent="0.3">
      <c r="B495" s="14"/>
      <c r="C495" s="14"/>
      <c r="D495" s="14"/>
      <c r="E495" s="14"/>
      <c r="F495" s="14"/>
      <c r="G495" s="14"/>
      <c r="H495" s="14"/>
    </row>
    <row r="496" spans="2:8" x14ac:dyDescent="0.3">
      <c r="B496" s="14"/>
      <c r="C496" s="14"/>
      <c r="D496" s="14"/>
      <c r="E496" s="14"/>
      <c r="F496" s="14"/>
      <c r="G496" s="14"/>
      <c r="H496" s="14"/>
    </row>
    <row r="497" spans="2:8" x14ac:dyDescent="0.3">
      <c r="B497" s="14"/>
      <c r="C497" s="14"/>
      <c r="D497" s="14"/>
      <c r="E497" s="14"/>
      <c r="F497" s="14"/>
      <c r="G497" s="14"/>
      <c r="H497" s="14"/>
    </row>
    <row r="498" spans="2:8" x14ac:dyDescent="0.3">
      <c r="B498" s="14"/>
      <c r="C498" s="14"/>
      <c r="D498" s="14"/>
      <c r="E498" s="14"/>
      <c r="F498" s="14"/>
      <c r="G498" s="14"/>
      <c r="H498" s="14"/>
    </row>
    <row r="499" spans="2:8" x14ac:dyDescent="0.3">
      <c r="B499" s="14"/>
      <c r="C499" s="14"/>
      <c r="D499" s="14"/>
      <c r="E499" s="14"/>
      <c r="F499" s="14"/>
      <c r="G499" s="14"/>
      <c r="H499" s="14"/>
    </row>
    <row r="500" spans="2:8" x14ac:dyDescent="0.3">
      <c r="B500" s="14"/>
      <c r="C500" s="14"/>
      <c r="D500" s="14"/>
      <c r="E500" s="14"/>
      <c r="F500" s="14"/>
      <c r="G500" s="14"/>
      <c r="H500" s="14"/>
    </row>
    <row r="501" spans="2:8" x14ac:dyDescent="0.3">
      <c r="B501" s="14"/>
      <c r="C501" s="14"/>
      <c r="D501" s="14"/>
      <c r="E501" s="14"/>
      <c r="F501" s="14"/>
      <c r="G501" s="14"/>
      <c r="H501" s="14"/>
    </row>
    <row r="502" spans="2:8" x14ac:dyDescent="0.3">
      <c r="B502" s="14"/>
      <c r="C502" s="14"/>
      <c r="D502" s="14"/>
      <c r="E502" s="14"/>
      <c r="F502" s="14"/>
      <c r="G502" s="14"/>
      <c r="H502" s="14"/>
    </row>
    <row r="503" spans="2:8" x14ac:dyDescent="0.3">
      <c r="B503" s="14"/>
      <c r="C503" s="14"/>
      <c r="D503" s="14"/>
      <c r="E503" s="14"/>
      <c r="F503" s="14"/>
      <c r="G503" s="14"/>
      <c r="H503" s="14"/>
    </row>
    <row r="504" spans="2:8" x14ac:dyDescent="0.3">
      <c r="B504" s="14"/>
      <c r="C504" s="14"/>
      <c r="D504" s="14"/>
      <c r="E504" s="14"/>
      <c r="F504" s="14"/>
      <c r="G504" s="14"/>
      <c r="H504" s="14"/>
    </row>
    <row r="505" spans="2:8" x14ac:dyDescent="0.3">
      <c r="B505" s="14"/>
      <c r="C505" s="14"/>
      <c r="D505" s="14"/>
      <c r="E505" s="14"/>
      <c r="F505" s="14"/>
      <c r="G505" s="14"/>
      <c r="H505" s="14"/>
    </row>
    <row r="506" spans="2:8" x14ac:dyDescent="0.3">
      <c r="B506" s="14"/>
      <c r="C506" s="14"/>
      <c r="D506" s="14"/>
      <c r="E506" s="14"/>
      <c r="F506" s="14"/>
      <c r="G506" s="14"/>
      <c r="H506" s="14"/>
    </row>
    <row r="507" spans="2:8" x14ac:dyDescent="0.3">
      <c r="B507" s="14"/>
      <c r="C507" s="14"/>
      <c r="D507" s="14"/>
      <c r="E507" s="14"/>
      <c r="F507" s="14"/>
      <c r="G507" s="14"/>
      <c r="H507" s="14"/>
    </row>
    <row r="508" spans="2:8" x14ac:dyDescent="0.3">
      <c r="B508" s="14"/>
      <c r="C508" s="14"/>
      <c r="D508" s="14"/>
      <c r="E508" s="14"/>
      <c r="F508" s="14"/>
      <c r="G508" s="14"/>
      <c r="H508" s="14"/>
    </row>
    <row r="509" spans="2:8" x14ac:dyDescent="0.3">
      <c r="B509" s="14"/>
      <c r="C509" s="14"/>
      <c r="D509" s="14"/>
      <c r="E509" s="14"/>
      <c r="F509" s="14"/>
      <c r="G509" s="14"/>
      <c r="H509" s="14"/>
    </row>
    <row r="510" spans="2:8" x14ac:dyDescent="0.3">
      <c r="B510" s="14"/>
      <c r="C510" s="14"/>
      <c r="D510" s="14"/>
      <c r="E510" s="14"/>
      <c r="F510" s="14"/>
      <c r="G510" s="14"/>
      <c r="H510" s="14"/>
    </row>
    <row r="511" spans="2:8" x14ac:dyDescent="0.3">
      <c r="B511" s="14"/>
      <c r="C511" s="14"/>
      <c r="D511" s="14"/>
      <c r="E511" s="14"/>
      <c r="F511" s="14"/>
      <c r="G511" s="14"/>
      <c r="H511" s="14"/>
    </row>
    <row r="512" spans="2:8" x14ac:dyDescent="0.3">
      <c r="B512" s="14"/>
      <c r="C512" s="14"/>
      <c r="D512" s="14"/>
      <c r="E512" s="14"/>
      <c r="F512" s="14"/>
      <c r="G512" s="14"/>
      <c r="H512" s="14"/>
    </row>
    <row r="513" spans="2:8" x14ac:dyDescent="0.3">
      <c r="B513" s="14"/>
      <c r="C513" s="14"/>
      <c r="D513" s="14"/>
      <c r="E513" s="14"/>
      <c r="F513" s="14"/>
      <c r="G513" s="14"/>
      <c r="H513" s="14"/>
    </row>
    <row r="514" spans="2:8" x14ac:dyDescent="0.3">
      <c r="B514" s="14"/>
      <c r="C514" s="14"/>
      <c r="D514" s="14"/>
      <c r="E514" s="14"/>
      <c r="F514" s="14"/>
      <c r="G514" s="14"/>
      <c r="H514" s="14"/>
    </row>
    <row r="515" spans="2:8" x14ac:dyDescent="0.3">
      <c r="B515" s="14"/>
      <c r="C515" s="14"/>
      <c r="D515" s="14"/>
      <c r="E515" s="14"/>
      <c r="F515" s="14"/>
      <c r="G515" s="14"/>
      <c r="H515" s="14"/>
    </row>
    <row r="516" spans="2:8" x14ac:dyDescent="0.3">
      <c r="B516" s="14"/>
      <c r="C516" s="14"/>
      <c r="D516" s="14"/>
      <c r="E516" s="14"/>
      <c r="F516" s="14"/>
      <c r="G516" s="14"/>
      <c r="H516" s="14"/>
    </row>
    <row r="517" spans="2:8" x14ac:dyDescent="0.3">
      <c r="B517" s="14"/>
      <c r="C517" s="14"/>
      <c r="D517" s="14"/>
      <c r="E517" s="14"/>
      <c r="F517" s="14"/>
      <c r="G517" s="14"/>
      <c r="H517" s="14"/>
    </row>
    <row r="518" spans="2:8" x14ac:dyDescent="0.3">
      <c r="B518" s="14"/>
      <c r="C518" s="14"/>
      <c r="D518" s="14"/>
      <c r="E518" s="14"/>
      <c r="F518" s="14"/>
      <c r="G518" s="14"/>
      <c r="H518" s="14"/>
    </row>
    <row r="519" spans="2:8" x14ac:dyDescent="0.3">
      <c r="B519" s="14"/>
      <c r="C519" s="14"/>
      <c r="D519" s="14"/>
      <c r="E519" s="14"/>
      <c r="F519" s="14"/>
      <c r="G519" s="14"/>
      <c r="H519" s="14"/>
    </row>
    <row r="520" spans="2:8" x14ac:dyDescent="0.3">
      <c r="B520" s="14"/>
      <c r="C520" s="14"/>
      <c r="D520" s="14"/>
      <c r="E520" s="14"/>
      <c r="F520" s="14"/>
      <c r="G520" s="14"/>
      <c r="H520" s="14"/>
    </row>
    <row r="521" spans="2:8" x14ac:dyDescent="0.3">
      <c r="B521" s="14"/>
      <c r="C521" s="14"/>
      <c r="D521" s="14"/>
      <c r="E521" s="14"/>
      <c r="F521" s="14"/>
      <c r="G521" s="14"/>
      <c r="H521" s="14"/>
    </row>
    <row r="522" spans="2:8" x14ac:dyDescent="0.3">
      <c r="B522" s="14"/>
      <c r="C522" s="14"/>
      <c r="D522" s="14"/>
      <c r="E522" s="14"/>
      <c r="F522" s="14"/>
      <c r="G522" s="14"/>
      <c r="H522" s="14"/>
    </row>
    <row r="523" spans="2:8" x14ac:dyDescent="0.3">
      <c r="B523" s="14"/>
      <c r="C523" s="14"/>
      <c r="D523" s="14"/>
      <c r="E523" s="14"/>
      <c r="F523" s="14"/>
      <c r="G523" s="14"/>
      <c r="H523" s="14"/>
    </row>
    <row r="524" spans="2:8" x14ac:dyDescent="0.3">
      <c r="B524" s="14"/>
      <c r="C524" s="14"/>
      <c r="D524" s="14"/>
      <c r="E524" s="14"/>
      <c r="F524" s="14"/>
      <c r="G524" s="14"/>
      <c r="H524" s="14"/>
    </row>
    <row r="525" spans="2:8" x14ac:dyDescent="0.3">
      <c r="B525" s="14"/>
      <c r="C525" s="14"/>
      <c r="D525" s="14"/>
      <c r="E525" s="14"/>
      <c r="F525" s="14"/>
      <c r="G525" s="14"/>
      <c r="H525" s="14"/>
    </row>
    <row r="526" spans="2:8" x14ac:dyDescent="0.3">
      <c r="B526" s="14"/>
      <c r="C526" s="14"/>
      <c r="D526" s="14"/>
      <c r="E526" s="14"/>
      <c r="F526" s="14"/>
      <c r="G526" s="14"/>
      <c r="H526" s="14"/>
    </row>
    <row r="527" spans="2:8" x14ac:dyDescent="0.3">
      <c r="B527" s="14"/>
      <c r="C527" s="14"/>
      <c r="D527" s="14"/>
      <c r="E527" s="14"/>
      <c r="F527" s="14"/>
      <c r="G527" s="14"/>
      <c r="H527" s="14"/>
    </row>
    <row r="528" spans="2:8" x14ac:dyDescent="0.3">
      <c r="B528" s="14"/>
      <c r="C528" s="14"/>
      <c r="D528" s="14"/>
      <c r="E528" s="14"/>
      <c r="F528" s="14"/>
      <c r="G528" s="14"/>
      <c r="H528" s="14"/>
    </row>
    <row r="529" spans="2:8" x14ac:dyDescent="0.3">
      <c r="B529" s="14"/>
      <c r="C529" s="14"/>
      <c r="D529" s="14"/>
      <c r="E529" s="14"/>
      <c r="F529" s="14"/>
      <c r="G529" s="14"/>
      <c r="H529" s="14"/>
    </row>
    <row r="530" spans="2:8" x14ac:dyDescent="0.3">
      <c r="B530" s="14"/>
      <c r="C530" s="14"/>
      <c r="D530" s="14"/>
      <c r="E530" s="14"/>
      <c r="F530" s="14"/>
      <c r="G530" s="14"/>
      <c r="H530" s="14"/>
    </row>
    <row r="531" spans="2:8" x14ac:dyDescent="0.3">
      <c r="B531" s="14"/>
      <c r="C531" s="14"/>
      <c r="D531" s="14"/>
      <c r="E531" s="14"/>
      <c r="F531" s="14"/>
      <c r="G531" s="14"/>
      <c r="H531" s="14"/>
    </row>
    <row r="532" spans="2:8" x14ac:dyDescent="0.3">
      <c r="B532" s="14"/>
      <c r="C532" s="14"/>
      <c r="D532" s="14"/>
      <c r="E532" s="14"/>
      <c r="F532" s="14"/>
      <c r="G532" s="14"/>
      <c r="H532" s="14"/>
    </row>
    <row r="533" spans="2:8" x14ac:dyDescent="0.3">
      <c r="B533" s="14"/>
      <c r="C533" s="14"/>
      <c r="D533" s="14"/>
      <c r="E533" s="14"/>
      <c r="F533" s="14"/>
      <c r="G533" s="14"/>
      <c r="H533" s="14"/>
    </row>
    <row r="534" spans="2:8" x14ac:dyDescent="0.3">
      <c r="B534" s="14"/>
      <c r="C534" s="14"/>
      <c r="D534" s="14"/>
      <c r="E534" s="14"/>
      <c r="F534" s="14"/>
      <c r="G534" s="14"/>
      <c r="H534" s="14"/>
    </row>
    <row r="535" spans="2:8" x14ac:dyDescent="0.3">
      <c r="B535" s="14"/>
      <c r="C535" s="14"/>
      <c r="D535" s="14"/>
      <c r="E535" s="14"/>
      <c r="F535" s="14"/>
      <c r="G535" s="14"/>
      <c r="H535" s="14"/>
    </row>
    <row r="536" spans="2:8" x14ac:dyDescent="0.3">
      <c r="B536" s="14"/>
      <c r="C536" s="14"/>
      <c r="D536" s="14"/>
      <c r="E536" s="14"/>
      <c r="F536" s="14"/>
      <c r="G536" s="14"/>
      <c r="H536" s="14"/>
    </row>
    <row r="537" spans="2:8" x14ac:dyDescent="0.3">
      <c r="B537" s="14"/>
      <c r="C537" s="14"/>
      <c r="D537" s="14"/>
      <c r="E537" s="14"/>
      <c r="F537" s="14"/>
      <c r="G537" s="14"/>
      <c r="H537" s="14"/>
    </row>
    <row r="538" spans="2:8" x14ac:dyDescent="0.3">
      <c r="B538" s="14"/>
      <c r="C538" s="14"/>
      <c r="D538" s="14"/>
      <c r="E538" s="14"/>
      <c r="F538" s="14"/>
      <c r="G538" s="14"/>
      <c r="H538" s="14"/>
    </row>
    <row r="539" spans="2:8" x14ac:dyDescent="0.3">
      <c r="B539" s="14"/>
      <c r="C539" s="14"/>
      <c r="D539" s="14"/>
      <c r="E539" s="14"/>
      <c r="F539" s="14"/>
      <c r="G539" s="14"/>
      <c r="H539" s="14"/>
    </row>
    <row r="540" spans="2:8" x14ac:dyDescent="0.3">
      <c r="B540" s="14"/>
      <c r="C540" s="14"/>
      <c r="D540" s="14"/>
      <c r="E540" s="14"/>
      <c r="F540" s="14"/>
      <c r="G540" s="14"/>
      <c r="H540" s="14"/>
    </row>
    <row r="541" spans="2:8" x14ac:dyDescent="0.3">
      <c r="B541" s="14"/>
      <c r="C541" s="14"/>
      <c r="D541" s="14"/>
      <c r="E541" s="14"/>
      <c r="F541" s="14"/>
      <c r="G541" s="14"/>
      <c r="H541" s="14"/>
    </row>
    <row r="542" spans="2:8" x14ac:dyDescent="0.3">
      <c r="B542" s="14"/>
      <c r="C542" s="14"/>
      <c r="D542" s="14"/>
      <c r="E542" s="14"/>
      <c r="F542" s="14"/>
      <c r="G542" s="14"/>
      <c r="H542" s="14"/>
    </row>
    <row r="543" spans="2:8" x14ac:dyDescent="0.3">
      <c r="B543" s="14"/>
      <c r="C543" s="14"/>
      <c r="D543" s="14"/>
      <c r="E543" s="14"/>
      <c r="F543" s="14"/>
      <c r="G543" s="14"/>
      <c r="H543" s="14"/>
    </row>
    <row r="544" spans="2:8" x14ac:dyDescent="0.3">
      <c r="B544" s="14"/>
      <c r="C544" s="14"/>
      <c r="D544" s="14"/>
      <c r="E544" s="14"/>
      <c r="F544" s="14"/>
      <c r="G544" s="14"/>
      <c r="H544" s="14"/>
    </row>
    <row r="545" spans="2:8" x14ac:dyDescent="0.3">
      <c r="B545" s="14"/>
      <c r="C545" s="14"/>
      <c r="D545" s="14"/>
      <c r="E545" s="14"/>
      <c r="F545" s="14"/>
      <c r="G545" s="14"/>
      <c r="H545" s="14"/>
    </row>
    <row r="546" spans="2:8" x14ac:dyDescent="0.3">
      <c r="B546" s="14"/>
      <c r="C546" s="14"/>
      <c r="D546" s="14"/>
      <c r="E546" s="14"/>
      <c r="F546" s="14"/>
      <c r="G546" s="14"/>
      <c r="H546" s="14"/>
    </row>
    <row r="547" spans="2:8" x14ac:dyDescent="0.3">
      <c r="B547" s="14"/>
      <c r="C547" s="14"/>
      <c r="D547" s="14"/>
      <c r="E547" s="14"/>
      <c r="F547" s="14"/>
      <c r="G547" s="14"/>
      <c r="H547" s="14"/>
    </row>
    <row r="548" spans="2:8" x14ac:dyDescent="0.3">
      <c r="B548" s="14"/>
      <c r="C548" s="14"/>
      <c r="D548" s="14"/>
      <c r="E548" s="14"/>
      <c r="F548" s="14"/>
      <c r="G548" s="14"/>
      <c r="H548" s="14"/>
    </row>
    <row r="549" spans="2:8" x14ac:dyDescent="0.3">
      <c r="B549" s="14"/>
      <c r="C549" s="14"/>
      <c r="D549" s="14"/>
      <c r="E549" s="14"/>
      <c r="F549" s="14"/>
      <c r="G549" s="14"/>
      <c r="H549" s="14"/>
    </row>
    <row r="550" spans="2:8" x14ac:dyDescent="0.3">
      <c r="B550" s="14"/>
      <c r="C550" s="14"/>
      <c r="D550" s="14"/>
      <c r="E550" s="14"/>
      <c r="F550" s="14"/>
      <c r="G550" s="14"/>
      <c r="H550" s="14"/>
    </row>
    <row r="551" spans="2:8" x14ac:dyDescent="0.3">
      <c r="B551" s="14"/>
      <c r="C551" s="14"/>
      <c r="D551" s="14"/>
      <c r="E551" s="14"/>
      <c r="F551" s="14"/>
      <c r="G551" s="14"/>
      <c r="H551" s="14"/>
    </row>
    <row r="552" spans="2:8" x14ac:dyDescent="0.3">
      <c r="B552" s="14"/>
      <c r="C552" s="14"/>
      <c r="D552" s="14"/>
      <c r="E552" s="14"/>
      <c r="F552" s="14"/>
      <c r="G552" s="14"/>
      <c r="H552" s="14"/>
    </row>
    <row r="553" spans="2:8" x14ac:dyDescent="0.3">
      <c r="B553" s="14"/>
      <c r="C553" s="14"/>
      <c r="D553" s="14"/>
      <c r="E553" s="14"/>
      <c r="F553" s="14"/>
      <c r="G553" s="14"/>
      <c r="H553" s="14"/>
    </row>
    <row r="554" spans="2:8" x14ac:dyDescent="0.3">
      <c r="B554" s="14"/>
      <c r="C554" s="14"/>
      <c r="D554" s="14"/>
      <c r="E554" s="14"/>
      <c r="F554" s="14"/>
      <c r="G554" s="14"/>
      <c r="H554" s="14"/>
    </row>
    <row r="555" spans="2:8" x14ac:dyDescent="0.3">
      <c r="B555" s="14"/>
      <c r="C555" s="14"/>
      <c r="D555" s="14"/>
      <c r="E555" s="14"/>
      <c r="F555" s="14"/>
      <c r="G555" s="14"/>
      <c r="H555" s="14"/>
    </row>
    <row r="556" spans="2:8" x14ac:dyDescent="0.3">
      <c r="B556" s="14"/>
      <c r="C556" s="14"/>
      <c r="D556" s="14"/>
      <c r="E556" s="14"/>
      <c r="F556" s="14"/>
      <c r="G556" s="14"/>
      <c r="H556" s="14"/>
    </row>
    <row r="557" spans="2:8" x14ac:dyDescent="0.3">
      <c r="B557" s="14"/>
      <c r="C557" s="14"/>
      <c r="D557" s="14"/>
      <c r="E557" s="14"/>
      <c r="F557" s="14"/>
      <c r="G557" s="14"/>
      <c r="H557" s="14"/>
    </row>
    <row r="558" spans="2:8" x14ac:dyDescent="0.3">
      <c r="B558" s="14"/>
      <c r="C558" s="14"/>
      <c r="D558" s="14"/>
      <c r="E558" s="14"/>
      <c r="F558" s="14"/>
      <c r="G558" s="14"/>
      <c r="H558" s="14"/>
    </row>
    <row r="559" spans="2:8" x14ac:dyDescent="0.3">
      <c r="B559" s="14"/>
      <c r="C559" s="14"/>
      <c r="D559" s="14"/>
      <c r="E559" s="14"/>
      <c r="F559" s="14"/>
      <c r="G559" s="14"/>
      <c r="H559" s="14"/>
    </row>
    <row r="560" spans="2:8" x14ac:dyDescent="0.3">
      <c r="B560" s="14"/>
      <c r="C560" s="14"/>
      <c r="D560" s="14"/>
      <c r="E560" s="14"/>
      <c r="F560" s="14"/>
      <c r="G560" s="14"/>
      <c r="H560" s="14"/>
    </row>
    <row r="561" spans="2:8" x14ac:dyDescent="0.3">
      <c r="B561" s="14"/>
      <c r="C561" s="14"/>
      <c r="D561" s="14"/>
      <c r="E561" s="14"/>
      <c r="F561" s="14"/>
      <c r="G561" s="14"/>
      <c r="H561" s="14"/>
    </row>
    <row r="562" spans="2:8" x14ac:dyDescent="0.3">
      <c r="B562" s="14"/>
      <c r="C562" s="14"/>
      <c r="D562" s="14"/>
      <c r="E562" s="14"/>
      <c r="F562" s="14"/>
      <c r="G562" s="14"/>
      <c r="H562" s="14"/>
    </row>
    <row r="563" spans="2:8" x14ac:dyDescent="0.3">
      <c r="B563" s="14"/>
      <c r="C563" s="14"/>
      <c r="D563" s="14"/>
      <c r="E563" s="14"/>
      <c r="F563" s="14"/>
      <c r="G563" s="14"/>
      <c r="H563" s="14"/>
    </row>
    <row r="564" spans="2:8" x14ac:dyDescent="0.3">
      <c r="B564" s="14"/>
      <c r="C564" s="14"/>
      <c r="D564" s="14"/>
      <c r="E564" s="14"/>
      <c r="F564" s="14"/>
      <c r="G564" s="14"/>
      <c r="H564" s="14"/>
    </row>
    <row r="565" spans="2:8" x14ac:dyDescent="0.3">
      <c r="B565" s="14"/>
      <c r="C565" s="14"/>
      <c r="D565" s="14"/>
      <c r="E565" s="14"/>
      <c r="F565" s="14"/>
      <c r="G565" s="14"/>
      <c r="H565" s="14"/>
    </row>
    <row r="566" spans="2:8" x14ac:dyDescent="0.3">
      <c r="B566" s="14"/>
      <c r="C566" s="14"/>
      <c r="D566" s="14"/>
      <c r="E566" s="14"/>
      <c r="F566" s="14"/>
      <c r="G566" s="14"/>
      <c r="H566" s="14"/>
    </row>
    <row r="567" spans="2:8" x14ac:dyDescent="0.3">
      <c r="B567" s="14"/>
      <c r="C567" s="14"/>
      <c r="D567" s="14"/>
      <c r="E567" s="14"/>
      <c r="F567" s="14"/>
      <c r="G567" s="14"/>
      <c r="H567" s="14"/>
    </row>
    <row r="568" spans="2:8" x14ac:dyDescent="0.3">
      <c r="B568" s="14"/>
      <c r="C568" s="14"/>
      <c r="D568" s="14"/>
      <c r="E568" s="14"/>
      <c r="F568" s="14"/>
      <c r="G568" s="14"/>
      <c r="H568" s="14"/>
    </row>
    <row r="569" spans="2:8" x14ac:dyDescent="0.3">
      <c r="B569" s="14"/>
      <c r="C569" s="14"/>
      <c r="D569" s="14"/>
      <c r="E569" s="14"/>
      <c r="F569" s="14"/>
      <c r="G569" s="14"/>
      <c r="H569" s="14"/>
    </row>
    <row r="570" spans="2:8" x14ac:dyDescent="0.3">
      <c r="B570" s="14"/>
      <c r="C570" s="14"/>
      <c r="D570" s="14"/>
      <c r="E570" s="14"/>
      <c r="F570" s="14"/>
      <c r="G570" s="14"/>
      <c r="H570" s="14"/>
    </row>
    <row r="571" spans="2:8" x14ac:dyDescent="0.3">
      <c r="B571" s="14"/>
      <c r="C571" s="14"/>
      <c r="D571" s="14"/>
      <c r="E571" s="14"/>
      <c r="F571" s="14"/>
      <c r="G571" s="14"/>
      <c r="H571" s="14"/>
    </row>
    <row r="572" spans="2:8" x14ac:dyDescent="0.3">
      <c r="B572" s="14"/>
      <c r="C572" s="14"/>
      <c r="D572" s="14"/>
      <c r="E572" s="14"/>
      <c r="F572" s="14"/>
      <c r="G572" s="14"/>
      <c r="H572" s="14"/>
    </row>
    <row r="573" spans="2:8" x14ac:dyDescent="0.3">
      <c r="B573" s="14"/>
      <c r="C573" s="14"/>
      <c r="D573" s="14"/>
      <c r="E573" s="14"/>
      <c r="F573" s="14"/>
      <c r="G573" s="14"/>
      <c r="H573" s="14"/>
    </row>
    <row r="574" spans="2:8" x14ac:dyDescent="0.3">
      <c r="B574" s="14"/>
      <c r="C574" s="14"/>
      <c r="D574" s="14"/>
      <c r="E574" s="14"/>
      <c r="F574" s="14"/>
      <c r="G574" s="14"/>
      <c r="H574" s="14"/>
    </row>
    <row r="575" spans="2:8" x14ac:dyDescent="0.3">
      <c r="B575" s="14"/>
      <c r="C575" s="14"/>
      <c r="D575" s="14"/>
      <c r="E575" s="14"/>
      <c r="F575" s="14"/>
      <c r="G575" s="14"/>
      <c r="H575" s="14"/>
    </row>
    <row r="576" spans="2:8" x14ac:dyDescent="0.3">
      <c r="B576" s="14"/>
      <c r="C576" s="14"/>
      <c r="D576" s="14"/>
      <c r="E576" s="14"/>
      <c r="F576" s="14"/>
      <c r="G576" s="14"/>
      <c r="H576" s="14"/>
    </row>
    <row r="577" spans="2:8" x14ac:dyDescent="0.3">
      <c r="B577" s="14"/>
      <c r="C577" s="14"/>
      <c r="D577" s="14"/>
      <c r="E577" s="14"/>
      <c r="F577" s="14"/>
      <c r="G577" s="14"/>
      <c r="H577" s="14"/>
    </row>
    <row r="578" spans="2:8" x14ac:dyDescent="0.3">
      <c r="B578" s="14"/>
      <c r="C578" s="14"/>
      <c r="D578" s="14"/>
      <c r="E578" s="14"/>
      <c r="F578" s="14"/>
      <c r="G578" s="14"/>
      <c r="H578" s="14"/>
    </row>
    <row r="579" spans="2:8" x14ac:dyDescent="0.3">
      <c r="B579" s="14"/>
      <c r="C579" s="14"/>
      <c r="D579" s="14"/>
      <c r="E579" s="14"/>
      <c r="F579" s="14"/>
      <c r="G579" s="14"/>
      <c r="H579" s="14"/>
    </row>
    <row r="580" spans="2:8" x14ac:dyDescent="0.3">
      <c r="B580" s="14"/>
      <c r="C580" s="14"/>
      <c r="D580" s="14"/>
      <c r="E580" s="14"/>
      <c r="F580" s="14"/>
      <c r="G580" s="14"/>
      <c r="H580" s="14"/>
    </row>
    <row r="581" spans="2:8" x14ac:dyDescent="0.3">
      <c r="B581" s="14"/>
      <c r="C581" s="14"/>
      <c r="D581" s="14"/>
      <c r="E581" s="14"/>
      <c r="F581" s="14"/>
      <c r="G581" s="14"/>
      <c r="H581" s="14"/>
    </row>
    <row r="582" spans="2:8" x14ac:dyDescent="0.3">
      <c r="B582" s="14"/>
      <c r="C582" s="14"/>
      <c r="D582" s="14"/>
      <c r="E582" s="14"/>
      <c r="F582" s="14"/>
      <c r="G582" s="14"/>
      <c r="H582" s="14"/>
    </row>
    <row r="583" spans="2:8" x14ac:dyDescent="0.3">
      <c r="B583" s="14"/>
      <c r="C583" s="14"/>
      <c r="D583" s="14"/>
      <c r="E583" s="14"/>
      <c r="F583" s="14"/>
      <c r="G583" s="14"/>
      <c r="H583" s="14"/>
    </row>
    <row r="584" spans="2:8" x14ac:dyDescent="0.3">
      <c r="B584" s="14"/>
      <c r="C584" s="14"/>
      <c r="D584" s="14"/>
      <c r="E584" s="14"/>
      <c r="F584" s="14"/>
      <c r="G584" s="14"/>
      <c r="H584" s="14"/>
    </row>
    <row r="585" spans="2:8" x14ac:dyDescent="0.3">
      <c r="B585" s="14"/>
      <c r="C585" s="14"/>
      <c r="D585" s="14"/>
      <c r="E585" s="14"/>
      <c r="F585" s="14"/>
      <c r="G585" s="14"/>
      <c r="H585" s="14"/>
    </row>
    <row r="586" spans="2:8" x14ac:dyDescent="0.3">
      <c r="B586" s="14"/>
      <c r="C586" s="14"/>
      <c r="D586" s="14"/>
      <c r="E586" s="14"/>
      <c r="F586" s="14"/>
      <c r="G586" s="14"/>
      <c r="H586" s="14"/>
    </row>
    <row r="587" spans="2:8" x14ac:dyDescent="0.3">
      <c r="B587" s="14"/>
      <c r="C587" s="14"/>
      <c r="D587" s="14"/>
      <c r="E587" s="14"/>
      <c r="F587" s="14"/>
      <c r="G587" s="14"/>
      <c r="H587" s="14"/>
    </row>
    <row r="588" spans="2:8" x14ac:dyDescent="0.3">
      <c r="B588" s="14"/>
      <c r="C588" s="14"/>
      <c r="D588" s="14"/>
      <c r="E588" s="14"/>
      <c r="F588" s="14"/>
      <c r="G588" s="14"/>
      <c r="H588" s="14"/>
    </row>
    <row r="589" spans="2:8" x14ac:dyDescent="0.3">
      <c r="B589" s="14"/>
      <c r="C589" s="14"/>
      <c r="D589" s="14"/>
      <c r="E589" s="14"/>
      <c r="F589" s="14"/>
      <c r="G589" s="14"/>
      <c r="H589" s="14"/>
    </row>
    <row r="590" spans="2:8" x14ac:dyDescent="0.3">
      <c r="B590" s="14"/>
      <c r="C590" s="14"/>
      <c r="D590" s="14"/>
      <c r="E590" s="14"/>
      <c r="F590" s="14"/>
      <c r="G590" s="14"/>
      <c r="H590" s="14"/>
    </row>
    <row r="591" spans="2:8" x14ac:dyDescent="0.3">
      <c r="B591" s="14"/>
      <c r="C591" s="14"/>
      <c r="D591" s="14"/>
      <c r="E591" s="14"/>
      <c r="F591" s="14"/>
      <c r="G591" s="14"/>
      <c r="H591" s="14"/>
    </row>
    <row r="592" spans="2:8" x14ac:dyDescent="0.3">
      <c r="B592" s="14"/>
      <c r="C592" s="14"/>
      <c r="D592" s="14"/>
      <c r="E592" s="14"/>
      <c r="F592" s="14"/>
      <c r="G592" s="14"/>
      <c r="H592" s="14"/>
    </row>
    <row r="593" spans="2:8" x14ac:dyDescent="0.3">
      <c r="B593" s="14"/>
      <c r="C593" s="14"/>
      <c r="D593" s="14"/>
      <c r="E593" s="14"/>
      <c r="F593" s="14"/>
      <c r="G593" s="14"/>
      <c r="H593" s="14"/>
    </row>
    <row r="594" spans="2:8" x14ac:dyDescent="0.3">
      <c r="B594" s="14"/>
      <c r="C594" s="14"/>
      <c r="D594" s="14"/>
      <c r="E594" s="14"/>
      <c r="F594" s="14"/>
      <c r="G594" s="14"/>
      <c r="H594" s="14"/>
    </row>
    <row r="595" spans="2:8" x14ac:dyDescent="0.3">
      <c r="B595" s="14"/>
      <c r="C595" s="14"/>
      <c r="D595" s="14"/>
      <c r="E595" s="14"/>
      <c r="F595" s="14"/>
      <c r="G595" s="14"/>
      <c r="H595" s="14"/>
    </row>
    <row r="596" spans="2:8" x14ac:dyDescent="0.3">
      <c r="B596" s="14"/>
      <c r="C596" s="14"/>
      <c r="D596" s="14"/>
      <c r="E596" s="14"/>
      <c r="F596" s="14"/>
      <c r="G596" s="14"/>
      <c r="H596" s="14"/>
    </row>
    <row r="597" spans="2:8" x14ac:dyDescent="0.3">
      <c r="B597" s="14"/>
      <c r="C597" s="14"/>
      <c r="D597" s="14"/>
      <c r="E597" s="14"/>
      <c r="F597" s="14"/>
      <c r="G597" s="14"/>
      <c r="H597" s="14"/>
    </row>
    <row r="598" spans="2:8" x14ac:dyDescent="0.3">
      <c r="B598" s="14"/>
      <c r="C598" s="14"/>
      <c r="D598" s="14"/>
      <c r="E598" s="14"/>
      <c r="F598" s="14"/>
      <c r="G598" s="14"/>
      <c r="H598" s="14"/>
    </row>
    <row r="599" spans="2:8" x14ac:dyDescent="0.3">
      <c r="B599" s="14"/>
      <c r="C599" s="14"/>
      <c r="D599" s="14"/>
      <c r="E599" s="14"/>
      <c r="F599" s="14"/>
      <c r="G599" s="14"/>
      <c r="H599" s="14"/>
    </row>
    <row r="600" spans="2:8" x14ac:dyDescent="0.3">
      <c r="B600" s="14"/>
      <c r="C600" s="14"/>
      <c r="D600" s="14"/>
      <c r="E600" s="14"/>
      <c r="F600" s="14"/>
      <c r="G600" s="14"/>
      <c r="H600" s="14"/>
    </row>
    <row r="601" spans="2:8" x14ac:dyDescent="0.3">
      <c r="B601" s="14"/>
      <c r="C601" s="14"/>
      <c r="D601" s="14"/>
      <c r="E601" s="14"/>
      <c r="F601" s="14"/>
      <c r="G601" s="14"/>
      <c r="H601" s="14"/>
    </row>
    <row r="602" spans="2:8" x14ac:dyDescent="0.3">
      <c r="B602" s="14"/>
      <c r="C602" s="14"/>
      <c r="D602" s="14"/>
      <c r="E602" s="14"/>
      <c r="F602" s="14"/>
      <c r="G602" s="14"/>
      <c r="H602" s="14"/>
    </row>
    <row r="603" spans="2:8" x14ac:dyDescent="0.3">
      <c r="B603" s="14"/>
      <c r="C603" s="14"/>
      <c r="D603" s="14"/>
      <c r="E603" s="14"/>
      <c r="F603" s="14"/>
      <c r="G603" s="14"/>
      <c r="H603" s="14"/>
    </row>
    <row r="604" spans="2:8" x14ac:dyDescent="0.3">
      <c r="B604" s="14"/>
      <c r="C604" s="14"/>
      <c r="D604" s="14"/>
      <c r="E604" s="14"/>
      <c r="F604" s="14"/>
      <c r="G604" s="14"/>
      <c r="H604" s="14"/>
    </row>
    <row r="605" spans="2:8" x14ac:dyDescent="0.3">
      <c r="B605" s="14"/>
      <c r="C605" s="14"/>
      <c r="D605" s="14"/>
      <c r="E605" s="14"/>
      <c r="F605" s="14"/>
      <c r="G605" s="14"/>
      <c r="H605" s="14"/>
    </row>
    <row r="606" spans="2:8" x14ac:dyDescent="0.3">
      <c r="B606" s="14"/>
      <c r="C606" s="14"/>
      <c r="D606" s="14"/>
      <c r="E606" s="14"/>
      <c r="F606" s="14"/>
      <c r="G606" s="14"/>
      <c r="H606" s="14"/>
    </row>
    <row r="607" spans="2:8" x14ac:dyDescent="0.3">
      <c r="B607" s="14"/>
      <c r="C607" s="14"/>
      <c r="D607" s="14"/>
      <c r="E607" s="14"/>
      <c r="F607" s="14"/>
      <c r="G607" s="14"/>
      <c r="H607" s="14"/>
    </row>
    <row r="608" spans="2:8" x14ac:dyDescent="0.3">
      <c r="B608" s="14"/>
      <c r="C608" s="14"/>
      <c r="D608" s="14"/>
      <c r="E608" s="14"/>
      <c r="F608" s="14"/>
      <c r="G608" s="14"/>
      <c r="H608" s="14"/>
    </row>
    <row r="609" spans="2:8" x14ac:dyDescent="0.3">
      <c r="B609" s="14"/>
      <c r="C609" s="14"/>
      <c r="D609" s="14"/>
      <c r="E609" s="14"/>
      <c r="F609" s="14"/>
      <c r="G609" s="14"/>
      <c r="H609" s="14"/>
    </row>
    <row r="610" spans="2:8" x14ac:dyDescent="0.3">
      <c r="B610" s="14"/>
      <c r="C610" s="14"/>
      <c r="D610" s="14"/>
      <c r="E610" s="14"/>
      <c r="F610" s="14"/>
      <c r="G610" s="14"/>
      <c r="H610" s="14"/>
    </row>
    <row r="611" spans="2:8" x14ac:dyDescent="0.3">
      <c r="B611" s="14"/>
      <c r="C611" s="14"/>
      <c r="D611" s="14"/>
      <c r="E611" s="14"/>
      <c r="F611" s="14"/>
      <c r="G611" s="14"/>
      <c r="H611" s="14"/>
    </row>
    <row r="612" spans="2:8" x14ac:dyDescent="0.3">
      <c r="B612" s="14"/>
      <c r="C612" s="14"/>
      <c r="D612" s="14"/>
      <c r="E612" s="14"/>
      <c r="F612" s="14"/>
      <c r="G612" s="14"/>
      <c r="H612" s="14"/>
    </row>
    <row r="613" spans="2:8" x14ac:dyDescent="0.3">
      <c r="B613" s="14"/>
      <c r="C613" s="14"/>
      <c r="D613" s="14"/>
      <c r="E613" s="14"/>
      <c r="F613" s="14"/>
      <c r="G613" s="14"/>
      <c r="H613" s="14"/>
    </row>
    <row r="614" spans="2:8" x14ac:dyDescent="0.3">
      <c r="B614" s="14"/>
      <c r="C614" s="14"/>
      <c r="D614" s="14"/>
      <c r="E614" s="14"/>
      <c r="F614" s="14"/>
      <c r="G614" s="14"/>
      <c r="H614" s="14"/>
    </row>
    <row r="615" spans="2:8" x14ac:dyDescent="0.3">
      <c r="B615" s="14"/>
      <c r="C615" s="14"/>
      <c r="D615" s="14"/>
      <c r="E615" s="14"/>
      <c r="F615" s="14"/>
      <c r="G615" s="14"/>
      <c r="H615" s="14"/>
    </row>
    <row r="616" spans="2:8" x14ac:dyDescent="0.3">
      <c r="B616" s="14"/>
      <c r="C616" s="14"/>
      <c r="D616" s="14"/>
      <c r="E616" s="14"/>
      <c r="F616" s="14"/>
      <c r="G616" s="14"/>
      <c r="H616" s="14"/>
    </row>
    <row r="617" spans="2:8" x14ac:dyDescent="0.3">
      <c r="B617" s="14"/>
      <c r="C617" s="14"/>
      <c r="D617" s="14"/>
      <c r="E617" s="14"/>
      <c r="F617" s="14"/>
      <c r="G617" s="14"/>
      <c r="H617" s="14"/>
    </row>
    <row r="618" spans="2:8" x14ac:dyDescent="0.3">
      <c r="B618" s="14"/>
      <c r="C618" s="14"/>
      <c r="D618" s="14"/>
      <c r="E618" s="14"/>
      <c r="F618" s="14"/>
      <c r="G618" s="14"/>
      <c r="H618" s="14"/>
    </row>
    <row r="619" spans="2:8" x14ac:dyDescent="0.3">
      <c r="B619" s="14"/>
      <c r="C619" s="14"/>
      <c r="D619" s="14"/>
      <c r="E619" s="14"/>
      <c r="F619" s="14"/>
      <c r="G619" s="14"/>
      <c r="H619" s="14"/>
    </row>
    <row r="620" spans="2:8" x14ac:dyDescent="0.3">
      <c r="B620" s="14"/>
      <c r="C620" s="14"/>
      <c r="D620" s="14"/>
      <c r="E620" s="14"/>
      <c r="F620" s="14"/>
      <c r="G620" s="14"/>
      <c r="H620" s="14"/>
    </row>
    <row r="621" spans="2:8" x14ac:dyDescent="0.3">
      <c r="B621" s="14"/>
      <c r="C621" s="14"/>
      <c r="D621" s="14"/>
      <c r="E621" s="14"/>
      <c r="F621" s="14"/>
      <c r="G621" s="14"/>
      <c r="H621" s="14"/>
    </row>
    <row r="622" spans="2:8" x14ac:dyDescent="0.3">
      <c r="B622" s="14"/>
      <c r="C622" s="14"/>
      <c r="D622" s="14"/>
      <c r="E622" s="14"/>
      <c r="F622" s="14"/>
      <c r="G622" s="14"/>
      <c r="H622" s="14"/>
    </row>
    <row r="623" spans="2:8" x14ac:dyDescent="0.3">
      <c r="B623" s="14"/>
      <c r="C623" s="14"/>
      <c r="D623" s="14"/>
      <c r="E623" s="14"/>
      <c r="F623" s="14"/>
      <c r="G623" s="14"/>
      <c r="H623" s="14"/>
    </row>
    <row r="624" spans="2:8" x14ac:dyDescent="0.3">
      <c r="B624" s="14"/>
      <c r="C624" s="14"/>
      <c r="D624" s="14"/>
      <c r="E624" s="14"/>
      <c r="F624" s="14"/>
      <c r="G624" s="14"/>
      <c r="H624" s="14"/>
    </row>
    <row r="625" spans="2:8" x14ac:dyDescent="0.3">
      <c r="B625" s="14"/>
      <c r="C625" s="14"/>
      <c r="D625" s="14"/>
      <c r="E625" s="14"/>
      <c r="F625" s="14"/>
      <c r="G625" s="14"/>
      <c r="H625" s="14"/>
    </row>
    <row r="626" spans="2:8" x14ac:dyDescent="0.3">
      <c r="B626" s="14"/>
      <c r="C626" s="14"/>
      <c r="D626" s="14"/>
      <c r="E626" s="14"/>
      <c r="F626" s="14"/>
      <c r="G626" s="14"/>
      <c r="H626" s="14"/>
    </row>
    <row r="627" spans="2:8" x14ac:dyDescent="0.3">
      <c r="B627" s="14"/>
      <c r="C627" s="14"/>
      <c r="D627" s="14"/>
      <c r="E627" s="14"/>
      <c r="F627" s="14"/>
      <c r="G627" s="14"/>
      <c r="H627" s="14"/>
    </row>
    <row r="628" spans="2:8" x14ac:dyDescent="0.3">
      <c r="B628" s="14"/>
      <c r="C628" s="14"/>
      <c r="D628" s="14"/>
      <c r="E628" s="14"/>
      <c r="F628" s="14"/>
      <c r="G628" s="14"/>
      <c r="H628" s="14"/>
    </row>
    <row r="629" spans="2:8" x14ac:dyDescent="0.3">
      <c r="B629" s="14"/>
      <c r="C629" s="14"/>
      <c r="D629" s="14"/>
      <c r="E629" s="14"/>
      <c r="F629" s="14"/>
      <c r="G629" s="14"/>
      <c r="H629" s="14"/>
    </row>
    <row r="630" spans="2:8" x14ac:dyDescent="0.3">
      <c r="B630" s="14"/>
      <c r="C630" s="14"/>
      <c r="D630" s="14"/>
      <c r="E630" s="14"/>
      <c r="F630" s="14"/>
      <c r="G630" s="14"/>
      <c r="H630" s="14"/>
    </row>
    <row r="631" spans="2:8" x14ac:dyDescent="0.3">
      <c r="B631" s="14"/>
      <c r="C631" s="14"/>
      <c r="D631" s="14"/>
      <c r="E631" s="14"/>
      <c r="F631" s="14"/>
      <c r="G631" s="14"/>
      <c r="H631" s="14"/>
    </row>
    <row r="632" spans="2:8" x14ac:dyDescent="0.3">
      <c r="B632" s="14"/>
      <c r="C632" s="14"/>
      <c r="D632" s="14"/>
      <c r="E632" s="14"/>
      <c r="F632" s="14"/>
      <c r="G632" s="14"/>
      <c r="H632" s="14"/>
    </row>
    <row r="633" spans="2:8" x14ac:dyDescent="0.3">
      <c r="B633" s="14"/>
      <c r="C633" s="14"/>
      <c r="D633" s="14"/>
      <c r="E633" s="14"/>
      <c r="F633" s="14"/>
      <c r="G633" s="14"/>
      <c r="H633" s="14"/>
    </row>
    <row r="634" spans="2:8" x14ac:dyDescent="0.3">
      <c r="B634" s="14"/>
      <c r="C634" s="14"/>
      <c r="D634" s="14"/>
      <c r="E634" s="14"/>
      <c r="F634" s="14"/>
      <c r="G634" s="14"/>
      <c r="H634" s="14"/>
    </row>
    <row r="635" spans="2:8" x14ac:dyDescent="0.3">
      <c r="B635" s="14"/>
      <c r="C635" s="14"/>
      <c r="D635" s="14"/>
      <c r="E635" s="14"/>
      <c r="F635" s="14"/>
      <c r="G635" s="14"/>
      <c r="H635" s="14"/>
    </row>
    <row r="636" spans="2:8" x14ac:dyDescent="0.3">
      <c r="B636" s="14"/>
      <c r="C636" s="14"/>
      <c r="D636" s="14"/>
      <c r="E636" s="14"/>
      <c r="F636" s="14"/>
      <c r="G636" s="14"/>
      <c r="H636" s="14"/>
    </row>
    <row r="637" spans="2:8" x14ac:dyDescent="0.3">
      <c r="B637" s="14"/>
      <c r="C637" s="14"/>
      <c r="D637" s="14"/>
      <c r="E637" s="14"/>
      <c r="F637" s="14"/>
      <c r="G637" s="14"/>
      <c r="H637" s="14"/>
    </row>
    <row r="638" spans="2:8" x14ac:dyDescent="0.3">
      <c r="B638" s="14"/>
      <c r="C638" s="14"/>
      <c r="D638" s="14"/>
      <c r="E638" s="14"/>
      <c r="F638" s="14"/>
      <c r="G638" s="14"/>
      <c r="H638" s="14"/>
    </row>
    <row r="639" spans="2:8" x14ac:dyDescent="0.3">
      <c r="B639" s="14"/>
      <c r="C639" s="14"/>
      <c r="D639" s="14"/>
      <c r="E639" s="14"/>
      <c r="F639" s="14"/>
      <c r="G639" s="14"/>
      <c r="H639" s="14"/>
    </row>
    <row r="640" spans="2:8" x14ac:dyDescent="0.3">
      <c r="B640" s="14"/>
      <c r="C640" s="14"/>
      <c r="D640" s="14"/>
      <c r="E640" s="14"/>
      <c r="F640" s="14"/>
      <c r="G640" s="14"/>
      <c r="H640" s="14"/>
    </row>
    <row r="641" spans="2:8" x14ac:dyDescent="0.3">
      <c r="B641" s="14"/>
      <c r="C641" s="14"/>
      <c r="D641" s="14"/>
      <c r="E641" s="14"/>
      <c r="F641" s="14"/>
      <c r="G641" s="14"/>
      <c r="H641" s="14"/>
    </row>
    <row r="642" spans="2:8" x14ac:dyDescent="0.3">
      <c r="B642" s="14"/>
      <c r="C642" s="14"/>
      <c r="D642" s="14"/>
      <c r="E642" s="14"/>
      <c r="F642" s="14"/>
      <c r="G642" s="14"/>
      <c r="H642" s="14"/>
    </row>
    <row r="643" spans="2:8" x14ac:dyDescent="0.3">
      <c r="B643" s="14"/>
      <c r="C643" s="14"/>
      <c r="D643" s="14"/>
      <c r="E643" s="14"/>
      <c r="F643" s="14"/>
      <c r="G643" s="14"/>
      <c r="H643" s="14"/>
    </row>
    <row r="644" spans="2:8" x14ac:dyDescent="0.3">
      <c r="B644" s="14"/>
      <c r="C644" s="14"/>
      <c r="D644" s="14"/>
      <c r="E644" s="14"/>
      <c r="F644" s="14"/>
      <c r="G644" s="14"/>
      <c r="H644" s="14"/>
    </row>
    <row r="645" spans="2:8" x14ac:dyDescent="0.3">
      <c r="B645" s="14"/>
      <c r="C645" s="14"/>
      <c r="D645" s="14"/>
      <c r="E645" s="14"/>
      <c r="F645" s="14"/>
      <c r="G645" s="14"/>
      <c r="H645" s="14"/>
    </row>
    <row r="646" spans="2:8" x14ac:dyDescent="0.3">
      <c r="B646" s="14"/>
      <c r="C646" s="14"/>
      <c r="D646" s="14"/>
      <c r="E646" s="14"/>
      <c r="F646" s="14"/>
      <c r="G646" s="14"/>
      <c r="H646" s="14"/>
    </row>
    <row r="647" spans="2:8" x14ac:dyDescent="0.3">
      <c r="B647" s="14"/>
      <c r="C647" s="14"/>
      <c r="D647" s="14"/>
      <c r="E647" s="14"/>
      <c r="F647" s="14"/>
      <c r="G647" s="14"/>
      <c r="H647" s="14"/>
    </row>
    <row r="648" spans="2:8" x14ac:dyDescent="0.3">
      <c r="B648" s="14"/>
      <c r="C648" s="14"/>
      <c r="D648" s="14"/>
      <c r="E648" s="14"/>
      <c r="F648" s="14"/>
      <c r="G648" s="14"/>
      <c r="H648" s="14"/>
    </row>
    <row r="649" spans="2:8" x14ac:dyDescent="0.3">
      <c r="B649" s="14"/>
      <c r="C649" s="14"/>
      <c r="D649" s="14"/>
      <c r="E649" s="14"/>
      <c r="F649" s="14"/>
      <c r="G649" s="14"/>
      <c r="H649" s="14"/>
    </row>
    <row r="650" spans="2:8" x14ac:dyDescent="0.3">
      <c r="B650" s="14"/>
      <c r="C650" s="14"/>
      <c r="D650" s="14"/>
      <c r="E650" s="14"/>
      <c r="F650" s="14"/>
      <c r="G650" s="14"/>
      <c r="H650" s="14"/>
    </row>
    <row r="651" spans="2:8" x14ac:dyDescent="0.3">
      <c r="B651" s="14"/>
      <c r="C651" s="14"/>
      <c r="D651" s="14"/>
      <c r="E651" s="14"/>
      <c r="F651" s="14"/>
      <c r="G651" s="14"/>
      <c r="H651" s="14"/>
    </row>
    <row r="652" spans="2:8" x14ac:dyDescent="0.3">
      <c r="B652" s="14"/>
      <c r="C652" s="14"/>
      <c r="D652" s="14"/>
      <c r="E652" s="14"/>
      <c r="F652" s="14"/>
      <c r="G652" s="14"/>
      <c r="H652" s="14"/>
    </row>
    <row r="653" spans="2:8" x14ac:dyDescent="0.3">
      <c r="B653" s="14"/>
      <c r="C653" s="14"/>
      <c r="D653" s="14"/>
      <c r="E653" s="14"/>
      <c r="F653" s="14"/>
      <c r="G653" s="14"/>
      <c r="H653" s="14"/>
    </row>
    <row r="654" spans="2:8" x14ac:dyDescent="0.3">
      <c r="B654" s="14"/>
      <c r="C654" s="14"/>
      <c r="D654" s="14"/>
      <c r="E654" s="14"/>
      <c r="F654" s="14"/>
      <c r="G654" s="14"/>
      <c r="H654" s="14"/>
    </row>
    <row r="655" spans="2:8" x14ac:dyDescent="0.3">
      <c r="B655" s="14"/>
      <c r="C655" s="14"/>
      <c r="D655" s="14"/>
      <c r="E655" s="14"/>
      <c r="F655" s="14"/>
      <c r="G655" s="14"/>
      <c r="H655" s="14"/>
    </row>
    <row r="656" spans="2:8" x14ac:dyDescent="0.3">
      <c r="B656" s="14"/>
      <c r="C656" s="14"/>
      <c r="D656" s="14"/>
      <c r="E656" s="14"/>
      <c r="F656" s="14"/>
      <c r="G656" s="14"/>
      <c r="H656" s="14"/>
    </row>
    <row r="657" spans="2:8" x14ac:dyDescent="0.3">
      <c r="B657" s="14"/>
      <c r="C657" s="14"/>
      <c r="D657" s="14"/>
      <c r="E657" s="14"/>
      <c r="F657" s="14"/>
      <c r="G657" s="14"/>
      <c r="H657" s="14"/>
    </row>
    <row r="658" spans="2:8" x14ac:dyDescent="0.3">
      <c r="B658" s="14"/>
      <c r="C658" s="14"/>
      <c r="D658" s="14"/>
      <c r="E658" s="14"/>
      <c r="F658" s="14"/>
      <c r="G658" s="14"/>
      <c r="H658" s="14"/>
    </row>
    <row r="659" spans="2:8" x14ac:dyDescent="0.3">
      <c r="B659" s="14"/>
      <c r="C659" s="14"/>
      <c r="D659" s="14"/>
      <c r="E659" s="14"/>
      <c r="F659" s="14"/>
      <c r="G659" s="14"/>
      <c r="H659" s="14"/>
    </row>
    <row r="660" spans="2:8" x14ac:dyDescent="0.3">
      <c r="B660" s="14"/>
      <c r="C660" s="14"/>
      <c r="D660" s="14"/>
      <c r="E660" s="14"/>
      <c r="F660" s="14"/>
      <c r="G660" s="14"/>
      <c r="H660" s="14"/>
    </row>
    <row r="661" spans="2:8" x14ac:dyDescent="0.3">
      <c r="B661" s="14"/>
      <c r="C661" s="14"/>
      <c r="D661" s="14"/>
      <c r="E661" s="14"/>
      <c r="F661" s="14"/>
      <c r="G661" s="14"/>
      <c r="H661" s="14"/>
    </row>
    <row r="662" spans="2:8" x14ac:dyDescent="0.3">
      <c r="B662" s="14"/>
      <c r="C662" s="14"/>
      <c r="D662" s="14"/>
      <c r="E662" s="14"/>
      <c r="F662" s="14"/>
      <c r="G662" s="14"/>
      <c r="H662" s="14"/>
    </row>
    <row r="663" spans="2:8" x14ac:dyDescent="0.3">
      <c r="B663" s="14"/>
      <c r="C663" s="14"/>
      <c r="D663" s="14"/>
      <c r="E663" s="14"/>
      <c r="F663" s="14"/>
      <c r="G663" s="14"/>
      <c r="H663" s="14"/>
    </row>
    <row r="664" spans="2:8" x14ac:dyDescent="0.3">
      <c r="B664" s="14"/>
      <c r="C664" s="14"/>
      <c r="D664" s="14"/>
      <c r="E664" s="14"/>
      <c r="F664" s="14"/>
      <c r="G664" s="14"/>
      <c r="H664" s="14"/>
    </row>
    <row r="665" spans="2:8" x14ac:dyDescent="0.3">
      <c r="B665" s="14"/>
      <c r="C665" s="14"/>
      <c r="D665" s="14"/>
      <c r="E665" s="14"/>
      <c r="F665" s="14"/>
      <c r="G665" s="14"/>
      <c r="H665" s="14"/>
    </row>
    <row r="666" spans="2:8" x14ac:dyDescent="0.3">
      <c r="B666" s="14"/>
      <c r="C666" s="14"/>
      <c r="D666" s="14"/>
      <c r="E666" s="14"/>
      <c r="F666" s="14"/>
      <c r="G666" s="14"/>
      <c r="H666" s="14"/>
    </row>
    <row r="667" spans="2:8" x14ac:dyDescent="0.3">
      <c r="B667" s="14"/>
      <c r="C667" s="14"/>
      <c r="D667" s="14"/>
      <c r="E667" s="14"/>
      <c r="F667" s="14"/>
      <c r="G667" s="14"/>
      <c r="H667" s="14"/>
    </row>
    <row r="668" spans="2:8" x14ac:dyDescent="0.3">
      <c r="B668" s="14"/>
      <c r="C668" s="14"/>
      <c r="D668" s="14"/>
      <c r="E668" s="14"/>
      <c r="F668" s="14"/>
      <c r="G668" s="14"/>
      <c r="H668" s="14"/>
    </row>
    <row r="669" spans="2:8" x14ac:dyDescent="0.3">
      <c r="B669" s="14"/>
      <c r="C669" s="14"/>
      <c r="D669" s="14"/>
      <c r="E669" s="14"/>
      <c r="F669" s="14"/>
      <c r="G669" s="14"/>
      <c r="H669" s="14"/>
    </row>
    <row r="670" spans="2:8" x14ac:dyDescent="0.3">
      <c r="B670" s="14"/>
      <c r="C670" s="14"/>
      <c r="D670" s="14"/>
      <c r="E670" s="14"/>
      <c r="F670" s="14"/>
      <c r="G670" s="14"/>
      <c r="H670" s="14"/>
    </row>
    <row r="671" spans="2:8" x14ac:dyDescent="0.3">
      <c r="B671" s="14"/>
      <c r="C671" s="14"/>
      <c r="D671" s="14"/>
      <c r="E671" s="14"/>
      <c r="F671" s="14"/>
      <c r="G671" s="14"/>
      <c r="H671" s="14"/>
    </row>
    <row r="672" spans="2:8" x14ac:dyDescent="0.3">
      <c r="B672" s="14"/>
      <c r="C672" s="14"/>
      <c r="D672" s="14"/>
      <c r="E672" s="14"/>
      <c r="F672" s="14"/>
      <c r="G672" s="14"/>
      <c r="H672" s="14"/>
    </row>
    <row r="673" spans="2:8" x14ac:dyDescent="0.3">
      <c r="B673" s="14"/>
      <c r="C673" s="14"/>
      <c r="D673" s="14"/>
      <c r="E673" s="14"/>
      <c r="F673" s="14"/>
      <c r="G673" s="14"/>
      <c r="H673" s="14"/>
    </row>
    <row r="674" spans="2:8" x14ac:dyDescent="0.3">
      <c r="B674" s="14"/>
      <c r="C674" s="14"/>
      <c r="D674" s="14"/>
      <c r="E674" s="14"/>
      <c r="F674" s="14"/>
      <c r="G674" s="14"/>
      <c r="H674" s="14"/>
    </row>
    <row r="675" spans="2:8" x14ac:dyDescent="0.3">
      <c r="B675" s="14"/>
      <c r="C675" s="14"/>
      <c r="D675" s="14"/>
      <c r="E675" s="14"/>
      <c r="F675" s="14"/>
      <c r="G675" s="14"/>
      <c r="H675" s="14"/>
    </row>
    <row r="676" spans="2:8" x14ac:dyDescent="0.3">
      <c r="B676" s="14"/>
      <c r="C676" s="14"/>
      <c r="D676" s="14"/>
      <c r="E676" s="14"/>
      <c r="F676" s="14"/>
      <c r="G676" s="14"/>
      <c r="H676" s="14"/>
    </row>
    <row r="677" spans="2:8" x14ac:dyDescent="0.3">
      <c r="B677" s="14"/>
      <c r="C677" s="14"/>
      <c r="D677" s="14"/>
      <c r="E677" s="14"/>
      <c r="F677" s="14"/>
      <c r="G677" s="14"/>
      <c r="H677" s="14"/>
    </row>
    <row r="678" spans="2:8" x14ac:dyDescent="0.3">
      <c r="B678" s="14"/>
      <c r="C678" s="14"/>
      <c r="D678" s="14"/>
      <c r="E678" s="14"/>
      <c r="F678" s="14"/>
      <c r="G678" s="14"/>
      <c r="H678" s="14"/>
    </row>
    <row r="679" spans="2:8" x14ac:dyDescent="0.3">
      <c r="B679" s="14"/>
      <c r="C679" s="14"/>
      <c r="D679" s="14"/>
      <c r="E679" s="14"/>
      <c r="F679" s="14"/>
      <c r="G679" s="14"/>
      <c r="H679" s="14"/>
    </row>
    <row r="680" spans="2:8" x14ac:dyDescent="0.3">
      <c r="B680" s="14"/>
      <c r="C680" s="14"/>
      <c r="D680" s="14"/>
      <c r="E680" s="14"/>
      <c r="F680" s="14"/>
      <c r="G680" s="14"/>
      <c r="H680" s="14"/>
    </row>
    <row r="681" spans="2:8" x14ac:dyDescent="0.3">
      <c r="B681" s="14"/>
      <c r="C681" s="14"/>
      <c r="D681" s="14"/>
      <c r="E681" s="14"/>
      <c r="F681" s="14"/>
      <c r="G681" s="14"/>
      <c r="H681" s="14"/>
    </row>
    <row r="682" spans="2:8" x14ac:dyDescent="0.3">
      <c r="B682" s="14"/>
      <c r="C682" s="14"/>
      <c r="D682" s="14"/>
      <c r="E682" s="14"/>
      <c r="F682" s="14"/>
      <c r="G682" s="14"/>
      <c r="H682" s="14"/>
    </row>
    <row r="683" spans="2:8" x14ac:dyDescent="0.3">
      <c r="B683" s="14"/>
      <c r="C683" s="14"/>
      <c r="D683" s="14"/>
      <c r="E683" s="14"/>
      <c r="F683" s="14"/>
      <c r="G683" s="14"/>
      <c r="H683" s="14"/>
    </row>
    <row r="684" spans="2:8" x14ac:dyDescent="0.3">
      <c r="B684" s="14"/>
      <c r="C684" s="14"/>
      <c r="D684" s="14"/>
      <c r="E684" s="14"/>
      <c r="F684" s="14"/>
      <c r="G684" s="14"/>
      <c r="H684" s="14"/>
    </row>
    <row r="685" spans="2:8" x14ac:dyDescent="0.3">
      <c r="B685" s="14"/>
      <c r="C685" s="14"/>
      <c r="D685" s="14"/>
      <c r="E685" s="14"/>
      <c r="F685" s="14"/>
      <c r="G685" s="14"/>
      <c r="H685" s="14"/>
    </row>
    <row r="686" spans="2:8" x14ac:dyDescent="0.3">
      <c r="B686" s="14"/>
      <c r="C686" s="14"/>
      <c r="D686" s="14"/>
      <c r="E686" s="14"/>
      <c r="F686" s="14"/>
      <c r="G686" s="14"/>
      <c r="H686" s="14"/>
    </row>
    <row r="687" spans="2:8" x14ac:dyDescent="0.3">
      <c r="B687" s="14"/>
      <c r="C687" s="14"/>
      <c r="D687" s="14"/>
      <c r="E687" s="14"/>
      <c r="F687" s="14"/>
      <c r="G687" s="14"/>
      <c r="H687" s="14"/>
    </row>
    <row r="688" spans="2:8" x14ac:dyDescent="0.3">
      <c r="B688" s="14"/>
      <c r="C688" s="14"/>
      <c r="D688" s="14"/>
      <c r="E688" s="14"/>
      <c r="F688" s="14"/>
      <c r="G688" s="14"/>
      <c r="H688" s="14"/>
    </row>
    <row r="689" spans="2:8" x14ac:dyDescent="0.3">
      <c r="B689" s="14"/>
      <c r="C689" s="14"/>
      <c r="D689" s="14"/>
      <c r="E689" s="14"/>
      <c r="F689" s="14"/>
      <c r="G689" s="14"/>
      <c r="H689" s="14"/>
    </row>
    <row r="690" spans="2:8" x14ac:dyDescent="0.3">
      <c r="B690" s="14"/>
      <c r="C690" s="14"/>
      <c r="D690" s="14"/>
      <c r="E690" s="14"/>
      <c r="F690" s="14"/>
      <c r="G690" s="14"/>
      <c r="H690" s="14"/>
    </row>
    <row r="691" spans="2:8" x14ac:dyDescent="0.3">
      <c r="B691" s="14"/>
      <c r="C691" s="14"/>
      <c r="D691" s="14"/>
      <c r="E691" s="14"/>
      <c r="F691" s="14"/>
      <c r="G691" s="14"/>
      <c r="H691" s="14"/>
    </row>
    <row r="692" spans="2:8" x14ac:dyDescent="0.3">
      <c r="B692" s="14"/>
      <c r="C692" s="14"/>
      <c r="D692" s="14"/>
      <c r="E692" s="14"/>
      <c r="F692" s="14"/>
      <c r="G692" s="14"/>
      <c r="H692" s="14"/>
    </row>
    <row r="693" spans="2:8" x14ac:dyDescent="0.3">
      <c r="B693" s="14"/>
      <c r="C693" s="14"/>
      <c r="D693" s="14"/>
      <c r="E693" s="14"/>
      <c r="F693" s="14"/>
      <c r="G693" s="14"/>
      <c r="H693" s="14"/>
    </row>
    <row r="694" spans="2:8" x14ac:dyDescent="0.3">
      <c r="B694" s="14"/>
      <c r="C694" s="14"/>
      <c r="D694" s="14"/>
      <c r="E694" s="14"/>
      <c r="F694" s="14"/>
      <c r="G694" s="14"/>
      <c r="H694" s="14"/>
    </row>
    <row r="695" spans="2:8" x14ac:dyDescent="0.3">
      <c r="B695" s="14"/>
      <c r="C695" s="14"/>
      <c r="D695" s="14"/>
      <c r="E695" s="14"/>
      <c r="F695" s="14"/>
      <c r="G695" s="14"/>
      <c r="H695" s="14"/>
    </row>
    <row r="696" spans="2:8" x14ac:dyDescent="0.3">
      <c r="B696" s="14"/>
      <c r="C696" s="14"/>
      <c r="D696" s="14"/>
      <c r="E696" s="14"/>
      <c r="F696" s="14"/>
      <c r="G696" s="14"/>
      <c r="H696" s="14"/>
    </row>
    <row r="697" spans="2:8" x14ac:dyDescent="0.3">
      <c r="B697" s="14"/>
      <c r="C697" s="14"/>
      <c r="D697" s="14"/>
      <c r="E697" s="14"/>
      <c r="F697" s="14"/>
      <c r="G697" s="14"/>
      <c r="H697" s="14"/>
    </row>
    <row r="698" spans="2:8" x14ac:dyDescent="0.3">
      <c r="B698" s="14"/>
      <c r="C698" s="14"/>
      <c r="D698" s="14"/>
      <c r="E698" s="14"/>
      <c r="F698" s="14"/>
      <c r="G698" s="14"/>
      <c r="H698" s="14"/>
    </row>
    <row r="699" spans="2:8" x14ac:dyDescent="0.3">
      <c r="B699" s="14"/>
      <c r="C699" s="14"/>
      <c r="D699" s="14"/>
      <c r="E699" s="14"/>
      <c r="F699" s="14"/>
      <c r="G699" s="14"/>
      <c r="H699" s="14"/>
    </row>
    <row r="700" spans="2:8" x14ac:dyDescent="0.3">
      <c r="B700" s="14"/>
      <c r="C700" s="14"/>
      <c r="D700" s="14"/>
      <c r="E700" s="14"/>
      <c r="F700" s="14"/>
      <c r="G700" s="14"/>
      <c r="H700" s="14"/>
    </row>
    <row r="701" spans="2:8" x14ac:dyDescent="0.3">
      <c r="B701" s="14"/>
      <c r="C701" s="14"/>
      <c r="D701" s="14"/>
      <c r="E701" s="14"/>
      <c r="F701" s="14"/>
      <c r="G701" s="14"/>
      <c r="H701" s="14"/>
    </row>
    <row r="702" spans="2:8" x14ac:dyDescent="0.3">
      <c r="B702" s="14"/>
      <c r="C702" s="14"/>
      <c r="D702" s="14"/>
      <c r="E702" s="14"/>
      <c r="F702" s="14"/>
      <c r="G702" s="14"/>
      <c r="H702" s="14"/>
    </row>
    <row r="703" spans="2:8" x14ac:dyDescent="0.3">
      <c r="B703" s="14"/>
      <c r="C703" s="14"/>
      <c r="D703" s="14"/>
      <c r="E703" s="14"/>
      <c r="F703" s="14"/>
      <c r="G703" s="14"/>
      <c r="H703" s="14"/>
    </row>
    <row r="704" spans="2:8" x14ac:dyDescent="0.3">
      <c r="B704" s="14"/>
      <c r="C704" s="14"/>
      <c r="D704" s="14"/>
      <c r="E704" s="14"/>
      <c r="F704" s="14"/>
      <c r="G704" s="14"/>
      <c r="H704" s="14"/>
    </row>
    <row r="705" spans="2:8" x14ac:dyDescent="0.3">
      <c r="B705" s="14"/>
      <c r="C705" s="14"/>
      <c r="D705" s="14"/>
      <c r="E705" s="14"/>
      <c r="F705" s="14"/>
      <c r="G705" s="14"/>
      <c r="H705" s="14"/>
    </row>
    <row r="706" spans="2:8" x14ac:dyDescent="0.3">
      <c r="B706" s="14"/>
      <c r="C706" s="14"/>
      <c r="D706" s="14"/>
      <c r="E706" s="14"/>
      <c r="F706" s="14"/>
      <c r="G706" s="14"/>
      <c r="H706" s="14"/>
    </row>
    <row r="707" spans="2:8" x14ac:dyDescent="0.3">
      <c r="B707" s="14"/>
      <c r="C707" s="14"/>
      <c r="D707" s="14"/>
      <c r="E707" s="14"/>
      <c r="F707" s="14"/>
      <c r="G707" s="14"/>
      <c r="H707" s="14"/>
    </row>
    <row r="708" spans="2:8" x14ac:dyDescent="0.3">
      <c r="B708" s="14"/>
      <c r="C708" s="14"/>
      <c r="D708" s="14"/>
      <c r="E708" s="14"/>
      <c r="F708" s="14"/>
      <c r="G708" s="14"/>
      <c r="H708" s="14"/>
    </row>
    <row r="709" spans="2:8" x14ac:dyDescent="0.3">
      <c r="B709" s="14"/>
      <c r="C709" s="14"/>
      <c r="D709" s="14"/>
      <c r="E709" s="14"/>
      <c r="F709" s="14"/>
      <c r="G709" s="14"/>
      <c r="H709" s="14"/>
    </row>
    <row r="710" spans="2:8" x14ac:dyDescent="0.3">
      <c r="B710" s="14"/>
      <c r="C710" s="14"/>
      <c r="D710" s="14"/>
      <c r="E710" s="14"/>
      <c r="F710" s="14"/>
      <c r="G710" s="14"/>
      <c r="H710" s="14"/>
    </row>
    <row r="711" spans="2:8" x14ac:dyDescent="0.3">
      <c r="B711" s="14"/>
      <c r="C711" s="14"/>
      <c r="D711" s="14"/>
      <c r="E711" s="14"/>
      <c r="F711" s="14"/>
      <c r="G711" s="14"/>
      <c r="H711" s="14"/>
    </row>
    <row r="712" spans="2:8" x14ac:dyDescent="0.3">
      <c r="B712" s="14"/>
      <c r="C712" s="14"/>
      <c r="D712" s="14"/>
      <c r="E712" s="14"/>
      <c r="F712" s="14"/>
      <c r="G712" s="14"/>
      <c r="H712" s="14"/>
    </row>
    <row r="713" spans="2:8" x14ac:dyDescent="0.3">
      <c r="B713" s="14"/>
      <c r="C713" s="14"/>
      <c r="D713" s="14"/>
      <c r="E713" s="14"/>
      <c r="F713" s="14"/>
      <c r="G713" s="14"/>
      <c r="H713" s="14"/>
    </row>
    <row r="714" spans="2:8" x14ac:dyDescent="0.3">
      <c r="B714" s="14"/>
      <c r="C714" s="14"/>
      <c r="D714" s="14"/>
      <c r="E714" s="14"/>
      <c r="F714" s="14"/>
      <c r="G714" s="14"/>
      <c r="H714" s="14"/>
    </row>
    <row r="715" spans="2:8" x14ac:dyDescent="0.3">
      <c r="B715" s="14"/>
      <c r="C715" s="14"/>
      <c r="D715" s="14"/>
      <c r="E715" s="14"/>
      <c r="F715" s="14"/>
      <c r="G715" s="14"/>
      <c r="H715" s="14"/>
    </row>
    <row r="716" spans="2:8" x14ac:dyDescent="0.3">
      <c r="B716" s="14"/>
      <c r="C716" s="14"/>
      <c r="D716" s="14"/>
      <c r="E716" s="14"/>
      <c r="F716" s="14"/>
      <c r="G716" s="14"/>
      <c r="H716" s="14"/>
    </row>
    <row r="717" spans="2:8" x14ac:dyDescent="0.3">
      <c r="B717" s="14"/>
      <c r="C717" s="14"/>
      <c r="D717" s="14"/>
      <c r="E717" s="14"/>
      <c r="F717" s="14"/>
      <c r="G717" s="14"/>
      <c r="H717" s="14"/>
    </row>
    <row r="718" spans="2:8" x14ac:dyDescent="0.3">
      <c r="B718" s="14"/>
      <c r="C718" s="14"/>
      <c r="D718" s="14"/>
      <c r="E718" s="14"/>
      <c r="F718" s="14"/>
      <c r="G718" s="14"/>
      <c r="H718" s="14"/>
    </row>
    <row r="719" spans="2:8" x14ac:dyDescent="0.3">
      <c r="B719" s="14"/>
      <c r="C719" s="14"/>
      <c r="D719" s="14"/>
      <c r="E719" s="14"/>
      <c r="F719" s="14"/>
      <c r="G719" s="14"/>
      <c r="H719" s="14"/>
    </row>
    <row r="720" spans="2:8" x14ac:dyDescent="0.3">
      <c r="B720" s="14"/>
      <c r="C720" s="14"/>
      <c r="D720" s="14"/>
      <c r="E720" s="14"/>
      <c r="F720" s="14"/>
      <c r="G720" s="14"/>
      <c r="H720" s="14"/>
    </row>
    <row r="721" spans="2:8" x14ac:dyDescent="0.3">
      <c r="B721" s="14"/>
      <c r="C721" s="14"/>
      <c r="D721" s="14"/>
      <c r="E721" s="14"/>
      <c r="F721" s="14"/>
      <c r="G721" s="14"/>
      <c r="H721" s="14"/>
    </row>
    <row r="722" spans="2:8" x14ac:dyDescent="0.3">
      <c r="B722" s="14"/>
      <c r="C722" s="14"/>
      <c r="D722" s="14"/>
      <c r="E722" s="14"/>
      <c r="F722" s="14"/>
      <c r="G722" s="14"/>
      <c r="H722" s="14"/>
    </row>
    <row r="723" spans="2:8" x14ac:dyDescent="0.3">
      <c r="B723" s="14"/>
      <c r="C723" s="14"/>
      <c r="D723" s="14"/>
      <c r="E723" s="14"/>
      <c r="F723" s="14"/>
      <c r="G723" s="14"/>
      <c r="H723" s="14"/>
    </row>
    <row r="724" spans="2:8" x14ac:dyDescent="0.3">
      <c r="B724" s="14"/>
      <c r="C724" s="14"/>
      <c r="D724" s="14"/>
      <c r="E724" s="14"/>
      <c r="F724" s="14"/>
      <c r="G724" s="14"/>
      <c r="H724" s="14"/>
    </row>
    <row r="725" spans="2:8" x14ac:dyDescent="0.3">
      <c r="B725" s="14"/>
      <c r="C725" s="14"/>
      <c r="D725" s="14"/>
      <c r="E725" s="14"/>
      <c r="F725" s="14"/>
      <c r="G725" s="14"/>
      <c r="H725" s="14"/>
    </row>
    <row r="726" spans="2:8" x14ac:dyDescent="0.3">
      <c r="B726" s="14"/>
      <c r="C726" s="14"/>
      <c r="D726" s="14"/>
      <c r="E726" s="14"/>
      <c r="F726" s="14"/>
      <c r="G726" s="14"/>
      <c r="H726" s="14"/>
    </row>
    <row r="727" spans="2:8" x14ac:dyDescent="0.3">
      <c r="B727" s="14"/>
      <c r="C727" s="14"/>
      <c r="D727" s="14"/>
      <c r="E727" s="14"/>
      <c r="F727" s="14"/>
      <c r="G727" s="14"/>
      <c r="H727" s="14"/>
    </row>
    <row r="728" spans="2:8" x14ac:dyDescent="0.3">
      <c r="B728" s="14"/>
      <c r="C728" s="14"/>
      <c r="D728" s="14"/>
      <c r="E728" s="14"/>
      <c r="F728" s="14"/>
      <c r="G728" s="14"/>
      <c r="H728" s="14"/>
    </row>
    <row r="729" spans="2:8" x14ac:dyDescent="0.3">
      <c r="B729" s="14"/>
      <c r="C729" s="14"/>
      <c r="D729" s="14"/>
      <c r="E729" s="14"/>
      <c r="F729" s="14"/>
      <c r="G729" s="14"/>
      <c r="H729" s="14"/>
    </row>
    <row r="730" spans="2:8" x14ac:dyDescent="0.3">
      <c r="B730" s="14"/>
      <c r="C730" s="14"/>
      <c r="D730" s="14"/>
      <c r="E730" s="14"/>
      <c r="F730" s="14"/>
      <c r="G730" s="14"/>
      <c r="H730" s="14"/>
    </row>
    <row r="731" spans="2:8" x14ac:dyDescent="0.3">
      <c r="B731" s="14"/>
      <c r="C731" s="14"/>
      <c r="D731" s="14"/>
      <c r="E731" s="14"/>
      <c r="F731" s="14"/>
      <c r="G731" s="14"/>
      <c r="H731" s="14"/>
    </row>
    <row r="732" spans="2:8" x14ac:dyDescent="0.3">
      <c r="B732" s="14"/>
      <c r="C732" s="14"/>
      <c r="D732" s="14"/>
      <c r="E732" s="14"/>
      <c r="F732" s="14"/>
      <c r="G732" s="14"/>
      <c r="H732" s="14"/>
    </row>
    <row r="733" spans="2:8" x14ac:dyDescent="0.3">
      <c r="B733" s="14"/>
      <c r="C733" s="14"/>
      <c r="D733" s="14"/>
      <c r="E733" s="14"/>
      <c r="F733" s="14"/>
      <c r="G733" s="14"/>
      <c r="H733" s="14"/>
    </row>
    <row r="734" spans="2:8" x14ac:dyDescent="0.3">
      <c r="B734" s="14"/>
      <c r="C734" s="14"/>
      <c r="D734" s="14"/>
      <c r="E734" s="14"/>
      <c r="F734" s="14"/>
      <c r="G734" s="14"/>
      <c r="H734" s="14"/>
    </row>
    <row r="735" spans="2:8" x14ac:dyDescent="0.3">
      <c r="B735" s="14"/>
      <c r="C735" s="14"/>
      <c r="D735" s="14"/>
      <c r="E735" s="14"/>
      <c r="F735" s="14"/>
      <c r="G735" s="14"/>
      <c r="H735" s="14"/>
    </row>
    <row r="736" spans="2:8" x14ac:dyDescent="0.3">
      <c r="B736" s="14"/>
      <c r="C736" s="14"/>
      <c r="D736" s="14"/>
      <c r="E736" s="14"/>
      <c r="F736" s="14"/>
      <c r="G736" s="14"/>
      <c r="H736" s="14"/>
    </row>
    <row r="737" spans="2:8" x14ac:dyDescent="0.3">
      <c r="B737" s="14"/>
      <c r="C737" s="14"/>
      <c r="D737" s="14"/>
      <c r="E737" s="14"/>
      <c r="F737" s="14"/>
      <c r="G737" s="14"/>
      <c r="H737" s="14"/>
    </row>
    <row r="738" spans="2:8" x14ac:dyDescent="0.3">
      <c r="B738" s="14"/>
      <c r="C738" s="14"/>
      <c r="D738" s="14"/>
      <c r="E738" s="14"/>
      <c r="F738" s="14"/>
      <c r="G738" s="14"/>
      <c r="H738" s="14"/>
    </row>
    <row r="739" spans="2:8" x14ac:dyDescent="0.3">
      <c r="B739" s="14"/>
      <c r="C739" s="14"/>
      <c r="D739" s="14"/>
      <c r="E739" s="14"/>
      <c r="F739" s="14"/>
      <c r="G739" s="14"/>
      <c r="H739" s="14"/>
    </row>
    <row r="740" spans="2:8" x14ac:dyDescent="0.3">
      <c r="B740" s="14"/>
      <c r="C740" s="14"/>
      <c r="D740" s="14"/>
      <c r="E740" s="14"/>
      <c r="F740" s="14"/>
      <c r="G740" s="14"/>
      <c r="H740" s="14"/>
    </row>
    <row r="741" spans="2:8" x14ac:dyDescent="0.3">
      <c r="B741" s="14"/>
      <c r="C741" s="14"/>
      <c r="D741" s="14"/>
      <c r="E741" s="14"/>
      <c r="F741" s="14"/>
      <c r="G741" s="14"/>
      <c r="H741" s="14"/>
    </row>
    <row r="742" spans="2:8" x14ac:dyDescent="0.3">
      <c r="B742" s="14"/>
      <c r="C742" s="14"/>
      <c r="D742" s="14"/>
      <c r="E742" s="14"/>
      <c r="F742" s="14"/>
      <c r="G742" s="14"/>
      <c r="H742" s="14"/>
    </row>
    <row r="743" spans="2:8" x14ac:dyDescent="0.3">
      <c r="B743" s="14"/>
      <c r="C743" s="14"/>
      <c r="D743" s="14"/>
      <c r="E743" s="14"/>
      <c r="F743" s="14"/>
      <c r="G743" s="14"/>
      <c r="H743" s="14"/>
    </row>
    <row r="744" spans="2:8" x14ac:dyDescent="0.3">
      <c r="B744" s="14"/>
      <c r="C744" s="14"/>
      <c r="D744" s="14"/>
      <c r="E744" s="14"/>
      <c r="F744" s="14"/>
      <c r="G744" s="14"/>
      <c r="H744" s="14"/>
    </row>
    <row r="745" spans="2:8" x14ac:dyDescent="0.3">
      <c r="B745" s="14"/>
      <c r="C745" s="14"/>
      <c r="D745" s="14"/>
      <c r="E745" s="14"/>
      <c r="F745" s="14"/>
      <c r="G745" s="14"/>
      <c r="H745" s="14"/>
    </row>
    <row r="746" spans="2:8" x14ac:dyDescent="0.3">
      <c r="B746" s="14"/>
      <c r="C746" s="14"/>
      <c r="D746" s="14"/>
      <c r="E746" s="14"/>
      <c r="F746" s="14"/>
      <c r="G746" s="14"/>
      <c r="H746" s="14"/>
    </row>
    <row r="747" spans="2:8" x14ac:dyDescent="0.3">
      <c r="B747" s="14"/>
      <c r="C747" s="14"/>
      <c r="D747" s="14"/>
      <c r="E747" s="14"/>
      <c r="F747" s="14"/>
      <c r="G747" s="14"/>
      <c r="H747" s="14"/>
    </row>
    <row r="748" spans="2:8" x14ac:dyDescent="0.3">
      <c r="B748" s="14"/>
      <c r="C748" s="14"/>
      <c r="D748" s="14"/>
      <c r="E748" s="14"/>
      <c r="F748" s="14"/>
      <c r="G748" s="14"/>
      <c r="H748" s="14"/>
    </row>
    <row r="749" spans="2:8" x14ac:dyDescent="0.3">
      <c r="B749" s="14"/>
      <c r="C749" s="14"/>
      <c r="D749" s="14"/>
      <c r="E749" s="14"/>
      <c r="F749" s="14"/>
      <c r="G749" s="14"/>
      <c r="H749" s="14"/>
    </row>
    <row r="750" spans="2:8" x14ac:dyDescent="0.3">
      <c r="B750" s="14"/>
      <c r="C750" s="14"/>
      <c r="D750" s="14"/>
      <c r="E750" s="14"/>
      <c r="F750" s="14"/>
      <c r="G750" s="14"/>
      <c r="H750" s="14"/>
    </row>
    <row r="751" spans="2:8" x14ac:dyDescent="0.3">
      <c r="B751" s="14"/>
      <c r="C751" s="14"/>
      <c r="D751" s="14"/>
      <c r="E751" s="14"/>
      <c r="F751" s="14"/>
      <c r="G751" s="14"/>
      <c r="H751" s="14"/>
    </row>
    <row r="752" spans="2:8" x14ac:dyDescent="0.3">
      <c r="B752" s="14"/>
      <c r="C752" s="14"/>
      <c r="D752" s="14"/>
      <c r="E752" s="14"/>
      <c r="F752" s="14"/>
      <c r="G752" s="14"/>
      <c r="H752" s="14"/>
    </row>
    <row r="753" spans="2:8" x14ac:dyDescent="0.3">
      <c r="B753" s="14"/>
      <c r="C753" s="14"/>
      <c r="D753" s="14"/>
      <c r="E753" s="14"/>
      <c r="F753" s="14"/>
      <c r="G753" s="14"/>
      <c r="H753" s="14"/>
    </row>
    <row r="754" spans="2:8" x14ac:dyDescent="0.3">
      <c r="B754" s="14"/>
      <c r="C754" s="14"/>
      <c r="D754" s="14"/>
      <c r="E754" s="14"/>
      <c r="F754" s="14"/>
      <c r="G754" s="14"/>
      <c r="H754" s="14"/>
    </row>
    <row r="755" spans="2:8" x14ac:dyDescent="0.3">
      <c r="B755" s="14"/>
      <c r="C755" s="14"/>
      <c r="D755" s="14"/>
      <c r="E755" s="14"/>
      <c r="F755" s="14"/>
      <c r="G755" s="14"/>
      <c r="H755" s="14"/>
    </row>
    <row r="756" spans="2:8" x14ac:dyDescent="0.3">
      <c r="B756" s="14"/>
      <c r="C756" s="14"/>
      <c r="D756" s="14"/>
      <c r="E756" s="14"/>
      <c r="F756" s="14"/>
      <c r="G756" s="14"/>
      <c r="H756" s="14"/>
    </row>
    <row r="757" spans="2:8" x14ac:dyDescent="0.3">
      <c r="B757" s="14"/>
      <c r="C757" s="14"/>
      <c r="D757" s="14"/>
      <c r="E757" s="14"/>
      <c r="F757" s="14"/>
      <c r="G757" s="14"/>
      <c r="H757" s="14"/>
    </row>
    <row r="758" spans="2:8" x14ac:dyDescent="0.3">
      <c r="B758" s="14"/>
      <c r="C758" s="14"/>
      <c r="D758" s="14"/>
      <c r="E758" s="14"/>
      <c r="F758" s="14"/>
      <c r="G758" s="14"/>
      <c r="H758" s="14"/>
    </row>
    <row r="759" spans="2:8" x14ac:dyDescent="0.3">
      <c r="B759" s="14"/>
      <c r="C759" s="14"/>
      <c r="D759" s="14"/>
      <c r="E759" s="14"/>
      <c r="F759" s="14"/>
      <c r="G759" s="14"/>
      <c r="H759" s="14"/>
    </row>
    <row r="760" spans="2:8" x14ac:dyDescent="0.3">
      <c r="B760" s="14"/>
      <c r="C760" s="14"/>
      <c r="D760" s="14"/>
      <c r="E760" s="14"/>
      <c r="F760" s="14"/>
      <c r="G760" s="14"/>
      <c r="H760" s="14"/>
    </row>
    <row r="761" spans="2:8" x14ac:dyDescent="0.3">
      <c r="B761" s="14"/>
      <c r="C761" s="14"/>
      <c r="D761" s="14"/>
      <c r="E761" s="14"/>
      <c r="F761" s="14"/>
      <c r="G761" s="14"/>
      <c r="H761" s="14"/>
    </row>
    <row r="762" spans="2:8" x14ac:dyDescent="0.3">
      <c r="B762" s="14"/>
      <c r="C762" s="14"/>
      <c r="D762" s="14"/>
      <c r="E762" s="14"/>
      <c r="F762" s="14"/>
      <c r="G762" s="14"/>
      <c r="H762" s="14"/>
    </row>
    <row r="763" spans="2:8" x14ac:dyDescent="0.3">
      <c r="B763" s="14"/>
      <c r="C763" s="14"/>
      <c r="D763" s="14"/>
      <c r="E763" s="14"/>
      <c r="F763" s="14"/>
      <c r="G763" s="14"/>
      <c r="H763" s="14"/>
    </row>
    <row r="764" spans="2:8" x14ac:dyDescent="0.3">
      <c r="B764" s="14"/>
      <c r="C764" s="14"/>
      <c r="D764" s="14"/>
      <c r="E764" s="14"/>
      <c r="F764" s="14"/>
      <c r="G764" s="14"/>
      <c r="H764" s="14"/>
    </row>
    <row r="765" spans="2:8" x14ac:dyDescent="0.3">
      <c r="B765" s="14"/>
      <c r="C765" s="14"/>
      <c r="D765" s="14"/>
      <c r="E765" s="14"/>
      <c r="F765" s="14"/>
      <c r="G765" s="14"/>
      <c r="H765" s="14"/>
    </row>
    <row r="766" spans="2:8" x14ac:dyDescent="0.3">
      <c r="B766" s="14"/>
      <c r="C766" s="14"/>
      <c r="D766" s="14"/>
      <c r="E766" s="14"/>
      <c r="F766" s="14"/>
      <c r="G766" s="14"/>
      <c r="H766" s="14"/>
    </row>
    <row r="767" spans="2:8" x14ac:dyDescent="0.3">
      <c r="B767" s="14"/>
      <c r="C767" s="14"/>
      <c r="D767" s="14"/>
      <c r="E767" s="14"/>
      <c r="F767" s="14"/>
      <c r="G767" s="14"/>
      <c r="H767" s="14"/>
    </row>
    <row r="768" spans="2:8" x14ac:dyDescent="0.3">
      <c r="B768" s="14"/>
      <c r="C768" s="14"/>
      <c r="D768" s="14"/>
      <c r="E768" s="14"/>
      <c r="F768" s="14"/>
      <c r="G768" s="14"/>
      <c r="H768" s="14"/>
    </row>
    <row r="769" spans="2:8" x14ac:dyDescent="0.3">
      <c r="B769" s="14"/>
      <c r="C769" s="14"/>
      <c r="D769" s="14"/>
      <c r="E769" s="14"/>
      <c r="F769" s="14"/>
      <c r="G769" s="14"/>
      <c r="H769" s="14"/>
    </row>
    <row r="770" spans="2:8" x14ac:dyDescent="0.3">
      <c r="B770" s="14"/>
      <c r="C770" s="14"/>
      <c r="D770" s="14"/>
      <c r="E770" s="14"/>
      <c r="F770" s="14"/>
      <c r="G770" s="14"/>
      <c r="H770" s="14"/>
    </row>
    <row r="771" spans="2:8" x14ac:dyDescent="0.3">
      <c r="B771" s="14"/>
      <c r="C771" s="14"/>
      <c r="D771" s="14"/>
      <c r="E771" s="14"/>
      <c r="F771" s="14"/>
      <c r="G771" s="14"/>
      <c r="H771" s="14"/>
    </row>
    <row r="772" spans="2:8" x14ac:dyDescent="0.3">
      <c r="B772" s="14"/>
      <c r="C772" s="14"/>
      <c r="D772" s="14"/>
      <c r="E772" s="14"/>
      <c r="F772" s="14"/>
      <c r="G772" s="14"/>
      <c r="H772" s="14"/>
    </row>
    <row r="773" spans="2:8" x14ac:dyDescent="0.3">
      <c r="B773" s="14"/>
      <c r="C773" s="14"/>
      <c r="D773" s="14"/>
      <c r="E773" s="14"/>
      <c r="F773" s="14"/>
      <c r="G773" s="14"/>
      <c r="H773" s="14"/>
    </row>
    <row r="774" spans="2:8" x14ac:dyDescent="0.3">
      <c r="B774" s="14"/>
      <c r="C774" s="14"/>
      <c r="D774" s="14"/>
      <c r="E774" s="14"/>
      <c r="F774" s="14"/>
      <c r="G774" s="14"/>
      <c r="H774" s="14"/>
    </row>
    <row r="775" spans="2:8" x14ac:dyDescent="0.3">
      <c r="B775" s="14"/>
      <c r="C775" s="14"/>
      <c r="D775" s="14"/>
      <c r="E775" s="14"/>
      <c r="F775" s="14"/>
      <c r="G775" s="14"/>
      <c r="H775" s="14"/>
    </row>
    <row r="776" spans="2:8" x14ac:dyDescent="0.3">
      <c r="B776" s="14"/>
      <c r="C776" s="14"/>
      <c r="D776" s="14"/>
      <c r="E776" s="14"/>
      <c r="F776" s="14"/>
      <c r="G776" s="14"/>
      <c r="H776" s="14"/>
    </row>
    <row r="777" spans="2:8" x14ac:dyDescent="0.3">
      <c r="B777" s="14"/>
      <c r="C777" s="14"/>
      <c r="D777" s="14"/>
      <c r="E777" s="14"/>
      <c r="F777" s="14"/>
      <c r="G777" s="14"/>
      <c r="H777" s="14"/>
    </row>
    <row r="778" spans="2:8" x14ac:dyDescent="0.3">
      <c r="B778" s="14"/>
      <c r="C778" s="14"/>
      <c r="D778" s="14"/>
      <c r="E778" s="14"/>
      <c r="F778" s="14"/>
      <c r="G778" s="14"/>
      <c r="H778" s="14"/>
    </row>
    <row r="779" spans="2:8" x14ac:dyDescent="0.3">
      <c r="B779" s="14"/>
      <c r="C779" s="14"/>
      <c r="D779" s="14"/>
      <c r="E779" s="14"/>
      <c r="F779" s="14"/>
      <c r="G779" s="14"/>
      <c r="H779" s="14"/>
    </row>
    <row r="780" spans="2:8" x14ac:dyDescent="0.3">
      <c r="B780" s="14"/>
      <c r="C780" s="14"/>
      <c r="D780" s="14"/>
      <c r="E780" s="14"/>
      <c r="F780" s="14"/>
      <c r="G780" s="14"/>
      <c r="H780" s="14"/>
    </row>
    <row r="781" spans="2:8" x14ac:dyDescent="0.3">
      <c r="B781" s="14"/>
      <c r="C781" s="14"/>
      <c r="D781" s="14"/>
      <c r="E781" s="14"/>
      <c r="F781" s="14"/>
      <c r="G781" s="14"/>
      <c r="H781" s="14"/>
    </row>
    <row r="782" spans="2:8" x14ac:dyDescent="0.3">
      <c r="B782" s="14"/>
      <c r="C782" s="14"/>
      <c r="D782" s="14"/>
      <c r="E782" s="14"/>
      <c r="F782" s="14"/>
      <c r="G782" s="14"/>
      <c r="H782" s="14"/>
    </row>
    <row r="783" spans="2:8" x14ac:dyDescent="0.3">
      <c r="B783" s="14"/>
      <c r="C783" s="14"/>
      <c r="D783" s="14"/>
      <c r="E783" s="14"/>
      <c r="F783" s="14"/>
      <c r="G783" s="14"/>
      <c r="H783" s="14"/>
    </row>
    <row r="784" spans="2:8" x14ac:dyDescent="0.3">
      <c r="B784" s="14"/>
      <c r="C784" s="14"/>
      <c r="D784" s="14"/>
      <c r="E784" s="14"/>
      <c r="F784" s="14"/>
      <c r="G784" s="14"/>
      <c r="H784" s="14"/>
    </row>
    <row r="785" spans="2:8" x14ac:dyDescent="0.3">
      <c r="B785" s="14"/>
      <c r="C785" s="14"/>
      <c r="D785" s="14"/>
      <c r="E785" s="14"/>
      <c r="F785" s="14"/>
      <c r="G785" s="14"/>
      <c r="H785" s="14"/>
    </row>
    <row r="786" spans="2:8" x14ac:dyDescent="0.3">
      <c r="B786" s="14"/>
      <c r="C786" s="14"/>
      <c r="D786" s="14"/>
      <c r="E786" s="14"/>
      <c r="F786" s="14"/>
      <c r="G786" s="14"/>
      <c r="H786" s="14"/>
    </row>
    <row r="787" spans="2:8" x14ac:dyDescent="0.3">
      <c r="B787" s="14"/>
      <c r="C787" s="14"/>
      <c r="D787" s="14"/>
      <c r="E787" s="14"/>
      <c r="F787" s="14"/>
      <c r="G787" s="14"/>
      <c r="H787" s="14"/>
    </row>
    <row r="788" spans="2:8" x14ac:dyDescent="0.3">
      <c r="B788" s="14"/>
      <c r="C788" s="14"/>
      <c r="D788" s="14"/>
      <c r="E788" s="14"/>
      <c r="F788" s="14"/>
      <c r="G788" s="14"/>
      <c r="H788" s="14"/>
    </row>
    <row r="789" spans="2:8" x14ac:dyDescent="0.3">
      <c r="B789" s="14"/>
      <c r="C789" s="14"/>
      <c r="D789" s="14"/>
      <c r="E789" s="14"/>
      <c r="F789" s="14"/>
      <c r="G789" s="14"/>
      <c r="H789" s="14"/>
    </row>
    <row r="790" spans="2:8" x14ac:dyDescent="0.3">
      <c r="B790" s="14"/>
      <c r="C790" s="14"/>
      <c r="D790" s="14"/>
      <c r="E790" s="14"/>
      <c r="F790" s="14"/>
      <c r="G790" s="14"/>
      <c r="H790" s="14"/>
    </row>
    <row r="791" spans="2:8" x14ac:dyDescent="0.3">
      <c r="B791" s="14"/>
      <c r="C791" s="14"/>
      <c r="D791" s="14"/>
      <c r="E791" s="14"/>
      <c r="F791" s="14"/>
      <c r="G791" s="14"/>
      <c r="H791" s="14"/>
    </row>
    <row r="792" spans="2:8" x14ac:dyDescent="0.3">
      <c r="B792" s="14"/>
      <c r="C792" s="14"/>
      <c r="D792" s="14"/>
      <c r="E792" s="14"/>
      <c r="F792" s="14"/>
      <c r="G792" s="14"/>
      <c r="H792" s="14"/>
    </row>
    <row r="793" spans="2:8" x14ac:dyDescent="0.3">
      <c r="B793" s="14"/>
      <c r="C793" s="14"/>
      <c r="D793" s="14"/>
      <c r="E793" s="14"/>
      <c r="F793" s="14"/>
      <c r="G793" s="14"/>
      <c r="H793" s="14"/>
    </row>
    <row r="794" spans="2:8" x14ac:dyDescent="0.3">
      <c r="B794" s="14"/>
      <c r="C794" s="14"/>
      <c r="D794" s="14"/>
      <c r="E794" s="14"/>
      <c r="F794" s="14"/>
      <c r="G794" s="14"/>
      <c r="H794" s="14"/>
    </row>
    <row r="795" spans="2:8" x14ac:dyDescent="0.3">
      <c r="B795" s="14"/>
      <c r="C795" s="14"/>
      <c r="D795" s="14"/>
      <c r="E795" s="14"/>
      <c r="F795" s="14"/>
      <c r="G795" s="14"/>
      <c r="H795" s="14"/>
    </row>
    <row r="796" spans="2:8" x14ac:dyDescent="0.3">
      <c r="B796" s="14"/>
      <c r="C796" s="14"/>
      <c r="D796" s="14"/>
      <c r="E796" s="14"/>
      <c r="F796" s="14"/>
      <c r="G796" s="14"/>
      <c r="H796" s="14"/>
    </row>
    <row r="797" spans="2:8" x14ac:dyDescent="0.3">
      <c r="B797" s="14"/>
      <c r="C797" s="14"/>
      <c r="D797" s="14"/>
      <c r="E797" s="14"/>
      <c r="F797" s="14"/>
      <c r="G797" s="14"/>
      <c r="H797" s="14"/>
    </row>
    <row r="798" spans="2:8" x14ac:dyDescent="0.3">
      <c r="B798" s="14"/>
      <c r="C798" s="14"/>
      <c r="D798" s="14"/>
      <c r="E798" s="14"/>
      <c r="F798" s="14"/>
      <c r="G798" s="14"/>
      <c r="H798" s="14"/>
    </row>
    <row r="799" spans="2:8" x14ac:dyDescent="0.3">
      <c r="B799" s="14"/>
      <c r="C799" s="14"/>
      <c r="D799" s="14"/>
      <c r="E799" s="14"/>
      <c r="F799" s="14"/>
      <c r="G799" s="14"/>
      <c r="H799" s="14"/>
    </row>
    <row r="800" spans="2:8" x14ac:dyDescent="0.3">
      <c r="B800" s="14"/>
      <c r="C800" s="14"/>
      <c r="D800" s="14"/>
      <c r="E800" s="14"/>
      <c r="F800" s="14"/>
      <c r="G800" s="14"/>
      <c r="H800" s="14"/>
    </row>
    <row r="801" spans="2:8" x14ac:dyDescent="0.3">
      <c r="B801" s="14"/>
      <c r="C801" s="14"/>
      <c r="D801" s="14"/>
      <c r="E801" s="14"/>
      <c r="F801" s="14"/>
      <c r="G801" s="14"/>
      <c r="H801" s="14"/>
    </row>
    <row r="802" spans="2:8" x14ac:dyDescent="0.3">
      <c r="B802" s="14"/>
      <c r="C802" s="14"/>
      <c r="D802" s="14"/>
      <c r="E802" s="14"/>
      <c r="F802" s="14"/>
      <c r="G802" s="14"/>
      <c r="H802" s="14"/>
    </row>
    <row r="803" spans="2:8" x14ac:dyDescent="0.3">
      <c r="B803" s="14"/>
      <c r="C803" s="14"/>
      <c r="D803" s="14"/>
      <c r="E803" s="14"/>
      <c r="F803" s="14"/>
      <c r="G803" s="14"/>
      <c r="H803" s="14"/>
    </row>
    <row r="804" spans="2:8" x14ac:dyDescent="0.3">
      <c r="B804" s="14"/>
      <c r="C804" s="14"/>
      <c r="D804" s="14"/>
      <c r="E804" s="14"/>
      <c r="F804" s="14"/>
      <c r="G804" s="14"/>
      <c r="H804" s="14"/>
    </row>
    <row r="805" spans="2:8" x14ac:dyDescent="0.3">
      <c r="B805" s="14"/>
      <c r="C805" s="14"/>
      <c r="D805" s="14"/>
      <c r="E805" s="14"/>
      <c r="F805" s="14"/>
      <c r="G805" s="14"/>
      <c r="H805" s="14"/>
    </row>
    <row r="806" spans="2:8" x14ac:dyDescent="0.3">
      <c r="B806" s="14"/>
      <c r="C806" s="14"/>
      <c r="D806" s="14"/>
      <c r="E806" s="14"/>
      <c r="F806" s="14"/>
      <c r="G806" s="14"/>
      <c r="H806" s="14"/>
    </row>
    <row r="807" spans="2:8" x14ac:dyDescent="0.3">
      <c r="B807" s="14"/>
      <c r="C807" s="14"/>
      <c r="D807" s="14"/>
      <c r="E807" s="14"/>
      <c r="F807" s="14"/>
      <c r="G807" s="14"/>
      <c r="H807" s="14"/>
    </row>
    <row r="808" spans="2:8" x14ac:dyDescent="0.3">
      <c r="B808" s="14"/>
      <c r="C808" s="14"/>
      <c r="D808" s="14"/>
      <c r="E808" s="14"/>
      <c r="F808" s="14"/>
      <c r="G808" s="14"/>
      <c r="H808" s="14"/>
    </row>
    <row r="809" spans="2:8" x14ac:dyDescent="0.3">
      <c r="B809" s="14"/>
      <c r="C809" s="14"/>
      <c r="D809" s="14"/>
      <c r="E809" s="14"/>
      <c r="F809" s="14"/>
      <c r="G809" s="14"/>
      <c r="H809" s="14"/>
    </row>
    <row r="810" spans="2:8" x14ac:dyDescent="0.3">
      <c r="B810" s="14"/>
      <c r="C810" s="14"/>
      <c r="D810" s="14"/>
      <c r="E810" s="14"/>
      <c r="F810" s="14"/>
      <c r="G810" s="14"/>
      <c r="H810" s="14"/>
    </row>
    <row r="811" spans="2:8" x14ac:dyDescent="0.3">
      <c r="B811" s="14"/>
      <c r="C811" s="14"/>
      <c r="D811" s="14"/>
      <c r="E811" s="14"/>
      <c r="F811" s="14"/>
      <c r="G811" s="14"/>
      <c r="H811" s="14"/>
    </row>
    <row r="812" spans="2:8" x14ac:dyDescent="0.3">
      <c r="B812" s="14"/>
      <c r="C812" s="14"/>
      <c r="D812" s="14"/>
      <c r="E812" s="14"/>
      <c r="F812" s="14"/>
      <c r="G812" s="14"/>
      <c r="H812" s="14"/>
    </row>
    <row r="813" spans="2:8" x14ac:dyDescent="0.3">
      <c r="B813" s="14"/>
      <c r="C813" s="14"/>
      <c r="D813" s="14"/>
      <c r="E813" s="14"/>
      <c r="F813" s="14"/>
      <c r="G813" s="14"/>
      <c r="H813" s="14"/>
    </row>
    <row r="814" spans="2:8" x14ac:dyDescent="0.3">
      <c r="B814" s="14"/>
      <c r="C814" s="14"/>
      <c r="D814" s="14"/>
      <c r="E814" s="14"/>
      <c r="F814" s="14"/>
      <c r="G814" s="14"/>
      <c r="H814" s="14"/>
    </row>
    <row r="815" spans="2:8" x14ac:dyDescent="0.3">
      <c r="B815" s="14"/>
      <c r="C815" s="14"/>
      <c r="D815" s="14"/>
      <c r="E815" s="14"/>
      <c r="F815" s="14"/>
      <c r="G815" s="14"/>
      <c r="H815" s="14"/>
    </row>
    <row r="816" spans="2:8" x14ac:dyDescent="0.3">
      <c r="B816" s="14"/>
      <c r="C816" s="14"/>
      <c r="D816" s="14"/>
      <c r="E816" s="14"/>
      <c r="F816" s="14"/>
      <c r="G816" s="14"/>
      <c r="H816" s="14"/>
    </row>
    <row r="817" spans="2:8" x14ac:dyDescent="0.3">
      <c r="B817" s="14"/>
      <c r="C817" s="14"/>
      <c r="D817" s="14"/>
      <c r="E817" s="14"/>
      <c r="F817" s="14"/>
      <c r="G817" s="14"/>
      <c r="H817" s="14"/>
    </row>
    <row r="818" spans="2:8" x14ac:dyDescent="0.3">
      <c r="B818" s="14"/>
      <c r="C818" s="14"/>
      <c r="D818" s="14"/>
      <c r="E818" s="14"/>
      <c r="F818" s="14"/>
      <c r="G818" s="14"/>
      <c r="H818" s="14"/>
    </row>
    <row r="819" spans="2:8" x14ac:dyDescent="0.3">
      <c r="B819" s="14"/>
      <c r="C819" s="14"/>
      <c r="D819" s="14"/>
      <c r="E819" s="14"/>
      <c r="F819" s="14"/>
      <c r="G819" s="14"/>
      <c r="H819" s="14"/>
    </row>
    <row r="820" spans="2:8" x14ac:dyDescent="0.3">
      <c r="B820" s="14"/>
      <c r="C820" s="14"/>
      <c r="D820" s="14"/>
      <c r="E820" s="14"/>
      <c r="F820" s="14"/>
      <c r="G820" s="14"/>
      <c r="H820" s="14"/>
    </row>
    <row r="821" spans="2:8" x14ac:dyDescent="0.3">
      <c r="B821" s="14"/>
      <c r="C821" s="14"/>
      <c r="D821" s="14"/>
      <c r="E821" s="14"/>
      <c r="F821" s="14"/>
      <c r="G821" s="14"/>
      <c r="H821" s="14"/>
    </row>
    <row r="822" spans="2:8" x14ac:dyDescent="0.3">
      <c r="B822" s="14"/>
      <c r="C822" s="14"/>
      <c r="D822" s="14"/>
      <c r="E822" s="14"/>
      <c r="F822" s="14"/>
      <c r="G822" s="14"/>
      <c r="H822" s="14"/>
    </row>
    <row r="823" spans="2:8" x14ac:dyDescent="0.3">
      <c r="B823" s="14"/>
      <c r="C823" s="14"/>
      <c r="D823" s="14"/>
      <c r="E823" s="14"/>
      <c r="F823" s="14"/>
      <c r="G823" s="14"/>
      <c r="H823" s="14"/>
    </row>
    <row r="824" spans="2:8" x14ac:dyDescent="0.3">
      <c r="B824" s="14"/>
      <c r="C824" s="14"/>
      <c r="D824" s="14"/>
      <c r="E824" s="14"/>
      <c r="F824" s="14"/>
      <c r="G824" s="14"/>
      <c r="H824" s="14"/>
    </row>
    <row r="825" spans="2:8" x14ac:dyDescent="0.3">
      <c r="B825" s="14"/>
      <c r="C825" s="14"/>
      <c r="D825" s="14"/>
      <c r="E825" s="14"/>
      <c r="F825" s="14"/>
      <c r="G825" s="14"/>
      <c r="H825" s="14"/>
    </row>
    <row r="826" spans="2:8" x14ac:dyDescent="0.3">
      <c r="B826" s="14"/>
      <c r="C826" s="14"/>
      <c r="D826" s="14"/>
      <c r="E826" s="14"/>
      <c r="F826" s="14"/>
      <c r="G826" s="14"/>
      <c r="H826" s="14"/>
    </row>
    <row r="827" spans="2:8" x14ac:dyDescent="0.3">
      <c r="B827" s="14"/>
      <c r="C827" s="14"/>
      <c r="D827" s="14"/>
      <c r="E827" s="14"/>
      <c r="F827" s="14"/>
      <c r="G827" s="14"/>
      <c r="H827" s="14"/>
    </row>
    <row r="828" spans="2:8" x14ac:dyDescent="0.3">
      <c r="B828" s="14"/>
      <c r="C828" s="14"/>
      <c r="D828" s="14"/>
      <c r="E828" s="14"/>
      <c r="F828" s="14"/>
      <c r="G828" s="14"/>
      <c r="H828" s="14"/>
    </row>
    <row r="829" spans="2:8" x14ac:dyDescent="0.3">
      <c r="B829" s="14"/>
      <c r="C829" s="14"/>
      <c r="D829" s="14"/>
      <c r="E829" s="14"/>
      <c r="F829" s="14"/>
      <c r="G829" s="14"/>
      <c r="H829" s="14"/>
    </row>
    <row r="830" spans="2:8" x14ac:dyDescent="0.3">
      <c r="B830" s="14"/>
      <c r="C830" s="14"/>
      <c r="D830" s="14"/>
      <c r="E830" s="14"/>
      <c r="F830" s="14"/>
      <c r="G830" s="14"/>
      <c r="H830" s="14"/>
    </row>
    <row r="831" spans="2:8" x14ac:dyDescent="0.3">
      <c r="B831" s="14"/>
      <c r="C831" s="14"/>
      <c r="D831" s="14"/>
      <c r="E831" s="14"/>
      <c r="F831" s="14"/>
      <c r="G831" s="14"/>
      <c r="H831" s="14"/>
    </row>
    <row r="832" spans="2:8" x14ac:dyDescent="0.3">
      <c r="B832" s="14"/>
      <c r="C832" s="14"/>
      <c r="D832" s="14"/>
      <c r="E832" s="14"/>
      <c r="F832" s="14"/>
      <c r="G832" s="14"/>
      <c r="H832" s="14"/>
    </row>
    <row r="833" spans="2:8" x14ac:dyDescent="0.3">
      <c r="B833" s="14"/>
      <c r="C833" s="14"/>
      <c r="D833" s="14"/>
      <c r="E833" s="14"/>
      <c r="F833" s="14"/>
      <c r="G833" s="14"/>
      <c r="H833" s="14"/>
    </row>
    <row r="834" spans="2:8" x14ac:dyDescent="0.3">
      <c r="B834" s="14"/>
      <c r="C834" s="14"/>
      <c r="D834" s="14"/>
      <c r="E834" s="14"/>
      <c r="F834" s="14"/>
      <c r="G834" s="14"/>
      <c r="H834" s="14"/>
    </row>
    <row r="835" spans="2:8" x14ac:dyDescent="0.3">
      <c r="B835" s="14"/>
      <c r="C835" s="14"/>
      <c r="D835" s="14"/>
      <c r="E835" s="14"/>
      <c r="F835" s="14"/>
      <c r="G835" s="14"/>
      <c r="H835" s="14"/>
    </row>
    <row r="836" spans="2:8" x14ac:dyDescent="0.3">
      <c r="B836" s="14"/>
      <c r="C836" s="14"/>
      <c r="D836" s="14"/>
      <c r="E836" s="14"/>
      <c r="F836" s="14"/>
      <c r="G836" s="14"/>
      <c r="H836" s="14"/>
    </row>
    <row r="837" spans="2:8" x14ac:dyDescent="0.3">
      <c r="B837" s="14"/>
      <c r="C837" s="14"/>
      <c r="D837" s="14"/>
      <c r="E837" s="14"/>
      <c r="F837" s="14"/>
      <c r="G837" s="14"/>
      <c r="H837" s="14"/>
    </row>
    <row r="838" spans="2:8" x14ac:dyDescent="0.3">
      <c r="B838" s="14"/>
      <c r="C838" s="14"/>
      <c r="D838" s="14"/>
      <c r="E838" s="14"/>
      <c r="F838" s="14"/>
      <c r="G838" s="14"/>
      <c r="H838" s="14"/>
    </row>
    <row r="839" spans="2:8" x14ac:dyDescent="0.3">
      <c r="B839" s="14"/>
      <c r="C839" s="14"/>
      <c r="D839" s="14"/>
      <c r="E839" s="14"/>
      <c r="F839" s="14"/>
      <c r="G839" s="14"/>
      <c r="H839" s="14"/>
    </row>
    <row r="840" spans="2:8" x14ac:dyDescent="0.3">
      <c r="B840" s="14"/>
      <c r="C840" s="14"/>
      <c r="D840" s="14"/>
      <c r="E840" s="14"/>
      <c r="F840" s="14"/>
      <c r="G840" s="14"/>
      <c r="H840" s="14"/>
    </row>
    <row r="841" spans="2:8" x14ac:dyDescent="0.3">
      <c r="B841" s="14"/>
      <c r="C841" s="14"/>
      <c r="D841" s="14"/>
      <c r="E841" s="14"/>
      <c r="F841" s="14"/>
      <c r="G841" s="14"/>
      <c r="H841" s="14"/>
    </row>
    <row r="842" spans="2:8" x14ac:dyDescent="0.3">
      <c r="B842" s="14"/>
      <c r="C842" s="14"/>
      <c r="D842" s="14"/>
      <c r="E842" s="14"/>
      <c r="F842" s="14"/>
      <c r="G842" s="14"/>
      <c r="H842" s="14"/>
    </row>
    <row r="843" spans="2:8" x14ac:dyDescent="0.3">
      <c r="B843" s="14"/>
      <c r="C843" s="14"/>
      <c r="D843" s="14"/>
      <c r="E843" s="14"/>
      <c r="F843" s="14"/>
      <c r="G843" s="14"/>
      <c r="H843" s="14"/>
    </row>
    <row r="844" spans="2:8" x14ac:dyDescent="0.3">
      <c r="B844" s="14"/>
      <c r="C844" s="14"/>
      <c r="D844" s="14"/>
      <c r="E844" s="14"/>
      <c r="F844" s="14"/>
      <c r="G844" s="14"/>
      <c r="H844" s="14"/>
    </row>
    <row r="845" spans="2:8" x14ac:dyDescent="0.3">
      <c r="B845" s="14"/>
      <c r="C845" s="14"/>
      <c r="D845" s="14"/>
      <c r="E845" s="14"/>
      <c r="F845" s="14"/>
      <c r="G845" s="14"/>
      <c r="H845" s="14"/>
    </row>
    <row r="846" spans="2:8" x14ac:dyDescent="0.3">
      <c r="B846" s="14"/>
      <c r="C846" s="14"/>
      <c r="D846" s="14"/>
      <c r="E846" s="14"/>
      <c r="F846" s="14"/>
      <c r="G846" s="14"/>
      <c r="H846" s="14"/>
    </row>
    <row r="847" spans="2:8" x14ac:dyDescent="0.3">
      <c r="B847" s="14"/>
      <c r="C847" s="14"/>
      <c r="D847" s="14"/>
      <c r="E847" s="14"/>
      <c r="F847" s="14"/>
      <c r="G847" s="14"/>
      <c r="H847" s="14"/>
    </row>
    <row r="848" spans="2:8" x14ac:dyDescent="0.3">
      <c r="B848" s="14"/>
      <c r="C848" s="14"/>
      <c r="D848" s="14"/>
      <c r="E848" s="14"/>
      <c r="F848" s="14"/>
      <c r="G848" s="14"/>
      <c r="H848" s="14"/>
    </row>
    <row r="849" spans="2:8" x14ac:dyDescent="0.3">
      <c r="B849" s="14"/>
      <c r="C849" s="14"/>
      <c r="D849" s="14"/>
      <c r="E849" s="14"/>
      <c r="F849" s="14"/>
      <c r="G849" s="14"/>
      <c r="H849" s="14"/>
    </row>
    <row r="850" spans="2:8" x14ac:dyDescent="0.3">
      <c r="B850" s="14"/>
      <c r="C850" s="14"/>
      <c r="D850" s="14"/>
      <c r="E850" s="14"/>
      <c r="F850" s="14"/>
      <c r="G850" s="14"/>
      <c r="H850" s="14"/>
    </row>
    <row r="851" spans="2:8" x14ac:dyDescent="0.3">
      <c r="B851" s="14"/>
      <c r="C851" s="14"/>
      <c r="D851" s="14"/>
      <c r="E851" s="14"/>
      <c r="F851" s="14"/>
      <c r="G851" s="14"/>
      <c r="H851" s="14"/>
    </row>
    <row r="852" spans="2:8" x14ac:dyDescent="0.3">
      <c r="B852" s="14"/>
      <c r="C852" s="14"/>
      <c r="D852" s="14"/>
      <c r="E852" s="14"/>
      <c r="F852" s="14"/>
      <c r="G852" s="14"/>
      <c r="H852" s="14"/>
    </row>
    <row r="853" spans="2:8" x14ac:dyDescent="0.3">
      <c r="B853" s="14"/>
      <c r="C853" s="14"/>
      <c r="D853" s="14"/>
      <c r="E853" s="14"/>
      <c r="F853" s="14"/>
      <c r="G853" s="14"/>
      <c r="H853" s="14"/>
    </row>
    <row r="854" spans="2:8" x14ac:dyDescent="0.3">
      <c r="B854" s="14"/>
      <c r="C854" s="14"/>
      <c r="D854" s="14"/>
      <c r="E854" s="14"/>
      <c r="F854" s="14"/>
      <c r="G854" s="14"/>
      <c r="H854" s="14"/>
    </row>
    <row r="855" spans="2:8" x14ac:dyDescent="0.3">
      <c r="B855" s="14"/>
      <c r="C855" s="14"/>
      <c r="D855" s="14"/>
      <c r="E855" s="14"/>
      <c r="F855" s="14"/>
      <c r="G855" s="14"/>
      <c r="H855" s="14"/>
    </row>
    <row r="856" spans="2:8" x14ac:dyDescent="0.3">
      <c r="B856" s="14"/>
      <c r="C856" s="14"/>
      <c r="D856" s="14"/>
      <c r="E856" s="14"/>
      <c r="F856" s="14"/>
      <c r="G856" s="14"/>
      <c r="H856" s="14"/>
    </row>
    <row r="857" spans="2:8" x14ac:dyDescent="0.3">
      <c r="B857" s="14"/>
      <c r="C857" s="14"/>
      <c r="D857" s="14"/>
      <c r="E857" s="14"/>
      <c r="F857" s="14"/>
      <c r="G857" s="14"/>
      <c r="H857" s="14"/>
    </row>
    <row r="858" spans="2:8" x14ac:dyDescent="0.3">
      <c r="B858" s="14"/>
      <c r="C858" s="14"/>
      <c r="D858" s="14"/>
      <c r="E858" s="14"/>
      <c r="F858" s="14"/>
      <c r="G858" s="14"/>
      <c r="H858" s="14"/>
    </row>
    <row r="859" spans="2:8" x14ac:dyDescent="0.3">
      <c r="B859" s="14"/>
      <c r="C859" s="14"/>
      <c r="D859" s="14"/>
      <c r="E859" s="14"/>
      <c r="F859" s="14"/>
      <c r="G859" s="14"/>
      <c r="H859" s="14"/>
    </row>
    <row r="860" spans="2:8" x14ac:dyDescent="0.3">
      <c r="B860" s="14"/>
      <c r="C860" s="14"/>
      <c r="D860" s="14"/>
      <c r="E860" s="14"/>
      <c r="F860" s="14"/>
      <c r="G860" s="14"/>
      <c r="H860" s="14"/>
    </row>
    <row r="861" spans="2:8" x14ac:dyDescent="0.3">
      <c r="B861" s="14"/>
      <c r="C861" s="14"/>
      <c r="D861" s="14"/>
      <c r="E861" s="14"/>
      <c r="F861" s="14"/>
      <c r="G861" s="14"/>
      <c r="H861" s="14"/>
    </row>
    <row r="862" spans="2:8" x14ac:dyDescent="0.3">
      <c r="B862" s="14"/>
      <c r="C862" s="14"/>
      <c r="D862" s="14"/>
      <c r="E862" s="14"/>
      <c r="F862" s="14"/>
      <c r="G862" s="14"/>
      <c r="H862" s="14"/>
    </row>
    <row r="863" spans="2:8" x14ac:dyDescent="0.3">
      <c r="B863" s="14"/>
      <c r="C863" s="14"/>
      <c r="D863" s="14"/>
      <c r="E863" s="14"/>
      <c r="F863" s="14"/>
      <c r="G863" s="14"/>
      <c r="H863" s="14"/>
    </row>
    <row r="864" spans="2:8" x14ac:dyDescent="0.3">
      <c r="B864" s="14"/>
      <c r="C864" s="14"/>
      <c r="D864" s="14"/>
      <c r="E864" s="14"/>
      <c r="F864" s="14"/>
      <c r="G864" s="14"/>
      <c r="H864" s="14"/>
    </row>
    <row r="865" spans="2:8" x14ac:dyDescent="0.3">
      <c r="B865" s="14"/>
      <c r="C865" s="14"/>
      <c r="D865" s="14"/>
      <c r="E865" s="14"/>
      <c r="F865" s="14"/>
      <c r="G865" s="14"/>
      <c r="H865" s="14"/>
    </row>
    <row r="866" spans="2:8" x14ac:dyDescent="0.3">
      <c r="B866" s="14"/>
      <c r="C866" s="14"/>
      <c r="D866" s="14"/>
      <c r="E866" s="14"/>
      <c r="F866" s="14"/>
      <c r="G866" s="14"/>
      <c r="H866" s="14"/>
    </row>
    <row r="867" spans="2:8" x14ac:dyDescent="0.3">
      <c r="B867" s="14"/>
      <c r="C867" s="14"/>
      <c r="D867" s="14"/>
      <c r="E867" s="14"/>
      <c r="F867" s="14"/>
      <c r="G867" s="14"/>
      <c r="H867" s="14"/>
    </row>
    <row r="868" spans="2:8" x14ac:dyDescent="0.3">
      <c r="B868" s="14"/>
      <c r="C868" s="14"/>
      <c r="D868" s="14"/>
      <c r="E868" s="14"/>
      <c r="F868" s="14"/>
      <c r="G868" s="14"/>
      <c r="H868" s="14"/>
    </row>
    <row r="869" spans="2:8" x14ac:dyDescent="0.3">
      <c r="B869" s="14"/>
      <c r="C869" s="14"/>
      <c r="D869" s="14"/>
      <c r="E869" s="14"/>
      <c r="F869" s="14"/>
      <c r="G869" s="14"/>
      <c r="H869" s="14"/>
    </row>
    <row r="870" spans="2:8" x14ac:dyDescent="0.3">
      <c r="B870" s="14"/>
      <c r="C870" s="14"/>
      <c r="D870" s="14"/>
      <c r="E870" s="14"/>
      <c r="F870" s="14"/>
      <c r="G870" s="14"/>
      <c r="H870" s="14"/>
    </row>
    <row r="871" spans="2:8" x14ac:dyDescent="0.3">
      <c r="B871" s="14"/>
      <c r="C871" s="14"/>
      <c r="D871" s="14"/>
      <c r="E871" s="14"/>
      <c r="F871" s="14"/>
      <c r="G871" s="14"/>
      <c r="H871" s="14"/>
    </row>
    <row r="872" spans="2:8" x14ac:dyDescent="0.3">
      <c r="B872" s="14"/>
      <c r="C872" s="14"/>
      <c r="D872" s="14"/>
      <c r="E872" s="14"/>
      <c r="F872" s="14"/>
      <c r="G872" s="14"/>
      <c r="H872" s="14"/>
    </row>
    <row r="873" spans="2:8" x14ac:dyDescent="0.3">
      <c r="B873" s="14"/>
      <c r="C873" s="14"/>
      <c r="D873" s="14"/>
      <c r="E873" s="14"/>
      <c r="F873" s="14"/>
      <c r="G873" s="14"/>
      <c r="H873" s="14"/>
    </row>
    <row r="874" spans="2:8" x14ac:dyDescent="0.3">
      <c r="B874" s="14"/>
      <c r="C874" s="14"/>
      <c r="D874" s="14"/>
      <c r="E874" s="14"/>
      <c r="F874" s="14"/>
      <c r="G874" s="14"/>
      <c r="H874" s="14"/>
    </row>
    <row r="875" spans="2:8" x14ac:dyDescent="0.3">
      <c r="B875" s="14"/>
      <c r="C875" s="14"/>
      <c r="D875" s="14"/>
      <c r="E875" s="14"/>
      <c r="F875" s="14"/>
      <c r="G875" s="14"/>
      <c r="H875" s="14"/>
    </row>
    <row r="876" spans="2:8" x14ac:dyDescent="0.3">
      <c r="B876" s="14"/>
      <c r="C876" s="14"/>
      <c r="D876" s="14"/>
      <c r="E876" s="14"/>
      <c r="F876" s="14"/>
      <c r="G876" s="14"/>
      <c r="H876" s="14"/>
    </row>
    <row r="877" spans="2:8" x14ac:dyDescent="0.3">
      <c r="B877" s="14"/>
      <c r="C877" s="14"/>
      <c r="D877" s="14"/>
      <c r="E877" s="14"/>
      <c r="F877" s="14"/>
      <c r="G877" s="14"/>
      <c r="H877" s="14"/>
    </row>
    <row r="878" spans="2:8" x14ac:dyDescent="0.3">
      <c r="B878" s="14"/>
      <c r="C878" s="14"/>
      <c r="D878" s="14"/>
      <c r="E878" s="14"/>
      <c r="F878" s="14"/>
      <c r="G878" s="14"/>
      <c r="H878" s="14"/>
    </row>
    <row r="879" spans="2:8" x14ac:dyDescent="0.3">
      <c r="B879" s="14"/>
      <c r="C879" s="14"/>
      <c r="D879" s="14"/>
      <c r="E879" s="14"/>
      <c r="F879" s="14"/>
      <c r="G879" s="14"/>
      <c r="H879" s="14"/>
    </row>
    <row r="880" spans="2:8" x14ac:dyDescent="0.3">
      <c r="B880" s="14"/>
      <c r="C880" s="14"/>
      <c r="D880" s="14"/>
      <c r="E880" s="14"/>
      <c r="F880" s="14"/>
      <c r="G880" s="14"/>
      <c r="H880" s="14"/>
    </row>
    <row r="881" spans="2:8" x14ac:dyDescent="0.3">
      <c r="B881" s="14"/>
      <c r="C881" s="14"/>
      <c r="D881" s="14"/>
      <c r="E881" s="14"/>
      <c r="F881" s="14"/>
      <c r="G881" s="14"/>
      <c r="H881" s="14"/>
    </row>
    <row r="882" spans="2:8" x14ac:dyDescent="0.3">
      <c r="B882" s="14"/>
      <c r="C882" s="14"/>
      <c r="D882" s="14"/>
      <c r="E882" s="14"/>
      <c r="F882" s="14"/>
      <c r="G882" s="14"/>
      <c r="H882" s="14"/>
    </row>
    <row r="883" spans="2:8" x14ac:dyDescent="0.3">
      <c r="B883" s="14"/>
      <c r="C883" s="14"/>
      <c r="D883" s="14"/>
      <c r="E883" s="14"/>
      <c r="F883" s="14"/>
      <c r="G883" s="14"/>
      <c r="H883" s="14"/>
    </row>
    <row r="884" spans="2:8" x14ac:dyDescent="0.3">
      <c r="B884" s="14"/>
      <c r="C884" s="14"/>
      <c r="D884" s="14"/>
      <c r="E884" s="14"/>
      <c r="F884" s="14"/>
      <c r="G884" s="14"/>
      <c r="H884" s="14"/>
    </row>
    <row r="885" spans="2:8" x14ac:dyDescent="0.3">
      <c r="B885" s="14"/>
      <c r="C885" s="14"/>
      <c r="D885" s="14"/>
      <c r="E885" s="14"/>
      <c r="F885" s="14"/>
      <c r="G885" s="14"/>
      <c r="H885" s="14"/>
    </row>
    <row r="886" spans="2:8" x14ac:dyDescent="0.3">
      <c r="B886" s="14"/>
      <c r="C886" s="14"/>
      <c r="D886" s="14"/>
      <c r="E886" s="14"/>
      <c r="F886" s="14"/>
      <c r="G886" s="14"/>
      <c r="H886" s="14"/>
    </row>
    <row r="887" spans="2:8" x14ac:dyDescent="0.3">
      <c r="B887" s="14"/>
      <c r="C887" s="14"/>
      <c r="D887" s="14"/>
      <c r="E887" s="14"/>
      <c r="F887" s="14"/>
      <c r="G887" s="14"/>
      <c r="H887" s="14"/>
    </row>
    <row r="888" spans="2:8" x14ac:dyDescent="0.3">
      <c r="B888" s="14"/>
      <c r="C888" s="14"/>
      <c r="D888" s="14"/>
      <c r="E888" s="14"/>
      <c r="F888" s="14"/>
      <c r="G888" s="14"/>
      <c r="H888" s="14"/>
    </row>
    <row r="889" spans="2:8" x14ac:dyDescent="0.3">
      <c r="B889" s="14"/>
      <c r="C889" s="14"/>
      <c r="D889" s="14"/>
      <c r="E889" s="14"/>
      <c r="F889" s="14"/>
      <c r="G889" s="14"/>
      <c r="H889" s="14"/>
    </row>
    <row r="890" spans="2:8" x14ac:dyDescent="0.3">
      <c r="B890" s="14"/>
      <c r="C890" s="14"/>
      <c r="D890" s="14"/>
      <c r="E890" s="14"/>
      <c r="F890" s="14"/>
      <c r="G890" s="14"/>
      <c r="H890" s="14"/>
    </row>
    <row r="891" spans="2:8" x14ac:dyDescent="0.3">
      <c r="B891" s="14"/>
      <c r="C891" s="14"/>
      <c r="D891" s="14"/>
      <c r="E891" s="14"/>
      <c r="F891" s="14"/>
      <c r="G891" s="14"/>
      <c r="H891" s="14"/>
    </row>
    <row r="892" spans="2:8" x14ac:dyDescent="0.3">
      <c r="B892" s="14"/>
      <c r="C892" s="14"/>
      <c r="D892" s="14"/>
      <c r="E892" s="14"/>
      <c r="F892" s="14"/>
      <c r="G892" s="14"/>
      <c r="H892" s="14"/>
    </row>
    <row r="893" spans="2:8" x14ac:dyDescent="0.3">
      <c r="B893" s="14"/>
      <c r="C893" s="14"/>
      <c r="D893" s="14"/>
      <c r="E893" s="14"/>
      <c r="F893" s="14"/>
      <c r="G893" s="14"/>
      <c r="H893" s="14"/>
    </row>
    <row r="894" spans="2:8" x14ac:dyDescent="0.3">
      <c r="B894" s="14"/>
      <c r="C894" s="14"/>
      <c r="D894" s="14"/>
      <c r="E894" s="14"/>
      <c r="F894" s="14"/>
      <c r="G894" s="14"/>
      <c r="H894" s="14"/>
    </row>
    <row r="895" spans="2:8" x14ac:dyDescent="0.3">
      <c r="B895" s="14"/>
      <c r="C895" s="14"/>
      <c r="D895" s="14"/>
      <c r="E895" s="14"/>
      <c r="F895" s="14"/>
      <c r="G895" s="14"/>
      <c r="H895" s="14"/>
    </row>
    <row r="896" spans="2:8" x14ac:dyDescent="0.3">
      <c r="B896" s="14"/>
      <c r="C896" s="14"/>
      <c r="D896" s="14"/>
      <c r="E896" s="14"/>
      <c r="F896" s="14"/>
      <c r="G896" s="14"/>
      <c r="H896" s="14"/>
    </row>
    <row r="897" spans="2:8" x14ac:dyDescent="0.3">
      <c r="B897" s="14"/>
      <c r="C897" s="14"/>
      <c r="D897" s="14"/>
      <c r="E897" s="14"/>
      <c r="F897" s="14"/>
      <c r="G897" s="14"/>
      <c r="H897" s="14"/>
    </row>
    <row r="898" spans="2:8" x14ac:dyDescent="0.3">
      <c r="B898" s="14"/>
      <c r="C898" s="14"/>
      <c r="D898" s="14"/>
      <c r="E898" s="14"/>
      <c r="F898" s="14"/>
      <c r="G898" s="14"/>
      <c r="H898" s="14"/>
    </row>
    <row r="899" spans="2:8" x14ac:dyDescent="0.3">
      <c r="B899" s="14"/>
      <c r="C899" s="14"/>
      <c r="D899" s="14"/>
      <c r="E899" s="14"/>
      <c r="F899" s="14"/>
      <c r="G899" s="14"/>
      <c r="H899" s="14"/>
    </row>
    <row r="900" spans="2:8" x14ac:dyDescent="0.3">
      <c r="B900" s="14"/>
      <c r="C900" s="14"/>
      <c r="D900" s="14"/>
      <c r="E900" s="14"/>
      <c r="F900" s="14"/>
      <c r="G900" s="14"/>
      <c r="H900" s="14"/>
    </row>
    <row r="901" spans="2:8" x14ac:dyDescent="0.3">
      <c r="B901" s="14"/>
      <c r="C901" s="14"/>
      <c r="D901" s="14"/>
      <c r="E901" s="14"/>
      <c r="F901" s="14"/>
      <c r="G901" s="14"/>
      <c r="H901" s="14"/>
    </row>
    <row r="902" spans="2:8" x14ac:dyDescent="0.3">
      <c r="B902" s="14"/>
      <c r="C902" s="14"/>
      <c r="D902" s="14"/>
      <c r="E902" s="14"/>
      <c r="F902" s="14"/>
      <c r="G902" s="14"/>
      <c r="H902" s="14"/>
    </row>
    <row r="903" spans="2:8" x14ac:dyDescent="0.3">
      <c r="B903" s="14"/>
      <c r="C903" s="14"/>
      <c r="D903" s="14"/>
      <c r="E903" s="14"/>
      <c r="F903" s="14"/>
      <c r="G903" s="14"/>
      <c r="H903" s="14"/>
    </row>
    <row r="904" spans="2:8" x14ac:dyDescent="0.3">
      <c r="B904" s="14"/>
      <c r="C904" s="14"/>
      <c r="D904" s="14"/>
      <c r="E904" s="14"/>
      <c r="F904" s="14"/>
      <c r="G904" s="14"/>
      <c r="H904" s="14"/>
    </row>
    <row r="905" spans="2:8" x14ac:dyDescent="0.3">
      <c r="B905" s="14"/>
      <c r="C905" s="14"/>
      <c r="D905" s="14"/>
      <c r="E905" s="14"/>
      <c r="F905" s="14"/>
      <c r="G905" s="14"/>
      <c r="H905" s="14"/>
    </row>
    <row r="906" spans="2:8" x14ac:dyDescent="0.3">
      <c r="B906" s="14"/>
      <c r="C906" s="14"/>
      <c r="D906" s="14"/>
      <c r="E906" s="14"/>
      <c r="F906" s="14"/>
      <c r="G906" s="14"/>
      <c r="H906" s="14"/>
    </row>
    <row r="907" spans="2:8" x14ac:dyDescent="0.3">
      <c r="B907" s="14"/>
      <c r="C907" s="14"/>
      <c r="D907" s="14"/>
      <c r="E907" s="14"/>
      <c r="F907" s="14"/>
      <c r="G907" s="14"/>
      <c r="H907" s="14"/>
    </row>
    <row r="908" spans="2:8" x14ac:dyDescent="0.3">
      <c r="B908" s="14"/>
      <c r="C908" s="14"/>
      <c r="D908" s="14"/>
      <c r="E908" s="14"/>
      <c r="F908" s="14"/>
      <c r="G908" s="14"/>
      <c r="H908" s="14"/>
    </row>
    <row r="909" spans="2:8" x14ac:dyDescent="0.3">
      <c r="B909" s="14"/>
      <c r="C909" s="14"/>
      <c r="D909" s="14"/>
      <c r="E909" s="14"/>
      <c r="F909" s="14"/>
      <c r="G909" s="14"/>
      <c r="H909" s="14"/>
    </row>
    <row r="910" spans="2:8" x14ac:dyDescent="0.3">
      <c r="B910" s="14"/>
      <c r="C910" s="14"/>
      <c r="D910" s="14"/>
      <c r="E910" s="14"/>
      <c r="F910" s="14"/>
      <c r="G910" s="14"/>
      <c r="H910" s="14"/>
    </row>
    <row r="911" spans="2:8" x14ac:dyDescent="0.3">
      <c r="B911" s="14"/>
      <c r="C911" s="14"/>
      <c r="D911" s="14"/>
      <c r="E911" s="14"/>
      <c r="F911" s="14"/>
      <c r="G911" s="14"/>
      <c r="H911" s="14"/>
    </row>
    <row r="912" spans="2:8" x14ac:dyDescent="0.3">
      <c r="B912" s="14"/>
      <c r="C912" s="14"/>
      <c r="D912" s="14"/>
      <c r="E912" s="14"/>
      <c r="F912" s="14"/>
      <c r="G912" s="14"/>
      <c r="H912" s="14"/>
    </row>
    <row r="913" spans="2:8" x14ac:dyDescent="0.3">
      <c r="B913" s="14"/>
      <c r="C913" s="14"/>
      <c r="D913" s="14"/>
      <c r="E913" s="14"/>
      <c r="F913" s="14"/>
      <c r="G913" s="14"/>
      <c r="H913" s="14"/>
    </row>
    <row r="914" spans="2:8" x14ac:dyDescent="0.3">
      <c r="B914" s="14"/>
      <c r="C914" s="14"/>
      <c r="D914" s="14"/>
      <c r="E914" s="14"/>
      <c r="F914" s="14"/>
      <c r="G914" s="14"/>
      <c r="H914" s="14"/>
    </row>
    <row r="915" spans="2:8" x14ac:dyDescent="0.3">
      <c r="B915" s="14"/>
      <c r="C915" s="14"/>
      <c r="D915" s="14"/>
      <c r="E915" s="14"/>
      <c r="F915" s="14"/>
      <c r="G915" s="14"/>
      <c r="H915" s="14"/>
    </row>
    <row r="916" spans="2:8" x14ac:dyDescent="0.3">
      <c r="B916" s="14"/>
      <c r="C916" s="14"/>
      <c r="D916" s="14"/>
      <c r="E916" s="14"/>
      <c r="F916" s="14"/>
      <c r="G916" s="14"/>
      <c r="H916" s="14"/>
    </row>
    <row r="917" spans="2:8" x14ac:dyDescent="0.3">
      <c r="B917" s="14"/>
      <c r="C917" s="14"/>
      <c r="D917" s="14"/>
      <c r="E917" s="14"/>
      <c r="F917" s="14"/>
      <c r="G917" s="14"/>
      <c r="H917" s="14"/>
    </row>
    <row r="918" spans="2:8" x14ac:dyDescent="0.3">
      <c r="B918" s="14"/>
      <c r="C918" s="14"/>
      <c r="D918" s="14"/>
      <c r="E918" s="14"/>
      <c r="F918" s="14"/>
      <c r="G918" s="14"/>
      <c r="H918" s="14"/>
    </row>
    <row r="919" spans="2:8" x14ac:dyDescent="0.3">
      <c r="B919" s="14"/>
      <c r="C919" s="14"/>
      <c r="D919" s="14"/>
      <c r="E919" s="14"/>
      <c r="F919" s="14"/>
      <c r="G919" s="14"/>
      <c r="H919" s="14"/>
    </row>
    <row r="920" spans="2:8" x14ac:dyDescent="0.3">
      <c r="B920" s="14"/>
      <c r="C920" s="14"/>
      <c r="D920" s="14"/>
      <c r="E920" s="14"/>
      <c r="F920" s="14"/>
      <c r="G920" s="14"/>
      <c r="H920" s="14"/>
    </row>
    <row r="921" spans="2:8" x14ac:dyDescent="0.3">
      <c r="B921" s="14"/>
      <c r="C921" s="14"/>
      <c r="D921" s="14"/>
      <c r="E921" s="14"/>
      <c r="F921" s="14"/>
      <c r="G921" s="14"/>
      <c r="H921" s="14"/>
    </row>
    <row r="922" spans="2:8" x14ac:dyDescent="0.3">
      <c r="B922" s="14"/>
      <c r="C922" s="14"/>
      <c r="D922" s="14"/>
      <c r="E922" s="14"/>
      <c r="F922" s="14"/>
      <c r="G922" s="14"/>
      <c r="H922" s="14"/>
    </row>
    <row r="923" spans="2:8" x14ac:dyDescent="0.3">
      <c r="B923" s="14"/>
      <c r="C923" s="14"/>
      <c r="D923" s="14"/>
      <c r="E923" s="14"/>
      <c r="F923" s="14"/>
      <c r="G923" s="14"/>
      <c r="H923" s="14"/>
    </row>
    <row r="924" spans="2:8" x14ac:dyDescent="0.3">
      <c r="B924" s="14"/>
      <c r="C924" s="14"/>
      <c r="D924" s="14"/>
      <c r="E924" s="14"/>
      <c r="F924" s="14"/>
      <c r="G924" s="14"/>
      <c r="H924" s="14"/>
    </row>
    <row r="925" spans="2:8" x14ac:dyDescent="0.3">
      <c r="B925" s="14"/>
      <c r="C925" s="14"/>
      <c r="D925" s="14"/>
      <c r="E925" s="14"/>
      <c r="F925" s="14"/>
      <c r="G925" s="14"/>
      <c r="H925" s="14"/>
    </row>
    <row r="926" spans="2:8" x14ac:dyDescent="0.3">
      <c r="B926" s="14"/>
      <c r="C926" s="14"/>
      <c r="D926" s="14"/>
      <c r="E926" s="14"/>
      <c r="F926" s="14"/>
      <c r="G926" s="14"/>
      <c r="H926" s="14"/>
    </row>
    <row r="927" spans="2:8" x14ac:dyDescent="0.3">
      <c r="B927" s="14"/>
      <c r="C927" s="14"/>
      <c r="D927" s="14"/>
      <c r="E927" s="14"/>
      <c r="F927" s="14"/>
      <c r="G927" s="14"/>
      <c r="H927" s="14"/>
    </row>
    <row r="928" spans="2:8" x14ac:dyDescent="0.3">
      <c r="B928" s="14"/>
      <c r="C928" s="14"/>
      <c r="D928" s="14"/>
      <c r="E928" s="14"/>
      <c r="F928" s="14"/>
      <c r="G928" s="14"/>
      <c r="H928" s="14"/>
    </row>
    <row r="929" spans="2:8" x14ac:dyDescent="0.3">
      <c r="B929" s="14"/>
      <c r="C929" s="14"/>
      <c r="D929" s="14"/>
      <c r="E929" s="14"/>
      <c r="F929" s="14"/>
      <c r="G929" s="14"/>
      <c r="H929" s="14"/>
    </row>
    <row r="930" spans="2:8" x14ac:dyDescent="0.3">
      <c r="B930" s="14"/>
      <c r="C930" s="14"/>
      <c r="D930" s="14"/>
      <c r="E930" s="14"/>
      <c r="F930" s="14"/>
      <c r="G930" s="14"/>
      <c r="H930" s="14"/>
    </row>
    <row r="931" spans="2:8" x14ac:dyDescent="0.3">
      <c r="B931" s="14"/>
      <c r="C931" s="14"/>
      <c r="D931" s="14"/>
      <c r="E931" s="14"/>
      <c r="F931" s="14"/>
      <c r="G931" s="14"/>
      <c r="H931" s="14"/>
    </row>
    <row r="932" spans="2:8" x14ac:dyDescent="0.3">
      <c r="B932" s="14"/>
      <c r="C932" s="14"/>
      <c r="D932" s="14"/>
      <c r="E932" s="14"/>
      <c r="F932" s="14"/>
      <c r="G932" s="14"/>
      <c r="H932" s="14"/>
    </row>
    <row r="933" spans="2:8" x14ac:dyDescent="0.3">
      <c r="B933" s="14"/>
      <c r="C933" s="14"/>
      <c r="D933" s="14"/>
      <c r="E933" s="14"/>
      <c r="F933" s="14"/>
      <c r="G933" s="14"/>
      <c r="H933" s="14"/>
    </row>
    <row r="934" spans="2:8" x14ac:dyDescent="0.3">
      <c r="B934" s="14"/>
      <c r="C934" s="14"/>
      <c r="D934" s="14"/>
      <c r="E934" s="14"/>
      <c r="F934" s="14"/>
      <c r="G934" s="14"/>
      <c r="H934" s="14"/>
    </row>
    <row r="935" spans="2:8" x14ac:dyDescent="0.3">
      <c r="B935" s="14"/>
      <c r="C935" s="14"/>
      <c r="D935" s="14"/>
      <c r="E935" s="14"/>
      <c r="F935" s="14"/>
      <c r="G935" s="14"/>
      <c r="H935" s="14"/>
    </row>
    <row r="936" spans="2:8" x14ac:dyDescent="0.3">
      <c r="B936" s="14"/>
      <c r="C936" s="14"/>
      <c r="D936" s="14"/>
      <c r="E936" s="14"/>
      <c r="F936" s="14"/>
      <c r="G936" s="14"/>
      <c r="H936" s="14"/>
    </row>
    <row r="937" spans="2:8" x14ac:dyDescent="0.3">
      <c r="B937" s="14"/>
      <c r="C937" s="14"/>
      <c r="D937" s="14"/>
      <c r="E937" s="14"/>
      <c r="F937" s="14"/>
      <c r="G937" s="14"/>
      <c r="H937" s="14"/>
    </row>
    <row r="938" spans="2:8" x14ac:dyDescent="0.3">
      <c r="B938" s="14"/>
      <c r="C938" s="14"/>
      <c r="D938" s="14"/>
      <c r="E938" s="14"/>
      <c r="F938" s="14"/>
      <c r="G938" s="14"/>
      <c r="H938" s="14"/>
    </row>
    <row r="939" spans="2:8" x14ac:dyDescent="0.3">
      <c r="B939" s="14"/>
      <c r="C939" s="14"/>
      <c r="D939" s="14"/>
      <c r="E939" s="14"/>
      <c r="F939" s="14"/>
      <c r="G939" s="14"/>
      <c r="H939" s="14"/>
    </row>
    <row r="940" spans="2:8" x14ac:dyDescent="0.3">
      <c r="B940" s="14"/>
      <c r="C940" s="14"/>
      <c r="D940" s="14"/>
      <c r="E940" s="14"/>
      <c r="F940" s="14"/>
      <c r="G940" s="14"/>
      <c r="H940" s="14"/>
    </row>
    <row r="941" spans="2:8" x14ac:dyDescent="0.3">
      <c r="B941" s="14"/>
      <c r="C941" s="14"/>
      <c r="D941" s="14"/>
      <c r="E941" s="14"/>
      <c r="F941" s="14"/>
      <c r="G941" s="14"/>
      <c r="H941" s="14"/>
    </row>
    <row r="942" spans="2:8" x14ac:dyDescent="0.3">
      <c r="B942" s="14"/>
      <c r="C942" s="14"/>
      <c r="D942" s="14"/>
      <c r="E942" s="14"/>
      <c r="F942" s="14"/>
      <c r="G942" s="14"/>
      <c r="H942" s="14"/>
    </row>
    <row r="943" spans="2:8" x14ac:dyDescent="0.3">
      <c r="B943" s="14"/>
      <c r="C943" s="14"/>
      <c r="D943" s="14"/>
      <c r="E943" s="14"/>
      <c r="F943" s="14"/>
      <c r="G943" s="14"/>
      <c r="H943" s="14"/>
    </row>
    <row r="944" spans="2:8" x14ac:dyDescent="0.3">
      <c r="B944" s="14"/>
      <c r="C944" s="14"/>
      <c r="D944" s="14"/>
      <c r="E944" s="14"/>
      <c r="F944" s="14"/>
      <c r="G944" s="14"/>
      <c r="H944" s="14"/>
    </row>
    <row r="945" spans="2:8" x14ac:dyDescent="0.3">
      <c r="B945" s="14"/>
      <c r="C945" s="14"/>
      <c r="D945" s="14"/>
      <c r="E945" s="14"/>
      <c r="F945" s="14"/>
      <c r="G945" s="14"/>
      <c r="H945" s="14"/>
    </row>
    <row r="946" spans="2:8" x14ac:dyDescent="0.3">
      <c r="B946" s="14"/>
      <c r="C946" s="14"/>
      <c r="D946" s="14"/>
      <c r="E946" s="14"/>
      <c r="F946" s="14"/>
      <c r="G946" s="14"/>
      <c r="H946" s="14"/>
    </row>
    <row r="947" spans="2:8" x14ac:dyDescent="0.3">
      <c r="B947" s="14"/>
      <c r="C947" s="14"/>
      <c r="D947" s="14"/>
      <c r="E947" s="14"/>
      <c r="F947" s="14"/>
      <c r="G947" s="14"/>
      <c r="H947" s="14"/>
    </row>
    <row r="948" spans="2:8" x14ac:dyDescent="0.3">
      <c r="B948" s="14"/>
      <c r="C948" s="14"/>
      <c r="D948" s="14"/>
      <c r="E948" s="14"/>
      <c r="F948" s="14"/>
      <c r="G948" s="14"/>
      <c r="H948" s="14"/>
    </row>
    <row r="949" spans="2:8" x14ac:dyDescent="0.3">
      <c r="B949" s="14"/>
      <c r="C949" s="14"/>
      <c r="D949" s="14"/>
      <c r="E949" s="14"/>
      <c r="F949" s="14"/>
      <c r="G949" s="14"/>
      <c r="H949" s="14"/>
    </row>
    <row r="950" spans="2:8" x14ac:dyDescent="0.3">
      <c r="B950" s="14"/>
      <c r="C950" s="14"/>
      <c r="D950" s="14"/>
      <c r="E950" s="14"/>
      <c r="F950" s="14"/>
      <c r="G950" s="14"/>
      <c r="H950" s="14"/>
    </row>
    <row r="951" spans="2:8" x14ac:dyDescent="0.3">
      <c r="B951" s="14"/>
      <c r="C951" s="14"/>
      <c r="D951" s="14"/>
      <c r="E951" s="14"/>
      <c r="F951" s="14"/>
      <c r="G951" s="14"/>
      <c r="H951" s="14"/>
    </row>
    <row r="952" spans="2:8" x14ac:dyDescent="0.3">
      <c r="B952" s="14"/>
      <c r="C952" s="14"/>
      <c r="D952" s="14"/>
      <c r="E952" s="14"/>
      <c r="F952" s="14"/>
      <c r="G952" s="14"/>
      <c r="H952" s="14"/>
    </row>
    <row r="953" spans="2:8" x14ac:dyDescent="0.3">
      <c r="B953" s="14"/>
      <c r="C953" s="14"/>
      <c r="D953" s="14"/>
      <c r="E953" s="14"/>
      <c r="F953" s="14"/>
      <c r="G953" s="14"/>
      <c r="H953" s="14"/>
    </row>
    <row r="954" spans="2:8" x14ac:dyDescent="0.3">
      <c r="B954" s="14"/>
      <c r="C954" s="14"/>
      <c r="D954" s="14"/>
      <c r="E954" s="14"/>
      <c r="F954" s="14"/>
      <c r="G954" s="14"/>
      <c r="H954" s="14"/>
    </row>
    <row r="955" spans="2:8" x14ac:dyDescent="0.3">
      <c r="B955" s="14"/>
      <c r="C955" s="14"/>
      <c r="D955" s="14"/>
      <c r="E955" s="14"/>
      <c r="F955" s="14"/>
      <c r="G955" s="14"/>
      <c r="H955" s="14"/>
    </row>
    <row r="956" spans="2:8" x14ac:dyDescent="0.3">
      <c r="B956" s="14"/>
      <c r="C956" s="14"/>
      <c r="D956" s="14"/>
      <c r="E956" s="14"/>
      <c r="F956" s="14"/>
      <c r="G956" s="14"/>
      <c r="H956" s="14"/>
    </row>
    <row r="957" spans="2:8" x14ac:dyDescent="0.3">
      <c r="B957" s="14"/>
      <c r="C957" s="14"/>
      <c r="D957" s="14"/>
      <c r="E957" s="14"/>
      <c r="F957" s="14"/>
      <c r="G957" s="14"/>
      <c r="H957" s="14"/>
    </row>
    <row r="958" spans="2:8" x14ac:dyDescent="0.3">
      <c r="B958" s="14"/>
      <c r="C958" s="14"/>
      <c r="D958" s="14"/>
      <c r="E958" s="14"/>
      <c r="F958" s="14"/>
      <c r="G958" s="14"/>
      <c r="H958" s="14"/>
    </row>
    <row r="959" spans="2:8" x14ac:dyDescent="0.3">
      <c r="B959" s="14"/>
      <c r="C959" s="14"/>
      <c r="D959" s="14"/>
      <c r="E959" s="14"/>
      <c r="F959" s="14"/>
      <c r="G959" s="14"/>
      <c r="H959" s="14"/>
    </row>
    <row r="960" spans="2:8" x14ac:dyDescent="0.3">
      <c r="B960" s="14"/>
      <c r="C960" s="14"/>
      <c r="D960" s="14"/>
      <c r="E960" s="14"/>
      <c r="F960" s="14"/>
      <c r="G960" s="14"/>
      <c r="H960" s="14"/>
    </row>
    <row r="961" spans="2:8" x14ac:dyDescent="0.3">
      <c r="B961" s="14"/>
      <c r="C961" s="14"/>
      <c r="D961" s="14"/>
      <c r="E961" s="14"/>
      <c r="F961" s="14"/>
      <c r="G961" s="14"/>
      <c r="H961" s="14"/>
    </row>
    <row r="962" spans="2:8" x14ac:dyDescent="0.3">
      <c r="B962" s="14"/>
      <c r="C962" s="14"/>
      <c r="D962" s="14"/>
      <c r="E962" s="14"/>
      <c r="F962" s="14"/>
      <c r="G962" s="14"/>
      <c r="H962" s="14"/>
    </row>
    <row r="963" spans="2:8" x14ac:dyDescent="0.3">
      <c r="B963" s="14"/>
      <c r="C963" s="14"/>
      <c r="D963" s="14"/>
      <c r="E963" s="14"/>
      <c r="F963" s="14"/>
      <c r="G963" s="14"/>
      <c r="H963" s="14"/>
    </row>
    <row r="964" spans="2:8" x14ac:dyDescent="0.3">
      <c r="B964" s="14"/>
      <c r="C964" s="14"/>
      <c r="D964" s="14"/>
      <c r="E964" s="14"/>
      <c r="F964" s="14"/>
      <c r="G964" s="14"/>
      <c r="H964" s="14"/>
    </row>
    <row r="965" spans="2:8" x14ac:dyDescent="0.3">
      <c r="B965" s="14"/>
      <c r="C965" s="14"/>
      <c r="D965" s="14"/>
      <c r="E965" s="14"/>
      <c r="F965" s="14"/>
      <c r="G965" s="14"/>
      <c r="H965" s="14"/>
    </row>
    <row r="966" spans="2:8" x14ac:dyDescent="0.3">
      <c r="B966" s="14"/>
      <c r="C966" s="14"/>
      <c r="D966" s="14"/>
      <c r="E966" s="14"/>
      <c r="F966" s="14"/>
      <c r="G966" s="14"/>
      <c r="H966" s="14"/>
    </row>
    <row r="967" spans="2:8" x14ac:dyDescent="0.3">
      <c r="B967" s="14"/>
      <c r="C967" s="14"/>
      <c r="D967" s="14"/>
      <c r="E967" s="14"/>
      <c r="F967" s="14"/>
      <c r="G967" s="14"/>
      <c r="H967" s="14"/>
    </row>
    <row r="968" spans="2:8" x14ac:dyDescent="0.3">
      <c r="B968" s="14"/>
      <c r="C968" s="14"/>
      <c r="D968" s="14"/>
      <c r="E968" s="14"/>
      <c r="F968" s="14"/>
      <c r="G968" s="14"/>
      <c r="H968" s="14"/>
    </row>
    <row r="969" spans="2:8" x14ac:dyDescent="0.3">
      <c r="B969" s="14"/>
      <c r="C969" s="14"/>
      <c r="D969" s="14"/>
      <c r="E969" s="14"/>
      <c r="F969" s="14"/>
      <c r="G969" s="14"/>
      <c r="H969" s="14"/>
    </row>
    <row r="970" spans="2:8" x14ac:dyDescent="0.3">
      <c r="B970" s="14"/>
      <c r="C970" s="14"/>
      <c r="D970" s="14"/>
      <c r="E970" s="14"/>
      <c r="F970" s="14"/>
      <c r="G970" s="14"/>
      <c r="H970" s="14"/>
    </row>
    <row r="971" spans="2:8" x14ac:dyDescent="0.3">
      <c r="B971" s="14"/>
      <c r="C971" s="14"/>
      <c r="D971" s="14"/>
      <c r="E971" s="14"/>
      <c r="F971" s="14"/>
      <c r="G971" s="14"/>
      <c r="H971" s="14"/>
    </row>
    <row r="972" spans="2:8" x14ac:dyDescent="0.3">
      <c r="B972" s="14"/>
      <c r="C972" s="14"/>
      <c r="D972" s="14"/>
      <c r="E972" s="14"/>
      <c r="F972" s="14"/>
      <c r="G972" s="14"/>
      <c r="H972" s="14"/>
    </row>
    <row r="973" spans="2:8" x14ac:dyDescent="0.3">
      <c r="B973" s="14"/>
      <c r="C973" s="14"/>
      <c r="D973" s="14"/>
      <c r="E973" s="14"/>
      <c r="F973" s="14"/>
      <c r="G973" s="14"/>
      <c r="H973" s="14"/>
    </row>
    <row r="974" spans="2:8" x14ac:dyDescent="0.3">
      <c r="B974" s="14"/>
      <c r="C974" s="14"/>
      <c r="D974" s="14"/>
      <c r="E974" s="14"/>
      <c r="F974" s="14"/>
      <c r="G974" s="14"/>
      <c r="H974" s="14"/>
    </row>
    <row r="975" spans="2:8" x14ac:dyDescent="0.3">
      <c r="B975" s="14"/>
      <c r="C975" s="14"/>
      <c r="D975" s="14"/>
      <c r="E975" s="14"/>
      <c r="F975" s="14"/>
      <c r="G975" s="14"/>
      <c r="H975" s="14"/>
    </row>
    <row r="976" spans="2:8" x14ac:dyDescent="0.3">
      <c r="B976" s="14"/>
      <c r="C976" s="14"/>
      <c r="D976" s="14"/>
      <c r="E976" s="14"/>
      <c r="F976" s="14"/>
      <c r="G976" s="14"/>
      <c r="H976" s="14"/>
    </row>
    <row r="977" spans="2:8" x14ac:dyDescent="0.3">
      <c r="B977" s="14"/>
      <c r="C977" s="14"/>
      <c r="D977" s="14"/>
      <c r="E977" s="14"/>
      <c r="F977" s="14"/>
      <c r="G977" s="14"/>
      <c r="H977" s="14"/>
    </row>
    <row r="978" spans="2:8" x14ac:dyDescent="0.3">
      <c r="B978" s="14"/>
      <c r="C978" s="14"/>
      <c r="D978" s="14"/>
      <c r="E978" s="14"/>
      <c r="F978" s="14"/>
      <c r="G978" s="14"/>
      <c r="H978" s="14"/>
    </row>
    <row r="979" spans="2:8" x14ac:dyDescent="0.3">
      <c r="B979" s="14"/>
      <c r="C979" s="14"/>
      <c r="D979" s="14"/>
      <c r="E979" s="14"/>
      <c r="F979" s="14"/>
      <c r="G979" s="14"/>
      <c r="H979" s="14"/>
    </row>
    <row r="980" spans="2:8" x14ac:dyDescent="0.3">
      <c r="B980" s="14"/>
      <c r="C980" s="14"/>
      <c r="D980" s="14"/>
      <c r="E980" s="14"/>
      <c r="F980" s="14"/>
      <c r="G980" s="14"/>
      <c r="H980" s="14"/>
    </row>
    <row r="981" spans="2:8" x14ac:dyDescent="0.3">
      <c r="B981" s="14"/>
      <c r="C981" s="14"/>
      <c r="D981" s="14"/>
      <c r="E981" s="14"/>
      <c r="F981" s="14"/>
      <c r="G981" s="14"/>
      <c r="H981" s="14"/>
    </row>
    <row r="982" spans="2:8" x14ac:dyDescent="0.3">
      <c r="B982" s="14"/>
      <c r="C982" s="14"/>
      <c r="D982" s="14"/>
      <c r="E982" s="14"/>
      <c r="F982" s="14"/>
      <c r="G982" s="14"/>
      <c r="H982" s="14"/>
    </row>
    <row r="983" spans="2:8" x14ac:dyDescent="0.3">
      <c r="B983" s="14"/>
      <c r="C983" s="14"/>
      <c r="D983" s="14"/>
      <c r="E983" s="14"/>
      <c r="F983" s="14"/>
      <c r="G983" s="14"/>
      <c r="H983" s="14"/>
    </row>
    <row r="984" spans="2:8" x14ac:dyDescent="0.3">
      <c r="B984" s="14"/>
      <c r="C984" s="14"/>
      <c r="D984" s="14"/>
      <c r="E984" s="14"/>
      <c r="F984" s="14"/>
      <c r="G984" s="14"/>
      <c r="H984" s="14"/>
    </row>
    <row r="985" spans="2:8" x14ac:dyDescent="0.3">
      <c r="B985" s="14"/>
      <c r="C985" s="14"/>
      <c r="D985" s="14"/>
      <c r="E985" s="14"/>
      <c r="F985" s="14"/>
      <c r="G985" s="14"/>
      <c r="H985" s="14"/>
    </row>
    <row r="986" spans="2:8" x14ac:dyDescent="0.3">
      <c r="B986" s="14"/>
      <c r="C986" s="14"/>
      <c r="D986" s="14"/>
      <c r="E986" s="14"/>
      <c r="F986" s="14"/>
      <c r="G986" s="14"/>
      <c r="H986" s="14"/>
    </row>
    <row r="987" spans="2:8" x14ac:dyDescent="0.3">
      <c r="B987" s="14"/>
      <c r="C987" s="14"/>
      <c r="D987" s="14"/>
      <c r="E987" s="14"/>
      <c r="F987" s="14"/>
      <c r="G987" s="14"/>
      <c r="H987" s="14"/>
    </row>
    <row r="988" spans="2:8" x14ac:dyDescent="0.3">
      <c r="B988" s="14"/>
      <c r="C988" s="14"/>
      <c r="D988" s="14"/>
      <c r="E988" s="14"/>
      <c r="F988" s="14"/>
      <c r="G988" s="14"/>
      <c r="H988" s="14"/>
    </row>
    <row r="989" spans="2:8" x14ac:dyDescent="0.3">
      <c r="B989" s="14"/>
      <c r="C989" s="14"/>
      <c r="D989" s="14"/>
      <c r="E989" s="14"/>
      <c r="F989" s="14"/>
      <c r="G989" s="14"/>
      <c r="H989" s="14"/>
    </row>
    <row r="990" spans="2:8" x14ac:dyDescent="0.3">
      <c r="B990" s="14"/>
      <c r="C990" s="14"/>
      <c r="D990" s="14"/>
      <c r="E990" s="14"/>
      <c r="F990" s="14"/>
      <c r="G990" s="14"/>
      <c r="H990" s="14"/>
    </row>
    <row r="991" spans="2:8" x14ac:dyDescent="0.3">
      <c r="B991" s="14"/>
      <c r="C991" s="14"/>
      <c r="D991" s="14"/>
      <c r="E991" s="14"/>
      <c r="F991" s="14"/>
      <c r="G991" s="14"/>
      <c r="H991" s="14"/>
    </row>
    <row r="992" spans="2:8" x14ac:dyDescent="0.3">
      <c r="B992" s="14"/>
      <c r="C992" s="14"/>
      <c r="D992" s="14"/>
      <c r="E992" s="14"/>
      <c r="F992" s="14"/>
      <c r="G992" s="14"/>
      <c r="H992" s="14"/>
    </row>
    <row r="993" spans="2:8" x14ac:dyDescent="0.3">
      <c r="B993" s="14"/>
      <c r="C993" s="14"/>
      <c r="D993" s="14"/>
      <c r="E993" s="14"/>
      <c r="F993" s="14"/>
      <c r="G993" s="14"/>
      <c r="H993" s="14"/>
    </row>
    <row r="994" spans="2:8" x14ac:dyDescent="0.3">
      <c r="B994" s="14"/>
      <c r="C994" s="14"/>
      <c r="D994" s="14"/>
      <c r="E994" s="14"/>
      <c r="F994" s="14"/>
      <c r="G994" s="14"/>
      <c r="H994" s="14"/>
    </row>
    <row r="995" spans="2:8" x14ac:dyDescent="0.3">
      <c r="B995" s="14"/>
      <c r="C995" s="14"/>
      <c r="D995" s="14"/>
      <c r="E995" s="14"/>
      <c r="F995" s="14"/>
      <c r="G995" s="14"/>
      <c r="H995" s="14"/>
    </row>
    <row r="996" spans="2:8" x14ac:dyDescent="0.3">
      <c r="B996" s="14"/>
      <c r="C996" s="14"/>
      <c r="D996" s="14"/>
      <c r="E996" s="14"/>
      <c r="F996" s="14"/>
      <c r="G996" s="14"/>
      <c r="H996" s="14"/>
    </row>
    <row r="997" spans="2:8" x14ac:dyDescent="0.3">
      <c r="B997" s="14"/>
      <c r="C997" s="14"/>
      <c r="D997" s="14"/>
      <c r="E997" s="14"/>
      <c r="F997" s="14"/>
      <c r="G997" s="14"/>
      <c r="H997" s="14"/>
    </row>
    <row r="998" spans="2:8" x14ac:dyDescent="0.3">
      <c r="B998" s="14"/>
      <c r="C998" s="14"/>
      <c r="D998" s="14"/>
      <c r="E998" s="14"/>
      <c r="F998" s="14"/>
      <c r="G998" s="14"/>
      <c r="H998" s="14"/>
    </row>
    <row r="999" spans="2:8" x14ac:dyDescent="0.3">
      <c r="B999" s="14"/>
      <c r="C999" s="14"/>
      <c r="D999" s="14"/>
      <c r="E999" s="14"/>
      <c r="F999" s="14"/>
      <c r="G999" s="14"/>
      <c r="H999" s="14"/>
    </row>
    <row r="1000" spans="2:8" x14ac:dyDescent="0.3">
      <c r="B1000" s="14"/>
      <c r="C1000" s="14"/>
      <c r="D1000" s="14"/>
      <c r="E1000" s="14"/>
      <c r="F1000" s="14"/>
      <c r="G1000" s="14"/>
      <c r="H1000" s="14"/>
    </row>
    <row r="1001" spans="2:8" x14ac:dyDescent="0.3">
      <c r="B1001" s="14"/>
      <c r="C1001" s="14"/>
      <c r="D1001" s="14"/>
      <c r="E1001" s="14"/>
      <c r="F1001" s="14"/>
      <c r="G1001" s="14"/>
      <c r="H1001" s="14"/>
    </row>
    <row r="1002" spans="2:8" x14ac:dyDescent="0.3">
      <c r="B1002" s="14"/>
      <c r="C1002" s="14"/>
      <c r="D1002" s="14"/>
      <c r="E1002" s="14"/>
      <c r="F1002" s="14"/>
      <c r="G1002" s="14"/>
      <c r="H1002" s="14"/>
    </row>
    <row r="1003" spans="2:8" x14ac:dyDescent="0.3">
      <c r="B1003" s="14"/>
      <c r="C1003" s="14"/>
      <c r="D1003" s="14"/>
      <c r="E1003" s="14"/>
      <c r="F1003" s="14"/>
      <c r="G1003" s="14"/>
      <c r="H1003" s="14"/>
    </row>
    <row r="1004" spans="2:8" x14ac:dyDescent="0.3">
      <c r="B1004" s="14"/>
      <c r="C1004" s="14"/>
      <c r="D1004" s="14"/>
      <c r="E1004" s="14"/>
      <c r="F1004" s="14"/>
      <c r="G1004" s="14"/>
      <c r="H1004" s="14"/>
    </row>
    <row r="1005" spans="2:8" x14ac:dyDescent="0.3">
      <c r="B1005" s="14"/>
      <c r="C1005" s="14"/>
      <c r="D1005" s="14"/>
      <c r="E1005" s="14"/>
      <c r="F1005" s="14"/>
      <c r="G1005" s="14"/>
      <c r="H1005" s="14"/>
    </row>
    <row r="1006" spans="2:8" x14ac:dyDescent="0.3">
      <c r="B1006" s="14"/>
      <c r="C1006" s="14"/>
      <c r="D1006" s="14"/>
      <c r="E1006" s="14"/>
      <c r="F1006" s="14"/>
      <c r="G1006" s="14"/>
      <c r="H1006" s="14"/>
    </row>
    <row r="1007" spans="2:8" x14ac:dyDescent="0.3">
      <c r="B1007" s="14"/>
      <c r="C1007" s="14"/>
      <c r="D1007" s="14"/>
      <c r="E1007" s="14"/>
      <c r="F1007" s="14"/>
      <c r="G1007" s="14"/>
      <c r="H1007" s="14"/>
    </row>
    <row r="1008" spans="2:8" x14ac:dyDescent="0.3">
      <c r="B1008" s="14"/>
      <c r="C1008" s="14"/>
      <c r="D1008" s="14"/>
      <c r="E1008" s="14"/>
      <c r="F1008" s="14"/>
      <c r="G1008" s="14"/>
      <c r="H1008" s="14"/>
    </row>
    <row r="1009" spans="2:8" x14ac:dyDescent="0.3">
      <c r="B1009" s="14"/>
      <c r="C1009" s="14"/>
      <c r="D1009" s="14"/>
      <c r="E1009" s="14"/>
      <c r="F1009" s="14"/>
      <c r="G1009" s="14"/>
      <c r="H1009" s="14"/>
    </row>
    <row r="1010" spans="2:8" x14ac:dyDescent="0.3">
      <c r="B1010" s="14"/>
      <c r="C1010" s="14"/>
      <c r="D1010" s="14"/>
      <c r="E1010" s="14"/>
      <c r="F1010" s="14"/>
      <c r="G1010" s="14"/>
      <c r="H1010" s="14"/>
    </row>
    <row r="1011" spans="2:8" x14ac:dyDescent="0.3">
      <c r="B1011" s="14"/>
      <c r="C1011" s="14"/>
      <c r="D1011" s="14"/>
      <c r="E1011" s="14"/>
      <c r="F1011" s="14"/>
      <c r="G1011" s="14"/>
      <c r="H1011" s="14"/>
    </row>
    <row r="1012" spans="2:8" x14ac:dyDescent="0.3">
      <c r="B1012" s="14"/>
      <c r="C1012" s="14"/>
      <c r="D1012" s="14"/>
      <c r="E1012" s="14"/>
      <c r="F1012" s="14"/>
      <c r="G1012" s="14"/>
      <c r="H1012" s="14"/>
    </row>
    <row r="1013" spans="2:8" x14ac:dyDescent="0.3">
      <c r="B1013" s="14"/>
      <c r="C1013" s="14"/>
      <c r="D1013" s="14"/>
      <c r="E1013" s="14"/>
      <c r="F1013" s="14"/>
      <c r="G1013" s="14"/>
      <c r="H1013" s="14"/>
    </row>
    <row r="1014" spans="2:8" x14ac:dyDescent="0.3">
      <c r="B1014" s="14"/>
      <c r="C1014" s="14"/>
      <c r="D1014" s="14"/>
      <c r="E1014" s="14"/>
      <c r="F1014" s="14"/>
      <c r="G1014" s="14"/>
      <c r="H1014" s="14"/>
    </row>
    <row r="1015" spans="2:8" x14ac:dyDescent="0.3">
      <c r="B1015" s="14"/>
      <c r="C1015" s="14"/>
      <c r="D1015" s="14"/>
      <c r="E1015" s="14"/>
      <c r="F1015" s="14"/>
      <c r="G1015" s="14"/>
      <c r="H1015" s="14"/>
    </row>
    <row r="1016" spans="2:8" x14ac:dyDescent="0.3">
      <c r="B1016" s="14"/>
      <c r="C1016" s="14"/>
      <c r="D1016" s="14"/>
      <c r="E1016" s="14"/>
      <c r="F1016" s="14"/>
      <c r="G1016" s="14"/>
      <c r="H1016" s="14"/>
    </row>
    <row r="1017" spans="2:8" x14ac:dyDescent="0.3">
      <c r="B1017" s="14"/>
      <c r="C1017" s="14"/>
      <c r="D1017" s="14"/>
      <c r="E1017" s="14"/>
      <c r="F1017" s="14"/>
      <c r="G1017" s="14"/>
      <c r="H1017" s="14"/>
    </row>
    <row r="1018" spans="2:8" x14ac:dyDescent="0.3">
      <c r="B1018" s="14"/>
      <c r="C1018" s="14"/>
      <c r="D1018" s="14"/>
      <c r="E1018" s="14"/>
      <c r="F1018" s="14"/>
      <c r="G1018" s="14"/>
      <c r="H1018" s="14"/>
    </row>
    <row r="1019" spans="2:8" x14ac:dyDescent="0.3">
      <c r="B1019" s="14"/>
      <c r="C1019" s="14"/>
      <c r="D1019" s="14"/>
      <c r="E1019" s="14"/>
      <c r="F1019" s="14"/>
      <c r="G1019" s="14"/>
      <c r="H1019" s="14"/>
    </row>
    <row r="1020" spans="2:8" x14ac:dyDescent="0.3">
      <c r="B1020" s="14"/>
      <c r="C1020" s="14"/>
      <c r="D1020" s="14"/>
      <c r="E1020" s="14"/>
      <c r="F1020" s="14"/>
      <c r="G1020" s="14"/>
      <c r="H1020" s="14"/>
    </row>
    <row r="1021" spans="2:8" x14ac:dyDescent="0.3">
      <c r="B1021" s="14"/>
      <c r="C1021" s="14"/>
      <c r="D1021" s="14"/>
      <c r="E1021" s="14"/>
      <c r="F1021" s="14"/>
      <c r="G1021" s="14"/>
      <c r="H1021" s="14"/>
    </row>
    <row r="1022" spans="2:8" x14ac:dyDescent="0.3">
      <c r="B1022" s="14"/>
      <c r="C1022" s="14"/>
      <c r="D1022" s="14"/>
      <c r="E1022" s="14"/>
      <c r="F1022" s="14"/>
      <c r="G1022" s="14"/>
      <c r="H1022" s="14"/>
    </row>
    <row r="1023" spans="2:8" x14ac:dyDescent="0.3">
      <c r="B1023" s="14"/>
      <c r="C1023" s="14"/>
      <c r="D1023" s="14"/>
      <c r="E1023" s="14"/>
      <c r="F1023" s="14"/>
      <c r="G1023" s="14"/>
      <c r="H1023" s="14"/>
    </row>
    <row r="1024" spans="2:8" x14ac:dyDescent="0.3">
      <c r="B1024" s="14"/>
      <c r="C1024" s="14"/>
      <c r="D1024" s="14"/>
      <c r="E1024" s="14"/>
      <c r="F1024" s="14"/>
      <c r="G1024" s="14"/>
      <c r="H1024" s="14"/>
    </row>
    <row r="1025" spans="2:8" x14ac:dyDescent="0.3">
      <c r="B1025" s="14"/>
      <c r="C1025" s="14"/>
      <c r="D1025" s="14"/>
      <c r="E1025" s="14"/>
      <c r="F1025" s="14"/>
      <c r="G1025" s="14"/>
      <c r="H1025" s="14"/>
    </row>
    <row r="1026" spans="2:8" x14ac:dyDescent="0.3">
      <c r="B1026" s="14"/>
      <c r="C1026" s="14"/>
      <c r="D1026" s="14"/>
      <c r="E1026" s="14"/>
      <c r="F1026" s="14"/>
      <c r="G1026" s="14"/>
      <c r="H1026" s="14"/>
    </row>
    <row r="1027" spans="2:8" x14ac:dyDescent="0.3">
      <c r="B1027" s="14"/>
      <c r="C1027" s="14"/>
      <c r="D1027" s="14"/>
      <c r="E1027" s="14"/>
      <c r="F1027" s="14"/>
      <c r="G1027" s="14"/>
      <c r="H1027" s="14"/>
    </row>
    <row r="1028" spans="2:8" x14ac:dyDescent="0.3">
      <c r="B1028" s="14"/>
      <c r="C1028" s="14"/>
      <c r="D1028" s="14"/>
      <c r="E1028" s="14"/>
      <c r="F1028" s="14"/>
      <c r="G1028" s="14"/>
      <c r="H1028" s="14"/>
    </row>
    <row r="1029" spans="2:8" x14ac:dyDescent="0.3">
      <c r="B1029" s="14"/>
      <c r="C1029" s="14"/>
      <c r="D1029" s="14"/>
      <c r="E1029" s="14"/>
      <c r="F1029" s="14"/>
      <c r="G1029" s="14"/>
      <c r="H1029" s="14"/>
    </row>
    <row r="1030" spans="2:8" x14ac:dyDescent="0.3">
      <c r="B1030" s="14"/>
      <c r="C1030" s="14"/>
      <c r="D1030" s="14"/>
      <c r="E1030" s="14"/>
      <c r="F1030" s="14"/>
      <c r="G1030" s="14"/>
      <c r="H1030" s="14"/>
    </row>
    <row r="1031" spans="2:8" x14ac:dyDescent="0.3">
      <c r="B1031" s="14"/>
      <c r="C1031" s="14"/>
      <c r="D1031" s="14"/>
      <c r="E1031" s="14"/>
      <c r="F1031" s="14"/>
      <c r="G1031" s="14"/>
      <c r="H1031" s="14"/>
    </row>
    <row r="1032" spans="2:8" x14ac:dyDescent="0.3">
      <c r="B1032" s="14"/>
      <c r="C1032" s="14"/>
      <c r="D1032" s="14"/>
      <c r="E1032" s="14"/>
      <c r="F1032" s="14"/>
      <c r="G1032" s="14"/>
      <c r="H1032" s="14"/>
    </row>
    <row r="1033" spans="2:8" x14ac:dyDescent="0.3">
      <c r="B1033" s="14"/>
      <c r="C1033" s="14"/>
      <c r="D1033" s="14"/>
      <c r="E1033" s="14"/>
      <c r="F1033" s="14"/>
      <c r="G1033" s="14"/>
      <c r="H1033" s="14"/>
    </row>
    <row r="1034" spans="2:8" x14ac:dyDescent="0.3">
      <c r="B1034" s="14"/>
      <c r="C1034" s="14"/>
      <c r="D1034" s="14"/>
      <c r="E1034" s="14"/>
      <c r="F1034" s="14"/>
      <c r="G1034" s="14"/>
      <c r="H1034" s="14"/>
    </row>
    <row r="1035" spans="2:8" x14ac:dyDescent="0.3">
      <c r="B1035" s="14"/>
      <c r="C1035" s="14"/>
      <c r="D1035" s="14"/>
      <c r="E1035" s="14"/>
      <c r="F1035" s="14"/>
      <c r="G1035" s="14"/>
      <c r="H1035" s="14"/>
    </row>
    <row r="1036" spans="2:8" x14ac:dyDescent="0.3">
      <c r="B1036" s="14"/>
      <c r="C1036" s="14"/>
      <c r="D1036" s="14"/>
      <c r="E1036" s="14"/>
      <c r="F1036" s="14"/>
      <c r="G1036" s="14"/>
      <c r="H1036" s="14"/>
    </row>
    <row r="1037" spans="2:8" x14ac:dyDescent="0.3">
      <c r="B1037" s="14"/>
      <c r="C1037" s="14"/>
      <c r="D1037" s="14"/>
      <c r="E1037" s="14"/>
      <c r="F1037" s="14"/>
      <c r="G1037" s="14"/>
      <c r="H1037" s="14"/>
    </row>
    <row r="1038" spans="2:8" x14ac:dyDescent="0.3">
      <c r="B1038" s="14"/>
      <c r="C1038" s="14"/>
      <c r="D1038" s="14"/>
      <c r="E1038" s="14"/>
      <c r="F1038" s="14"/>
      <c r="G1038" s="14"/>
      <c r="H1038" s="14"/>
    </row>
    <row r="1039" spans="2:8" x14ac:dyDescent="0.3">
      <c r="B1039" s="14"/>
      <c r="C1039" s="14"/>
      <c r="D1039" s="14"/>
      <c r="E1039" s="14"/>
      <c r="F1039" s="14"/>
      <c r="G1039" s="14"/>
      <c r="H1039" s="14"/>
    </row>
    <row r="1040" spans="2:8" x14ac:dyDescent="0.3">
      <c r="B1040" s="14"/>
      <c r="C1040" s="14"/>
      <c r="D1040" s="14"/>
      <c r="E1040" s="14"/>
      <c r="F1040" s="14"/>
      <c r="G1040" s="14"/>
      <c r="H1040" s="14"/>
    </row>
    <row r="1041" spans="2:8" x14ac:dyDescent="0.3">
      <c r="B1041" s="14"/>
      <c r="C1041" s="14"/>
      <c r="D1041" s="14"/>
      <c r="E1041" s="14"/>
      <c r="F1041" s="14"/>
      <c r="G1041" s="14"/>
      <c r="H1041" s="14"/>
    </row>
    <row r="1042" spans="2:8" x14ac:dyDescent="0.3">
      <c r="B1042" s="14"/>
      <c r="C1042" s="14"/>
      <c r="D1042" s="14"/>
      <c r="E1042" s="14"/>
      <c r="F1042" s="14"/>
      <c r="G1042" s="14"/>
      <c r="H1042" s="14"/>
    </row>
    <row r="1043" spans="2:8" x14ac:dyDescent="0.3">
      <c r="B1043" s="14"/>
      <c r="C1043" s="14"/>
      <c r="D1043" s="14"/>
      <c r="E1043" s="14"/>
      <c r="F1043" s="14"/>
      <c r="G1043" s="14"/>
      <c r="H1043" s="14"/>
    </row>
    <row r="1044" spans="2:8" x14ac:dyDescent="0.3">
      <c r="B1044" s="14"/>
      <c r="C1044" s="14"/>
      <c r="D1044" s="14"/>
      <c r="E1044" s="14"/>
      <c r="F1044" s="14"/>
      <c r="G1044" s="14"/>
      <c r="H1044" s="14"/>
    </row>
    <row r="1045" spans="2:8" x14ac:dyDescent="0.3">
      <c r="B1045" s="14"/>
      <c r="C1045" s="14"/>
      <c r="D1045" s="14"/>
      <c r="E1045" s="14"/>
      <c r="F1045" s="14"/>
      <c r="G1045" s="14"/>
      <c r="H1045" s="14"/>
    </row>
    <row r="1046" spans="2:8" x14ac:dyDescent="0.3">
      <c r="B1046" s="14"/>
      <c r="C1046" s="14"/>
      <c r="D1046" s="14"/>
      <c r="E1046" s="14"/>
      <c r="F1046" s="14"/>
      <c r="G1046" s="14"/>
      <c r="H1046" s="14"/>
    </row>
    <row r="1047" spans="2:8" x14ac:dyDescent="0.3">
      <c r="B1047" s="14"/>
      <c r="C1047" s="14"/>
      <c r="D1047" s="14"/>
      <c r="E1047" s="14"/>
      <c r="F1047" s="14"/>
      <c r="G1047" s="14"/>
      <c r="H1047" s="14"/>
    </row>
    <row r="1048" spans="2:8" x14ac:dyDescent="0.3">
      <c r="B1048" s="14"/>
      <c r="C1048" s="14"/>
      <c r="D1048" s="14"/>
      <c r="E1048" s="14"/>
      <c r="F1048" s="14"/>
      <c r="G1048" s="14"/>
      <c r="H1048" s="14"/>
    </row>
    <row r="1049" spans="2:8" x14ac:dyDescent="0.3">
      <c r="B1049" s="14"/>
      <c r="C1049" s="14"/>
      <c r="D1049" s="14"/>
      <c r="E1049" s="14"/>
      <c r="F1049" s="14"/>
      <c r="G1049" s="14"/>
      <c r="H1049" s="14"/>
    </row>
    <row r="1050" spans="2:8" x14ac:dyDescent="0.3">
      <c r="B1050" s="14"/>
      <c r="C1050" s="14"/>
      <c r="D1050" s="14"/>
      <c r="E1050" s="14"/>
      <c r="F1050" s="14"/>
      <c r="G1050" s="14"/>
      <c r="H1050" s="14"/>
    </row>
    <row r="1051" spans="2:8" x14ac:dyDescent="0.3">
      <c r="B1051" s="14"/>
      <c r="C1051" s="14"/>
      <c r="D1051" s="14"/>
      <c r="E1051" s="14"/>
      <c r="F1051" s="14"/>
      <c r="G1051" s="14"/>
      <c r="H1051" s="14"/>
    </row>
    <row r="1052" spans="2:8" x14ac:dyDescent="0.3">
      <c r="B1052" s="14"/>
      <c r="C1052" s="14"/>
      <c r="D1052" s="14"/>
      <c r="E1052" s="14"/>
      <c r="F1052" s="14"/>
      <c r="G1052" s="14"/>
      <c r="H1052" s="14"/>
    </row>
    <row r="1053" spans="2:8" x14ac:dyDescent="0.3">
      <c r="B1053" s="14"/>
      <c r="C1053" s="14"/>
      <c r="D1053" s="14"/>
      <c r="E1053" s="14"/>
      <c r="F1053" s="14"/>
      <c r="G1053" s="14"/>
      <c r="H1053" s="14"/>
    </row>
    <row r="1054" spans="2:8" x14ac:dyDescent="0.3">
      <c r="B1054" s="14"/>
      <c r="C1054" s="14"/>
      <c r="D1054" s="14"/>
      <c r="E1054" s="14"/>
      <c r="F1054" s="14"/>
      <c r="G1054" s="14"/>
      <c r="H1054" s="14"/>
    </row>
    <row r="1055" spans="2:8" x14ac:dyDescent="0.3">
      <c r="B1055" s="14"/>
      <c r="C1055" s="14"/>
      <c r="D1055" s="14"/>
      <c r="E1055" s="14"/>
      <c r="F1055" s="14"/>
      <c r="G1055" s="14"/>
      <c r="H1055" s="14"/>
    </row>
    <row r="1056" spans="2:8" x14ac:dyDescent="0.3">
      <c r="B1056" s="14"/>
      <c r="C1056" s="14"/>
      <c r="D1056" s="14"/>
      <c r="E1056" s="14"/>
      <c r="F1056" s="14"/>
      <c r="G1056" s="14"/>
      <c r="H1056" s="14"/>
    </row>
    <row r="1057" spans="2:8" x14ac:dyDescent="0.3">
      <c r="B1057" s="14"/>
      <c r="C1057" s="14"/>
      <c r="D1057" s="14"/>
      <c r="E1057" s="14"/>
      <c r="F1057" s="14"/>
      <c r="G1057" s="14"/>
      <c r="H1057" s="14"/>
    </row>
    <row r="1058" spans="2:8" x14ac:dyDescent="0.3">
      <c r="B1058" s="14"/>
      <c r="C1058" s="14"/>
      <c r="D1058" s="14"/>
      <c r="E1058" s="14"/>
      <c r="F1058" s="14"/>
      <c r="G1058" s="14"/>
      <c r="H1058" s="14"/>
    </row>
    <row r="1059" spans="2:8" x14ac:dyDescent="0.3">
      <c r="B1059" s="14"/>
      <c r="C1059" s="14"/>
      <c r="D1059" s="14"/>
      <c r="E1059" s="14"/>
      <c r="F1059" s="14"/>
      <c r="G1059" s="14"/>
      <c r="H1059" s="14"/>
    </row>
    <row r="1060" spans="2:8" x14ac:dyDescent="0.3">
      <c r="B1060" s="14"/>
      <c r="C1060" s="14"/>
      <c r="D1060" s="14"/>
      <c r="E1060" s="14"/>
      <c r="F1060" s="14"/>
      <c r="G1060" s="14"/>
      <c r="H1060" s="14"/>
    </row>
    <row r="1061" spans="2:8" x14ac:dyDescent="0.3">
      <c r="B1061" s="14"/>
      <c r="C1061" s="14"/>
      <c r="D1061" s="14"/>
      <c r="E1061" s="14"/>
      <c r="F1061" s="14"/>
      <c r="G1061" s="14"/>
      <c r="H1061" s="14"/>
    </row>
    <row r="1062" spans="2:8" x14ac:dyDescent="0.3">
      <c r="B1062" s="14"/>
      <c r="C1062" s="14"/>
      <c r="D1062" s="14"/>
      <c r="E1062" s="14"/>
      <c r="F1062" s="14"/>
      <c r="G1062" s="14"/>
      <c r="H1062" s="14"/>
    </row>
    <row r="1063" spans="2:8" x14ac:dyDescent="0.3">
      <c r="B1063" s="14"/>
      <c r="C1063" s="14"/>
      <c r="D1063" s="14"/>
      <c r="E1063" s="14"/>
      <c r="F1063" s="14"/>
      <c r="G1063" s="14"/>
      <c r="H1063" s="14"/>
    </row>
    <row r="1064" spans="2:8" x14ac:dyDescent="0.3">
      <c r="B1064" s="14"/>
      <c r="C1064" s="14"/>
      <c r="D1064" s="14"/>
      <c r="E1064" s="14"/>
      <c r="F1064" s="14"/>
      <c r="G1064" s="14"/>
      <c r="H1064" s="14"/>
    </row>
    <row r="1065" spans="2:8" x14ac:dyDescent="0.3">
      <c r="B1065" s="14"/>
      <c r="C1065" s="14"/>
      <c r="D1065" s="14"/>
      <c r="E1065" s="14"/>
      <c r="F1065" s="14"/>
      <c r="G1065" s="14"/>
      <c r="H1065" s="14"/>
    </row>
    <row r="1066" spans="2:8" x14ac:dyDescent="0.3">
      <c r="B1066" s="14"/>
      <c r="C1066" s="14"/>
      <c r="D1066" s="14"/>
      <c r="E1066" s="14"/>
      <c r="F1066" s="14"/>
      <c r="G1066" s="14"/>
      <c r="H1066" s="14"/>
    </row>
    <row r="1067" spans="2:8" x14ac:dyDescent="0.3">
      <c r="B1067" s="14"/>
      <c r="C1067" s="14"/>
      <c r="D1067" s="14"/>
      <c r="E1067" s="14"/>
      <c r="F1067" s="14"/>
      <c r="G1067" s="14"/>
      <c r="H1067" s="14"/>
    </row>
    <row r="1068" spans="2:8" x14ac:dyDescent="0.3">
      <c r="B1068" s="14"/>
      <c r="C1068" s="14"/>
      <c r="D1068" s="14"/>
      <c r="E1068" s="14"/>
      <c r="F1068" s="14"/>
      <c r="G1068" s="14"/>
      <c r="H1068" s="14"/>
    </row>
    <row r="1069" spans="2:8" x14ac:dyDescent="0.3">
      <c r="B1069" s="14"/>
      <c r="C1069" s="14"/>
      <c r="D1069" s="14"/>
      <c r="E1069" s="14"/>
      <c r="F1069" s="14"/>
      <c r="G1069" s="14"/>
      <c r="H1069" s="14"/>
    </row>
    <row r="1070" spans="2:8" x14ac:dyDescent="0.3">
      <c r="B1070" s="14"/>
      <c r="C1070" s="14"/>
      <c r="D1070" s="14"/>
      <c r="E1070" s="14"/>
      <c r="F1070" s="14"/>
      <c r="G1070" s="14"/>
      <c r="H1070" s="14"/>
    </row>
    <row r="1071" spans="2:8" x14ac:dyDescent="0.3">
      <c r="B1071" s="14"/>
      <c r="C1071" s="14"/>
      <c r="D1071" s="14"/>
      <c r="E1071" s="14"/>
      <c r="F1071" s="14"/>
      <c r="G1071" s="14"/>
      <c r="H1071" s="14"/>
    </row>
    <row r="1072" spans="2:8" x14ac:dyDescent="0.3">
      <c r="B1072" s="14"/>
      <c r="C1072" s="14"/>
      <c r="D1072" s="14"/>
      <c r="E1072" s="14"/>
      <c r="F1072" s="14"/>
      <c r="G1072" s="14"/>
      <c r="H1072" s="14"/>
    </row>
    <row r="1073" spans="2:8" x14ac:dyDescent="0.3">
      <c r="B1073" s="14"/>
      <c r="C1073" s="14"/>
      <c r="D1073" s="14"/>
      <c r="E1073" s="14"/>
      <c r="F1073" s="14"/>
      <c r="G1073" s="14"/>
      <c r="H1073" s="14"/>
    </row>
    <row r="1074" spans="2:8" x14ac:dyDescent="0.3">
      <c r="B1074" s="14"/>
      <c r="C1074" s="14"/>
      <c r="D1074" s="14"/>
      <c r="E1074" s="14"/>
      <c r="F1074" s="14"/>
      <c r="G1074" s="14"/>
      <c r="H1074" s="14"/>
    </row>
    <row r="1075" spans="2:8" x14ac:dyDescent="0.3">
      <c r="B1075" s="14"/>
      <c r="C1075" s="14"/>
      <c r="D1075" s="14"/>
      <c r="E1075" s="14"/>
      <c r="F1075" s="14"/>
      <c r="G1075" s="14"/>
      <c r="H1075" s="14"/>
    </row>
    <row r="1076" spans="2:8" x14ac:dyDescent="0.3">
      <c r="B1076" s="14"/>
      <c r="C1076" s="14"/>
      <c r="D1076" s="14"/>
      <c r="E1076" s="14"/>
      <c r="F1076" s="14"/>
      <c r="G1076" s="14"/>
      <c r="H1076" s="14"/>
    </row>
    <row r="1077" spans="2:8" x14ac:dyDescent="0.3">
      <c r="B1077" s="14"/>
      <c r="C1077" s="14"/>
      <c r="D1077" s="14"/>
      <c r="E1077" s="14"/>
      <c r="F1077" s="14"/>
      <c r="G1077" s="14"/>
      <c r="H1077" s="14"/>
    </row>
    <row r="1078" spans="2:8" x14ac:dyDescent="0.3">
      <c r="B1078" s="14"/>
      <c r="C1078" s="14"/>
      <c r="D1078" s="14"/>
      <c r="E1078" s="14"/>
      <c r="F1078" s="14"/>
      <c r="G1078" s="14"/>
      <c r="H1078" s="14"/>
    </row>
    <row r="1079" spans="2:8" x14ac:dyDescent="0.3">
      <c r="B1079" s="14"/>
      <c r="C1079" s="14"/>
      <c r="D1079" s="14"/>
      <c r="E1079" s="14"/>
      <c r="F1079" s="14"/>
      <c r="G1079" s="14"/>
      <c r="H1079" s="14"/>
    </row>
    <row r="1080" spans="2:8" x14ac:dyDescent="0.3">
      <c r="B1080" s="14"/>
      <c r="C1080" s="14"/>
      <c r="D1080" s="14"/>
      <c r="E1080" s="14"/>
      <c r="F1080" s="14"/>
      <c r="G1080" s="14"/>
      <c r="H1080" s="14"/>
    </row>
    <row r="1081" spans="2:8" x14ac:dyDescent="0.3">
      <c r="B1081" s="14"/>
      <c r="C1081" s="14"/>
      <c r="D1081" s="14"/>
      <c r="E1081" s="14"/>
      <c r="F1081" s="14"/>
      <c r="G1081" s="14"/>
      <c r="H1081" s="14"/>
    </row>
    <row r="1082" spans="2:8" x14ac:dyDescent="0.3">
      <c r="B1082" s="14"/>
      <c r="C1082" s="14"/>
      <c r="D1082" s="14"/>
      <c r="E1082" s="14"/>
      <c r="F1082" s="14"/>
      <c r="G1082" s="14"/>
      <c r="H1082" s="14"/>
    </row>
    <row r="1083" spans="2:8" x14ac:dyDescent="0.3">
      <c r="B1083" s="14"/>
      <c r="C1083" s="14"/>
      <c r="D1083" s="14"/>
      <c r="E1083" s="14"/>
      <c r="F1083" s="14"/>
      <c r="G1083" s="14"/>
      <c r="H1083" s="14"/>
    </row>
    <row r="1084" spans="2:8" x14ac:dyDescent="0.3">
      <c r="B1084" s="14"/>
      <c r="C1084" s="14"/>
      <c r="D1084" s="14"/>
      <c r="E1084" s="14"/>
      <c r="F1084" s="14"/>
      <c r="G1084" s="14"/>
      <c r="H1084" s="14"/>
    </row>
    <row r="1085" spans="2:8" x14ac:dyDescent="0.3">
      <c r="B1085" s="14"/>
      <c r="C1085" s="14"/>
      <c r="D1085" s="14"/>
      <c r="E1085" s="14"/>
      <c r="F1085" s="14"/>
      <c r="G1085" s="14"/>
      <c r="H1085" s="14"/>
    </row>
    <row r="1086" spans="2:8" x14ac:dyDescent="0.3">
      <c r="B1086" s="14"/>
      <c r="C1086" s="14"/>
      <c r="D1086" s="14"/>
      <c r="E1086" s="14"/>
      <c r="F1086" s="14"/>
      <c r="G1086" s="14"/>
      <c r="H1086" s="14"/>
    </row>
    <row r="1087" spans="2:8" x14ac:dyDescent="0.3">
      <c r="B1087" s="14"/>
      <c r="C1087" s="14"/>
      <c r="D1087" s="14"/>
      <c r="E1087" s="14"/>
      <c r="F1087" s="14"/>
      <c r="G1087" s="14"/>
      <c r="H1087" s="14"/>
    </row>
    <row r="1088" spans="2:8" x14ac:dyDescent="0.3">
      <c r="B1088" s="14"/>
      <c r="C1088" s="14"/>
      <c r="D1088" s="14"/>
      <c r="E1088" s="14"/>
      <c r="F1088" s="14"/>
      <c r="G1088" s="14"/>
      <c r="H1088" s="14"/>
    </row>
    <row r="1089" spans="2:8" x14ac:dyDescent="0.3">
      <c r="B1089" s="14"/>
      <c r="C1089" s="14"/>
      <c r="D1089" s="14"/>
      <c r="E1089" s="14"/>
      <c r="F1089" s="14"/>
      <c r="G1089" s="14"/>
      <c r="H1089" s="14"/>
    </row>
    <row r="1090" spans="2:8" x14ac:dyDescent="0.3">
      <c r="B1090" s="14"/>
      <c r="C1090" s="14"/>
      <c r="D1090" s="14"/>
      <c r="E1090" s="14"/>
      <c r="F1090" s="14"/>
      <c r="G1090" s="14"/>
      <c r="H1090" s="14"/>
    </row>
    <row r="1091" spans="2:8" x14ac:dyDescent="0.3">
      <c r="B1091" s="14"/>
      <c r="C1091" s="14"/>
      <c r="D1091" s="14"/>
      <c r="E1091" s="14"/>
      <c r="F1091" s="14"/>
      <c r="G1091" s="14"/>
      <c r="H1091" s="14"/>
    </row>
    <row r="1092" spans="2:8" x14ac:dyDescent="0.3">
      <c r="B1092" s="14"/>
      <c r="C1092" s="14"/>
      <c r="D1092" s="14"/>
      <c r="E1092" s="14"/>
      <c r="F1092" s="14"/>
      <c r="G1092" s="14"/>
      <c r="H1092" s="14"/>
    </row>
    <row r="1093" spans="2:8" x14ac:dyDescent="0.3">
      <c r="B1093" s="14"/>
      <c r="C1093" s="14"/>
      <c r="D1093" s="14"/>
      <c r="E1093" s="14"/>
      <c r="F1093" s="14"/>
      <c r="G1093" s="14"/>
      <c r="H1093" s="14"/>
    </row>
    <row r="1094" spans="2:8" x14ac:dyDescent="0.3">
      <c r="B1094" s="14"/>
      <c r="C1094" s="14"/>
      <c r="D1094" s="14"/>
      <c r="E1094" s="14"/>
      <c r="F1094" s="14"/>
      <c r="G1094" s="14"/>
      <c r="H1094" s="14"/>
    </row>
    <row r="1095" spans="2:8" x14ac:dyDescent="0.3">
      <c r="B1095" s="14"/>
      <c r="C1095" s="14"/>
      <c r="D1095" s="14"/>
      <c r="E1095" s="14"/>
      <c r="F1095" s="14"/>
      <c r="G1095" s="14"/>
      <c r="H1095" s="14"/>
    </row>
    <row r="1096" spans="2:8" x14ac:dyDescent="0.3">
      <c r="B1096" s="14"/>
      <c r="C1096" s="14"/>
      <c r="D1096" s="14"/>
      <c r="E1096" s="14"/>
      <c r="F1096" s="14"/>
      <c r="G1096" s="14"/>
      <c r="H1096" s="14"/>
    </row>
    <row r="1097" spans="2:8" x14ac:dyDescent="0.3">
      <c r="B1097" s="14"/>
      <c r="C1097" s="14"/>
      <c r="D1097" s="14"/>
      <c r="E1097" s="14"/>
      <c r="F1097" s="14"/>
      <c r="G1097" s="14"/>
      <c r="H1097" s="14"/>
    </row>
    <row r="1098" spans="2:8" x14ac:dyDescent="0.3">
      <c r="B1098" s="14"/>
      <c r="C1098" s="14"/>
      <c r="D1098" s="14"/>
      <c r="E1098" s="14"/>
      <c r="F1098" s="14"/>
      <c r="G1098" s="14"/>
      <c r="H1098" s="14"/>
    </row>
    <row r="1099" spans="2:8" x14ac:dyDescent="0.3">
      <c r="B1099" s="14"/>
      <c r="C1099" s="14"/>
      <c r="D1099" s="14"/>
      <c r="E1099" s="14"/>
      <c r="F1099" s="14"/>
      <c r="G1099" s="14"/>
      <c r="H1099" s="14"/>
    </row>
    <row r="1100" spans="2:8" x14ac:dyDescent="0.3">
      <c r="B1100" s="14"/>
    </row>
    <row r="1101" spans="2:8" x14ac:dyDescent="0.3">
      <c r="B1101" s="14"/>
    </row>
    <row r="1102" spans="2:8" x14ac:dyDescent="0.3">
      <c r="B1102" s="14"/>
    </row>
    <row r="1103" spans="2:8" x14ac:dyDescent="0.3">
      <c r="B1103" s="14"/>
    </row>
    <row r="1104" spans="2:8" x14ac:dyDescent="0.3">
      <c r="B1104" s="14"/>
    </row>
    <row r="1105" spans="2:2" x14ac:dyDescent="0.3">
      <c r="B1105" s="14"/>
    </row>
    <row r="1048361" spans="4:4" x14ac:dyDescent="0.3">
      <c r="D1048361" s="11"/>
    </row>
  </sheetData>
  <sheetProtection sort="0" autoFilter="0"/>
  <mergeCells count="1">
    <mergeCell ref="B2:D2"/>
  </mergeCells>
  <conditionalFormatting sqref="D1048361:D1048576">
    <cfRule type="cellIs" dxfId="0" priority="3" stopIfTrue="1" operator="equal">
      <formula>0</formula>
    </cfRule>
  </conditionalFormatting>
  <dataValidations count="2">
    <dataValidation type="list" allowBlank="1" showInputMessage="1" showErrorMessage="1" sqref="D982829:H982829 WVC982829 WLG982829 WBK982829 VRO982829 VHS982829 UXW982829 UOA982829 UEE982829 TUI982829 TKM982829 TAQ982829 SQU982829 SGY982829 RXC982829 RNG982829 RDK982829 QTO982829 QJS982829 PZW982829 PQA982829 PGE982829 OWI982829 OMM982829 OCQ982829 NSU982829 NIY982829 MZC982829 MPG982829 MFK982829 LVO982829 LLS982829 LBW982829 KSA982829 KIE982829 JYI982829 JOM982829 JEQ982829 IUU982829 IKY982829 IBC982829 HRG982829 HHK982829 GXO982829 GNS982829 GDW982829 FUA982829 FKE982829 FAI982829 EQM982829 EGQ982829 DWU982829 DMY982829 DDC982829 CTG982829 CJK982829 BZO982829 BPS982829 BFW982829 AWA982829 AME982829 ACI982829 SM982829 IQ982829 WVC917293 WLG917293 WBK917293 VRO917293 VHS917293 UXW917293 UOA917293 UEE917293 TUI917293 TKM917293 TAQ917293 SQU917293 SGY917293 RXC917293 RNG917293 RDK917293 QTO917293 QJS917293 PZW917293 PQA917293 PGE917293 OWI917293 OMM917293 OCQ917293 NSU917293 NIY917293 MZC917293 MPG917293 MFK917293 LVO917293 LLS917293 LBW917293 KSA917293 KIE917293 JYI917293 JOM917293 JEQ917293 IUU917293 IKY917293 IBC917293 HRG917293 HHK917293 GXO917293 GNS917293 GDW917293 FUA917293 FKE917293 FAI917293 EQM917293 EGQ917293 DWU917293 DMY917293 DDC917293 CTG917293 CJK917293 BZO917293 BPS917293 BFW917293 AWA917293 AME917293 ACI917293 SM917293 IQ917293 WVC851757 WLG851757 WBK851757 VRO851757 VHS851757 UXW851757 UOA851757 UEE851757 TUI851757 TKM851757 TAQ851757 SQU851757 SGY851757 RXC851757 RNG851757 RDK851757 QTO851757 QJS851757 PZW851757 PQA851757 PGE851757 OWI851757 OMM851757 OCQ851757 NSU851757 NIY851757 MZC851757 MPG851757 MFK851757 LVO851757 LLS851757 LBW851757 KSA851757 KIE851757 JYI851757 JOM851757 JEQ851757 IUU851757 IKY851757 IBC851757 HRG851757 HHK851757 GXO851757 GNS851757 GDW851757 FUA851757 FKE851757 FAI851757 EQM851757 EGQ851757 DWU851757 DMY851757 DDC851757 CTG851757 CJK851757 BZO851757 BPS851757 BFW851757 AWA851757 AME851757 ACI851757 SM851757 IQ851757 WVC786221 WLG786221 WBK786221 VRO786221 VHS786221 UXW786221 UOA786221 UEE786221 TUI786221 TKM786221 TAQ786221 SQU786221 SGY786221 RXC786221 RNG786221 RDK786221 QTO786221 QJS786221 PZW786221 PQA786221 PGE786221 OWI786221 OMM786221 OCQ786221 NSU786221 NIY786221 MZC786221 MPG786221 MFK786221 LVO786221 LLS786221 LBW786221 KSA786221 KIE786221 JYI786221 JOM786221 JEQ786221 IUU786221 IKY786221 IBC786221 HRG786221 HHK786221 GXO786221 GNS786221 GDW786221 FUA786221 FKE786221 FAI786221 EQM786221 EGQ786221 DWU786221 DMY786221 DDC786221 CTG786221 CJK786221 BZO786221 BPS786221 BFW786221 AWA786221 AME786221 ACI786221 SM786221 IQ786221 WVC720685 WLG720685 WBK720685 VRO720685 VHS720685 UXW720685 UOA720685 UEE720685 TUI720685 TKM720685 TAQ720685 SQU720685 SGY720685 RXC720685 RNG720685 RDK720685 QTO720685 QJS720685 PZW720685 PQA720685 PGE720685 OWI720685 OMM720685 OCQ720685 NSU720685 NIY720685 MZC720685 MPG720685 MFK720685 LVO720685 LLS720685 LBW720685 KSA720685 KIE720685 JYI720685 JOM720685 JEQ720685 IUU720685 IKY720685 IBC720685 HRG720685 HHK720685 GXO720685 GNS720685 GDW720685 FUA720685 FKE720685 FAI720685 EQM720685 EGQ720685 DWU720685 DMY720685 DDC720685 CTG720685 CJK720685 BZO720685 BPS720685 BFW720685 AWA720685 AME720685 ACI720685 SM720685 IQ720685 WVC655149 WLG655149 WBK655149 VRO655149 VHS655149 UXW655149 UOA655149 UEE655149 TUI655149 TKM655149 TAQ655149 SQU655149 SGY655149 RXC655149 RNG655149 RDK655149 QTO655149 QJS655149 PZW655149 PQA655149 PGE655149 OWI655149 OMM655149 OCQ655149 NSU655149 NIY655149 MZC655149 MPG655149 MFK655149 LVO655149 LLS655149 LBW655149 KSA655149 KIE655149 JYI655149 JOM655149 JEQ655149 IUU655149 IKY655149 IBC655149 HRG655149 HHK655149 GXO655149 GNS655149 GDW655149 FUA655149 FKE655149 FAI655149 EQM655149 EGQ655149 DWU655149 DMY655149 DDC655149 CTG655149 CJK655149 BZO655149 BPS655149 BFW655149 AWA655149 AME655149 ACI655149 SM655149 IQ655149 WVC589613 WLG589613 WBK589613 VRO589613 VHS589613 UXW589613 UOA589613 UEE589613 TUI589613 TKM589613 TAQ589613 SQU589613 SGY589613 RXC589613 RNG589613 RDK589613 QTO589613 QJS589613 PZW589613 PQA589613 PGE589613 OWI589613 OMM589613 OCQ589613 NSU589613 NIY589613 MZC589613 MPG589613 MFK589613 LVO589613 LLS589613 LBW589613 KSA589613 KIE589613 JYI589613 JOM589613 JEQ589613 IUU589613 IKY589613 IBC589613 HRG589613 HHK589613 GXO589613 GNS589613 GDW589613 FUA589613 FKE589613 FAI589613 EQM589613 EGQ589613 DWU589613 DMY589613 DDC589613 CTG589613 CJK589613 BZO589613 BPS589613 BFW589613 AWA589613 AME589613 ACI589613 SM589613 IQ589613 WVC524077 WLG524077 WBK524077 VRO524077 VHS524077 UXW524077 UOA524077 UEE524077 TUI524077 TKM524077 TAQ524077 SQU524077 SGY524077 RXC524077 RNG524077 RDK524077 QTO524077 QJS524077 PZW524077 PQA524077 PGE524077 OWI524077 OMM524077 OCQ524077 NSU524077 NIY524077 MZC524077 MPG524077 MFK524077 LVO524077 LLS524077 LBW524077 KSA524077 KIE524077 JYI524077 JOM524077 JEQ524077 IUU524077 IKY524077 IBC524077 HRG524077 HHK524077 GXO524077 GNS524077 GDW524077 FUA524077 FKE524077 FAI524077 EQM524077 EGQ524077 DWU524077 DMY524077 DDC524077 CTG524077 CJK524077 BZO524077 BPS524077 BFW524077 AWA524077 AME524077 ACI524077 SM524077 IQ524077 WVC458541 WLG458541 WBK458541 VRO458541 VHS458541 UXW458541 UOA458541 UEE458541 TUI458541 TKM458541 TAQ458541 SQU458541 SGY458541 RXC458541 RNG458541 RDK458541 QTO458541 QJS458541 PZW458541 PQA458541 PGE458541 OWI458541 OMM458541 OCQ458541 NSU458541 NIY458541 MZC458541 MPG458541 MFK458541 LVO458541 LLS458541 LBW458541 KSA458541 KIE458541 JYI458541 JOM458541 JEQ458541 IUU458541 IKY458541 IBC458541 HRG458541 HHK458541 GXO458541 GNS458541 GDW458541 FUA458541 FKE458541 FAI458541 EQM458541 EGQ458541 DWU458541 DMY458541 DDC458541 CTG458541 CJK458541 BZO458541 BPS458541 BFW458541 AWA458541 AME458541 ACI458541 SM458541 IQ458541 WVC393005 WLG393005 WBK393005 VRO393005 VHS393005 UXW393005 UOA393005 UEE393005 TUI393005 TKM393005 TAQ393005 SQU393005 SGY393005 RXC393005 RNG393005 RDK393005 QTO393005 QJS393005 PZW393005 PQA393005 PGE393005 OWI393005 OMM393005 OCQ393005 NSU393005 NIY393005 MZC393005 MPG393005 MFK393005 LVO393005 LLS393005 LBW393005 KSA393005 KIE393005 JYI393005 JOM393005 JEQ393005 IUU393005 IKY393005 IBC393005 HRG393005 HHK393005 GXO393005 GNS393005 GDW393005 FUA393005 FKE393005 FAI393005 EQM393005 EGQ393005 DWU393005 DMY393005 DDC393005 CTG393005 CJK393005 BZO393005 BPS393005 BFW393005 AWA393005 AME393005 ACI393005 SM393005 IQ393005 WVC327469 WLG327469 WBK327469 VRO327469 VHS327469 UXW327469 UOA327469 UEE327469 TUI327469 TKM327469 TAQ327469 SQU327469 SGY327469 RXC327469 RNG327469 RDK327469 QTO327469 QJS327469 PZW327469 PQA327469 PGE327469 OWI327469 OMM327469 OCQ327469 NSU327469 NIY327469 MZC327469 MPG327469 MFK327469 LVO327469 LLS327469 LBW327469 KSA327469 KIE327469 JYI327469 JOM327469 JEQ327469 IUU327469 IKY327469 IBC327469 HRG327469 HHK327469 GXO327469 GNS327469 GDW327469 FUA327469 FKE327469 FAI327469 EQM327469 EGQ327469 DWU327469 DMY327469 DDC327469 CTG327469 CJK327469 BZO327469 BPS327469 BFW327469 AWA327469 AME327469 ACI327469 SM327469 IQ327469 WVC261933 WLG261933 WBK261933 VRO261933 VHS261933 UXW261933 UOA261933 UEE261933 TUI261933 TKM261933 TAQ261933 SQU261933 SGY261933 RXC261933 RNG261933 RDK261933 QTO261933 QJS261933 PZW261933 PQA261933 PGE261933 OWI261933 OMM261933 OCQ261933 NSU261933 NIY261933 MZC261933 MPG261933 MFK261933 LVO261933 LLS261933 LBW261933 KSA261933 KIE261933 JYI261933 JOM261933 JEQ261933 IUU261933 IKY261933 IBC261933 HRG261933 HHK261933 GXO261933 GNS261933 GDW261933 FUA261933 FKE261933 FAI261933 EQM261933 EGQ261933 DWU261933 DMY261933 DDC261933 CTG261933 CJK261933 BZO261933 BPS261933 BFW261933 AWA261933 AME261933 ACI261933 SM261933 IQ261933 WVC196397 WLG196397 WBK196397 VRO196397 VHS196397 UXW196397 UOA196397 UEE196397 TUI196397 TKM196397 TAQ196397 SQU196397 SGY196397 RXC196397 RNG196397 RDK196397 QTO196397 QJS196397 PZW196397 PQA196397 PGE196397 OWI196397 OMM196397 OCQ196397 NSU196397 NIY196397 MZC196397 MPG196397 MFK196397 LVO196397 LLS196397 LBW196397 KSA196397 KIE196397 JYI196397 JOM196397 JEQ196397 IUU196397 IKY196397 IBC196397 HRG196397 HHK196397 GXO196397 GNS196397 GDW196397 FUA196397 FKE196397 FAI196397 EQM196397 EGQ196397 DWU196397 DMY196397 DDC196397 CTG196397 CJK196397 BZO196397 BPS196397 BFW196397 AWA196397 AME196397 ACI196397 SM196397 IQ196397 WVC130861 WLG130861 WBK130861 VRO130861 VHS130861 UXW130861 UOA130861 UEE130861 TUI130861 TKM130861 TAQ130861 SQU130861 SGY130861 RXC130861 RNG130861 RDK130861 QTO130861 QJS130861 PZW130861 PQA130861 PGE130861 OWI130861 OMM130861 OCQ130861 NSU130861 NIY130861 MZC130861 MPG130861 MFK130861 LVO130861 LLS130861 LBW130861 KSA130861 KIE130861 JYI130861 JOM130861 JEQ130861 IUU130861 IKY130861 IBC130861 HRG130861 HHK130861 GXO130861 GNS130861 GDW130861 FUA130861 FKE130861 FAI130861 EQM130861 EGQ130861 DWU130861 DMY130861 DDC130861 CTG130861 CJK130861 BZO130861 BPS130861 BFW130861 AWA130861 AME130861 ACI130861 SM130861 IQ130861 WVC65325 WLG65325 WBK65325 VRO65325 VHS65325 UXW65325 UOA65325 UEE65325 TUI65325 TKM65325 TAQ65325 SQU65325 SGY65325 RXC65325 RNG65325 RDK65325 QTO65325 QJS65325 PZW65325 PQA65325 PGE65325 OWI65325 OMM65325 OCQ65325 NSU65325 NIY65325 MZC65325 MPG65325 MFK65325 LVO65325 LLS65325 LBW65325 KSA65325 KIE65325 JYI65325 JOM65325 JEQ65325 IUU65325 IKY65325 IBC65325 HRG65325 HHK65325 GXO65325 GNS65325 GDW65325 FUA65325 FKE65325 FAI65325 EQM65325 EGQ65325 DWU65325 DMY65325 DDC65325 CTG65325 CJK65325 BZO65325 BPS65325 BFW65325 AWA65325 AME65325 ACI65325 SM65325 IQ65325 SM4 WVC4 WLG4 WBK4 VRO4 VHS4 UXW4 UOA4 UEE4 TUI4 TKM4 TAQ4 SQU4 SGY4 RXC4 RNG4 RDK4 QTO4 QJS4 PZW4 PQA4 PGE4 OWI4 OMM4 OCQ4 NSU4 NIY4 MZC4 MPG4 MFK4 LVO4 LLS4 LBW4 KSA4 KIE4 JYI4 JOM4 JEQ4 IUU4 IKY4 IBC4 HRG4 HHK4 GXO4 GNS4 GDW4 FUA4 FKE4 FAI4 EQM4 EGQ4 DWU4 DMY4 DDC4 CTG4 CJK4 BZO4 BPS4 BFW4 AWA4 AME4 ACI4 D65325:H65325 D130861:H130861 D196397:H196397 D261933:H261933 D327469:H327469 D393005:H393005 D458541:H458541 D524077:H524077 D589613:H589613 D655149:H655149 D720685:H720685 D786221:H786221 D851757:H851757 D917293:H917293 IQ4" xr:uid="{00000000-0002-0000-0600-000000000000}">
      <formula1>$IL$7:$IL$56</formula1>
    </dataValidation>
    <dataValidation type="list" allowBlank="1" showInputMessage="1" showErrorMessage="1" sqref="C5" xr:uid="{1C5B50F8-5C90-45FF-89FF-78450BF73E5B}">
      <formula1>"Bajo, Medio, Alto, Extremo"</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C4FD-5E89-46BC-961E-2F3E87BA2223}">
  <sheetPr codeName="Hoja5"/>
  <dimension ref="A1:G44"/>
  <sheetViews>
    <sheetView topLeftCell="A7" zoomScale="70" zoomScaleNormal="70" workbookViewId="0">
      <selection activeCell="F9" sqref="F9"/>
    </sheetView>
  </sheetViews>
  <sheetFormatPr baseColWidth="10" defaultColWidth="0" defaultRowHeight="13.2" zeroHeight="1" x14ac:dyDescent="0.25"/>
  <cols>
    <col min="1" max="2" width="4.33203125" style="141" customWidth="1"/>
    <col min="3" max="4" width="24.33203125" style="141" customWidth="1"/>
    <col min="5" max="5" width="14" style="141" customWidth="1"/>
    <col min="6" max="6" width="110.33203125" style="141" customWidth="1"/>
    <col min="7" max="7" width="5.6640625" style="141" customWidth="1"/>
    <col min="8" max="16384" width="11.44140625" style="141" hidden="1"/>
  </cols>
  <sheetData>
    <row r="1" spans="3:6" x14ac:dyDescent="0.25"/>
    <row r="2" spans="3:6" ht="39.6" x14ac:dyDescent="0.65">
      <c r="C2" s="297" t="s">
        <v>1029</v>
      </c>
      <c r="D2" s="297"/>
      <c r="E2" s="297"/>
      <c r="F2" s="297"/>
    </row>
    <row r="3" spans="3:6" x14ac:dyDescent="0.25"/>
    <row r="4" spans="3:6" x14ac:dyDescent="0.25">
      <c r="C4" s="172" t="s">
        <v>1030</v>
      </c>
      <c r="D4" s="173" t="s">
        <v>1031</v>
      </c>
      <c r="E4" s="173" t="s">
        <v>1032</v>
      </c>
      <c r="F4" s="173" t="s">
        <v>1033</v>
      </c>
    </row>
    <row r="5" spans="3:6" x14ac:dyDescent="0.25">
      <c r="C5" s="142">
        <v>1</v>
      </c>
      <c r="D5" s="142">
        <v>2022</v>
      </c>
      <c r="E5" s="143">
        <v>44866</v>
      </c>
      <c r="F5" s="174" t="s">
        <v>1034</v>
      </c>
    </row>
    <row r="6" spans="3:6" ht="58.95" customHeight="1" x14ac:dyDescent="0.25">
      <c r="C6" s="142">
        <v>2</v>
      </c>
      <c r="D6" s="142">
        <v>2023</v>
      </c>
      <c r="E6" s="143">
        <v>45071</v>
      </c>
      <c r="F6" s="174" t="s">
        <v>1035</v>
      </c>
    </row>
    <row r="7" spans="3:6" ht="66" x14ac:dyDescent="0.25">
      <c r="C7" s="142">
        <v>3</v>
      </c>
      <c r="D7" s="142">
        <v>2024</v>
      </c>
      <c r="E7" s="143">
        <v>45434</v>
      </c>
      <c r="F7" s="174" t="s">
        <v>1036</v>
      </c>
    </row>
    <row r="8" spans="3:6" ht="71.400000000000006" customHeight="1" x14ac:dyDescent="0.25">
      <c r="C8" s="142">
        <v>4</v>
      </c>
      <c r="D8" s="142">
        <v>2025</v>
      </c>
      <c r="E8" s="143">
        <v>45866</v>
      </c>
      <c r="F8" s="175" t="s">
        <v>1037</v>
      </c>
    </row>
    <row r="9" spans="3:6" ht="303.60000000000002" x14ac:dyDescent="0.25">
      <c r="C9" s="190">
        <v>5</v>
      </c>
      <c r="D9" s="190">
        <v>2026</v>
      </c>
      <c r="E9" s="191">
        <v>46210</v>
      </c>
      <c r="F9" s="192" t="s">
        <v>1119</v>
      </c>
    </row>
    <row r="10" spans="3:6" x14ac:dyDescent="0.25"/>
    <row r="11" spans="3:6" x14ac:dyDescent="0.25"/>
    <row r="12" spans="3:6" x14ac:dyDescent="0.25"/>
    <row r="13" spans="3:6" x14ac:dyDescent="0.25"/>
    <row r="14" spans="3:6" x14ac:dyDescent="0.25"/>
    <row r="15" spans="3:6" x14ac:dyDescent="0.25"/>
    <row r="16" spans="3: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sheetData>
  <mergeCells count="1">
    <mergeCell ref="C2:F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4163-BACD-4A76-ADC9-4B64D3594C42}">
  <dimension ref="A4:AF919"/>
  <sheetViews>
    <sheetView topLeftCell="A111" zoomScale="40" zoomScaleNormal="40" workbookViewId="0">
      <selection activeCell="I148" sqref="I148"/>
    </sheetView>
  </sheetViews>
  <sheetFormatPr baseColWidth="10" defaultColWidth="11.44140625" defaultRowHeight="14.4" x14ac:dyDescent="0.3"/>
  <cols>
    <col min="1" max="1" width="154" bestFit="1" customWidth="1"/>
    <col min="2" max="2" width="33.21875" bestFit="1" customWidth="1"/>
    <col min="3" max="3" width="9.33203125" bestFit="1" customWidth="1"/>
    <col min="4" max="4" width="8.88671875" bestFit="1" customWidth="1"/>
    <col min="5" max="5" width="9.33203125" bestFit="1" customWidth="1"/>
    <col min="6" max="6" width="8.88671875" bestFit="1" customWidth="1"/>
    <col min="7" max="7" width="9.33203125" bestFit="1" customWidth="1"/>
    <col min="8" max="8" width="17.88671875" bestFit="1" customWidth="1"/>
    <col min="9" max="9" width="33.21875" bestFit="1" customWidth="1"/>
    <col min="10" max="14" width="25.44140625" bestFit="1" customWidth="1"/>
    <col min="15" max="17" width="32.33203125" bestFit="1" customWidth="1"/>
    <col min="18" max="18" width="13.21875" bestFit="1" customWidth="1"/>
    <col min="19" max="19" width="18.21875" bestFit="1" customWidth="1"/>
    <col min="20" max="20" width="34.33203125" bestFit="1" customWidth="1"/>
    <col min="21" max="21" width="27.88671875" bestFit="1" customWidth="1"/>
    <col min="22" max="22" width="9.33203125" bestFit="1" customWidth="1"/>
    <col min="23" max="23" width="15.6640625" bestFit="1" customWidth="1"/>
    <col min="24" max="24" width="11.77734375" bestFit="1" customWidth="1"/>
    <col min="25" max="25" width="13.21875" bestFit="1" customWidth="1"/>
    <col min="26" max="26" width="18.21875" bestFit="1" customWidth="1"/>
    <col min="27" max="27" width="34.33203125" bestFit="1" customWidth="1"/>
    <col min="28" max="28" width="27.88671875" bestFit="1" customWidth="1"/>
    <col min="29" max="29" width="27.33203125" bestFit="1" customWidth="1"/>
    <col min="30" max="30" width="33.21875" bestFit="1" customWidth="1"/>
    <col min="31" max="32" width="17.88671875" bestFit="1" customWidth="1"/>
    <col min="33" max="33" width="55.6640625" bestFit="1" customWidth="1"/>
    <col min="34" max="35" width="70.109375" bestFit="1" customWidth="1"/>
    <col min="36" max="38" width="35.77734375" bestFit="1" customWidth="1"/>
    <col min="39" max="39" width="16.33203125" bestFit="1" customWidth="1"/>
    <col min="40" max="40" width="28.33203125" bestFit="1" customWidth="1"/>
    <col min="41" max="41" width="30.6640625" bestFit="1" customWidth="1"/>
    <col min="42" max="42" width="13.33203125" bestFit="1" customWidth="1"/>
    <col min="43" max="43" width="19" bestFit="1" customWidth="1"/>
    <col min="44" max="44" width="17.33203125" bestFit="1" customWidth="1"/>
    <col min="45" max="45" width="19.33203125" bestFit="1" customWidth="1"/>
    <col min="46" max="46" width="17.6640625" bestFit="1" customWidth="1"/>
    <col min="47" max="47" width="25.6640625" bestFit="1" customWidth="1"/>
    <col min="48" max="48" width="17.6640625" bestFit="1" customWidth="1"/>
    <col min="49" max="49" width="12.33203125" bestFit="1" customWidth="1"/>
    <col min="50" max="50" width="17.33203125" bestFit="1" customWidth="1"/>
    <col min="51" max="51" width="16.44140625" bestFit="1" customWidth="1"/>
    <col min="52" max="52" width="18.33203125" bestFit="1" customWidth="1"/>
    <col min="53" max="53" width="16.6640625" bestFit="1" customWidth="1"/>
    <col min="54" max="54" width="23.6640625" bestFit="1" customWidth="1"/>
    <col min="55" max="55" width="10.6640625" bestFit="1" customWidth="1"/>
    <col min="56" max="56" width="16.33203125" bestFit="1" customWidth="1"/>
    <col min="57" max="57" width="14" bestFit="1" customWidth="1"/>
    <col min="58" max="58" width="17.33203125" bestFit="1" customWidth="1"/>
    <col min="59" max="59" width="15.6640625" bestFit="1" customWidth="1"/>
    <col min="60" max="60" width="17.44140625" bestFit="1" customWidth="1"/>
    <col min="61" max="61" width="18.6640625" bestFit="1" customWidth="1"/>
    <col min="62" max="62" width="31" bestFit="1" customWidth="1"/>
    <col min="63" max="63" width="12" bestFit="1" customWidth="1"/>
    <col min="64" max="64" width="18.44140625" bestFit="1" customWidth="1"/>
    <col min="65" max="65" width="16.44140625" bestFit="1" customWidth="1"/>
    <col min="66" max="66" width="32.6640625" bestFit="1" customWidth="1"/>
    <col min="67" max="67" width="14.33203125" bestFit="1" customWidth="1"/>
    <col min="68" max="68" width="32.6640625" bestFit="1" customWidth="1"/>
    <col min="69" max="69" width="36.33203125" bestFit="1" customWidth="1"/>
    <col min="70" max="70" width="41.33203125" bestFit="1" customWidth="1"/>
    <col min="71" max="71" width="12.6640625" bestFit="1" customWidth="1"/>
    <col min="72" max="72" width="25.33203125" bestFit="1" customWidth="1"/>
    <col min="73" max="73" width="24.33203125" bestFit="1" customWidth="1"/>
    <col min="74" max="74" width="24.5546875" bestFit="1" customWidth="1"/>
    <col min="75" max="75" width="42.5546875" bestFit="1" customWidth="1"/>
    <col min="76" max="76" width="28.5546875" bestFit="1" customWidth="1"/>
    <col min="77" max="77" width="31.6640625" bestFit="1" customWidth="1"/>
    <col min="78" max="78" width="58.33203125" bestFit="1" customWidth="1"/>
    <col min="79" max="79" width="33" bestFit="1" customWidth="1"/>
    <col min="80" max="80" width="54.44140625" bestFit="1" customWidth="1"/>
    <col min="81" max="81" width="26.33203125" bestFit="1" customWidth="1"/>
    <col min="82" max="82" width="27.33203125" bestFit="1" customWidth="1"/>
    <col min="83" max="83" width="14.33203125" bestFit="1" customWidth="1"/>
    <col min="84" max="84" width="16.6640625" bestFit="1" customWidth="1"/>
    <col min="85" max="85" width="32.6640625" bestFit="1" customWidth="1"/>
    <col min="86" max="86" width="41.6640625" bestFit="1" customWidth="1"/>
    <col min="87" max="87" width="16.33203125" bestFit="1" customWidth="1"/>
    <col min="88" max="88" width="15.6640625" bestFit="1" customWidth="1"/>
    <col min="89" max="89" width="16.6640625" bestFit="1" customWidth="1"/>
    <col min="90" max="90" width="19.6640625" bestFit="1" customWidth="1"/>
    <col min="91" max="91" width="31.6640625" bestFit="1" customWidth="1"/>
    <col min="92" max="92" width="15.44140625" bestFit="1" customWidth="1"/>
    <col min="93" max="93" width="26.5546875" bestFit="1" customWidth="1"/>
    <col min="94" max="94" width="29.5546875" bestFit="1" customWidth="1"/>
    <col min="95" max="95" width="12.33203125" bestFit="1" customWidth="1"/>
    <col min="96" max="96" width="17.33203125" bestFit="1" customWidth="1"/>
    <col min="97" max="97" width="16.44140625" bestFit="1" customWidth="1"/>
    <col min="98" max="98" width="18.33203125" bestFit="1" customWidth="1"/>
    <col min="99" max="99" width="16.6640625" bestFit="1" customWidth="1"/>
    <col min="100" max="100" width="23.6640625" bestFit="1" customWidth="1"/>
    <col min="101" max="101" width="16.44140625" bestFit="1" customWidth="1"/>
    <col min="102" max="102" width="88.33203125" bestFit="1" customWidth="1"/>
    <col min="103" max="103" width="46" bestFit="1" customWidth="1"/>
    <col min="104" max="104" width="80.6640625" bestFit="1" customWidth="1"/>
    <col min="105" max="105" width="110.33203125" bestFit="1" customWidth="1"/>
    <col min="106" max="106" width="51.5546875" bestFit="1" customWidth="1"/>
    <col min="107" max="107" width="36" bestFit="1" customWidth="1"/>
    <col min="108" max="108" width="63.33203125" bestFit="1" customWidth="1"/>
    <col min="109" max="109" width="33.44140625" bestFit="1" customWidth="1"/>
    <col min="110" max="110" width="53.33203125" bestFit="1" customWidth="1"/>
    <col min="111" max="111" width="38.44140625" bestFit="1" customWidth="1"/>
    <col min="112" max="112" width="62.33203125" bestFit="1" customWidth="1"/>
    <col min="113" max="113" width="95.33203125" bestFit="1" customWidth="1"/>
    <col min="114" max="114" width="69.5546875" bestFit="1" customWidth="1"/>
    <col min="115" max="115" width="159.6640625" bestFit="1" customWidth="1"/>
    <col min="116" max="116" width="65.6640625" bestFit="1" customWidth="1"/>
    <col min="117" max="117" width="100.6640625" bestFit="1" customWidth="1"/>
    <col min="118" max="118" width="52.33203125" bestFit="1" customWidth="1"/>
    <col min="119" max="119" width="46.33203125" bestFit="1" customWidth="1"/>
    <col min="120" max="120" width="66.6640625" bestFit="1" customWidth="1"/>
    <col min="121" max="121" width="60.44140625" bestFit="1" customWidth="1"/>
    <col min="122" max="122" width="87.6640625" bestFit="1" customWidth="1"/>
    <col min="123" max="123" width="59.6640625" bestFit="1" customWidth="1"/>
    <col min="124" max="124" width="43.44140625" bestFit="1" customWidth="1"/>
    <col min="125" max="125" width="76.6640625" bestFit="1" customWidth="1"/>
    <col min="126" max="126" width="72.33203125" bestFit="1" customWidth="1"/>
    <col min="127" max="127" width="55.33203125" bestFit="1" customWidth="1"/>
    <col min="128" max="128" width="54" bestFit="1" customWidth="1"/>
    <col min="129" max="129" width="56.5546875" bestFit="1" customWidth="1"/>
    <col min="130" max="130" width="33.44140625" bestFit="1" customWidth="1"/>
    <col min="131" max="131" width="51" bestFit="1" customWidth="1"/>
    <col min="132" max="132" width="74.5546875" bestFit="1" customWidth="1"/>
    <col min="133" max="133" width="32.6640625" bestFit="1" customWidth="1"/>
    <col min="134" max="134" width="73.33203125" bestFit="1" customWidth="1"/>
    <col min="135" max="135" width="31.33203125" bestFit="1" customWidth="1"/>
    <col min="136" max="136" width="26" bestFit="1" customWidth="1"/>
    <col min="137" max="137" width="23.33203125" bestFit="1" customWidth="1"/>
    <col min="138" max="138" width="45.44140625" bestFit="1" customWidth="1"/>
    <col min="139" max="139" width="25.33203125" bestFit="1" customWidth="1"/>
    <col min="140" max="140" width="40.44140625" bestFit="1" customWidth="1"/>
    <col min="141" max="141" width="49.5546875" bestFit="1" customWidth="1"/>
    <col min="142" max="142" width="61.6640625" bestFit="1" customWidth="1"/>
    <col min="143" max="143" width="47.33203125" bestFit="1" customWidth="1"/>
    <col min="144" max="144" width="63.6640625" bestFit="1" customWidth="1"/>
    <col min="145" max="145" width="61.5546875" bestFit="1" customWidth="1"/>
    <col min="146" max="146" width="50.33203125" bestFit="1" customWidth="1"/>
    <col min="147" max="147" width="70.6640625" bestFit="1" customWidth="1"/>
    <col min="148" max="148" width="45.6640625" bestFit="1" customWidth="1"/>
    <col min="149" max="149" width="76.5546875" bestFit="1" customWidth="1"/>
    <col min="150" max="150" width="94" bestFit="1" customWidth="1"/>
    <col min="151" max="151" width="49" bestFit="1" customWidth="1"/>
    <col min="152" max="152" width="68.44140625" bestFit="1" customWidth="1"/>
    <col min="153" max="153" width="58.6640625" bestFit="1" customWidth="1"/>
    <col min="154" max="154" width="48.33203125" bestFit="1" customWidth="1"/>
    <col min="155" max="155" width="98.33203125" bestFit="1" customWidth="1"/>
    <col min="156" max="156" width="80.6640625" bestFit="1" customWidth="1"/>
    <col min="157" max="157" width="23.44140625" bestFit="1" customWidth="1"/>
    <col min="158" max="158" width="165.44140625" bestFit="1" customWidth="1"/>
    <col min="159" max="159" width="105.33203125" bestFit="1" customWidth="1"/>
    <col min="160" max="160" width="93.44140625" bestFit="1" customWidth="1"/>
    <col min="161" max="161" width="74.5546875" bestFit="1" customWidth="1"/>
    <col min="162" max="162" width="61.5546875" bestFit="1" customWidth="1"/>
    <col min="163" max="163" width="204.6640625" bestFit="1" customWidth="1"/>
    <col min="164" max="164" width="54" bestFit="1" customWidth="1"/>
    <col min="165" max="165" width="82.6640625" bestFit="1" customWidth="1"/>
    <col min="166" max="166" width="54.5546875" bestFit="1" customWidth="1"/>
    <col min="167" max="168" width="82.33203125" bestFit="1" customWidth="1"/>
    <col min="169" max="169" width="45.6640625" bestFit="1" customWidth="1"/>
    <col min="170" max="170" width="61.5546875" bestFit="1" customWidth="1"/>
    <col min="171" max="171" width="17.6640625" bestFit="1" customWidth="1"/>
    <col min="172" max="172" width="119" bestFit="1" customWidth="1"/>
    <col min="173" max="173" width="68.6640625" bestFit="1" customWidth="1"/>
    <col min="174" max="174" width="63.6640625" bestFit="1" customWidth="1"/>
    <col min="175" max="175" width="39.33203125" bestFit="1" customWidth="1"/>
    <col min="176" max="176" width="69" bestFit="1" customWidth="1"/>
    <col min="177" max="177" width="21.6640625" bestFit="1" customWidth="1"/>
    <col min="178" max="178" width="40.6640625" bestFit="1" customWidth="1"/>
    <col min="179" max="179" width="49.6640625" bestFit="1" customWidth="1"/>
    <col min="180" max="180" width="90.6640625" bestFit="1" customWidth="1"/>
    <col min="181" max="181" width="86" bestFit="1" customWidth="1"/>
    <col min="182" max="182" width="23.33203125" bestFit="1" customWidth="1"/>
    <col min="183" max="183" width="32.33203125" bestFit="1" customWidth="1"/>
    <col min="184" max="184" width="28.33203125" bestFit="1" customWidth="1"/>
    <col min="185" max="185" width="110.44140625" bestFit="1" customWidth="1"/>
    <col min="186" max="186" width="39.6640625" bestFit="1" customWidth="1"/>
    <col min="187" max="187" width="67.33203125" bestFit="1" customWidth="1"/>
    <col min="188" max="188" width="56.5546875" bestFit="1" customWidth="1"/>
    <col min="189" max="189" width="68.33203125" bestFit="1" customWidth="1"/>
    <col min="190" max="190" width="76.5546875" bestFit="1" customWidth="1"/>
    <col min="191" max="191" width="49.33203125" bestFit="1" customWidth="1"/>
    <col min="192" max="192" width="69" bestFit="1" customWidth="1"/>
    <col min="193" max="193" width="44.6640625" bestFit="1" customWidth="1"/>
    <col min="194" max="194" width="111.5546875" bestFit="1" customWidth="1"/>
    <col min="195" max="195" width="28.33203125" bestFit="1" customWidth="1"/>
    <col min="196" max="196" width="66" bestFit="1" customWidth="1"/>
    <col min="197" max="197" width="68.33203125" bestFit="1" customWidth="1"/>
    <col min="198" max="198" width="77.33203125" bestFit="1" customWidth="1"/>
    <col min="199" max="199" width="91.5546875" bestFit="1" customWidth="1"/>
    <col min="200" max="200" width="95.44140625" bestFit="1" customWidth="1"/>
    <col min="201" max="201" width="45.6640625" bestFit="1" customWidth="1"/>
    <col min="202" max="202" width="27.33203125" bestFit="1" customWidth="1"/>
    <col min="203" max="203" width="25.6640625" bestFit="1" customWidth="1"/>
    <col min="204" max="204" width="44" bestFit="1" customWidth="1"/>
    <col min="205" max="205" width="109.6640625" bestFit="1" customWidth="1"/>
    <col min="206" max="206" width="73.44140625" bestFit="1" customWidth="1"/>
    <col min="207" max="207" width="40.44140625" bestFit="1" customWidth="1"/>
    <col min="208" max="208" width="26.5546875" bestFit="1" customWidth="1"/>
    <col min="209" max="209" width="53.33203125" bestFit="1" customWidth="1"/>
    <col min="210" max="210" width="110.44140625" bestFit="1" customWidth="1"/>
    <col min="211" max="211" width="96" bestFit="1" customWidth="1"/>
    <col min="212" max="212" width="67.6640625" bestFit="1" customWidth="1"/>
    <col min="213" max="214" width="27.33203125" bestFit="1" customWidth="1"/>
    <col min="215" max="215" width="67.6640625" bestFit="1" customWidth="1"/>
    <col min="216" max="216" width="46.33203125" bestFit="1" customWidth="1"/>
    <col min="217" max="217" width="51" bestFit="1" customWidth="1"/>
    <col min="218" max="218" width="41.33203125" bestFit="1" customWidth="1"/>
    <col min="219" max="219" width="21.5546875" bestFit="1" customWidth="1"/>
    <col min="220" max="220" width="104.5546875" bestFit="1" customWidth="1"/>
    <col min="221" max="221" width="37.33203125" bestFit="1" customWidth="1"/>
    <col min="222" max="222" width="61.5546875" bestFit="1" customWidth="1"/>
    <col min="223" max="223" width="51.33203125" bestFit="1" customWidth="1"/>
    <col min="224" max="224" width="39.33203125" bestFit="1" customWidth="1"/>
    <col min="225" max="225" width="86.6640625" bestFit="1" customWidth="1"/>
    <col min="226" max="226" width="194" bestFit="1" customWidth="1"/>
    <col min="227" max="227" width="25.6640625" bestFit="1" customWidth="1"/>
    <col min="228" max="228" width="26.33203125" bestFit="1" customWidth="1"/>
    <col min="229" max="229" width="72.33203125" bestFit="1" customWidth="1"/>
    <col min="230" max="230" width="62.33203125" bestFit="1" customWidth="1"/>
    <col min="231" max="231" width="66.33203125" bestFit="1" customWidth="1"/>
    <col min="232" max="232" width="59.33203125" bestFit="1" customWidth="1"/>
    <col min="233" max="233" width="40.6640625" bestFit="1" customWidth="1"/>
    <col min="234" max="234" width="48.6640625" bestFit="1" customWidth="1"/>
    <col min="235" max="235" width="37.33203125" bestFit="1" customWidth="1"/>
    <col min="236" max="236" width="58.6640625" bestFit="1" customWidth="1"/>
    <col min="237" max="237" width="99.6640625" bestFit="1" customWidth="1"/>
    <col min="238" max="238" width="46.5546875" bestFit="1" customWidth="1"/>
    <col min="239" max="239" width="70.6640625" bestFit="1" customWidth="1"/>
    <col min="240" max="240" width="38.6640625" bestFit="1" customWidth="1"/>
    <col min="241" max="241" width="39.6640625" bestFit="1" customWidth="1"/>
    <col min="242" max="242" width="43.6640625" bestFit="1" customWidth="1"/>
    <col min="243" max="243" width="26.6640625" bestFit="1" customWidth="1"/>
    <col min="244" max="244" width="61.5546875" bestFit="1" customWidth="1"/>
    <col min="245" max="245" width="50.6640625" bestFit="1" customWidth="1"/>
    <col min="246" max="246" width="55.6640625" bestFit="1" customWidth="1"/>
    <col min="247" max="247" width="85.33203125" bestFit="1" customWidth="1"/>
    <col min="248" max="248" width="95.33203125" bestFit="1" customWidth="1"/>
    <col min="249" max="249" width="86.5546875" bestFit="1" customWidth="1"/>
    <col min="250" max="250" width="57.33203125" bestFit="1" customWidth="1"/>
    <col min="251" max="251" width="51" bestFit="1" customWidth="1"/>
    <col min="252" max="252" width="57.6640625" bestFit="1" customWidth="1"/>
    <col min="253" max="253" width="53.44140625" bestFit="1" customWidth="1"/>
    <col min="254" max="254" width="44.6640625" bestFit="1" customWidth="1"/>
    <col min="255" max="255" width="69.5546875" bestFit="1" customWidth="1"/>
    <col min="256" max="256" width="70.6640625" bestFit="1" customWidth="1"/>
    <col min="257" max="257" width="36.5546875" bestFit="1" customWidth="1"/>
    <col min="258" max="258" width="31.6640625" bestFit="1" customWidth="1"/>
    <col min="259" max="259" width="31.5546875" bestFit="1" customWidth="1"/>
    <col min="260" max="260" width="89.5546875" bestFit="1" customWidth="1"/>
    <col min="261" max="261" width="59.6640625" bestFit="1" customWidth="1"/>
    <col min="262" max="262" width="67.33203125" bestFit="1" customWidth="1"/>
    <col min="263" max="263" width="79.5546875" bestFit="1" customWidth="1"/>
    <col min="264" max="264" width="57.33203125" bestFit="1" customWidth="1"/>
    <col min="265" max="265" width="22.6640625" bestFit="1" customWidth="1"/>
    <col min="266" max="266" width="40.44140625" bestFit="1" customWidth="1"/>
    <col min="267" max="267" width="40.33203125" bestFit="1" customWidth="1"/>
    <col min="268" max="268" width="127.33203125" bestFit="1" customWidth="1"/>
    <col min="269" max="269" width="38.33203125" bestFit="1" customWidth="1"/>
    <col min="270" max="270" width="64.6640625" bestFit="1" customWidth="1"/>
    <col min="271" max="271" width="113.33203125" bestFit="1" customWidth="1"/>
    <col min="272" max="272" width="56.33203125" bestFit="1" customWidth="1"/>
    <col min="273" max="273" width="115.33203125" bestFit="1" customWidth="1"/>
    <col min="274" max="274" width="105.44140625" bestFit="1" customWidth="1"/>
    <col min="275" max="275" width="37.6640625" bestFit="1" customWidth="1"/>
    <col min="276" max="276" width="79.6640625" bestFit="1" customWidth="1"/>
    <col min="277" max="277" width="43.33203125" bestFit="1" customWidth="1"/>
    <col min="278" max="278" width="41" bestFit="1" customWidth="1"/>
    <col min="279" max="279" width="51.5546875" bestFit="1" customWidth="1"/>
    <col min="280" max="280" width="66.6640625" bestFit="1" customWidth="1"/>
    <col min="281" max="281" width="78.33203125" bestFit="1" customWidth="1"/>
    <col min="282" max="282" width="77.6640625" bestFit="1" customWidth="1"/>
    <col min="283" max="283" width="55.33203125" bestFit="1" customWidth="1"/>
    <col min="284" max="284" width="63.44140625" bestFit="1" customWidth="1"/>
    <col min="285" max="285" width="67.33203125" bestFit="1" customWidth="1"/>
    <col min="286" max="286" width="31" bestFit="1" customWidth="1"/>
    <col min="287" max="287" width="66.6640625" bestFit="1" customWidth="1"/>
    <col min="288" max="288" width="71.6640625" bestFit="1" customWidth="1"/>
    <col min="289" max="289" width="88.33203125" bestFit="1" customWidth="1"/>
    <col min="290" max="290" width="46" bestFit="1" customWidth="1"/>
    <col min="291" max="291" width="80.6640625" bestFit="1" customWidth="1"/>
    <col min="292" max="292" width="110.33203125" bestFit="1" customWidth="1"/>
    <col min="293" max="293" width="51.5546875" bestFit="1" customWidth="1"/>
    <col min="294" max="294" width="36" bestFit="1" customWidth="1"/>
    <col min="295" max="295" width="63.33203125" bestFit="1" customWidth="1"/>
    <col min="296" max="296" width="33.44140625" bestFit="1" customWidth="1"/>
    <col min="297" max="297" width="53.33203125" bestFit="1" customWidth="1"/>
    <col min="298" max="298" width="38.44140625" bestFit="1" customWidth="1"/>
    <col min="299" max="299" width="62.33203125" bestFit="1" customWidth="1"/>
    <col min="300" max="300" width="95.33203125" bestFit="1" customWidth="1"/>
    <col min="301" max="301" width="69.5546875" bestFit="1" customWidth="1"/>
    <col min="302" max="302" width="159.6640625" bestFit="1" customWidth="1"/>
    <col min="303" max="303" width="65.6640625" bestFit="1" customWidth="1"/>
    <col min="304" max="304" width="100.6640625" bestFit="1" customWidth="1"/>
    <col min="305" max="305" width="52.33203125" bestFit="1" customWidth="1"/>
    <col min="306" max="306" width="46.33203125" bestFit="1" customWidth="1"/>
    <col min="307" max="307" width="66.6640625" bestFit="1" customWidth="1"/>
    <col min="308" max="308" width="60.44140625" bestFit="1" customWidth="1"/>
    <col min="309" max="309" width="87.6640625" bestFit="1" customWidth="1"/>
    <col min="310" max="310" width="59.6640625" bestFit="1" customWidth="1"/>
    <col min="311" max="311" width="43.44140625" bestFit="1" customWidth="1"/>
    <col min="312" max="312" width="76.6640625" bestFit="1" customWidth="1"/>
    <col min="313" max="313" width="72.33203125" bestFit="1" customWidth="1"/>
    <col min="314" max="314" width="55.33203125" bestFit="1" customWidth="1"/>
    <col min="315" max="315" width="54" bestFit="1" customWidth="1"/>
    <col min="316" max="316" width="56.5546875" bestFit="1" customWidth="1"/>
    <col min="317" max="317" width="33.44140625" bestFit="1" customWidth="1"/>
    <col min="318" max="318" width="51" bestFit="1" customWidth="1"/>
    <col min="319" max="319" width="74.5546875" bestFit="1" customWidth="1"/>
    <col min="320" max="320" width="32.6640625" bestFit="1" customWidth="1"/>
    <col min="321" max="321" width="73.33203125" bestFit="1" customWidth="1"/>
    <col min="322" max="322" width="31.33203125" bestFit="1" customWidth="1"/>
    <col min="323" max="323" width="26" bestFit="1" customWidth="1"/>
    <col min="324" max="324" width="23.33203125" bestFit="1" customWidth="1"/>
    <col min="325" max="325" width="45.44140625" bestFit="1" customWidth="1"/>
    <col min="326" max="326" width="25.33203125" bestFit="1" customWidth="1"/>
    <col min="327" max="327" width="40.44140625" bestFit="1" customWidth="1"/>
    <col min="328" max="328" width="49.5546875" bestFit="1" customWidth="1"/>
    <col min="329" max="329" width="61.6640625" bestFit="1" customWidth="1"/>
    <col min="330" max="330" width="47.33203125" bestFit="1" customWidth="1"/>
    <col min="331" max="331" width="63.6640625" bestFit="1" customWidth="1"/>
    <col min="332" max="332" width="61.5546875" bestFit="1" customWidth="1"/>
    <col min="333" max="333" width="50.33203125" bestFit="1" customWidth="1"/>
    <col min="334" max="334" width="70.6640625" bestFit="1" customWidth="1"/>
    <col min="335" max="335" width="45.6640625" bestFit="1" customWidth="1"/>
    <col min="336" max="336" width="76.5546875" bestFit="1" customWidth="1"/>
    <col min="337" max="337" width="94" bestFit="1" customWidth="1"/>
    <col min="338" max="338" width="49" bestFit="1" customWidth="1"/>
    <col min="339" max="339" width="68.44140625" bestFit="1" customWidth="1"/>
    <col min="340" max="340" width="58.6640625" bestFit="1" customWidth="1"/>
    <col min="341" max="341" width="48.33203125" bestFit="1" customWidth="1"/>
    <col min="342" max="342" width="98.33203125" bestFit="1" customWidth="1"/>
    <col min="343" max="343" width="80.6640625" bestFit="1" customWidth="1"/>
    <col min="344" max="344" width="23.44140625" bestFit="1" customWidth="1"/>
    <col min="345" max="345" width="165.44140625" bestFit="1" customWidth="1"/>
    <col min="346" max="346" width="105.33203125" bestFit="1" customWidth="1"/>
    <col min="347" max="347" width="93.44140625" bestFit="1" customWidth="1"/>
    <col min="348" max="348" width="74.5546875" bestFit="1" customWidth="1"/>
    <col min="349" max="349" width="61.5546875" bestFit="1" customWidth="1"/>
    <col min="350" max="350" width="204.6640625" bestFit="1" customWidth="1"/>
    <col min="351" max="351" width="54" bestFit="1" customWidth="1"/>
    <col min="352" max="352" width="82.6640625" bestFit="1" customWidth="1"/>
    <col min="353" max="353" width="54.5546875" bestFit="1" customWidth="1"/>
    <col min="354" max="355" width="82.33203125" bestFit="1" customWidth="1"/>
    <col min="356" max="356" width="45.6640625" bestFit="1" customWidth="1"/>
    <col min="357" max="357" width="61.5546875" bestFit="1" customWidth="1"/>
    <col min="358" max="358" width="17.6640625" bestFit="1" customWidth="1"/>
    <col min="359" max="359" width="119" bestFit="1" customWidth="1"/>
    <col min="360" max="360" width="68.6640625" bestFit="1" customWidth="1"/>
    <col min="361" max="361" width="63.6640625" bestFit="1" customWidth="1"/>
    <col min="362" max="362" width="39.33203125" bestFit="1" customWidth="1"/>
    <col min="363" max="363" width="69" bestFit="1" customWidth="1"/>
    <col min="364" max="364" width="21.6640625" bestFit="1" customWidth="1"/>
    <col min="365" max="365" width="40.6640625" bestFit="1" customWidth="1"/>
    <col min="366" max="366" width="49.6640625" bestFit="1" customWidth="1"/>
    <col min="367" max="367" width="90.6640625" bestFit="1" customWidth="1"/>
    <col min="368" max="368" width="86" bestFit="1" customWidth="1"/>
    <col min="369" max="369" width="23.33203125" bestFit="1" customWidth="1"/>
    <col min="370" max="370" width="32.33203125" bestFit="1" customWidth="1"/>
    <col min="371" max="371" width="28.33203125" bestFit="1" customWidth="1"/>
    <col min="372" max="372" width="110.44140625" bestFit="1" customWidth="1"/>
    <col min="373" max="373" width="39.6640625" bestFit="1" customWidth="1"/>
    <col min="374" max="374" width="67.33203125" bestFit="1" customWidth="1"/>
    <col min="375" max="375" width="56.5546875" bestFit="1" customWidth="1"/>
    <col min="376" max="376" width="68.33203125" bestFit="1" customWidth="1"/>
    <col min="377" max="377" width="76.5546875" bestFit="1" customWidth="1"/>
    <col min="378" max="378" width="49.33203125" bestFit="1" customWidth="1"/>
    <col min="379" max="379" width="69" bestFit="1" customWidth="1"/>
    <col min="380" max="380" width="44.6640625" bestFit="1" customWidth="1"/>
    <col min="381" max="381" width="111.5546875" bestFit="1" customWidth="1"/>
    <col min="382" max="382" width="28.33203125" bestFit="1" customWidth="1"/>
    <col min="383" max="383" width="66" bestFit="1" customWidth="1"/>
    <col min="384" max="384" width="68.33203125" bestFit="1" customWidth="1"/>
    <col min="385" max="385" width="77.33203125" bestFit="1" customWidth="1"/>
    <col min="386" max="386" width="91.5546875" bestFit="1" customWidth="1"/>
    <col min="387" max="387" width="95.44140625" bestFit="1" customWidth="1"/>
    <col min="388" max="388" width="45.6640625" bestFit="1" customWidth="1"/>
    <col min="389" max="389" width="27.33203125" bestFit="1" customWidth="1"/>
    <col min="390" max="390" width="25.6640625" bestFit="1" customWidth="1"/>
    <col min="391" max="391" width="44" bestFit="1" customWidth="1"/>
    <col min="392" max="392" width="109.6640625" bestFit="1" customWidth="1"/>
    <col min="393" max="393" width="73.44140625" bestFit="1" customWidth="1"/>
    <col min="394" max="394" width="40.44140625" bestFit="1" customWidth="1"/>
    <col min="395" max="395" width="26.5546875" bestFit="1" customWidth="1"/>
    <col min="396" max="396" width="53.33203125" bestFit="1" customWidth="1"/>
    <col min="397" max="397" width="110.44140625" bestFit="1" customWidth="1"/>
    <col min="398" max="398" width="96" bestFit="1" customWidth="1"/>
    <col min="399" max="399" width="67.6640625" bestFit="1" customWidth="1"/>
    <col min="400" max="401" width="27.33203125" bestFit="1" customWidth="1"/>
    <col min="402" max="402" width="67.6640625" bestFit="1" customWidth="1"/>
    <col min="403" max="403" width="46.33203125" bestFit="1" customWidth="1"/>
    <col min="404" max="404" width="51" bestFit="1" customWidth="1"/>
    <col min="405" max="405" width="41.33203125" bestFit="1" customWidth="1"/>
    <col min="406" max="406" width="21.5546875" bestFit="1" customWidth="1"/>
    <col min="407" max="407" width="104.5546875" bestFit="1" customWidth="1"/>
    <col min="408" max="408" width="37.33203125" bestFit="1" customWidth="1"/>
    <col min="409" max="409" width="61.5546875" bestFit="1" customWidth="1"/>
    <col min="410" max="410" width="51.33203125" bestFit="1" customWidth="1"/>
    <col min="411" max="411" width="39.33203125" bestFit="1" customWidth="1"/>
    <col min="412" max="412" width="86.6640625" bestFit="1" customWidth="1"/>
    <col min="413" max="413" width="194" bestFit="1" customWidth="1"/>
    <col min="414" max="414" width="25.6640625" bestFit="1" customWidth="1"/>
    <col min="415" max="415" width="26.33203125" bestFit="1" customWidth="1"/>
    <col min="416" max="416" width="72.33203125" bestFit="1" customWidth="1"/>
    <col min="417" max="417" width="62.33203125" bestFit="1" customWidth="1"/>
    <col min="418" max="418" width="66.33203125" bestFit="1" customWidth="1"/>
    <col min="419" max="419" width="59.33203125" bestFit="1" customWidth="1"/>
    <col min="420" max="420" width="40.6640625" bestFit="1" customWidth="1"/>
    <col min="421" max="421" width="48.6640625" bestFit="1" customWidth="1"/>
    <col min="422" max="422" width="37.33203125" bestFit="1" customWidth="1"/>
    <col min="423" max="423" width="58.6640625" bestFit="1" customWidth="1"/>
    <col min="424" max="424" width="99.6640625" bestFit="1" customWidth="1"/>
    <col min="425" max="425" width="46.5546875" bestFit="1" customWidth="1"/>
    <col min="426" max="426" width="70.6640625" bestFit="1" customWidth="1"/>
    <col min="427" max="427" width="38.6640625" bestFit="1" customWidth="1"/>
    <col min="428" max="428" width="39.6640625" bestFit="1" customWidth="1"/>
    <col min="429" max="429" width="43.6640625" bestFit="1" customWidth="1"/>
    <col min="430" max="430" width="26.6640625" bestFit="1" customWidth="1"/>
    <col min="431" max="431" width="61.5546875" bestFit="1" customWidth="1"/>
    <col min="432" max="432" width="50.6640625" bestFit="1" customWidth="1"/>
    <col min="433" max="433" width="55.6640625" bestFit="1" customWidth="1"/>
    <col min="434" max="434" width="85.33203125" bestFit="1" customWidth="1"/>
    <col min="435" max="435" width="95.33203125" bestFit="1" customWidth="1"/>
    <col min="436" max="436" width="86.5546875" bestFit="1" customWidth="1"/>
    <col min="437" max="437" width="57.33203125" bestFit="1" customWidth="1"/>
    <col min="438" max="438" width="51" bestFit="1" customWidth="1"/>
    <col min="439" max="439" width="57.6640625" bestFit="1" customWidth="1"/>
    <col min="440" max="440" width="53.44140625" bestFit="1" customWidth="1"/>
    <col min="441" max="441" width="44.6640625" bestFit="1" customWidth="1"/>
    <col min="442" max="442" width="69.5546875" bestFit="1" customWidth="1"/>
    <col min="443" max="443" width="70.6640625" bestFit="1" customWidth="1"/>
    <col min="444" max="444" width="36.5546875" bestFit="1" customWidth="1"/>
    <col min="445" max="445" width="31.6640625" bestFit="1" customWidth="1"/>
    <col min="446" max="446" width="31.5546875" bestFit="1" customWidth="1"/>
    <col min="447" max="447" width="89.5546875" bestFit="1" customWidth="1"/>
    <col min="448" max="448" width="59.6640625" bestFit="1" customWidth="1"/>
    <col min="449" max="449" width="67.33203125" bestFit="1" customWidth="1"/>
    <col min="450" max="450" width="79.5546875" bestFit="1" customWidth="1"/>
    <col min="451" max="451" width="57.33203125" bestFit="1" customWidth="1"/>
    <col min="452" max="452" width="22.6640625" bestFit="1" customWidth="1"/>
    <col min="453" max="453" width="40.44140625" bestFit="1" customWidth="1"/>
    <col min="454" max="454" width="40.33203125" bestFit="1" customWidth="1"/>
    <col min="455" max="455" width="127.33203125" bestFit="1" customWidth="1"/>
    <col min="456" max="456" width="38.33203125" bestFit="1" customWidth="1"/>
    <col min="457" max="457" width="64.6640625" bestFit="1" customWidth="1"/>
    <col min="458" max="458" width="113.33203125" bestFit="1" customWidth="1"/>
    <col min="459" max="459" width="56.33203125" bestFit="1" customWidth="1"/>
    <col min="460" max="460" width="115.33203125" bestFit="1" customWidth="1"/>
    <col min="461" max="461" width="105.44140625" bestFit="1" customWidth="1"/>
    <col min="462" max="462" width="37.6640625" bestFit="1" customWidth="1"/>
    <col min="463" max="463" width="79.6640625" bestFit="1" customWidth="1"/>
    <col min="464" max="464" width="43.33203125" bestFit="1" customWidth="1"/>
    <col min="465" max="465" width="41" bestFit="1" customWidth="1"/>
    <col min="466" max="466" width="51.5546875" bestFit="1" customWidth="1"/>
    <col min="467" max="467" width="66.6640625" bestFit="1" customWidth="1"/>
    <col min="468" max="468" width="78.33203125" bestFit="1" customWidth="1"/>
    <col min="469" max="469" width="77.6640625" bestFit="1" customWidth="1"/>
    <col min="470" max="470" width="55.33203125" bestFit="1" customWidth="1"/>
    <col min="471" max="471" width="63.44140625" bestFit="1" customWidth="1"/>
    <col min="472" max="472" width="67.33203125" bestFit="1" customWidth="1"/>
    <col min="473" max="473" width="31" bestFit="1" customWidth="1"/>
    <col min="474" max="474" width="66.6640625" bestFit="1" customWidth="1"/>
    <col min="475" max="475" width="71.6640625" bestFit="1" customWidth="1"/>
    <col min="476" max="476" width="88.33203125" bestFit="1" customWidth="1"/>
    <col min="477" max="477" width="46" bestFit="1" customWidth="1"/>
    <col min="478" max="478" width="80.6640625" bestFit="1" customWidth="1"/>
    <col min="479" max="479" width="110.33203125" bestFit="1" customWidth="1"/>
    <col min="480" max="480" width="51.5546875" bestFit="1" customWidth="1"/>
    <col min="481" max="481" width="36" bestFit="1" customWidth="1"/>
    <col min="482" max="482" width="63.33203125" bestFit="1" customWidth="1"/>
    <col min="483" max="483" width="33.44140625" bestFit="1" customWidth="1"/>
    <col min="484" max="484" width="53.33203125" bestFit="1" customWidth="1"/>
    <col min="485" max="485" width="38.44140625" bestFit="1" customWidth="1"/>
    <col min="486" max="486" width="62.33203125" bestFit="1" customWidth="1"/>
    <col min="487" max="487" width="95.33203125" bestFit="1" customWidth="1"/>
    <col min="488" max="488" width="69.5546875" bestFit="1" customWidth="1"/>
    <col min="489" max="489" width="159.6640625" bestFit="1" customWidth="1"/>
    <col min="490" max="490" width="65.6640625" bestFit="1" customWidth="1"/>
    <col min="491" max="491" width="100.6640625" bestFit="1" customWidth="1"/>
    <col min="492" max="492" width="52.33203125" bestFit="1" customWidth="1"/>
    <col min="493" max="493" width="46.33203125" bestFit="1" customWidth="1"/>
    <col min="494" max="494" width="66.6640625" bestFit="1" customWidth="1"/>
    <col min="495" max="495" width="60.44140625" bestFit="1" customWidth="1"/>
    <col min="496" max="496" width="87.6640625" bestFit="1" customWidth="1"/>
    <col min="497" max="497" width="59.6640625" bestFit="1" customWidth="1"/>
    <col min="498" max="498" width="43.44140625" bestFit="1" customWidth="1"/>
    <col min="499" max="499" width="76.6640625" bestFit="1" customWidth="1"/>
    <col min="500" max="500" width="72.33203125" bestFit="1" customWidth="1"/>
    <col min="501" max="501" width="55.33203125" bestFit="1" customWidth="1"/>
    <col min="502" max="502" width="54" bestFit="1" customWidth="1"/>
    <col min="503" max="503" width="56.5546875" bestFit="1" customWidth="1"/>
    <col min="504" max="504" width="33.44140625" bestFit="1" customWidth="1"/>
    <col min="505" max="505" width="51" bestFit="1" customWidth="1"/>
    <col min="506" max="506" width="74.5546875" bestFit="1" customWidth="1"/>
    <col min="507" max="507" width="32.6640625" bestFit="1" customWidth="1"/>
    <col min="508" max="508" width="73.33203125" bestFit="1" customWidth="1"/>
    <col min="509" max="509" width="31.33203125" bestFit="1" customWidth="1"/>
    <col min="510" max="510" width="26" bestFit="1" customWidth="1"/>
    <col min="511" max="511" width="23.33203125" bestFit="1" customWidth="1"/>
    <col min="512" max="512" width="45.44140625" bestFit="1" customWidth="1"/>
    <col min="513" max="513" width="25.33203125" bestFit="1" customWidth="1"/>
    <col min="514" max="514" width="40.44140625" bestFit="1" customWidth="1"/>
    <col min="515" max="515" width="49.5546875" bestFit="1" customWidth="1"/>
    <col min="516" max="516" width="61.6640625" bestFit="1" customWidth="1"/>
    <col min="517" max="517" width="47.33203125" bestFit="1" customWidth="1"/>
    <col min="518" max="518" width="63.6640625" bestFit="1" customWidth="1"/>
    <col min="519" max="519" width="61.5546875" bestFit="1" customWidth="1"/>
    <col min="520" max="520" width="50.33203125" bestFit="1" customWidth="1"/>
    <col min="521" max="521" width="70.6640625" bestFit="1" customWidth="1"/>
    <col min="522" max="522" width="45.6640625" bestFit="1" customWidth="1"/>
    <col min="523" max="523" width="76.5546875" bestFit="1" customWidth="1"/>
    <col min="524" max="524" width="94" bestFit="1" customWidth="1"/>
    <col min="525" max="525" width="49" bestFit="1" customWidth="1"/>
    <col min="526" max="526" width="68.44140625" bestFit="1" customWidth="1"/>
    <col min="527" max="527" width="58.6640625" bestFit="1" customWidth="1"/>
    <col min="528" max="528" width="48.33203125" bestFit="1" customWidth="1"/>
    <col min="529" max="529" width="98.33203125" bestFit="1" customWidth="1"/>
    <col min="530" max="530" width="80.6640625" bestFit="1" customWidth="1"/>
    <col min="531" max="531" width="23.44140625" bestFit="1" customWidth="1"/>
    <col min="532" max="532" width="165.44140625" bestFit="1" customWidth="1"/>
    <col min="533" max="533" width="105.33203125" bestFit="1" customWidth="1"/>
    <col min="534" max="534" width="93.44140625" bestFit="1" customWidth="1"/>
    <col min="535" max="535" width="74.5546875" bestFit="1" customWidth="1"/>
    <col min="536" max="536" width="61.5546875" bestFit="1" customWidth="1"/>
    <col min="537" max="537" width="204.6640625" bestFit="1" customWidth="1"/>
    <col min="538" max="538" width="54" bestFit="1" customWidth="1"/>
    <col min="539" max="539" width="82.6640625" bestFit="1" customWidth="1"/>
    <col min="540" max="540" width="54.5546875" bestFit="1" customWidth="1"/>
    <col min="541" max="542" width="82.33203125" bestFit="1" customWidth="1"/>
    <col min="543" max="543" width="45.6640625" bestFit="1" customWidth="1"/>
    <col min="544" max="544" width="61.5546875" bestFit="1" customWidth="1"/>
    <col min="545" max="545" width="17.6640625" bestFit="1" customWidth="1"/>
    <col min="546" max="546" width="119" bestFit="1" customWidth="1"/>
    <col min="547" max="547" width="68.6640625" bestFit="1" customWidth="1"/>
    <col min="548" max="548" width="63.6640625" bestFit="1" customWidth="1"/>
    <col min="549" max="549" width="39.33203125" bestFit="1" customWidth="1"/>
    <col min="550" max="550" width="69" bestFit="1" customWidth="1"/>
    <col min="551" max="551" width="21.6640625" bestFit="1" customWidth="1"/>
    <col min="552" max="552" width="40.6640625" bestFit="1" customWidth="1"/>
    <col min="553" max="553" width="49.6640625" bestFit="1" customWidth="1"/>
    <col min="554" max="554" width="90.6640625" bestFit="1" customWidth="1"/>
    <col min="555" max="555" width="86" bestFit="1" customWidth="1"/>
    <col min="556" max="556" width="23.33203125" bestFit="1" customWidth="1"/>
    <col min="557" max="557" width="32.33203125" bestFit="1" customWidth="1"/>
    <col min="558" max="558" width="28.33203125" bestFit="1" customWidth="1"/>
    <col min="559" max="559" width="110.44140625" bestFit="1" customWidth="1"/>
    <col min="560" max="560" width="39.6640625" bestFit="1" customWidth="1"/>
    <col min="561" max="561" width="67.33203125" bestFit="1" customWidth="1"/>
    <col min="562" max="562" width="56.5546875" bestFit="1" customWidth="1"/>
    <col min="563" max="563" width="68.33203125" bestFit="1" customWidth="1"/>
    <col min="564" max="564" width="76.5546875" bestFit="1" customWidth="1"/>
    <col min="565" max="565" width="49.33203125" bestFit="1" customWidth="1"/>
    <col min="566" max="566" width="69" bestFit="1" customWidth="1"/>
    <col min="567" max="567" width="44.6640625" bestFit="1" customWidth="1"/>
    <col min="568" max="568" width="111.5546875" bestFit="1" customWidth="1"/>
    <col min="569" max="569" width="28.33203125" bestFit="1" customWidth="1"/>
    <col min="570" max="570" width="66" bestFit="1" customWidth="1"/>
    <col min="571" max="571" width="68.33203125" bestFit="1" customWidth="1"/>
    <col min="572" max="572" width="77.33203125" bestFit="1" customWidth="1"/>
    <col min="573" max="573" width="91.5546875" bestFit="1" customWidth="1"/>
    <col min="574" max="574" width="95.44140625" bestFit="1" customWidth="1"/>
    <col min="575" max="575" width="45.6640625" bestFit="1" customWidth="1"/>
    <col min="576" max="576" width="27.33203125" bestFit="1" customWidth="1"/>
    <col min="577" max="577" width="25.6640625" bestFit="1" customWidth="1"/>
    <col min="578" max="578" width="44" bestFit="1" customWidth="1"/>
    <col min="579" max="579" width="109.6640625" bestFit="1" customWidth="1"/>
    <col min="580" max="580" width="73.44140625" bestFit="1" customWidth="1"/>
    <col min="581" max="581" width="40.44140625" bestFit="1" customWidth="1"/>
    <col min="582" max="582" width="26.5546875" bestFit="1" customWidth="1"/>
    <col min="583" max="583" width="53.33203125" bestFit="1" customWidth="1"/>
    <col min="584" max="584" width="110.44140625" bestFit="1" customWidth="1"/>
    <col min="585" max="585" width="96" bestFit="1" customWidth="1"/>
    <col min="586" max="586" width="67.6640625" bestFit="1" customWidth="1"/>
    <col min="587" max="588" width="27.33203125" bestFit="1" customWidth="1"/>
    <col min="589" max="589" width="67.6640625" bestFit="1" customWidth="1"/>
    <col min="590" max="590" width="46.33203125" bestFit="1" customWidth="1"/>
    <col min="591" max="591" width="51" bestFit="1" customWidth="1"/>
    <col min="592" max="592" width="41.33203125" bestFit="1" customWidth="1"/>
    <col min="593" max="593" width="21.5546875" bestFit="1" customWidth="1"/>
    <col min="594" max="594" width="104.5546875" bestFit="1" customWidth="1"/>
    <col min="595" max="595" width="37.33203125" bestFit="1" customWidth="1"/>
    <col min="596" max="596" width="61.5546875" bestFit="1" customWidth="1"/>
    <col min="597" max="597" width="51.33203125" bestFit="1" customWidth="1"/>
    <col min="598" max="598" width="39.33203125" bestFit="1" customWidth="1"/>
    <col min="599" max="599" width="86.6640625" bestFit="1" customWidth="1"/>
    <col min="600" max="600" width="194" bestFit="1" customWidth="1"/>
    <col min="601" max="601" width="25.6640625" bestFit="1" customWidth="1"/>
    <col min="602" max="602" width="26.33203125" bestFit="1" customWidth="1"/>
    <col min="603" max="603" width="72.33203125" bestFit="1" customWidth="1"/>
    <col min="604" max="604" width="62.33203125" bestFit="1" customWidth="1"/>
    <col min="605" max="605" width="66.33203125" bestFit="1" customWidth="1"/>
    <col min="606" max="606" width="59.33203125" bestFit="1" customWidth="1"/>
    <col min="607" max="607" width="40.6640625" bestFit="1" customWidth="1"/>
    <col min="608" max="608" width="48.6640625" bestFit="1" customWidth="1"/>
    <col min="609" max="609" width="37.33203125" bestFit="1" customWidth="1"/>
    <col min="610" max="610" width="58.6640625" bestFit="1" customWidth="1"/>
    <col min="611" max="611" width="99.6640625" bestFit="1" customWidth="1"/>
    <col min="612" max="612" width="46.5546875" bestFit="1" customWidth="1"/>
    <col min="613" max="613" width="70.6640625" bestFit="1" customWidth="1"/>
    <col min="614" max="614" width="38.6640625" bestFit="1" customWidth="1"/>
    <col min="615" max="615" width="39.6640625" bestFit="1" customWidth="1"/>
    <col min="616" max="616" width="43.6640625" bestFit="1" customWidth="1"/>
    <col min="617" max="617" width="26.6640625" bestFit="1" customWidth="1"/>
    <col min="618" max="618" width="61.5546875" bestFit="1" customWidth="1"/>
    <col min="619" max="619" width="50.6640625" bestFit="1" customWidth="1"/>
    <col min="620" max="620" width="55.6640625" bestFit="1" customWidth="1"/>
    <col min="621" max="621" width="85.33203125" bestFit="1" customWidth="1"/>
    <col min="622" max="622" width="95.33203125" bestFit="1" customWidth="1"/>
    <col min="623" max="623" width="86.5546875" bestFit="1" customWidth="1"/>
    <col min="624" max="624" width="57.33203125" bestFit="1" customWidth="1"/>
    <col min="625" max="625" width="51" bestFit="1" customWidth="1"/>
    <col min="626" max="626" width="57.6640625" bestFit="1" customWidth="1"/>
    <col min="627" max="627" width="53.44140625" bestFit="1" customWidth="1"/>
    <col min="628" max="628" width="44.6640625" bestFit="1" customWidth="1"/>
    <col min="629" max="629" width="69.5546875" bestFit="1" customWidth="1"/>
    <col min="630" max="630" width="70.6640625" bestFit="1" customWidth="1"/>
    <col min="631" max="631" width="36.5546875" bestFit="1" customWidth="1"/>
    <col min="632" max="632" width="31.6640625" bestFit="1" customWidth="1"/>
    <col min="633" max="633" width="31.5546875" bestFit="1" customWidth="1"/>
    <col min="634" max="634" width="89.5546875" bestFit="1" customWidth="1"/>
    <col min="635" max="635" width="59.6640625" bestFit="1" customWidth="1"/>
    <col min="636" max="636" width="67.33203125" bestFit="1" customWidth="1"/>
    <col min="637" max="637" width="79.5546875" bestFit="1" customWidth="1"/>
    <col min="638" max="638" width="57.33203125" bestFit="1" customWidth="1"/>
    <col min="639" max="639" width="22.6640625" bestFit="1" customWidth="1"/>
    <col min="640" max="640" width="40.44140625" bestFit="1" customWidth="1"/>
    <col min="641" max="641" width="40.33203125" bestFit="1" customWidth="1"/>
    <col min="642" max="642" width="127.33203125" bestFit="1" customWidth="1"/>
    <col min="643" max="643" width="38.33203125" bestFit="1" customWidth="1"/>
    <col min="644" max="644" width="64.6640625" bestFit="1" customWidth="1"/>
    <col min="645" max="645" width="113.33203125" bestFit="1" customWidth="1"/>
    <col min="646" max="646" width="56.33203125" bestFit="1" customWidth="1"/>
    <col min="647" max="647" width="115.33203125" bestFit="1" customWidth="1"/>
    <col min="648" max="648" width="105.44140625" bestFit="1" customWidth="1"/>
    <col min="649" max="649" width="37.6640625" bestFit="1" customWidth="1"/>
    <col min="650" max="650" width="79.6640625" bestFit="1" customWidth="1"/>
    <col min="651" max="651" width="43.33203125" bestFit="1" customWidth="1"/>
    <col min="652" max="652" width="41" bestFit="1" customWidth="1"/>
    <col min="653" max="653" width="51.5546875" bestFit="1" customWidth="1"/>
    <col min="654" max="654" width="66.6640625" bestFit="1" customWidth="1"/>
    <col min="655" max="655" width="78.33203125" bestFit="1" customWidth="1"/>
    <col min="656" max="656" width="77.6640625" bestFit="1" customWidth="1"/>
    <col min="657" max="657" width="55.33203125" bestFit="1" customWidth="1"/>
    <col min="658" max="658" width="63.44140625" bestFit="1" customWidth="1"/>
    <col min="659" max="659" width="67.33203125" bestFit="1" customWidth="1"/>
    <col min="660" max="660" width="31" bestFit="1" customWidth="1"/>
    <col min="661" max="661" width="66.6640625" bestFit="1" customWidth="1"/>
    <col min="662" max="662" width="71.6640625" bestFit="1" customWidth="1"/>
    <col min="663" max="663" width="88.33203125" bestFit="1" customWidth="1"/>
    <col min="664" max="664" width="46" bestFit="1" customWidth="1"/>
    <col min="665" max="665" width="80.6640625" bestFit="1" customWidth="1"/>
    <col min="666" max="666" width="110.33203125" bestFit="1" customWidth="1"/>
    <col min="667" max="667" width="51.5546875" bestFit="1" customWidth="1"/>
    <col min="668" max="668" width="36" bestFit="1" customWidth="1"/>
    <col min="669" max="669" width="63.33203125" bestFit="1" customWidth="1"/>
    <col min="670" max="670" width="33.44140625" bestFit="1" customWidth="1"/>
    <col min="671" max="671" width="53.33203125" bestFit="1" customWidth="1"/>
    <col min="672" max="672" width="38.44140625" bestFit="1" customWidth="1"/>
    <col min="673" max="673" width="62.33203125" bestFit="1" customWidth="1"/>
    <col min="674" max="674" width="95.33203125" bestFit="1" customWidth="1"/>
    <col min="675" max="675" width="69.5546875" bestFit="1" customWidth="1"/>
    <col min="676" max="676" width="159.6640625" bestFit="1" customWidth="1"/>
    <col min="677" max="677" width="65.6640625" bestFit="1" customWidth="1"/>
    <col min="678" max="678" width="100.6640625" bestFit="1" customWidth="1"/>
    <col min="679" max="679" width="52.33203125" bestFit="1" customWidth="1"/>
    <col min="680" max="680" width="46.33203125" bestFit="1" customWidth="1"/>
    <col min="681" max="681" width="66.6640625" bestFit="1" customWidth="1"/>
    <col min="682" max="682" width="60.44140625" bestFit="1" customWidth="1"/>
    <col min="683" max="683" width="87.6640625" bestFit="1" customWidth="1"/>
    <col min="684" max="684" width="59.6640625" bestFit="1" customWidth="1"/>
    <col min="685" max="685" width="43.44140625" bestFit="1" customWidth="1"/>
    <col min="686" max="686" width="76.6640625" bestFit="1" customWidth="1"/>
    <col min="687" max="687" width="72.33203125" bestFit="1" customWidth="1"/>
    <col min="688" max="688" width="55.33203125" bestFit="1" customWidth="1"/>
    <col min="689" max="689" width="54" bestFit="1" customWidth="1"/>
    <col min="690" max="690" width="56.5546875" bestFit="1" customWidth="1"/>
    <col min="691" max="691" width="33.44140625" bestFit="1" customWidth="1"/>
    <col min="692" max="692" width="51" bestFit="1" customWidth="1"/>
    <col min="693" max="693" width="74.5546875" bestFit="1" customWidth="1"/>
    <col min="694" max="694" width="32.6640625" bestFit="1" customWidth="1"/>
    <col min="695" max="695" width="73.33203125" bestFit="1" customWidth="1"/>
    <col min="696" max="696" width="31.33203125" bestFit="1" customWidth="1"/>
    <col min="697" max="697" width="26" bestFit="1" customWidth="1"/>
    <col min="698" max="698" width="23.33203125" bestFit="1" customWidth="1"/>
    <col min="699" max="699" width="45.44140625" bestFit="1" customWidth="1"/>
    <col min="700" max="700" width="25.33203125" bestFit="1" customWidth="1"/>
    <col min="701" max="701" width="40.44140625" bestFit="1" customWidth="1"/>
    <col min="702" max="702" width="49.5546875" bestFit="1" customWidth="1"/>
    <col min="703" max="703" width="61.6640625" bestFit="1" customWidth="1"/>
    <col min="704" max="704" width="47.33203125" bestFit="1" customWidth="1"/>
    <col min="705" max="705" width="63.6640625" bestFit="1" customWidth="1"/>
    <col min="706" max="706" width="61.5546875" bestFit="1" customWidth="1"/>
    <col min="707" max="707" width="50.33203125" bestFit="1" customWidth="1"/>
    <col min="708" max="708" width="70.6640625" bestFit="1" customWidth="1"/>
    <col min="709" max="709" width="45.6640625" bestFit="1" customWidth="1"/>
    <col min="710" max="710" width="76.5546875" bestFit="1" customWidth="1"/>
    <col min="711" max="711" width="94" bestFit="1" customWidth="1"/>
    <col min="712" max="712" width="49" bestFit="1" customWidth="1"/>
    <col min="713" max="713" width="68.44140625" bestFit="1" customWidth="1"/>
    <col min="714" max="714" width="58.6640625" bestFit="1" customWidth="1"/>
    <col min="715" max="715" width="48.33203125" bestFit="1" customWidth="1"/>
    <col min="716" max="716" width="98.33203125" bestFit="1" customWidth="1"/>
    <col min="717" max="717" width="80.6640625" bestFit="1" customWidth="1"/>
    <col min="718" max="718" width="23.44140625" bestFit="1" customWidth="1"/>
    <col min="719" max="719" width="165.44140625" bestFit="1" customWidth="1"/>
    <col min="720" max="720" width="105.33203125" bestFit="1" customWidth="1"/>
    <col min="721" max="721" width="93.44140625" bestFit="1" customWidth="1"/>
    <col min="722" max="722" width="74.5546875" bestFit="1" customWidth="1"/>
    <col min="723" max="723" width="61.5546875" bestFit="1" customWidth="1"/>
    <col min="724" max="724" width="204.6640625" bestFit="1" customWidth="1"/>
    <col min="725" max="725" width="54" bestFit="1" customWidth="1"/>
    <col min="726" max="726" width="82.6640625" bestFit="1" customWidth="1"/>
    <col min="727" max="727" width="54.5546875" bestFit="1" customWidth="1"/>
    <col min="728" max="729" width="82.33203125" bestFit="1" customWidth="1"/>
    <col min="730" max="730" width="45.6640625" bestFit="1" customWidth="1"/>
    <col min="731" max="731" width="61.5546875" bestFit="1" customWidth="1"/>
    <col min="732" max="732" width="17.6640625" bestFit="1" customWidth="1"/>
    <col min="733" max="733" width="119" bestFit="1" customWidth="1"/>
    <col min="734" max="734" width="68.6640625" bestFit="1" customWidth="1"/>
    <col min="735" max="735" width="63.6640625" bestFit="1" customWidth="1"/>
    <col min="736" max="736" width="39.33203125" bestFit="1" customWidth="1"/>
    <col min="737" max="737" width="69" bestFit="1" customWidth="1"/>
    <col min="738" max="738" width="21.6640625" bestFit="1" customWidth="1"/>
    <col min="739" max="739" width="40.6640625" bestFit="1" customWidth="1"/>
    <col min="740" max="740" width="49.6640625" bestFit="1" customWidth="1"/>
    <col min="741" max="741" width="90.6640625" bestFit="1" customWidth="1"/>
    <col min="742" max="742" width="86" bestFit="1" customWidth="1"/>
    <col min="743" max="743" width="23.33203125" bestFit="1" customWidth="1"/>
    <col min="744" max="744" width="32.33203125" bestFit="1" customWidth="1"/>
    <col min="745" max="745" width="28.33203125" bestFit="1" customWidth="1"/>
    <col min="746" max="746" width="110.44140625" bestFit="1" customWidth="1"/>
    <col min="747" max="747" width="39.6640625" bestFit="1" customWidth="1"/>
    <col min="748" max="748" width="67.33203125" bestFit="1" customWidth="1"/>
    <col min="749" max="749" width="56.5546875" bestFit="1" customWidth="1"/>
    <col min="750" max="750" width="68.33203125" bestFit="1" customWidth="1"/>
    <col min="751" max="751" width="76.5546875" bestFit="1" customWidth="1"/>
    <col min="752" max="752" width="49.33203125" bestFit="1" customWidth="1"/>
    <col min="753" max="753" width="69" bestFit="1" customWidth="1"/>
    <col min="754" max="754" width="44.6640625" bestFit="1" customWidth="1"/>
    <col min="755" max="755" width="111.5546875" bestFit="1" customWidth="1"/>
    <col min="756" max="756" width="28.33203125" bestFit="1" customWidth="1"/>
    <col min="757" max="757" width="66" bestFit="1" customWidth="1"/>
    <col min="758" max="758" width="68.33203125" bestFit="1" customWidth="1"/>
    <col min="759" max="759" width="77.33203125" bestFit="1" customWidth="1"/>
    <col min="760" max="760" width="91.5546875" bestFit="1" customWidth="1"/>
    <col min="761" max="761" width="95.44140625" bestFit="1" customWidth="1"/>
    <col min="762" max="762" width="45.6640625" bestFit="1" customWidth="1"/>
    <col min="763" max="763" width="27.33203125" bestFit="1" customWidth="1"/>
    <col min="764" max="764" width="25.6640625" bestFit="1" customWidth="1"/>
    <col min="765" max="765" width="44" bestFit="1" customWidth="1"/>
    <col min="766" max="766" width="109.6640625" bestFit="1" customWidth="1"/>
    <col min="767" max="767" width="73.44140625" bestFit="1" customWidth="1"/>
    <col min="768" max="768" width="40.44140625" bestFit="1" customWidth="1"/>
    <col min="769" max="769" width="26.5546875" bestFit="1" customWidth="1"/>
    <col min="770" max="770" width="53.33203125" bestFit="1" customWidth="1"/>
    <col min="771" max="771" width="110.44140625" bestFit="1" customWidth="1"/>
    <col min="772" max="772" width="96" bestFit="1" customWidth="1"/>
    <col min="773" max="773" width="67.6640625" bestFit="1" customWidth="1"/>
    <col min="774" max="775" width="27.33203125" bestFit="1" customWidth="1"/>
    <col min="776" max="776" width="67.6640625" bestFit="1" customWidth="1"/>
    <col min="777" max="777" width="46.33203125" bestFit="1" customWidth="1"/>
    <col min="778" max="778" width="51" bestFit="1" customWidth="1"/>
    <col min="779" max="779" width="41.33203125" bestFit="1" customWidth="1"/>
    <col min="780" max="780" width="21.5546875" bestFit="1" customWidth="1"/>
    <col min="781" max="781" width="104.5546875" bestFit="1" customWidth="1"/>
    <col min="782" max="782" width="37.33203125" bestFit="1" customWidth="1"/>
    <col min="783" max="783" width="61.5546875" bestFit="1" customWidth="1"/>
    <col min="784" max="784" width="51.33203125" bestFit="1" customWidth="1"/>
    <col min="785" max="785" width="39.33203125" bestFit="1" customWidth="1"/>
    <col min="786" max="786" width="86.6640625" bestFit="1" customWidth="1"/>
    <col min="787" max="787" width="194" bestFit="1" customWidth="1"/>
    <col min="788" max="788" width="25.6640625" bestFit="1" customWidth="1"/>
    <col min="789" max="789" width="26.33203125" bestFit="1" customWidth="1"/>
    <col min="790" max="790" width="72.33203125" bestFit="1" customWidth="1"/>
    <col min="791" max="791" width="62.33203125" bestFit="1" customWidth="1"/>
    <col min="792" max="792" width="66.33203125" bestFit="1" customWidth="1"/>
    <col min="793" max="793" width="59.33203125" bestFit="1" customWidth="1"/>
    <col min="794" max="794" width="40.6640625" bestFit="1" customWidth="1"/>
    <col min="795" max="795" width="48.6640625" bestFit="1" customWidth="1"/>
    <col min="796" max="796" width="37.33203125" bestFit="1" customWidth="1"/>
    <col min="797" max="797" width="58.6640625" bestFit="1" customWidth="1"/>
    <col min="798" max="798" width="99.6640625" bestFit="1" customWidth="1"/>
    <col min="799" max="799" width="46.5546875" bestFit="1" customWidth="1"/>
    <col min="800" max="800" width="70.6640625" bestFit="1" customWidth="1"/>
    <col min="801" max="801" width="38.6640625" bestFit="1" customWidth="1"/>
    <col min="802" max="802" width="39.6640625" bestFit="1" customWidth="1"/>
    <col min="803" max="803" width="43.6640625" bestFit="1" customWidth="1"/>
    <col min="804" max="804" width="26.6640625" bestFit="1" customWidth="1"/>
    <col min="805" max="805" width="61.5546875" bestFit="1" customWidth="1"/>
    <col min="806" max="806" width="50.6640625" bestFit="1" customWidth="1"/>
    <col min="807" max="807" width="55.6640625" bestFit="1" customWidth="1"/>
    <col min="808" max="808" width="85.33203125" bestFit="1" customWidth="1"/>
    <col min="809" max="809" width="95.33203125" bestFit="1" customWidth="1"/>
    <col min="810" max="810" width="86.5546875" bestFit="1" customWidth="1"/>
    <col min="811" max="811" width="57.33203125" bestFit="1" customWidth="1"/>
    <col min="812" max="812" width="51" bestFit="1" customWidth="1"/>
    <col min="813" max="813" width="57.6640625" bestFit="1" customWidth="1"/>
    <col min="814" max="814" width="53.44140625" bestFit="1" customWidth="1"/>
    <col min="815" max="815" width="44.6640625" bestFit="1" customWidth="1"/>
    <col min="816" max="816" width="69.5546875" bestFit="1" customWidth="1"/>
    <col min="817" max="817" width="70.6640625" bestFit="1" customWidth="1"/>
    <col min="818" max="818" width="36.5546875" bestFit="1" customWidth="1"/>
    <col min="819" max="819" width="31.6640625" bestFit="1" customWidth="1"/>
    <col min="820" max="820" width="31.5546875" bestFit="1" customWidth="1"/>
    <col min="821" max="821" width="89.5546875" bestFit="1" customWidth="1"/>
    <col min="822" max="822" width="59.6640625" bestFit="1" customWidth="1"/>
    <col min="823" max="823" width="67.33203125" bestFit="1" customWidth="1"/>
    <col min="824" max="824" width="79.5546875" bestFit="1" customWidth="1"/>
    <col min="825" max="825" width="57.33203125" bestFit="1" customWidth="1"/>
    <col min="826" max="826" width="22.6640625" bestFit="1" customWidth="1"/>
    <col min="827" max="827" width="40.44140625" bestFit="1" customWidth="1"/>
    <col min="828" max="828" width="40.33203125" bestFit="1" customWidth="1"/>
    <col min="829" max="829" width="127.33203125" bestFit="1" customWidth="1"/>
    <col min="830" max="830" width="38.33203125" bestFit="1" customWidth="1"/>
    <col min="831" max="831" width="64.6640625" bestFit="1" customWidth="1"/>
    <col min="832" max="832" width="113.33203125" bestFit="1" customWidth="1"/>
    <col min="833" max="833" width="56.33203125" bestFit="1" customWidth="1"/>
    <col min="834" max="834" width="115.33203125" bestFit="1" customWidth="1"/>
    <col min="835" max="835" width="105.44140625" bestFit="1" customWidth="1"/>
    <col min="836" max="836" width="37.6640625" bestFit="1" customWidth="1"/>
    <col min="837" max="837" width="79.6640625" bestFit="1" customWidth="1"/>
    <col min="838" max="838" width="43.33203125" bestFit="1" customWidth="1"/>
    <col min="839" max="839" width="41" bestFit="1" customWidth="1"/>
    <col min="840" max="840" width="51.5546875" bestFit="1" customWidth="1"/>
    <col min="841" max="841" width="66.6640625" bestFit="1" customWidth="1"/>
    <col min="842" max="842" width="78.33203125" bestFit="1" customWidth="1"/>
    <col min="843" max="843" width="77.6640625" bestFit="1" customWidth="1"/>
    <col min="844" max="844" width="55.33203125" bestFit="1" customWidth="1"/>
    <col min="845" max="845" width="63.44140625" bestFit="1" customWidth="1"/>
    <col min="846" max="846" width="67.33203125" bestFit="1" customWidth="1"/>
    <col min="847" max="847" width="31" bestFit="1" customWidth="1"/>
    <col min="848" max="848" width="66.6640625" bestFit="1" customWidth="1"/>
    <col min="849" max="849" width="71.6640625" bestFit="1" customWidth="1"/>
    <col min="850" max="850" width="88.33203125" bestFit="1" customWidth="1"/>
    <col min="851" max="851" width="46" bestFit="1" customWidth="1"/>
    <col min="852" max="852" width="80.6640625" bestFit="1" customWidth="1"/>
    <col min="853" max="853" width="110.33203125" bestFit="1" customWidth="1"/>
    <col min="854" max="854" width="51.5546875" bestFit="1" customWidth="1"/>
    <col min="855" max="855" width="36" bestFit="1" customWidth="1"/>
    <col min="856" max="856" width="63.33203125" bestFit="1" customWidth="1"/>
    <col min="857" max="857" width="33.44140625" bestFit="1" customWidth="1"/>
    <col min="858" max="858" width="53.33203125" bestFit="1" customWidth="1"/>
    <col min="859" max="859" width="38.44140625" bestFit="1" customWidth="1"/>
    <col min="860" max="860" width="62.33203125" bestFit="1" customWidth="1"/>
    <col min="861" max="861" width="95.33203125" bestFit="1" customWidth="1"/>
    <col min="862" max="862" width="69.5546875" bestFit="1" customWidth="1"/>
    <col min="863" max="863" width="159.6640625" bestFit="1" customWidth="1"/>
    <col min="864" max="864" width="65.6640625" bestFit="1" customWidth="1"/>
    <col min="865" max="865" width="100.6640625" bestFit="1" customWidth="1"/>
    <col min="866" max="866" width="52.33203125" bestFit="1" customWidth="1"/>
    <col min="867" max="867" width="46.33203125" bestFit="1" customWidth="1"/>
    <col min="868" max="868" width="66.6640625" bestFit="1" customWidth="1"/>
    <col min="869" max="869" width="60.44140625" bestFit="1" customWidth="1"/>
    <col min="870" max="870" width="87.6640625" bestFit="1" customWidth="1"/>
    <col min="871" max="871" width="59.6640625" bestFit="1" customWidth="1"/>
    <col min="872" max="872" width="43.44140625" bestFit="1" customWidth="1"/>
    <col min="873" max="873" width="76.6640625" bestFit="1" customWidth="1"/>
    <col min="874" max="874" width="72.33203125" bestFit="1" customWidth="1"/>
    <col min="875" max="875" width="55.33203125" bestFit="1" customWidth="1"/>
    <col min="876" max="876" width="54" bestFit="1" customWidth="1"/>
    <col min="877" max="877" width="56.5546875" bestFit="1" customWidth="1"/>
    <col min="878" max="878" width="33.44140625" bestFit="1" customWidth="1"/>
    <col min="879" max="879" width="51" bestFit="1" customWidth="1"/>
    <col min="880" max="880" width="74.5546875" bestFit="1" customWidth="1"/>
    <col min="881" max="881" width="32.6640625" bestFit="1" customWidth="1"/>
    <col min="882" max="882" width="73.33203125" bestFit="1" customWidth="1"/>
    <col min="883" max="883" width="31.33203125" bestFit="1" customWidth="1"/>
    <col min="884" max="884" width="26" bestFit="1" customWidth="1"/>
    <col min="885" max="885" width="23.33203125" bestFit="1" customWidth="1"/>
    <col min="886" max="886" width="45.44140625" bestFit="1" customWidth="1"/>
    <col min="887" max="887" width="25.33203125" bestFit="1" customWidth="1"/>
    <col min="888" max="888" width="40.44140625" bestFit="1" customWidth="1"/>
    <col min="889" max="889" width="49.5546875" bestFit="1" customWidth="1"/>
    <col min="890" max="890" width="61.6640625" bestFit="1" customWidth="1"/>
    <col min="891" max="891" width="47.33203125" bestFit="1" customWidth="1"/>
    <col min="892" max="892" width="63.6640625" bestFit="1" customWidth="1"/>
    <col min="893" max="893" width="61.5546875" bestFit="1" customWidth="1"/>
    <col min="894" max="894" width="50.33203125" bestFit="1" customWidth="1"/>
    <col min="895" max="895" width="70.6640625" bestFit="1" customWidth="1"/>
    <col min="896" max="896" width="45.6640625" bestFit="1" customWidth="1"/>
    <col min="897" max="897" width="76.5546875" bestFit="1" customWidth="1"/>
    <col min="898" max="898" width="94" bestFit="1" customWidth="1"/>
    <col min="899" max="899" width="49" bestFit="1" customWidth="1"/>
    <col min="900" max="900" width="68.44140625" bestFit="1" customWidth="1"/>
    <col min="901" max="901" width="58.6640625" bestFit="1" customWidth="1"/>
    <col min="902" max="902" width="48.33203125" bestFit="1" customWidth="1"/>
    <col min="903" max="903" width="98.33203125" bestFit="1" customWidth="1"/>
    <col min="904" max="904" width="80.6640625" bestFit="1" customWidth="1"/>
    <col min="905" max="905" width="23.44140625" bestFit="1" customWidth="1"/>
    <col min="906" max="906" width="165.44140625" bestFit="1" customWidth="1"/>
    <col min="907" max="907" width="105.33203125" bestFit="1" customWidth="1"/>
    <col min="908" max="908" width="93.44140625" bestFit="1" customWidth="1"/>
    <col min="909" max="909" width="74.5546875" bestFit="1" customWidth="1"/>
    <col min="910" max="910" width="61.5546875" bestFit="1" customWidth="1"/>
    <col min="911" max="911" width="204.6640625" bestFit="1" customWidth="1"/>
    <col min="912" max="912" width="54" bestFit="1" customWidth="1"/>
    <col min="913" max="913" width="82.6640625" bestFit="1" customWidth="1"/>
    <col min="914" max="914" width="54.5546875" bestFit="1" customWidth="1"/>
    <col min="915" max="916" width="82.33203125" bestFit="1" customWidth="1"/>
    <col min="917" max="917" width="45.6640625" bestFit="1" customWidth="1"/>
    <col min="918" max="918" width="61.5546875" bestFit="1" customWidth="1"/>
    <col min="919" max="919" width="17.6640625" bestFit="1" customWidth="1"/>
    <col min="920" max="920" width="119" bestFit="1" customWidth="1"/>
    <col min="921" max="921" width="68.6640625" bestFit="1" customWidth="1"/>
    <col min="922" max="922" width="63.6640625" bestFit="1" customWidth="1"/>
    <col min="923" max="923" width="39.33203125" bestFit="1" customWidth="1"/>
    <col min="924" max="924" width="69" bestFit="1" customWidth="1"/>
    <col min="925" max="925" width="21.6640625" bestFit="1" customWidth="1"/>
    <col min="926" max="926" width="40.6640625" bestFit="1" customWidth="1"/>
    <col min="927" max="927" width="49.6640625" bestFit="1" customWidth="1"/>
    <col min="928" max="928" width="90.6640625" bestFit="1" customWidth="1"/>
    <col min="929" max="929" width="86" bestFit="1" customWidth="1"/>
    <col min="930" max="930" width="23.33203125" bestFit="1" customWidth="1"/>
    <col min="931" max="931" width="32.33203125" bestFit="1" customWidth="1"/>
    <col min="932" max="932" width="28.33203125" bestFit="1" customWidth="1"/>
    <col min="933" max="933" width="110.44140625" bestFit="1" customWidth="1"/>
    <col min="934" max="934" width="39.6640625" bestFit="1" customWidth="1"/>
    <col min="935" max="935" width="67.33203125" bestFit="1" customWidth="1"/>
    <col min="936" max="936" width="56.5546875" bestFit="1" customWidth="1"/>
    <col min="937" max="937" width="68.33203125" bestFit="1" customWidth="1"/>
    <col min="938" max="938" width="76.5546875" bestFit="1" customWidth="1"/>
    <col min="939" max="939" width="49.33203125" bestFit="1" customWidth="1"/>
    <col min="940" max="940" width="69" bestFit="1" customWidth="1"/>
    <col min="941" max="941" width="44.6640625" bestFit="1" customWidth="1"/>
    <col min="942" max="942" width="111.5546875" bestFit="1" customWidth="1"/>
    <col min="943" max="943" width="28.33203125" bestFit="1" customWidth="1"/>
    <col min="944" max="944" width="66" bestFit="1" customWidth="1"/>
    <col min="945" max="945" width="68.33203125" bestFit="1" customWidth="1"/>
    <col min="946" max="946" width="77.33203125" bestFit="1" customWidth="1"/>
    <col min="947" max="947" width="91.5546875" bestFit="1" customWidth="1"/>
    <col min="948" max="948" width="95.44140625" bestFit="1" customWidth="1"/>
    <col min="949" max="949" width="45.6640625" bestFit="1" customWidth="1"/>
    <col min="950" max="950" width="27.33203125" bestFit="1" customWidth="1"/>
    <col min="951" max="951" width="25.6640625" bestFit="1" customWidth="1"/>
    <col min="952" max="952" width="44" bestFit="1" customWidth="1"/>
    <col min="953" max="953" width="109.6640625" bestFit="1" customWidth="1"/>
    <col min="954" max="954" width="73.44140625" bestFit="1" customWidth="1"/>
    <col min="955" max="955" width="40.44140625" bestFit="1" customWidth="1"/>
    <col min="956" max="956" width="26.5546875" bestFit="1" customWidth="1"/>
    <col min="957" max="957" width="53.33203125" bestFit="1" customWidth="1"/>
    <col min="958" max="958" width="110.44140625" bestFit="1" customWidth="1"/>
    <col min="959" max="959" width="96" bestFit="1" customWidth="1"/>
    <col min="960" max="960" width="67.6640625" bestFit="1" customWidth="1"/>
    <col min="961" max="962" width="27.33203125" bestFit="1" customWidth="1"/>
    <col min="963" max="963" width="67.6640625" bestFit="1" customWidth="1"/>
    <col min="964" max="964" width="46.33203125" bestFit="1" customWidth="1"/>
    <col min="965" max="965" width="51" bestFit="1" customWidth="1"/>
    <col min="966" max="966" width="41.33203125" bestFit="1" customWidth="1"/>
    <col min="967" max="967" width="21.5546875" bestFit="1" customWidth="1"/>
    <col min="968" max="968" width="104.5546875" bestFit="1" customWidth="1"/>
    <col min="969" max="969" width="37.33203125" bestFit="1" customWidth="1"/>
    <col min="970" max="970" width="61.5546875" bestFit="1" customWidth="1"/>
    <col min="971" max="971" width="51.33203125" bestFit="1" customWidth="1"/>
    <col min="972" max="972" width="39.33203125" bestFit="1" customWidth="1"/>
    <col min="973" max="973" width="86.6640625" bestFit="1" customWidth="1"/>
    <col min="974" max="974" width="194" bestFit="1" customWidth="1"/>
    <col min="975" max="975" width="25.6640625" bestFit="1" customWidth="1"/>
    <col min="976" max="976" width="26.33203125" bestFit="1" customWidth="1"/>
    <col min="977" max="977" width="72.33203125" bestFit="1" customWidth="1"/>
    <col min="978" max="978" width="62.33203125" bestFit="1" customWidth="1"/>
    <col min="979" max="979" width="66.33203125" bestFit="1" customWidth="1"/>
    <col min="980" max="980" width="59.33203125" bestFit="1" customWidth="1"/>
    <col min="981" max="981" width="40.6640625" bestFit="1" customWidth="1"/>
    <col min="982" max="982" width="48.6640625" bestFit="1" customWidth="1"/>
    <col min="983" max="983" width="37.33203125" bestFit="1" customWidth="1"/>
    <col min="984" max="984" width="58.6640625" bestFit="1" customWidth="1"/>
    <col min="985" max="985" width="99.6640625" bestFit="1" customWidth="1"/>
    <col min="986" max="986" width="46.5546875" bestFit="1" customWidth="1"/>
    <col min="987" max="987" width="70.6640625" bestFit="1" customWidth="1"/>
    <col min="988" max="988" width="38.6640625" bestFit="1" customWidth="1"/>
    <col min="989" max="989" width="39.6640625" bestFit="1" customWidth="1"/>
    <col min="990" max="990" width="43.6640625" bestFit="1" customWidth="1"/>
    <col min="991" max="991" width="26.6640625" bestFit="1" customWidth="1"/>
    <col min="992" max="992" width="61.5546875" bestFit="1" customWidth="1"/>
    <col min="993" max="993" width="50.6640625" bestFit="1" customWidth="1"/>
    <col min="994" max="994" width="55.6640625" bestFit="1" customWidth="1"/>
    <col min="995" max="995" width="85.33203125" bestFit="1" customWidth="1"/>
    <col min="996" max="996" width="95.33203125" bestFit="1" customWidth="1"/>
    <col min="997" max="997" width="86.5546875" bestFit="1" customWidth="1"/>
    <col min="998" max="998" width="57.33203125" bestFit="1" customWidth="1"/>
    <col min="999" max="999" width="51" bestFit="1" customWidth="1"/>
    <col min="1000" max="1000" width="57.6640625" bestFit="1" customWidth="1"/>
    <col min="1001" max="1001" width="53.44140625" bestFit="1" customWidth="1"/>
    <col min="1002" max="1002" width="44.6640625" bestFit="1" customWidth="1"/>
    <col min="1003" max="1003" width="69.5546875" bestFit="1" customWidth="1"/>
    <col min="1004" max="1004" width="70.6640625" bestFit="1" customWidth="1"/>
    <col min="1005" max="1005" width="36.5546875" bestFit="1" customWidth="1"/>
    <col min="1006" max="1006" width="31.6640625" bestFit="1" customWidth="1"/>
    <col min="1007" max="1007" width="31.5546875" bestFit="1" customWidth="1"/>
    <col min="1008" max="1008" width="89.5546875" bestFit="1" customWidth="1"/>
    <col min="1009" max="1009" width="59.6640625" bestFit="1" customWidth="1"/>
    <col min="1010" max="1010" width="67.33203125" bestFit="1" customWidth="1"/>
    <col min="1011" max="1011" width="79.5546875" bestFit="1" customWidth="1"/>
    <col min="1012" max="1012" width="57.33203125" bestFit="1" customWidth="1"/>
    <col min="1013" max="1013" width="22.6640625" bestFit="1" customWidth="1"/>
    <col min="1014" max="1014" width="40.44140625" bestFit="1" customWidth="1"/>
    <col min="1015" max="1015" width="40.33203125" bestFit="1" customWidth="1"/>
    <col min="1016" max="1016" width="127.33203125" bestFit="1" customWidth="1"/>
    <col min="1017" max="1017" width="38.33203125" bestFit="1" customWidth="1"/>
    <col min="1018" max="1018" width="64.6640625" bestFit="1" customWidth="1"/>
    <col min="1019" max="1019" width="113.33203125" bestFit="1" customWidth="1"/>
    <col min="1020" max="1020" width="56.33203125" bestFit="1" customWidth="1"/>
    <col min="1021" max="1021" width="115.33203125" bestFit="1" customWidth="1"/>
    <col min="1022" max="1022" width="105.44140625" bestFit="1" customWidth="1"/>
    <col min="1023" max="1023" width="37.6640625" bestFit="1" customWidth="1"/>
    <col min="1024" max="1024" width="79.6640625" bestFit="1" customWidth="1"/>
    <col min="1025" max="1025" width="43.33203125" bestFit="1" customWidth="1"/>
    <col min="1026" max="1026" width="41" bestFit="1" customWidth="1"/>
    <col min="1027" max="1027" width="51.5546875" bestFit="1" customWidth="1"/>
    <col min="1028" max="1028" width="66.6640625" bestFit="1" customWidth="1"/>
    <col min="1029" max="1029" width="78.33203125" bestFit="1" customWidth="1"/>
    <col min="1030" max="1030" width="77.6640625" bestFit="1" customWidth="1"/>
    <col min="1031" max="1031" width="55.33203125" bestFit="1" customWidth="1"/>
    <col min="1032" max="1032" width="63.44140625" bestFit="1" customWidth="1"/>
    <col min="1033" max="1033" width="67.33203125" bestFit="1" customWidth="1"/>
    <col min="1034" max="1034" width="31" bestFit="1" customWidth="1"/>
    <col min="1035" max="1035" width="66.6640625" bestFit="1" customWidth="1"/>
    <col min="1036" max="1036" width="71.6640625" bestFit="1" customWidth="1"/>
    <col min="1037" max="1037" width="88.33203125" bestFit="1" customWidth="1"/>
    <col min="1038" max="1038" width="46" bestFit="1" customWidth="1"/>
    <col min="1039" max="1039" width="80.6640625" bestFit="1" customWidth="1"/>
    <col min="1040" max="1040" width="110.33203125" bestFit="1" customWidth="1"/>
    <col min="1041" max="1041" width="51.5546875" bestFit="1" customWidth="1"/>
    <col min="1042" max="1042" width="36" bestFit="1" customWidth="1"/>
    <col min="1043" max="1043" width="63.33203125" bestFit="1" customWidth="1"/>
    <col min="1044" max="1044" width="33.44140625" bestFit="1" customWidth="1"/>
    <col min="1045" max="1045" width="53.33203125" bestFit="1" customWidth="1"/>
    <col min="1046" max="1046" width="38.44140625" bestFit="1" customWidth="1"/>
    <col min="1047" max="1047" width="62.33203125" bestFit="1" customWidth="1"/>
    <col min="1048" max="1048" width="95.33203125" bestFit="1" customWidth="1"/>
    <col min="1049" max="1049" width="69.5546875" bestFit="1" customWidth="1"/>
    <col min="1050" max="1050" width="159.6640625" bestFit="1" customWidth="1"/>
    <col min="1051" max="1051" width="65.6640625" bestFit="1" customWidth="1"/>
    <col min="1052" max="1052" width="100.6640625" bestFit="1" customWidth="1"/>
    <col min="1053" max="1053" width="52.33203125" bestFit="1" customWidth="1"/>
    <col min="1054" max="1054" width="46.33203125" bestFit="1" customWidth="1"/>
    <col min="1055" max="1055" width="66.6640625" bestFit="1" customWidth="1"/>
    <col min="1056" max="1056" width="60.44140625" bestFit="1" customWidth="1"/>
    <col min="1057" max="1057" width="87.6640625" bestFit="1" customWidth="1"/>
    <col min="1058" max="1058" width="59.6640625" bestFit="1" customWidth="1"/>
    <col min="1059" max="1059" width="43.44140625" bestFit="1" customWidth="1"/>
    <col min="1060" max="1060" width="76.6640625" bestFit="1" customWidth="1"/>
    <col min="1061" max="1061" width="72.33203125" bestFit="1" customWidth="1"/>
    <col min="1062" max="1062" width="55.33203125" bestFit="1" customWidth="1"/>
    <col min="1063" max="1063" width="54" bestFit="1" customWidth="1"/>
    <col min="1064" max="1064" width="56.5546875" bestFit="1" customWidth="1"/>
    <col min="1065" max="1065" width="33.44140625" bestFit="1" customWidth="1"/>
    <col min="1066" max="1066" width="51" bestFit="1" customWidth="1"/>
    <col min="1067" max="1067" width="74.5546875" bestFit="1" customWidth="1"/>
    <col min="1068" max="1068" width="32.6640625" bestFit="1" customWidth="1"/>
    <col min="1069" max="1069" width="73.33203125" bestFit="1" customWidth="1"/>
    <col min="1070" max="1070" width="31.33203125" bestFit="1" customWidth="1"/>
    <col min="1071" max="1071" width="26" bestFit="1" customWidth="1"/>
    <col min="1072" max="1072" width="23.33203125" bestFit="1" customWidth="1"/>
    <col min="1073" max="1073" width="45.44140625" bestFit="1" customWidth="1"/>
    <col min="1074" max="1074" width="25.33203125" bestFit="1" customWidth="1"/>
    <col min="1075" max="1075" width="40.44140625" bestFit="1" customWidth="1"/>
    <col min="1076" max="1076" width="49.5546875" bestFit="1" customWidth="1"/>
    <col min="1077" max="1077" width="61.6640625" bestFit="1" customWidth="1"/>
    <col min="1078" max="1078" width="47.33203125" bestFit="1" customWidth="1"/>
    <col min="1079" max="1079" width="63.6640625" bestFit="1" customWidth="1"/>
    <col min="1080" max="1080" width="61.5546875" bestFit="1" customWidth="1"/>
    <col min="1081" max="1081" width="50.33203125" bestFit="1" customWidth="1"/>
    <col min="1082" max="1082" width="70.6640625" bestFit="1" customWidth="1"/>
    <col min="1083" max="1083" width="45.6640625" bestFit="1" customWidth="1"/>
    <col min="1084" max="1084" width="76.5546875" bestFit="1" customWidth="1"/>
    <col min="1085" max="1085" width="94" bestFit="1" customWidth="1"/>
    <col min="1086" max="1086" width="49" bestFit="1" customWidth="1"/>
    <col min="1087" max="1087" width="68.44140625" bestFit="1" customWidth="1"/>
    <col min="1088" max="1088" width="58.6640625" bestFit="1" customWidth="1"/>
    <col min="1089" max="1089" width="48.33203125" bestFit="1" customWidth="1"/>
    <col min="1090" max="1090" width="98.33203125" bestFit="1" customWidth="1"/>
    <col min="1091" max="1091" width="80.6640625" bestFit="1" customWidth="1"/>
    <col min="1092" max="1092" width="23.44140625" bestFit="1" customWidth="1"/>
    <col min="1093" max="1093" width="165.44140625" bestFit="1" customWidth="1"/>
    <col min="1094" max="1094" width="105.33203125" bestFit="1" customWidth="1"/>
    <col min="1095" max="1095" width="93.44140625" bestFit="1" customWidth="1"/>
    <col min="1096" max="1096" width="74.5546875" bestFit="1" customWidth="1"/>
    <col min="1097" max="1097" width="61.5546875" bestFit="1" customWidth="1"/>
    <col min="1098" max="1098" width="204.6640625" bestFit="1" customWidth="1"/>
    <col min="1099" max="1099" width="54" bestFit="1" customWidth="1"/>
    <col min="1100" max="1100" width="82.6640625" bestFit="1" customWidth="1"/>
    <col min="1101" max="1101" width="54.5546875" bestFit="1" customWidth="1"/>
    <col min="1102" max="1103" width="82.33203125" bestFit="1" customWidth="1"/>
    <col min="1104" max="1104" width="45.6640625" bestFit="1" customWidth="1"/>
    <col min="1105" max="1105" width="61.5546875" bestFit="1" customWidth="1"/>
    <col min="1106" max="1106" width="17.6640625" bestFit="1" customWidth="1"/>
    <col min="1107" max="1107" width="119" bestFit="1" customWidth="1"/>
    <col min="1108" max="1108" width="68.6640625" bestFit="1" customWidth="1"/>
    <col min="1109" max="1109" width="63.6640625" bestFit="1" customWidth="1"/>
    <col min="1110" max="1110" width="39.33203125" bestFit="1" customWidth="1"/>
    <col min="1111" max="1111" width="69" bestFit="1" customWidth="1"/>
    <col min="1112" max="1112" width="21.6640625" bestFit="1" customWidth="1"/>
    <col min="1113" max="1113" width="40.6640625" bestFit="1" customWidth="1"/>
    <col min="1114" max="1114" width="49.6640625" bestFit="1" customWidth="1"/>
    <col min="1115" max="1115" width="90.6640625" bestFit="1" customWidth="1"/>
    <col min="1116" max="1116" width="86" bestFit="1" customWidth="1"/>
    <col min="1117" max="1117" width="23.33203125" bestFit="1" customWidth="1"/>
    <col min="1118" max="1118" width="32.33203125" bestFit="1" customWidth="1"/>
    <col min="1119" max="1119" width="28.33203125" bestFit="1" customWidth="1"/>
    <col min="1120" max="1120" width="110.44140625" bestFit="1" customWidth="1"/>
    <col min="1121" max="1121" width="39.6640625" bestFit="1" customWidth="1"/>
    <col min="1122" max="1122" width="67.33203125" bestFit="1" customWidth="1"/>
    <col min="1123" max="1123" width="56.5546875" bestFit="1" customWidth="1"/>
    <col min="1124" max="1124" width="68.33203125" bestFit="1" customWidth="1"/>
    <col min="1125" max="1125" width="76.5546875" bestFit="1" customWidth="1"/>
    <col min="1126" max="1126" width="49.33203125" bestFit="1" customWidth="1"/>
    <col min="1127" max="1127" width="69" bestFit="1" customWidth="1"/>
    <col min="1128" max="1128" width="44.6640625" bestFit="1" customWidth="1"/>
    <col min="1129" max="1129" width="111.5546875" bestFit="1" customWidth="1"/>
    <col min="1130" max="1130" width="28.33203125" bestFit="1" customWidth="1"/>
    <col min="1131" max="1131" width="66" bestFit="1" customWidth="1"/>
    <col min="1132" max="1132" width="68.33203125" bestFit="1" customWidth="1"/>
    <col min="1133" max="1133" width="77.33203125" bestFit="1" customWidth="1"/>
    <col min="1134" max="1134" width="91.5546875" bestFit="1" customWidth="1"/>
    <col min="1135" max="1135" width="95.44140625" bestFit="1" customWidth="1"/>
    <col min="1136" max="1136" width="45.6640625" bestFit="1" customWidth="1"/>
    <col min="1137" max="1137" width="27.33203125" bestFit="1" customWidth="1"/>
    <col min="1138" max="1138" width="25.6640625" bestFit="1" customWidth="1"/>
    <col min="1139" max="1139" width="44" bestFit="1" customWidth="1"/>
    <col min="1140" max="1140" width="109.6640625" bestFit="1" customWidth="1"/>
    <col min="1141" max="1141" width="73.44140625" bestFit="1" customWidth="1"/>
    <col min="1142" max="1142" width="40.44140625" bestFit="1" customWidth="1"/>
    <col min="1143" max="1143" width="26.5546875" bestFit="1" customWidth="1"/>
    <col min="1144" max="1144" width="53.33203125" bestFit="1" customWidth="1"/>
    <col min="1145" max="1145" width="110.44140625" bestFit="1" customWidth="1"/>
    <col min="1146" max="1146" width="96" bestFit="1" customWidth="1"/>
    <col min="1147" max="1147" width="67.6640625" bestFit="1" customWidth="1"/>
    <col min="1148" max="1149" width="27.33203125" bestFit="1" customWidth="1"/>
    <col min="1150" max="1150" width="67.6640625" bestFit="1" customWidth="1"/>
    <col min="1151" max="1151" width="46.33203125" bestFit="1" customWidth="1"/>
    <col min="1152" max="1152" width="51" bestFit="1" customWidth="1"/>
    <col min="1153" max="1153" width="41.33203125" bestFit="1" customWidth="1"/>
    <col min="1154" max="1154" width="21.5546875" bestFit="1" customWidth="1"/>
    <col min="1155" max="1155" width="104.5546875" bestFit="1" customWidth="1"/>
    <col min="1156" max="1156" width="37.33203125" bestFit="1" customWidth="1"/>
    <col min="1157" max="1157" width="61.5546875" bestFit="1" customWidth="1"/>
    <col min="1158" max="1158" width="51.33203125" bestFit="1" customWidth="1"/>
    <col min="1159" max="1159" width="39.33203125" bestFit="1" customWidth="1"/>
    <col min="1160" max="1160" width="86.6640625" bestFit="1" customWidth="1"/>
    <col min="1161" max="1161" width="194" bestFit="1" customWidth="1"/>
    <col min="1162" max="1162" width="25.6640625" bestFit="1" customWidth="1"/>
    <col min="1163" max="1163" width="26.33203125" bestFit="1" customWidth="1"/>
    <col min="1164" max="1164" width="72.33203125" bestFit="1" customWidth="1"/>
    <col min="1165" max="1165" width="62.33203125" bestFit="1" customWidth="1"/>
    <col min="1166" max="1166" width="66.33203125" bestFit="1" customWidth="1"/>
    <col min="1167" max="1167" width="59.33203125" bestFit="1" customWidth="1"/>
    <col min="1168" max="1168" width="40.6640625" bestFit="1" customWidth="1"/>
    <col min="1169" max="1169" width="48.6640625" bestFit="1" customWidth="1"/>
    <col min="1170" max="1170" width="37.33203125" bestFit="1" customWidth="1"/>
    <col min="1171" max="1171" width="58.6640625" bestFit="1" customWidth="1"/>
    <col min="1172" max="1172" width="99.6640625" bestFit="1" customWidth="1"/>
    <col min="1173" max="1173" width="46.5546875" bestFit="1" customWidth="1"/>
    <col min="1174" max="1174" width="70.6640625" bestFit="1" customWidth="1"/>
    <col min="1175" max="1175" width="38.6640625" bestFit="1" customWidth="1"/>
    <col min="1176" max="1176" width="39.6640625" bestFit="1" customWidth="1"/>
    <col min="1177" max="1177" width="43.6640625" bestFit="1" customWidth="1"/>
    <col min="1178" max="1178" width="26.6640625" bestFit="1" customWidth="1"/>
    <col min="1179" max="1179" width="61.5546875" bestFit="1" customWidth="1"/>
    <col min="1180" max="1180" width="50.6640625" bestFit="1" customWidth="1"/>
    <col min="1181" max="1181" width="55.6640625" bestFit="1" customWidth="1"/>
    <col min="1182" max="1182" width="85.33203125" bestFit="1" customWidth="1"/>
    <col min="1183" max="1183" width="95.33203125" bestFit="1" customWidth="1"/>
    <col min="1184" max="1184" width="86.5546875" bestFit="1" customWidth="1"/>
    <col min="1185" max="1185" width="57.33203125" bestFit="1" customWidth="1"/>
    <col min="1186" max="1186" width="51" bestFit="1" customWidth="1"/>
    <col min="1187" max="1187" width="57.6640625" bestFit="1" customWidth="1"/>
    <col min="1188" max="1188" width="53.44140625" bestFit="1" customWidth="1"/>
    <col min="1189" max="1189" width="44.6640625" bestFit="1" customWidth="1"/>
    <col min="1190" max="1190" width="69.5546875" bestFit="1" customWidth="1"/>
    <col min="1191" max="1191" width="70.6640625" bestFit="1" customWidth="1"/>
    <col min="1192" max="1192" width="36.5546875" bestFit="1" customWidth="1"/>
    <col min="1193" max="1193" width="31.6640625" bestFit="1" customWidth="1"/>
    <col min="1194" max="1194" width="31.5546875" bestFit="1" customWidth="1"/>
    <col min="1195" max="1195" width="89.5546875" bestFit="1" customWidth="1"/>
    <col min="1196" max="1196" width="59.6640625" bestFit="1" customWidth="1"/>
    <col min="1197" max="1197" width="67.33203125" bestFit="1" customWidth="1"/>
    <col min="1198" max="1198" width="79.5546875" bestFit="1" customWidth="1"/>
    <col min="1199" max="1199" width="57.33203125" bestFit="1" customWidth="1"/>
    <col min="1200" max="1200" width="22.6640625" bestFit="1" customWidth="1"/>
    <col min="1201" max="1201" width="40.44140625" bestFit="1" customWidth="1"/>
    <col min="1202" max="1202" width="40.33203125" bestFit="1" customWidth="1"/>
    <col min="1203" max="1203" width="127.33203125" bestFit="1" customWidth="1"/>
    <col min="1204" max="1204" width="38.33203125" bestFit="1" customWidth="1"/>
    <col min="1205" max="1205" width="64.6640625" bestFit="1" customWidth="1"/>
    <col min="1206" max="1206" width="113.33203125" bestFit="1" customWidth="1"/>
    <col min="1207" max="1207" width="56.33203125" bestFit="1" customWidth="1"/>
    <col min="1208" max="1208" width="115.33203125" bestFit="1" customWidth="1"/>
    <col min="1209" max="1209" width="105.44140625" bestFit="1" customWidth="1"/>
    <col min="1210" max="1210" width="37.6640625" bestFit="1" customWidth="1"/>
    <col min="1211" max="1211" width="79.6640625" bestFit="1" customWidth="1"/>
    <col min="1212" max="1212" width="43.33203125" bestFit="1" customWidth="1"/>
    <col min="1213" max="1213" width="41" bestFit="1" customWidth="1"/>
    <col min="1214" max="1214" width="51.5546875" bestFit="1" customWidth="1"/>
    <col min="1215" max="1215" width="66.6640625" bestFit="1" customWidth="1"/>
    <col min="1216" max="1216" width="78.33203125" bestFit="1" customWidth="1"/>
    <col min="1217" max="1217" width="77.6640625" bestFit="1" customWidth="1"/>
    <col min="1218" max="1218" width="55.33203125" bestFit="1" customWidth="1"/>
    <col min="1219" max="1219" width="63.44140625" bestFit="1" customWidth="1"/>
    <col min="1220" max="1220" width="67.33203125" bestFit="1" customWidth="1"/>
    <col min="1221" max="1221" width="31" bestFit="1" customWidth="1"/>
    <col min="1222" max="1222" width="66.6640625" bestFit="1" customWidth="1"/>
    <col min="1223" max="1223" width="71.6640625" bestFit="1" customWidth="1"/>
    <col min="1224" max="1224" width="88.33203125" bestFit="1" customWidth="1"/>
    <col min="1225" max="1225" width="46" bestFit="1" customWidth="1"/>
    <col min="1226" max="1226" width="80.6640625" bestFit="1" customWidth="1"/>
    <col min="1227" max="1227" width="110.33203125" bestFit="1" customWidth="1"/>
    <col min="1228" max="1228" width="51.5546875" bestFit="1" customWidth="1"/>
    <col min="1229" max="1229" width="36" bestFit="1" customWidth="1"/>
    <col min="1230" max="1230" width="63.33203125" bestFit="1" customWidth="1"/>
    <col min="1231" max="1231" width="33.44140625" bestFit="1" customWidth="1"/>
    <col min="1232" max="1232" width="53.33203125" bestFit="1" customWidth="1"/>
    <col min="1233" max="1233" width="38.44140625" bestFit="1" customWidth="1"/>
    <col min="1234" max="1234" width="62.33203125" bestFit="1" customWidth="1"/>
    <col min="1235" max="1235" width="95.33203125" bestFit="1" customWidth="1"/>
    <col min="1236" max="1236" width="69.5546875" bestFit="1" customWidth="1"/>
    <col min="1237" max="1237" width="159.6640625" bestFit="1" customWidth="1"/>
    <col min="1238" max="1238" width="65.6640625" bestFit="1" customWidth="1"/>
    <col min="1239" max="1239" width="100.6640625" bestFit="1" customWidth="1"/>
    <col min="1240" max="1240" width="52.33203125" bestFit="1" customWidth="1"/>
    <col min="1241" max="1241" width="46.33203125" bestFit="1" customWidth="1"/>
    <col min="1242" max="1242" width="66.6640625" bestFit="1" customWidth="1"/>
    <col min="1243" max="1243" width="60.44140625" bestFit="1" customWidth="1"/>
    <col min="1244" max="1244" width="87.6640625" bestFit="1" customWidth="1"/>
    <col min="1245" max="1245" width="59.6640625" bestFit="1" customWidth="1"/>
    <col min="1246" max="1246" width="43.44140625" bestFit="1" customWidth="1"/>
    <col min="1247" max="1247" width="76.6640625" bestFit="1" customWidth="1"/>
    <col min="1248" max="1248" width="72.33203125" bestFit="1" customWidth="1"/>
    <col min="1249" max="1249" width="55.33203125" bestFit="1" customWidth="1"/>
    <col min="1250" max="1250" width="54" bestFit="1" customWidth="1"/>
    <col min="1251" max="1251" width="56.5546875" bestFit="1" customWidth="1"/>
    <col min="1252" max="1252" width="33.44140625" bestFit="1" customWidth="1"/>
    <col min="1253" max="1253" width="51" bestFit="1" customWidth="1"/>
    <col min="1254" max="1254" width="74.5546875" bestFit="1" customWidth="1"/>
    <col min="1255" max="1255" width="32.6640625" bestFit="1" customWidth="1"/>
    <col min="1256" max="1256" width="73.33203125" bestFit="1" customWidth="1"/>
    <col min="1257" max="1257" width="31.33203125" bestFit="1" customWidth="1"/>
    <col min="1258" max="1258" width="26" bestFit="1" customWidth="1"/>
    <col min="1259" max="1259" width="23.33203125" bestFit="1" customWidth="1"/>
    <col min="1260" max="1260" width="45.44140625" bestFit="1" customWidth="1"/>
    <col min="1261" max="1261" width="25.33203125" bestFit="1" customWidth="1"/>
    <col min="1262" max="1262" width="40.44140625" bestFit="1" customWidth="1"/>
    <col min="1263" max="1263" width="49.5546875" bestFit="1" customWidth="1"/>
    <col min="1264" max="1264" width="61.6640625" bestFit="1" customWidth="1"/>
    <col min="1265" max="1265" width="47.33203125" bestFit="1" customWidth="1"/>
    <col min="1266" max="1266" width="63.6640625" bestFit="1" customWidth="1"/>
    <col min="1267" max="1267" width="61.5546875" bestFit="1" customWidth="1"/>
    <col min="1268" max="1268" width="50.33203125" bestFit="1" customWidth="1"/>
    <col min="1269" max="1269" width="70.6640625" bestFit="1" customWidth="1"/>
    <col min="1270" max="1270" width="45.6640625" bestFit="1" customWidth="1"/>
    <col min="1271" max="1271" width="76.5546875" bestFit="1" customWidth="1"/>
    <col min="1272" max="1272" width="94" bestFit="1" customWidth="1"/>
    <col min="1273" max="1273" width="49" bestFit="1" customWidth="1"/>
    <col min="1274" max="1274" width="68.44140625" bestFit="1" customWidth="1"/>
    <col min="1275" max="1275" width="58.6640625" bestFit="1" customWidth="1"/>
    <col min="1276" max="1276" width="48.33203125" bestFit="1" customWidth="1"/>
    <col min="1277" max="1277" width="98.33203125" bestFit="1" customWidth="1"/>
    <col min="1278" max="1278" width="80.6640625" bestFit="1" customWidth="1"/>
    <col min="1279" max="1279" width="23.44140625" bestFit="1" customWidth="1"/>
    <col min="1280" max="1280" width="165.44140625" bestFit="1" customWidth="1"/>
    <col min="1281" max="1281" width="105.33203125" bestFit="1" customWidth="1"/>
    <col min="1282" max="1282" width="93.44140625" bestFit="1" customWidth="1"/>
    <col min="1283" max="1283" width="74.5546875" bestFit="1" customWidth="1"/>
    <col min="1284" max="1284" width="61.5546875" bestFit="1" customWidth="1"/>
    <col min="1285" max="1285" width="204.6640625" bestFit="1" customWidth="1"/>
    <col min="1286" max="1286" width="54" bestFit="1" customWidth="1"/>
    <col min="1287" max="1287" width="82.6640625" bestFit="1" customWidth="1"/>
    <col min="1288" max="1288" width="54.5546875" bestFit="1" customWidth="1"/>
    <col min="1289" max="1290" width="82.33203125" bestFit="1" customWidth="1"/>
    <col min="1291" max="1291" width="45.6640625" bestFit="1" customWidth="1"/>
    <col min="1292" max="1292" width="61.5546875" bestFit="1" customWidth="1"/>
    <col min="1293" max="1293" width="17.6640625" bestFit="1" customWidth="1"/>
    <col min="1294" max="1294" width="119" bestFit="1" customWidth="1"/>
    <col min="1295" max="1295" width="68.6640625" bestFit="1" customWidth="1"/>
    <col min="1296" max="1296" width="63.6640625" bestFit="1" customWidth="1"/>
    <col min="1297" max="1297" width="39.33203125" bestFit="1" customWidth="1"/>
    <col min="1298" max="1298" width="69" bestFit="1" customWidth="1"/>
    <col min="1299" max="1299" width="21.6640625" bestFit="1" customWidth="1"/>
    <col min="1300" max="1300" width="40.6640625" bestFit="1" customWidth="1"/>
    <col min="1301" max="1301" width="49.6640625" bestFit="1" customWidth="1"/>
    <col min="1302" max="1302" width="90.6640625" bestFit="1" customWidth="1"/>
    <col min="1303" max="1303" width="86" bestFit="1" customWidth="1"/>
    <col min="1304" max="1304" width="23.33203125" bestFit="1" customWidth="1"/>
    <col min="1305" max="1305" width="32.33203125" bestFit="1" customWidth="1"/>
    <col min="1306" max="1306" width="28.33203125" bestFit="1" customWidth="1"/>
    <col min="1307" max="1307" width="110.44140625" bestFit="1" customWidth="1"/>
    <col min="1308" max="1308" width="39.6640625" bestFit="1" customWidth="1"/>
    <col min="1309" max="1309" width="67.33203125" bestFit="1" customWidth="1"/>
    <col min="1310" max="1310" width="56.5546875" bestFit="1" customWidth="1"/>
    <col min="1311" max="1311" width="17.6640625" bestFit="1" customWidth="1"/>
  </cols>
  <sheetData>
    <row r="4" spans="2:13" x14ac:dyDescent="0.3">
      <c r="B4" t="s">
        <v>204</v>
      </c>
      <c r="C4" s="53" t="s">
        <v>73</v>
      </c>
      <c r="D4" t="s">
        <v>1038</v>
      </c>
      <c r="E4" s="52" t="s">
        <v>72</v>
      </c>
      <c r="F4" t="s">
        <v>1039</v>
      </c>
      <c r="G4" t="s">
        <v>171</v>
      </c>
      <c r="H4" t="s">
        <v>1040</v>
      </c>
      <c r="I4" t="s">
        <v>50</v>
      </c>
      <c r="K4" s="54"/>
    </row>
    <row r="5" spans="2:13" x14ac:dyDescent="0.3">
      <c r="B5">
        <v>2024</v>
      </c>
      <c r="C5" s="85" t="s">
        <v>65</v>
      </c>
      <c r="D5" s="213" t="s">
        <v>74</v>
      </c>
      <c r="E5" s="86">
        <v>1</v>
      </c>
      <c r="F5" t="s">
        <v>185</v>
      </c>
      <c r="G5" t="str">
        <f>IF('L. DE MATRICES'!E9="","",'L. DE MATRICES'!E9)</f>
        <v>Transporte terrestre</v>
      </c>
      <c r="H5" t="s">
        <v>1041</v>
      </c>
      <c r="I5" s="111" t="s">
        <v>130</v>
      </c>
      <c r="K5" s="54"/>
    </row>
    <row r="6" spans="2:13" x14ac:dyDescent="0.3">
      <c r="B6">
        <v>2025</v>
      </c>
      <c r="C6" s="85" t="s">
        <v>66</v>
      </c>
      <c r="D6" s="213" t="s">
        <v>82</v>
      </c>
      <c r="E6" s="86">
        <v>2</v>
      </c>
      <c r="F6" t="s">
        <v>190</v>
      </c>
      <c r="G6" t="str">
        <f>IF('L. DE MATRICES'!E10="","",'L. DE MATRICES'!E10)</f>
        <v>Transporte Aéreo</v>
      </c>
      <c r="H6" t="s">
        <v>1042</v>
      </c>
      <c r="I6" s="92" t="s">
        <v>128</v>
      </c>
      <c r="K6" s="54"/>
    </row>
    <row r="7" spans="2:13" x14ac:dyDescent="0.3">
      <c r="B7">
        <v>2026</v>
      </c>
      <c r="C7" s="85" t="s">
        <v>67</v>
      </c>
      <c r="D7" s="213" t="s">
        <v>90</v>
      </c>
      <c r="E7" s="86">
        <v>3</v>
      </c>
      <c r="F7" t="s">
        <v>194</v>
      </c>
      <c r="G7" t="str">
        <f>IF('L. DE MATRICES'!E11="","",'L. DE MATRICES'!E11)</f>
        <v>Transporte Fluvial</v>
      </c>
      <c r="I7" s="169" t="s">
        <v>129</v>
      </c>
      <c r="K7" s="54"/>
    </row>
    <row r="8" spans="2:13" x14ac:dyDescent="0.3">
      <c r="C8" s="85" t="s">
        <v>68</v>
      </c>
      <c r="D8" s="213" t="s">
        <v>98</v>
      </c>
      <c r="E8" s="86">
        <v>4</v>
      </c>
      <c r="F8" t="s">
        <v>198</v>
      </c>
      <c r="G8" t="str">
        <f>IF('L. DE MATRICES'!E12="","",'L. DE MATRICES'!E12)</f>
        <v>Toma de muestras</v>
      </c>
      <c r="I8" s="212" t="s">
        <v>7</v>
      </c>
      <c r="K8" s="54"/>
    </row>
    <row r="9" spans="2:13" x14ac:dyDescent="0.3">
      <c r="C9" s="85" t="s">
        <v>69</v>
      </c>
      <c r="D9" s="213" t="s">
        <v>106</v>
      </c>
      <c r="E9" s="86">
        <v>6</v>
      </c>
      <c r="G9" t="str">
        <f>IF('L. DE MATRICES'!E13="","",'L. DE MATRICES'!E13)</f>
        <v>Estudios geológicos</v>
      </c>
      <c r="H9" s="54"/>
      <c r="K9" s="54"/>
    </row>
    <row r="10" spans="2:13" x14ac:dyDescent="0.3">
      <c r="C10" s="85" t="s">
        <v>70</v>
      </c>
      <c r="D10" s="213" t="s">
        <v>113</v>
      </c>
      <c r="E10" s="86">
        <v>8</v>
      </c>
      <c r="G10" t="str">
        <f>IF('L. DE MATRICES'!E14="","",'L. DE MATRICES'!E14)</f>
        <v>WELL SITE - Geología de operaciones en pozo</v>
      </c>
      <c r="H10" s="54"/>
      <c r="K10" s="54"/>
    </row>
    <row r="11" spans="2:13" x14ac:dyDescent="0.3">
      <c r="C11" s="152" t="s">
        <v>71</v>
      </c>
      <c r="D11" s="213" t="s">
        <v>120</v>
      </c>
      <c r="E11" s="86">
        <v>9</v>
      </c>
      <c r="G11" t="str">
        <f>IF('L. DE MATRICES'!E15="","",'L. DE MATRICES'!E15)</f>
        <v>Well Logging - Ensamblar y conectar equipos, herramientas y registros al vástago del taladro o cables para conducir las pruebas y ensayos requeridos. Medir y calibrar tuberías y herramientas</v>
      </c>
      <c r="H11" s="54"/>
      <c r="J11" s="52"/>
      <c r="K11" s="52"/>
    </row>
    <row r="12" spans="2:13" x14ac:dyDescent="0.3">
      <c r="D12" s="214" t="s">
        <v>125</v>
      </c>
      <c r="E12" s="153">
        <v>12</v>
      </c>
      <c r="F12" s="52"/>
      <c r="G12" t="str">
        <f>IF('L. DE MATRICES'!E16="","",'L. DE MATRICES'!E16)</f>
        <v>Mud Logging - Monitoreo de parámetros</v>
      </c>
      <c r="H12" s="52"/>
      <c r="J12" s="52"/>
      <c r="K12" s="52"/>
      <c r="M12" s="52"/>
    </row>
    <row r="13" spans="2:13" x14ac:dyDescent="0.3">
      <c r="D13" s="214" t="s">
        <v>75</v>
      </c>
      <c r="G13" t="str">
        <f>IF('L. DE MATRICES'!E17="","",'L. DE MATRICES'!E17)</f>
        <v>REGISTROS - ACTIVIDADES ADMINISTRATIVAS - Revisión y análisis de Informes</v>
      </c>
    </row>
    <row r="14" spans="2:13" x14ac:dyDescent="0.3">
      <c r="D14" s="214" t="s">
        <v>83</v>
      </c>
      <c r="G14" t="str">
        <f>IF('L. DE MATRICES'!E18="","",'L. DE MATRICES'!E18)</f>
        <v>Todas las tareas del proceso productivo</v>
      </c>
    </row>
    <row r="15" spans="2:13" x14ac:dyDescent="0.3">
      <c r="D15" s="214" t="s">
        <v>91</v>
      </c>
      <c r="G15" t="str">
        <f>IF('L. DE MATRICES'!E19="","",'L. DE MATRICES'!E19)</f>
        <v/>
      </c>
    </row>
    <row r="16" spans="2:13" x14ac:dyDescent="0.3">
      <c r="D16" s="214" t="s">
        <v>99</v>
      </c>
    </row>
    <row r="17" spans="4:4" x14ac:dyDescent="0.3">
      <c r="D17" s="214" t="s">
        <v>107</v>
      </c>
    </row>
    <row r="18" spans="4:4" x14ac:dyDescent="0.3">
      <c r="D18" s="214" t="s">
        <v>114</v>
      </c>
    </row>
    <row r="19" spans="4:4" x14ac:dyDescent="0.3">
      <c r="D19" s="214" t="s">
        <v>121</v>
      </c>
    </row>
    <row r="20" spans="4:4" x14ac:dyDescent="0.3">
      <c r="D20" s="214" t="s">
        <v>76</v>
      </c>
    </row>
    <row r="21" spans="4:4" x14ac:dyDescent="0.3">
      <c r="D21" s="214" t="s">
        <v>84</v>
      </c>
    </row>
    <row r="22" spans="4:4" x14ac:dyDescent="0.3">
      <c r="D22" s="214" t="s">
        <v>92</v>
      </c>
    </row>
    <row r="23" spans="4:4" x14ac:dyDescent="0.3">
      <c r="D23" s="214" t="s">
        <v>100</v>
      </c>
    </row>
    <row r="24" spans="4:4" x14ac:dyDescent="0.3">
      <c r="D24" s="214" t="s">
        <v>108</v>
      </c>
    </row>
    <row r="25" spans="4:4" x14ac:dyDescent="0.3">
      <c r="D25" s="214" t="s">
        <v>115</v>
      </c>
    </row>
    <row r="26" spans="4:4" x14ac:dyDescent="0.3">
      <c r="D26" s="214" t="s">
        <v>122</v>
      </c>
    </row>
    <row r="27" spans="4:4" x14ac:dyDescent="0.3">
      <c r="D27" s="214" t="s">
        <v>77</v>
      </c>
    </row>
    <row r="28" spans="4:4" x14ac:dyDescent="0.3">
      <c r="D28" s="214" t="s">
        <v>85</v>
      </c>
    </row>
    <row r="29" spans="4:4" x14ac:dyDescent="0.3">
      <c r="D29" s="214" t="s">
        <v>93</v>
      </c>
    </row>
    <row r="30" spans="4:4" ht="86.4" x14ac:dyDescent="0.3">
      <c r="D30" s="215" t="s">
        <v>101</v>
      </c>
    </row>
    <row r="31" spans="4:4" x14ac:dyDescent="0.3">
      <c r="D31" s="214" t="s">
        <v>109</v>
      </c>
    </row>
    <row r="32" spans="4:4" x14ac:dyDescent="0.3">
      <c r="D32" s="214" t="s">
        <v>116</v>
      </c>
    </row>
    <row r="33" spans="4:4" x14ac:dyDescent="0.3">
      <c r="D33" s="214" t="s">
        <v>1092</v>
      </c>
    </row>
    <row r="34" spans="4:4" x14ac:dyDescent="0.3">
      <c r="D34" s="214" t="s">
        <v>1093</v>
      </c>
    </row>
    <row r="35" spans="4:4" x14ac:dyDescent="0.3">
      <c r="D35" s="214" t="s">
        <v>1094</v>
      </c>
    </row>
    <row r="36" spans="4:4" x14ac:dyDescent="0.3">
      <c r="D36" s="214" t="s">
        <v>78</v>
      </c>
    </row>
    <row r="37" spans="4:4" x14ac:dyDescent="0.3">
      <c r="D37" s="214" t="s">
        <v>86</v>
      </c>
    </row>
    <row r="38" spans="4:4" x14ac:dyDescent="0.3">
      <c r="D38" s="214" t="s">
        <v>94</v>
      </c>
    </row>
    <row r="39" spans="4:4" x14ac:dyDescent="0.3">
      <c r="D39" s="214" t="s">
        <v>102</v>
      </c>
    </row>
    <row r="40" spans="4:4" x14ac:dyDescent="0.3">
      <c r="D40" s="214" t="s">
        <v>79</v>
      </c>
    </row>
    <row r="41" spans="4:4" x14ac:dyDescent="0.3">
      <c r="D41" s="214" t="s">
        <v>87</v>
      </c>
    </row>
    <row r="42" spans="4:4" x14ac:dyDescent="0.3">
      <c r="D42" s="214" t="s">
        <v>95</v>
      </c>
    </row>
    <row r="43" spans="4:4" x14ac:dyDescent="0.3">
      <c r="D43" s="214" t="s">
        <v>103</v>
      </c>
    </row>
    <row r="44" spans="4:4" x14ac:dyDescent="0.3">
      <c r="D44" s="214" t="s">
        <v>110</v>
      </c>
    </row>
    <row r="45" spans="4:4" x14ac:dyDescent="0.3">
      <c r="D45" s="214" t="s">
        <v>117</v>
      </c>
    </row>
    <row r="46" spans="4:4" x14ac:dyDescent="0.3">
      <c r="D46" s="214" t="s">
        <v>123</v>
      </c>
    </row>
    <row r="47" spans="4:4" x14ac:dyDescent="0.3">
      <c r="D47" s="214" t="s">
        <v>126</v>
      </c>
    </row>
    <row r="48" spans="4:4" x14ac:dyDescent="0.3">
      <c r="D48" s="214" t="s">
        <v>80</v>
      </c>
    </row>
    <row r="49" spans="4:4" x14ac:dyDescent="0.3">
      <c r="D49" s="214" t="s">
        <v>88</v>
      </c>
    </row>
    <row r="50" spans="4:4" x14ac:dyDescent="0.3">
      <c r="D50" s="216" t="s">
        <v>96</v>
      </c>
    </row>
    <row r="51" spans="4:4" x14ac:dyDescent="0.3">
      <c r="D51" s="214" t="s">
        <v>104</v>
      </c>
    </row>
    <row r="52" spans="4:4" x14ac:dyDescent="0.3">
      <c r="D52" s="214" t="s">
        <v>111</v>
      </c>
    </row>
    <row r="53" spans="4:4" x14ac:dyDescent="0.3">
      <c r="D53" s="216" t="s">
        <v>118</v>
      </c>
    </row>
    <row r="136" spans="8:17" x14ac:dyDescent="0.3">
      <c r="I136" s="2" t="s">
        <v>1043</v>
      </c>
    </row>
    <row r="137" spans="8:17" x14ac:dyDescent="0.3">
      <c r="I137" t="s">
        <v>1042</v>
      </c>
      <c r="L137" t="s">
        <v>1041</v>
      </c>
      <c r="O137" t="s">
        <v>1044</v>
      </c>
      <c r="P137" t="s">
        <v>1044</v>
      </c>
      <c r="Q137" t="s">
        <v>1044</v>
      </c>
    </row>
    <row r="138" spans="8:17" x14ac:dyDescent="0.3">
      <c r="H138" s="2" t="s">
        <v>1045</v>
      </c>
      <c r="I138" t="s">
        <v>1046</v>
      </c>
      <c r="J138" t="s">
        <v>1046</v>
      </c>
      <c r="K138" t="s">
        <v>1046</v>
      </c>
      <c r="L138" t="s">
        <v>1046</v>
      </c>
      <c r="M138" t="s">
        <v>1046</v>
      </c>
      <c r="N138" t="s">
        <v>1046</v>
      </c>
    </row>
    <row r="139" spans="8:17" x14ac:dyDescent="0.3">
      <c r="H139" s="1">
        <v>2024</v>
      </c>
      <c r="I139" s="316"/>
      <c r="J139" s="316"/>
      <c r="K139" s="316"/>
      <c r="L139" s="316">
        <v>968</v>
      </c>
      <c r="M139" s="316"/>
      <c r="N139" s="316"/>
      <c r="O139" s="316">
        <v>968</v>
      </c>
      <c r="P139" s="316"/>
      <c r="Q139" s="316"/>
    </row>
    <row r="140" spans="8:17" x14ac:dyDescent="0.3">
      <c r="H140" s="1">
        <v>2025</v>
      </c>
      <c r="I140" s="316"/>
      <c r="J140" s="316"/>
      <c r="K140" s="316"/>
      <c r="L140" s="316"/>
      <c r="M140" s="316">
        <v>121</v>
      </c>
      <c r="N140" s="316"/>
      <c r="O140" s="316"/>
      <c r="P140" s="316">
        <v>121</v>
      </c>
      <c r="Q140" s="316"/>
    </row>
    <row r="141" spans="8:17" x14ac:dyDescent="0.3">
      <c r="H141" s="1">
        <v>2026</v>
      </c>
      <c r="I141" s="316"/>
      <c r="J141" s="316"/>
      <c r="K141" s="316">
        <v>1</v>
      </c>
      <c r="L141" s="316"/>
      <c r="M141" s="316"/>
      <c r="N141" s="316">
        <v>128</v>
      </c>
      <c r="O141" s="316"/>
      <c r="P141" s="316"/>
      <c r="Q141" s="316">
        <v>129</v>
      </c>
    </row>
    <row r="142" spans="8:17" x14ac:dyDescent="0.3">
      <c r="H142" s="1" t="s">
        <v>1047</v>
      </c>
      <c r="I142" s="316"/>
      <c r="J142" s="316"/>
      <c r="K142" s="316">
        <v>1</v>
      </c>
      <c r="L142" s="316">
        <v>968</v>
      </c>
      <c r="M142" s="316">
        <v>121</v>
      </c>
      <c r="N142" s="316">
        <v>128</v>
      </c>
      <c r="O142" s="316">
        <v>968</v>
      </c>
      <c r="P142" s="316">
        <v>121</v>
      </c>
      <c r="Q142" s="316">
        <v>129</v>
      </c>
    </row>
    <row r="166" spans="29:31" x14ac:dyDescent="0.3">
      <c r="AC166" s="2" t="s">
        <v>1046</v>
      </c>
      <c r="AD166" s="2" t="s">
        <v>1043</v>
      </c>
    </row>
    <row r="167" spans="29:31" x14ac:dyDescent="0.3">
      <c r="AC167" s="2" t="s">
        <v>1045</v>
      </c>
      <c r="AD167">
        <v>2026</v>
      </c>
      <c r="AE167" t="s">
        <v>1047</v>
      </c>
    </row>
    <row r="168" spans="29:31" x14ac:dyDescent="0.3">
      <c r="AC168" s="1" t="s">
        <v>1121</v>
      </c>
      <c r="AD168" s="316">
        <v>1</v>
      </c>
      <c r="AE168" s="316">
        <v>1</v>
      </c>
    </row>
    <row r="169" spans="29:31" x14ac:dyDescent="0.3">
      <c r="AC169" s="1" t="s">
        <v>1118</v>
      </c>
      <c r="AD169" s="316">
        <v>128</v>
      </c>
      <c r="AE169" s="316">
        <v>128</v>
      </c>
    </row>
    <row r="170" spans="29:31" x14ac:dyDescent="0.3">
      <c r="AC170" s="1" t="s">
        <v>1047</v>
      </c>
      <c r="AD170" s="316">
        <v>129</v>
      </c>
      <c r="AE170" s="316">
        <v>129</v>
      </c>
    </row>
    <row r="213" spans="1:10" x14ac:dyDescent="0.3">
      <c r="B213" s="2" t="s">
        <v>1043</v>
      </c>
    </row>
    <row r="214" spans="1:10" x14ac:dyDescent="0.3">
      <c r="B214" t="s">
        <v>1048</v>
      </c>
      <c r="D214" t="s">
        <v>1048</v>
      </c>
      <c r="F214" t="s">
        <v>1048</v>
      </c>
      <c r="H214" t="s">
        <v>1049</v>
      </c>
      <c r="I214" t="s">
        <v>1049</v>
      </c>
      <c r="J214" t="s">
        <v>1049</v>
      </c>
    </row>
    <row r="215" spans="1:10" x14ac:dyDescent="0.3">
      <c r="B215">
        <v>2026</v>
      </c>
      <c r="D215">
        <v>2024</v>
      </c>
      <c r="F215">
        <v>2025</v>
      </c>
    </row>
    <row r="216" spans="1:10" x14ac:dyDescent="0.3">
      <c r="A216" s="2" t="s">
        <v>1045</v>
      </c>
      <c r="B216" t="s">
        <v>185</v>
      </c>
      <c r="C216" t="s">
        <v>190</v>
      </c>
      <c r="D216" t="s">
        <v>185</v>
      </c>
      <c r="E216" t="s">
        <v>190</v>
      </c>
      <c r="F216" t="s">
        <v>185</v>
      </c>
      <c r="G216" t="s">
        <v>190</v>
      </c>
    </row>
    <row r="217" spans="1:10" x14ac:dyDescent="0.3">
      <c r="A217" s="1" t="s">
        <v>1050</v>
      </c>
      <c r="B217" s="316">
        <v>5</v>
      </c>
      <c r="C217" s="316"/>
      <c r="D217" s="316"/>
      <c r="E217" s="316">
        <v>69</v>
      </c>
      <c r="F217" s="316">
        <v>5</v>
      </c>
      <c r="G217" s="316"/>
      <c r="H217" s="316">
        <v>5</v>
      </c>
      <c r="I217" s="316">
        <v>69</v>
      </c>
      <c r="J217" s="316">
        <v>5</v>
      </c>
    </row>
    <row r="218" spans="1:10" x14ac:dyDescent="0.3">
      <c r="A218" s="1" t="s">
        <v>1051</v>
      </c>
      <c r="B218" s="316">
        <v>6</v>
      </c>
      <c r="C218" s="316"/>
      <c r="D218" s="316">
        <v>8</v>
      </c>
      <c r="E218" s="316"/>
      <c r="F218" s="316">
        <v>5</v>
      </c>
      <c r="G218" s="316"/>
      <c r="H218" s="316">
        <v>6</v>
      </c>
      <c r="I218" s="316">
        <v>8</v>
      </c>
      <c r="J218" s="316">
        <v>5</v>
      </c>
    </row>
    <row r="219" spans="1:10" x14ac:dyDescent="0.3">
      <c r="A219" s="1" t="s">
        <v>1052</v>
      </c>
      <c r="B219" s="316">
        <v>2</v>
      </c>
      <c r="C219" s="316"/>
      <c r="D219" s="316"/>
      <c r="E219" s="316"/>
      <c r="F219" s="316">
        <v>2</v>
      </c>
      <c r="G219" s="316"/>
      <c r="H219" s="316">
        <v>2</v>
      </c>
      <c r="I219" s="316"/>
      <c r="J219" s="316">
        <v>2</v>
      </c>
    </row>
    <row r="220" spans="1:10" x14ac:dyDescent="0.3">
      <c r="A220" s="1" t="s">
        <v>113</v>
      </c>
      <c r="B220" s="316">
        <v>5</v>
      </c>
      <c r="C220" s="316"/>
      <c r="D220" s="316"/>
      <c r="E220" s="316">
        <v>48</v>
      </c>
      <c r="F220" s="316">
        <v>5</v>
      </c>
      <c r="G220" s="316"/>
      <c r="H220" s="316">
        <v>5</v>
      </c>
      <c r="I220" s="316">
        <v>48</v>
      </c>
      <c r="J220" s="316">
        <v>5</v>
      </c>
    </row>
    <row r="221" spans="1:10" x14ac:dyDescent="0.3">
      <c r="A221" s="1" t="s">
        <v>120</v>
      </c>
      <c r="B221" s="316">
        <v>3</v>
      </c>
      <c r="C221" s="316"/>
      <c r="D221" s="316"/>
      <c r="E221" s="316"/>
      <c r="F221" s="316">
        <v>3</v>
      </c>
      <c r="G221" s="316"/>
      <c r="H221" s="316">
        <v>3</v>
      </c>
      <c r="I221" s="316"/>
      <c r="J221" s="316">
        <v>3</v>
      </c>
    </row>
    <row r="222" spans="1:10" x14ac:dyDescent="0.3">
      <c r="A222" s="1" t="s">
        <v>75</v>
      </c>
      <c r="B222" s="316">
        <v>5</v>
      </c>
      <c r="C222" s="316"/>
      <c r="D222" s="316"/>
      <c r="E222" s="316">
        <v>41</v>
      </c>
      <c r="F222" s="316">
        <v>5</v>
      </c>
      <c r="G222" s="316"/>
      <c r="H222" s="316">
        <v>5</v>
      </c>
      <c r="I222" s="316">
        <v>41</v>
      </c>
      <c r="J222" s="316">
        <v>5</v>
      </c>
    </row>
    <row r="223" spans="1:10" x14ac:dyDescent="0.3">
      <c r="A223" s="1" t="s">
        <v>83</v>
      </c>
      <c r="B223" s="316">
        <v>8</v>
      </c>
      <c r="C223" s="316"/>
      <c r="D223" s="316">
        <v>19</v>
      </c>
      <c r="E223" s="316"/>
      <c r="F223" s="316">
        <v>8</v>
      </c>
      <c r="G223" s="316"/>
      <c r="H223" s="316">
        <v>8</v>
      </c>
      <c r="I223" s="316">
        <v>19</v>
      </c>
      <c r="J223" s="316">
        <v>8</v>
      </c>
    </row>
    <row r="224" spans="1:10" x14ac:dyDescent="0.3">
      <c r="A224" s="1" t="s">
        <v>91</v>
      </c>
      <c r="B224" s="316">
        <v>4</v>
      </c>
      <c r="C224" s="316"/>
      <c r="D224" s="316"/>
      <c r="E224" s="316">
        <v>1</v>
      </c>
      <c r="F224" s="316">
        <v>3</v>
      </c>
      <c r="G224" s="316"/>
      <c r="H224" s="316">
        <v>4</v>
      </c>
      <c r="I224" s="316">
        <v>1</v>
      </c>
      <c r="J224" s="316">
        <v>3</v>
      </c>
    </row>
    <row r="225" spans="1:10" x14ac:dyDescent="0.3">
      <c r="A225" s="1" t="s">
        <v>99</v>
      </c>
      <c r="B225" s="316">
        <v>8</v>
      </c>
      <c r="C225" s="316"/>
      <c r="D225" s="316">
        <v>8</v>
      </c>
      <c r="E225" s="316">
        <v>15</v>
      </c>
      <c r="F225" s="316">
        <v>7</v>
      </c>
      <c r="G225" s="316"/>
      <c r="H225" s="316">
        <v>8</v>
      </c>
      <c r="I225" s="316">
        <v>23</v>
      </c>
      <c r="J225" s="316">
        <v>7</v>
      </c>
    </row>
    <row r="226" spans="1:10" x14ac:dyDescent="0.3">
      <c r="A226" s="1" t="s">
        <v>107</v>
      </c>
      <c r="B226" s="316">
        <v>1</v>
      </c>
      <c r="C226" s="316"/>
      <c r="D226" s="316"/>
      <c r="E226" s="316"/>
      <c r="F226" s="316">
        <v>1</v>
      </c>
      <c r="G226" s="316"/>
      <c r="H226" s="316">
        <v>1</v>
      </c>
      <c r="I226" s="316"/>
      <c r="J226" s="316">
        <v>1</v>
      </c>
    </row>
    <row r="227" spans="1:10" x14ac:dyDescent="0.3">
      <c r="A227" s="1" t="s">
        <v>114</v>
      </c>
      <c r="B227" s="316"/>
      <c r="C227" s="316"/>
      <c r="D227" s="316">
        <v>2</v>
      </c>
      <c r="E227" s="316"/>
      <c r="F227" s="316"/>
      <c r="G227" s="316"/>
      <c r="H227" s="316"/>
      <c r="I227" s="316">
        <v>2</v>
      </c>
      <c r="J227" s="316"/>
    </row>
    <row r="228" spans="1:10" x14ac:dyDescent="0.3">
      <c r="A228" s="1" t="s">
        <v>121</v>
      </c>
      <c r="B228" s="316">
        <v>5</v>
      </c>
      <c r="C228" s="316"/>
      <c r="D228" s="316"/>
      <c r="E228" s="316">
        <v>33</v>
      </c>
      <c r="F228" s="316">
        <v>5</v>
      </c>
      <c r="G228" s="316"/>
      <c r="H228" s="316">
        <v>5</v>
      </c>
      <c r="I228" s="316">
        <v>33</v>
      </c>
      <c r="J228" s="316">
        <v>5</v>
      </c>
    </row>
    <row r="229" spans="1:10" x14ac:dyDescent="0.3">
      <c r="A229" s="1" t="s">
        <v>1053</v>
      </c>
      <c r="B229" s="316">
        <v>1</v>
      </c>
      <c r="C229" s="316"/>
      <c r="D229" s="316"/>
      <c r="E229" s="316">
        <v>84</v>
      </c>
      <c r="F229" s="316"/>
      <c r="G229" s="316"/>
      <c r="H229" s="316">
        <v>1</v>
      </c>
      <c r="I229" s="316">
        <v>84</v>
      </c>
      <c r="J229" s="316"/>
    </row>
    <row r="230" spans="1:10" x14ac:dyDescent="0.3">
      <c r="A230" s="1" t="s">
        <v>108</v>
      </c>
      <c r="B230" s="316"/>
      <c r="C230" s="316">
        <v>1</v>
      </c>
      <c r="D230" s="316"/>
      <c r="E230" s="316">
        <v>9</v>
      </c>
      <c r="F230" s="316"/>
      <c r="G230" s="316">
        <v>1</v>
      </c>
      <c r="H230" s="316">
        <v>1</v>
      </c>
      <c r="I230" s="316">
        <v>9</v>
      </c>
      <c r="J230" s="316">
        <v>1</v>
      </c>
    </row>
    <row r="231" spans="1:10" x14ac:dyDescent="0.3">
      <c r="A231" s="1" t="s">
        <v>1054</v>
      </c>
      <c r="B231" s="316"/>
      <c r="C231" s="316"/>
      <c r="D231" s="316"/>
      <c r="E231" s="316">
        <v>1</v>
      </c>
      <c r="F231" s="316"/>
      <c r="G231" s="316"/>
      <c r="H231" s="316"/>
      <c r="I231" s="316">
        <v>1</v>
      </c>
      <c r="J231" s="316"/>
    </row>
    <row r="232" spans="1:10" x14ac:dyDescent="0.3">
      <c r="A232" s="1" t="s">
        <v>1055</v>
      </c>
      <c r="B232" s="316">
        <v>5</v>
      </c>
      <c r="C232" s="316"/>
      <c r="D232" s="316"/>
      <c r="E232" s="316">
        <v>5</v>
      </c>
      <c r="F232" s="316">
        <v>4</v>
      </c>
      <c r="G232" s="316">
        <v>1</v>
      </c>
      <c r="H232" s="316">
        <v>5</v>
      </c>
      <c r="I232" s="316">
        <v>5</v>
      </c>
      <c r="J232" s="316">
        <v>5</v>
      </c>
    </row>
    <row r="233" spans="1:10" x14ac:dyDescent="0.3">
      <c r="A233" s="1" t="s">
        <v>1056</v>
      </c>
      <c r="B233" s="316"/>
      <c r="C233" s="316"/>
      <c r="D233" s="316">
        <v>31</v>
      </c>
      <c r="E233" s="316"/>
      <c r="F233" s="316"/>
      <c r="G233" s="316"/>
      <c r="H233" s="316"/>
      <c r="I233" s="316">
        <v>31</v>
      </c>
      <c r="J233" s="316"/>
    </row>
    <row r="234" spans="1:10" x14ac:dyDescent="0.3">
      <c r="A234" s="1" t="s">
        <v>85</v>
      </c>
      <c r="B234" s="316">
        <v>1</v>
      </c>
      <c r="C234" s="316"/>
      <c r="D234" s="316">
        <v>52</v>
      </c>
      <c r="E234" s="316"/>
      <c r="F234" s="316"/>
      <c r="G234" s="316"/>
      <c r="H234" s="316">
        <v>1</v>
      </c>
      <c r="I234" s="316">
        <v>52</v>
      </c>
      <c r="J234" s="316"/>
    </row>
    <row r="235" spans="1:10" x14ac:dyDescent="0.3">
      <c r="A235" s="1" t="s">
        <v>93</v>
      </c>
      <c r="B235" s="316">
        <v>5</v>
      </c>
      <c r="C235" s="316"/>
      <c r="D235" s="316">
        <v>52</v>
      </c>
      <c r="E235" s="316"/>
      <c r="F235" s="316">
        <v>5</v>
      </c>
      <c r="G235" s="316"/>
      <c r="H235" s="316">
        <v>5</v>
      </c>
      <c r="I235" s="316">
        <v>52</v>
      </c>
      <c r="J235" s="316">
        <v>5</v>
      </c>
    </row>
    <row r="236" spans="1:10" x14ac:dyDescent="0.3">
      <c r="A236" s="1" t="s">
        <v>101</v>
      </c>
      <c r="B236" s="316">
        <v>3</v>
      </c>
      <c r="C236" s="316"/>
      <c r="D236" s="316">
        <v>50</v>
      </c>
      <c r="E236" s="316"/>
      <c r="F236" s="316">
        <v>3</v>
      </c>
      <c r="G236" s="316"/>
      <c r="H236" s="316">
        <v>3</v>
      </c>
      <c r="I236" s="316">
        <v>50</v>
      </c>
      <c r="J236" s="316">
        <v>3</v>
      </c>
    </row>
    <row r="237" spans="1:10" x14ac:dyDescent="0.3">
      <c r="A237" s="1" t="s">
        <v>116</v>
      </c>
      <c r="B237" s="316">
        <v>3</v>
      </c>
      <c r="C237" s="316"/>
      <c r="D237" s="316">
        <v>1</v>
      </c>
      <c r="E237" s="316"/>
      <c r="F237" s="316">
        <v>3</v>
      </c>
      <c r="G237" s="316"/>
      <c r="H237" s="316">
        <v>3</v>
      </c>
      <c r="I237" s="316">
        <v>1</v>
      </c>
      <c r="J237" s="316">
        <v>3</v>
      </c>
    </row>
    <row r="238" spans="1:10" x14ac:dyDescent="0.3">
      <c r="A238" s="1" t="s">
        <v>1092</v>
      </c>
      <c r="B238" s="316">
        <v>1</v>
      </c>
      <c r="C238" s="316"/>
      <c r="D238" s="316"/>
      <c r="E238" s="316"/>
      <c r="F238" s="316"/>
      <c r="G238" s="316"/>
      <c r="H238" s="316">
        <v>1</v>
      </c>
      <c r="I238" s="316"/>
      <c r="J238" s="316"/>
    </row>
    <row r="239" spans="1:10" x14ac:dyDescent="0.3">
      <c r="A239" s="1" t="s">
        <v>1093</v>
      </c>
      <c r="B239" s="316">
        <v>1</v>
      </c>
      <c r="C239" s="316"/>
      <c r="D239" s="316"/>
      <c r="E239" s="316"/>
      <c r="F239" s="316"/>
      <c r="G239" s="316"/>
      <c r="H239" s="316">
        <v>1</v>
      </c>
      <c r="I239" s="316"/>
      <c r="J239" s="316"/>
    </row>
    <row r="240" spans="1:10" x14ac:dyDescent="0.3">
      <c r="A240" s="1" t="s">
        <v>1094</v>
      </c>
      <c r="B240" s="316">
        <v>1</v>
      </c>
      <c r="C240" s="316"/>
      <c r="D240" s="316"/>
      <c r="E240" s="316"/>
      <c r="F240" s="316"/>
      <c r="G240" s="316"/>
      <c r="H240" s="316">
        <v>1</v>
      </c>
      <c r="I240" s="316"/>
      <c r="J240" s="316"/>
    </row>
    <row r="241" spans="1:10" x14ac:dyDescent="0.3">
      <c r="A241" s="1" t="s">
        <v>78</v>
      </c>
      <c r="B241" s="316"/>
      <c r="C241" s="316">
        <v>8</v>
      </c>
      <c r="D241" s="316">
        <v>8</v>
      </c>
      <c r="E241" s="316">
        <v>21</v>
      </c>
      <c r="F241" s="316">
        <v>1</v>
      </c>
      <c r="G241" s="316">
        <v>7</v>
      </c>
      <c r="H241" s="316">
        <v>8</v>
      </c>
      <c r="I241" s="316">
        <v>29</v>
      </c>
      <c r="J241" s="316">
        <v>8</v>
      </c>
    </row>
    <row r="242" spans="1:10" x14ac:dyDescent="0.3">
      <c r="A242" s="1" t="s">
        <v>1057</v>
      </c>
      <c r="B242" s="316"/>
      <c r="C242" s="316">
        <v>1</v>
      </c>
      <c r="D242" s="316"/>
      <c r="E242" s="316"/>
      <c r="F242" s="316"/>
      <c r="G242" s="316">
        <v>2</v>
      </c>
      <c r="H242" s="316">
        <v>1</v>
      </c>
      <c r="I242" s="316"/>
      <c r="J242" s="316">
        <v>2</v>
      </c>
    </row>
    <row r="243" spans="1:10" x14ac:dyDescent="0.3">
      <c r="A243" s="1" t="s">
        <v>1058</v>
      </c>
      <c r="B243" s="316"/>
      <c r="C243" s="316">
        <v>3</v>
      </c>
      <c r="D243" s="316">
        <v>2</v>
      </c>
      <c r="E243" s="316">
        <v>1</v>
      </c>
      <c r="F243" s="316"/>
      <c r="G243" s="316">
        <v>3</v>
      </c>
      <c r="H243" s="316">
        <v>3</v>
      </c>
      <c r="I243" s="316">
        <v>3</v>
      </c>
      <c r="J243" s="316">
        <v>3</v>
      </c>
    </row>
    <row r="244" spans="1:10" x14ac:dyDescent="0.3">
      <c r="A244" s="1" t="s">
        <v>102</v>
      </c>
      <c r="B244" s="316">
        <v>1</v>
      </c>
      <c r="C244" s="316">
        <v>1</v>
      </c>
      <c r="D244" s="316">
        <v>4</v>
      </c>
      <c r="E244" s="316">
        <v>12</v>
      </c>
      <c r="F244" s="316">
        <v>1</v>
      </c>
      <c r="G244" s="316"/>
      <c r="H244" s="316">
        <v>2</v>
      </c>
      <c r="I244" s="316">
        <v>16</v>
      </c>
      <c r="J244" s="316">
        <v>1</v>
      </c>
    </row>
    <row r="245" spans="1:10" x14ac:dyDescent="0.3">
      <c r="A245" s="1" t="s">
        <v>79</v>
      </c>
      <c r="B245" s="316">
        <v>7</v>
      </c>
      <c r="C245" s="316"/>
      <c r="D245" s="316"/>
      <c r="E245" s="316">
        <v>145</v>
      </c>
      <c r="F245" s="316">
        <v>7</v>
      </c>
      <c r="G245" s="316"/>
      <c r="H245" s="316">
        <v>7</v>
      </c>
      <c r="I245" s="316">
        <v>145</v>
      </c>
      <c r="J245" s="316">
        <v>7</v>
      </c>
    </row>
    <row r="246" spans="1:10" x14ac:dyDescent="0.3">
      <c r="A246" s="1" t="s">
        <v>87</v>
      </c>
      <c r="B246" s="316">
        <v>1</v>
      </c>
      <c r="C246" s="316"/>
      <c r="D246" s="316"/>
      <c r="E246" s="316">
        <v>25</v>
      </c>
      <c r="F246" s="316">
        <v>1</v>
      </c>
      <c r="G246" s="316"/>
      <c r="H246" s="316">
        <v>1</v>
      </c>
      <c r="I246" s="316">
        <v>25</v>
      </c>
      <c r="J246" s="316">
        <v>1</v>
      </c>
    </row>
    <row r="247" spans="1:10" x14ac:dyDescent="0.3">
      <c r="A247" s="1" t="s">
        <v>95</v>
      </c>
      <c r="B247" s="316">
        <v>7</v>
      </c>
      <c r="C247" s="316"/>
      <c r="D247" s="316">
        <v>15</v>
      </c>
      <c r="E247" s="316">
        <v>35</v>
      </c>
      <c r="F247" s="316">
        <v>6</v>
      </c>
      <c r="G247" s="316"/>
      <c r="H247" s="316">
        <v>7</v>
      </c>
      <c r="I247" s="316">
        <v>50</v>
      </c>
      <c r="J247" s="316">
        <v>6</v>
      </c>
    </row>
    <row r="248" spans="1:10" x14ac:dyDescent="0.3">
      <c r="A248" s="1" t="s">
        <v>103</v>
      </c>
      <c r="B248" s="316">
        <v>4</v>
      </c>
      <c r="C248" s="316"/>
      <c r="D248" s="316"/>
      <c r="E248" s="316">
        <v>55</v>
      </c>
      <c r="F248" s="316">
        <v>5</v>
      </c>
      <c r="G248" s="316"/>
      <c r="H248" s="316">
        <v>4</v>
      </c>
      <c r="I248" s="316">
        <v>55</v>
      </c>
      <c r="J248" s="316">
        <v>5</v>
      </c>
    </row>
    <row r="249" spans="1:10" x14ac:dyDescent="0.3">
      <c r="A249" s="1" t="s">
        <v>110</v>
      </c>
      <c r="B249" s="316"/>
      <c r="C249" s="316">
        <v>3</v>
      </c>
      <c r="D249" s="316"/>
      <c r="E249" s="316">
        <v>20</v>
      </c>
      <c r="F249" s="316"/>
      <c r="G249" s="316">
        <v>3</v>
      </c>
      <c r="H249" s="316">
        <v>3</v>
      </c>
      <c r="I249" s="316">
        <v>20</v>
      </c>
      <c r="J249" s="316">
        <v>3</v>
      </c>
    </row>
    <row r="250" spans="1:10" x14ac:dyDescent="0.3">
      <c r="A250" s="1" t="s">
        <v>117</v>
      </c>
      <c r="B250" s="316">
        <v>4</v>
      </c>
      <c r="C250" s="316"/>
      <c r="D250" s="316"/>
      <c r="E250" s="316">
        <v>34</v>
      </c>
      <c r="F250" s="316">
        <v>4</v>
      </c>
      <c r="G250" s="316"/>
      <c r="H250" s="316">
        <v>4</v>
      </c>
      <c r="I250" s="316">
        <v>34</v>
      </c>
      <c r="J250" s="316">
        <v>4</v>
      </c>
    </row>
    <row r="251" spans="1:10" x14ac:dyDescent="0.3">
      <c r="A251" s="1" t="s">
        <v>1059</v>
      </c>
      <c r="B251" s="316"/>
      <c r="C251" s="316"/>
      <c r="D251" s="316"/>
      <c r="E251" s="316">
        <v>29</v>
      </c>
      <c r="F251" s="316"/>
      <c r="G251" s="316"/>
      <c r="H251" s="316"/>
      <c r="I251" s="316">
        <v>29</v>
      </c>
      <c r="J251" s="316"/>
    </row>
    <row r="252" spans="1:10" x14ac:dyDescent="0.3">
      <c r="A252" s="1" t="s">
        <v>1060</v>
      </c>
      <c r="B252" s="316"/>
      <c r="C252" s="316"/>
      <c r="D252" s="316"/>
      <c r="E252" s="316">
        <v>1</v>
      </c>
      <c r="F252" s="316"/>
      <c r="G252" s="316"/>
      <c r="H252" s="316"/>
      <c r="I252" s="316">
        <v>1</v>
      </c>
      <c r="J252" s="316"/>
    </row>
    <row r="253" spans="1:10" x14ac:dyDescent="0.3">
      <c r="A253" s="1" t="s">
        <v>1061</v>
      </c>
      <c r="B253" s="316">
        <v>6</v>
      </c>
      <c r="C253" s="316"/>
      <c r="D253" s="316">
        <v>1</v>
      </c>
      <c r="E253" s="316"/>
      <c r="F253" s="316">
        <v>6</v>
      </c>
      <c r="G253" s="316"/>
      <c r="H253" s="316">
        <v>6</v>
      </c>
      <c r="I253" s="316">
        <v>1</v>
      </c>
      <c r="J253" s="316">
        <v>6</v>
      </c>
    </row>
    <row r="254" spans="1:10" x14ac:dyDescent="0.3">
      <c r="A254" s="1" t="s">
        <v>1062</v>
      </c>
      <c r="B254" s="316">
        <v>2</v>
      </c>
      <c r="C254" s="316"/>
      <c r="D254" s="316">
        <v>1</v>
      </c>
      <c r="E254" s="316"/>
      <c r="F254" s="316">
        <v>2</v>
      </c>
      <c r="G254" s="316"/>
      <c r="H254" s="316">
        <v>2</v>
      </c>
      <c r="I254" s="316">
        <v>1</v>
      </c>
      <c r="J254" s="316">
        <v>2</v>
      </c>
    </row>
    <row r="255" spans="1:10" x14ac:dyDescent="0.3">
      <c r="A255" s="1" t="s">
        <v>118</v>
      </c>
      <c r="B255" s="316">
        <v>5</v>
      </c>
      <c r="C255" s="316"/>
      <c r="D255" s="316">
        <v>30</v>
      </c>
      <c r="E255" s="316"/>
      <c r="F255" s="316">
        <v>5</v>
      </c>
      <c r="G255" s="316"/>
      <c r="H255" s="316">
        <v>5</v>
      </c>
      <c r="I255" s="316">
        <v>30</v>
      </c>
      <c r="J255" s="316">
        <v>5</v>
      </c>
    </row>
    <row r="256" spans="1:10" x14ac:dyDescent="0.3">
      <c r="A256" s="1" t="s">
        <v>1120</v>
      </c>
      <c r="B256" s="316">
        <v>2</v>
      </c>
      <c r="C256" s="316"/>
      <c r="D256" s="316"/>
      <c r="E256" s="316"/>
      <c r="F256" s="316">
        <v>2</v>
      </c>
      <c r="G256" s="316"/>
      <c r="H256" s="316">
        <v>2</v>
      </c>
      <c r="I256" s="316"/>
      <c r="J256" s="316">
        <v>2</v>
      </c>
    </row>
    <row r="257" spans="1:10" x14ac:dyDescent="0.3">
      <c r="A257" s="1" t="s">
        <v>1047</v>
      </c>
      <c r="B257" s="316">
        <v>112</v>
      </c>
      <c r="C257" s="316">
        <v>17</v>
      </c>
      <c r="D257" s="316">
        <v>284</v>
      </c>
      <c r="E257" s="316">
        <v>684</v>
      </c>
      <c r="F257" s="316">
        <v>104</v>
      </c>
      <c r="G257" s="316">
        <v>17</v>
      </c>
      <c r="H257" s="316">
        <v>129</v>
      </c>
      <c r="I257" s="316">
        <v>968</v>
      </c>
      <c r="J257" s="316">
        <v>121</v>
      </c>
    </row>
    <row r="327" spans="10:32" x14ac:dyDescent="0.3">
      <c r="K327" s="2" t="s">
        <v>1043</v>
      </c>
    </row>
    <row r="328" spans="10:32" x14ac:dyDescent="0.3">
      <c r="K328">
        <v>2024</v>
      </c>
      <c r="R328">
        <v>2025</v>
      </c>
      <c r="Y328">
        <v>2026</v>
      </c>
      <c r="AF328" t="s">
        <v>1047</v>
      </c>
    </row>
    <row r="329" spans="10:32" x14ac:dyDescent="0.3">
      <c r="J329" s="2" t="s">
        <v>1045</v>
      </c>
      <c r="K329" t="s">
        <v>65</v>
      </c>
      <c r="L329" t="s">
        <v>1063</v>
      </c>
      <c r="M329" t="s">
        <v>70</v>
      </c>
      <c r="N329" t="s">
        <v>71</v>
      </c>
      <c r="O329" t="s">
        <v>66</v>
      </c>
      <c r="P329" t="s">
        <v>68</v>
      </c>
      <c r="Q329" t="s">
        <v>67</v>
      </c>
      <c r="R329" t="s">
        <v>65</v>
      </c>
      <c r="S329" t="s">
        <v>1063</v>
      </c>
      <c r="T329" t="s">
        <v>70</v>
      </c>
      <c r="U329" t="s">
        <v>71</v>
      </c>
      <c r="V329" t="s">
        <v>66</v>
      </c>
      <c r="W329" t="s">
        <v>68</v>
      </c>
      <c r="X329" t="s">
        <v>67</v>
      </c>
      <c r="Y329" t="s">
        <v>65</v>
      </c>
      <c r="Z329" t="s">
        <v>1063</v>
      </c>
      <c r="AA329" t="s">
        <v>70</v>
      </c>
      <c r="AB329" t="s">
        <v>71</v>
      </c>
      <c r="AC329" t="s">
        <v>66</v>
      </c>
      <c r="AD329" t="s">
        <v>68</v>
      </c>
      <c r="AE329" t="s">
        <v>67</v>
      </c>
    </row>
    <row r="330" spans="10:32" x14ac:dyDescent="0.3">
      <c r="J330" s="1" t="s">
        <v>1048</v>
      </c>
      <c r="K330" s="316"/>
      <c r="L330" s="316"/>
      <c r="M330" s="316"/>
      <c r="N330" s="316"/>
      <c r="O330" s="316"/>
      <c r="P330" s="316"/>
      <c r="Q330" s="316"/>
      <c r="R330" s="316"/>
      <c r="S330" s="316"/>
      <c r="T330" s="316"/>
      <c r="U330" s="316"/>
      <c r="V330" s="316"/>
      <c r="W330" s="316"/>
      <c r="X330" s="316"/>
      <c r="Y330" s="316"/>
      <c r="Z330" s="316"/>
      <c r="AA330" s="316"/>
      <c r="AB330" s="316"/>
      <c r="AC330" s="316"/>
      <c r="AD330" s="316"/>
      <c r="AE330" s="316"/>
      <c r="AF330" s="316"/>
    </row>
    <row r="331" spans="10:32" x14ac:dyDescent="0.3">
      <c r="J331" s="170" t="s">
        <v>128</v>
      </c>
      <c r="K331" s="316"/>
      <c r="L331" s="316"/>
      <c r="M331" s="316"/>
      <c r="N331" s="316"/>
      <c r="O331" s="316"/>
      <c r="P331" s="316"/>
      <c r="Q331" s="316"/>
      <c r="R331" s="316">
        <v>15</v>
      </c>
      <c r="S331" s="316">
        <v>1</v>
      </c>
      <c r="T331" s="316">
        <v>27</v>
      </c>
      <c r="U331" s="316">
        <v>13</v>
      </c>
      <c r="V331" s="316">
        <v>1</v>
      </c>
      <c r="W331" s="316"/>
      <c r="X331" s="316"/>
      <c r="Y331" s="316"/>
      <c r="Z331" s="316"/>
      <c r="AA331" s="316"/>
      <c r="AB331" s="316"/>
      <c r="AC331" s="316"/>
      <c r="AD331" s="316"/>
      <c r="AE331" s="316"/>
      <c r="AF331" s="316">
        <v>57</v>
      </c>
    </row>
    <row r="332" spans="10:32" x14ac:dyDescent="0.3">
      <c r="J332" s="170" t="s">
        <v>130</v>
      </c>
      <c r="K332" s="316"/>
      <c r="L332" s="316"/>
      <c r="M332" s="316"/>
      <c r="N332" s="316"/>
      <c r="O332" s="316"/>
      <c r="P332" s="316"/>
      <c r="Q332" s="316"/>
      <c r="R332" s="316"/>
      <c r="S332" s="316">
        <v>1</v>
      </c>
      <c r="T332" s="316"/>
      <c r="U332" s="316"/>
      <c r="V332" s="316"/>
      <c r="W332" s="316"/>
      <c r="X332" s="316">
        <v>5</v>
      </c>
      <c r="Y332" s="316"/>
      <c r="Z332" s="316"/>
      <c r="AA332" s="316"/>
      <c r="AB332" s="316"/>
      <c r="AC332" s="316"/>
      <c r="AD332" s="316"/>
      <c r="AE332" s="316"/>
      <c r="AF332" s="316">
        <v>6</v>
      </c>
    </row>
    <row r="333" spans="10:32" x14ac:dyDescent="0.3">
      <c r="J333" s="170" t="s">
        <v>129</v>
      </c>
      <c r="K333" s="316"/>
      <c r="L333" s="316"/>
      <c r="M333" s="316"/>
      <c r="N333" s="316"/>
      <c r="O333" s="316"/>
      <c r="P333" s="316"/>
      <c r="Q333" s="316"/>
      <c r="R333" s="316">
        <v>5</v>
      </c>
      <c r="S333" s="316">
        <v>12</v>
      </c>
      <c r="T333" s="316">
        <v>1</v>
      </c>
      <c r="U333" s="316"/>
      <c r="V333" s="316">
        <v>28</v>
      </c>
      <c r="W333" s="316">
        <v>11</v>
      </c>
      <c r="X333" s="316">
        <v>1</v>
      </c>
      <c r="Y333" s="316"/>
      <c r="Z333" s="316"/>
      <c r="AA333" s="316"/>
      <c r="AB333" s="316"/>
      <c r="AC333" s="316"/>
      <c r="AD333" s="316"/>
      <c r="AE333" s="316"/>
      <c r="AF333" s="316">
        <v>58</v>
      </c>
    </row>
    <row r="334" spans="10:32" x14ac:dyDescent="0.3">
      <c r="J334" s="1" t="s">
        <v>1048</v>
      </c>
      <c r="K334" s="316"/>
      <c r="L334" s="316"/>
      <c r="M334" s="316"/>
      <c r="N334" s="316"/>
      <c r="O334" s="316"/>
      <c r="P334" s="316"/>
      <c r="Q334" s="316"/>
      <c r="R334" s="316"/>
      <c r="S334" s="316"/>
      <c r="T334" s="316"/>
      <c r="U334" s="316"/>
      <c r="V334" s="316"/>
      <c r="W334" s="316"/>
      <c r="X334" s="316"/>
      <c r="Y334" s="316"/>
      <c r="Z334" s="316"/>
      <c r="AA334" s="316"/>
      <c r="AB334" s="316"/>
      <c r="AC334" s="316"/>
      <c r="AD334" s="316"/>
      <c r="AE334" s="316"/>
      <c r="AF334" s="316"/>
    </row>
    <row r="335" spans="10:32" x14ac:dyDescent="0.3">
      <c r="J335" s="170" t="s">
        <v>128</v>
      </c>
      <c r="K335" s="316"/>
      <c r="L335" s="316"/>
      <c r="M335" s="316"/>
      <c r="N335" s="316"/>
      <c r="O335" s="316"/>
      <c r="P335" s="316"/>
      <c r="Q335" s="316"/>
      <c r="R335" s="316"/>
      <c r="S335" s="316"/>
      <c r="T335" s="316"/>
      <c r="U335" s="316"/>
      <c r="V335" s="316"/>
      <c r="W335" s="316"/>
      <c r="X335" s="316"/>
      <c r="Y335" s="316">
        <v>16</v>
      </c>
      <c r="Z335" s="316">
        <v>1</v>
      </c>
      <c r="AA335" s="316">
        <v>27</v>
      </c>
      <c r="AB335" s="316">
        <v>13</v>
      </c>
      <c r="AC335" s="316">
        <v>1</v>
      </c>
      <c r="AD335" s="316"/>
      <c r="AE335" s="316">
        <v>1</v>
      </c>
      <c r="AF335" s="316">
        <v>59</v>
      </c>
    </row>
    <row r="336" spans="10:32" x14ac:dyDescent="0.3">
      <c r="J336" s="170" t="s">
        <v>130</v>
      </c>
      <c r="K336" s="316"/>
      <c r="L336" s="316"/>
      <c r="M336" s="316"/>
      <c r="N336" s="316"/>
      <c r="O336" s="316"/>
      <c r="P336" s="316"/>
      <c r="Q336" s="316"/>
      <c r="R336" s="316"/>
      <c r="S336" s="316"/>
      <c r="T336" s="316"/>
      <c r="U336" s="316"/>
      <c r="V336" s="316"/>
      <c r="W336" s="316"/>
      <c r="X336" s="316"/>
      <c r="Y336" s="316"/>
      <c r="Z336" s="316"/>
      <c r="AA336" s="316"/>
      <c r="AB336" s="316"/>
      <c r="AC336" s="316"/>
      <c r="AD336" s="316"/>
      <c r="AE336" s="316">
        <v>6</v>
      </c>
      <c r="AF336" s="316">
        <v>6</v>
      </c>
    </row>
    <row r="337" spans="10:32" x14ac:dyDescent="0.3">
      <c r="J337" s="170" t="s">
        <v>129</v>
      </c>
      <c r="K337" s="316"/>
      <c r="L337" s="316"/>
      <c r="M337" s="316"/>
      <c r="N337" s="316"/>
      <c r="O337" s="316"/>
      <c r="P337" s="316"/>
      <c r="Q337" s="316"/>
      <c r="R337" s="316"/>
      <c r="S337" s="316"/>
      <c r="T337" s="316"/>
      <c r="U337" s="316"/>
      <c r="V337" s="316"/>
      <c r="W337" s="316"/>
      <c r="X337" s="316"/>
      <c r="Y337" s="316">
        <v>5</v>
      </c>
      <c r="Z337" s="316">
        <v>13</v>
      </c>
      <c r="AA337" s="316">
        <v>1</v>
      </c>
      <c r="AB337" s="316"/>
      <c r="AC337" s="316">
        <v>30</v>
      </c>
      <c r="AD337" s="316">
        <v>15</v>
      </c>
      <c r="AE337" s="316"/>
      <c r="AF337" s="316">
        <v>64</v>
      </c>
    </row>
    <row r="338" spans="10:32" x14ac:dyDescent="0.3">
      <c r="J338" s="1" t="s">
        <v>1048</v>
      </c>
      <c r="K338" s="316"/>
      <c r="L338" s="316"/>
      <c r="M338" s="316"/>
      <c r="N338" s="316"/>
      <c r="O338" s="316"/>
      <c r="P338" s="316"/>
      <c r="Q338" s="316"/>
      <c r="R338" s="316"/>
      <c r="S338" s="316"/>
      <c r="T338" s="316"/>
      <c r="U338" s="316"/>
      <c r="V338" s="316"/>
      <c r="W338" s="316"/>
      <c r="X338" s="316"/>
      <c r="Y338" s="316"/>
      <c r="Z338" s="316"/>
      <c r="AA338" s="316"/>
      <c r="AB338" s="316"/>
      <c r="AC338" s="316"/>
      <c r="AD338" s="316"/>
      <c r="AE338" s="316"/>
      <c r="AF338" s="316"/>
    </row>
    <row r="339" spans="10:32" x14ac:dyDescent="0.3">
      <c r="J339" s="170" t="s">
        <v>128</v>
      </c>
      <c r="K339" s="316">
        <v>48</v>
      </c>
      <c r="L339" s="316"/>
      <c r="M339" s="316">
        <v>343</v>
      </c>
      <c r="N339" s="316">
        <v>32</v>
      </c>
      <c r="O339" s="316">
        <v>15</v>
      </c>
      <c r="P339" s="316"/>
      <c r="Q339" s="316"/>
      <c r="R339" s="316"/>
      <c r="S339" s="316"/>
      <c r="T339" s="316"/>
      <c r="U339" s="316"/>
      <c r="V339" s="316"/>
      <c r="W339" s="316"/>
      <c r="X339" s="316"/>
      <c r="Y339" s="316"/>
      <c r="Z339" s="316"/>
      <c r="AA339" s="316"/>
      <c r="AB339" s="316"/>
      <c r="AC339" s="316"/>
      <c r="AD339" s="316"/>
      <c r="AE339" s="316"/>
      <c r="AF339" s="316">
        <v>438</v>
      </c>
    </row>
    <row r="340" spans="10:32" x14ac:dyDescent="0.3">
      <c r="J340" s="170" t="s">
        <v>130</v>
      </c>
      <c r="K340" s="316"/>
      <c r="L340" s="316"/>
      <c r="M340" s="316">
        <v>16</v>
      </c>
      <c r="N340" s="316"/>
      <c r="O340" s="316">
        <v>22</v>
      </c>
      <c r="P340" s="316"/>
      <c r="Q340" s="316">
        <v>99</v>
      </c>
      <c r="R340" s="316"/>
      <c r="S340" s="316"/>
      <c r="T340" s="316"/>
      <c r="U340" s="316"/>
      <c r="V340" s="316"/>
      <c r="W340" s="316"/>
      <c r="X340" s="316"/>
      <c r="Y340" s="316"/>
      <c r="Z340" s="316"/>
      <c r="AA340" s="316"/>
      <c r="AB340" s="316"/>
      <c r="AC340" s="316"/>
      <c r="AD340" s="316"/>
      <c r="AE340" s="316"/>
      <c r="AF340" s="316">
        <v>137</v>
      </c>
    </row>
    <row r="341" spans="10:32" x14ac:dyDescent="0.3">
      <c r="J341" s="170" t="s">
        <v>129</v>
      </c>
      <c r="K341" s="316">
        <v>77</v>
      </c>
      <c r="L341" s="316">
        <v>48</v>
      </c>
      <c r="M341" s="316"/>
      <c r="N341" s="316"/>
      <c r="O341" s="316">
        <v>82</v>
      </c>
      <c r="P341" s="316">
        <v>186</v>
      </c>
      <c r="Q341" s="316"/>
      <c r="R341" s="316"/>
      <c r="S341" s="316"/>
      <c r="T341" s="316"/>
      <c r="U341" s="316"/>
      <c r="V341" s="316"/>
      <c r="W341" s="316"/>
      <c r="X341" s="316"/>
      <c r="Y341" s="316"/>
      <c r="Z341" s="316"/>
      <c r="AA341" s="316"/>
      <c r="AB341" s="316"/>
      <c r="AC341" s="316"/>
      <c r="AD341" s="316"/>
      <c r="AE341" s="316"/>
      <c r="AF341" s="316">
        <v>393</v>
      </c>
    </row>
    <row r="342" spans="10:32" x14ac:dyDescent="0.3">
      <c r="J342" s="1" t="s">
        <v>1049</v>
      </c>
      <c r="K342" s="316"/>
      <c r="L342" s="316"/>
      <c r="M342" s="316"/>
      <c r="N342" s="316"/>
      <c r="O342" s="316"/>
      <c r="P342" s="316"/>
      <c r="Q342" s="316"/>
      <c r="R342" s="316">
        <v>20</v>
      </c>
      <c r="S342" s="316">
        <v>14</v>
      </c>
      <c r="T342" s="316">
        <v>28</v>
      </c>
      <c r="U342" s="316">
        <v>13</v>
      </c>
      <c r="V342" s="316">
        <v>29</v>
      </c>
      <c r="W342" s="316">
        <v>11</v>
      </c>
      <c r="X342" s="316">
        <v>6</v>
      </c>
      <c r="Y342" s="316"/>
      <c r="Z342" s="316"/>
      <c r="AA342" s="316"/>
      <c r="AB342" s="316"/>
      <c r="AC342" s="316"/>
      <c r="AD342" s="316"/>
      <c r="AE342" s="316"/>
      <c r="AF342" s="316">
        <v>121</v>
      </c>
    </row>
    <row r="343" spans="10:32" x14ac:dyDescent="0.3">
      <c r="J343" s="1" t="s">
        <v>1049</v>
      </c>
      <c r="K343" s="316"/>
      <c r="L343" s="316"/>
      <c r="M343" s="316"/>
      <c r="N343" s="316"/>
      <c r="O343" s="316"/>
      <c r="P343" s="316"/>
      <c r="Q343" s="316"/>
      <c r="R343" s="316"/>
      <c r="S343" s="316"/>
      <c r="T343" s="316"/>
      <c r="U343" s="316"/>
      <c r="V343" s="316"/>
      <c r="W343" s="316"/>
      <c r="X343" s="316"/>
      <c r="Y343" s="316">
        <v>21</v>
      </c>
      <c r="Z343" s="316">
        <v>14</v>
      </c>
      <c r="AA343" s="316">
        <v>28</v>
      </c>
      <c r="AB343" s="316">
        <v>13</v>
      </c>
      <c r="AC343" s="316">
        <v>31</v>
      </c>
      <c r="AD343" s="316">
        <v>15</v>
      </c>
      <c r="AE343" s="316">
        <v>7</v>
      </c>
      <c r="AF343" s="316">
        <v>129</v>
      </c>
    </row>
    <row r="344" spans="10:32" x14ac:dyDescent="0.3">
      <c r="J344" s="1" t="s">
        <v>1049</v>
      </c>
      <c r="K344" s="316">
        <v>125</v>
      </c>
      <c r="L344" s="316">
        <v>48</v>
      </c>
      <c r="M344" s="316">
        <v>359</v>
      </c>
      <c r="N344" s="316">
        <v>32</v>
      </c>
      <c r="O344" s="316">
        <v>119</v>
      </c>
      <c r="P344" s="316">
        <v>186</v>
      </c>
      <c r="Q344" s="316">
        <v>99</v>
      </c>
      <c r="R344" s="316"/>
      <c r="S344" s="316"/>
      <c r="T344" s="316"/>
      <c r="U344" s="316"/>
      <c r="V344" s="316"/>
      <c r="W344" s="316"/>
      <c r="X344" s="316"/>
      <c r="Y344" s="316"/>
      <c r="Z344" s="316"/>
      <c r="AA344" s="316"/>
      <c r="AB344" s="316"/>
      <c r="AC344" s="316"/>
      <c r="AD344" s="316"/>
      <c r="AE344" s="316"/>
      <c r="AF344" s="316">
        <v>968</v>
      </c>
    </row>
    <row r="398" spans="8:17" x14ac:dyDescent="0.3">
      <c r="H398" s="2" t="s">
        <v>1046</v>
      </c>
      <c r="I398" s="2" t="s">
        <v>1043</v>
      </c>
      <c r="O398" s="2" t="s">
        <v>1046</v>
      </c>
      <c r="P398" s="2" t="s">
        <v>1043</v>
      </c>
    </row>
    <row r="399" spans="8:17" x14ac:dyDescent="0.3">
      <c r="H399" s="2" t="s">
        <v>1045</v>
      </c>
      <c r="I399">
        <v>2024</v>
      </c>
      <c r="J399" t="s">
        <v>1047</v>
      </c>
      <c r="O399" s="2" t="s">
        <v>1045</v>
      </c>
      <c r="P399">
        <v>2025</v>
      </c>
      <c r="Q399" t="s">
        <v>1047</v>
      </c>
    </row>
    <row r="400" spans="8:17" x14ac:dyDescent="0.3">
      <c r="H400" s="1" t="s">
        <v>1041</v>
      </c>
      <c r="I400" s="316">
        <v>968</v>
      </c>
      <c r="J400" s="316">
        <v>968</v>
      </c>
      <c r="O400" s="1" t="s">
        <v>1041</v>
      </c>
      <c r="P400" s="316">
        <v>121</v>
      </c>
      <c r="Q400" s="316">
        <v>121</v>
      </c>
    </row>
    <row r="401" spans="8:17" x14ac:dyDescent="0.3">
      <c r="H401" s="1" t="s">
        <v>1047</v>
      </c>
      <c r="I401" s="316">
        <v>968</v>
      </c>
      <c r="J401" s="316">
        <v>968</v>
      </c>
      <c r="O401" s="1" t="s">
        <v>1047</v>
      </c>
      <c r="P401" s="316">
        <v>121</v>
      </c>
      <c r="Q401" s="316">
        <v>121</v>
      </c>
    </row>
    <row r="814" spans="1:8" x14ac:dyDescent="0.3">
      <c r="B814" s="2" t="s">
        <v>1043</v>
      </c>
    </row>
    <row r="815" spans="1:8" x14ac:dyDescent="0.3">
      <c r="B815">
        <v>2024</v>
      </c>
      <c r="D815">
        <v>2025</v>
      </c>
      <c r="F815">
        <v>2026</v>
      </c>
      <c r="H815" t="s">
        <v>1047</v>
      </c>
    </row>
    <row r="816" spans="1:8" x14ac:dyDescent="0.3">
      <c r="A816" s="2" t="s">
        <v>1045</v>
      </c>
      <c r="B816" t="s">
        <v>185</v>
      </c>
      <c r="C816" t="s">
        <v>190</v>
      </c>
      <c r="D816" t="s">
        <v>185</v>
      </c>
      <c r="E816" t="s">
        <v>190</v>
      </c>
      <c r="F816" t="s">
        <v>185</v>
      </c>
      <c r="G816" t="s">
        <v>190</v>
      </c>
    </row>
    <row r="817" spans="1:8" x14ac:dyDescent="0.3">
      <c r="A817" s="1" t="s">
        <v>1048</v>
      </c>
      <c r="B817" s="316"/>
      <c r="C817" s="316"/>
      <c r="D817" s="316"/>
      <c r="E817" s="316"/>
      <c r="F817" s="316"/>
      <c r="G817" s="316"/>
      <c r="H817" s="316"/>
    </row>
    <row r="818" spans="1:8" x14ac:dyDescent="0.3">
      <c r="A818" s="170" t="s">
        <v>1050</v>
      </c>
      <c r="B818" s="316"/>
      <c r="C818" s="316">
        <v>69</v>
      </c>
      <c r="D818" s="316"/>
      <c r="E818" s="316"/>
      <c r="F818" s="316"/>
      <c r="G818" s="316"/>
      <c r="H818" s="316">
        <v>69</v>
      </c>
    </row>
    <row r="819" spans="1:8" x14ac:dyDescent="0.3">
      <c r="A819" s="170" t="s">
        <v>1051</v>
      </c>
      <c r="B819" s="316">
        <v>8</v>
      </c>
      <c r="C819" s="316"/>
      <c r="D819" s="316"/>
      <c r="E819" s="316"/>
      <c r="F819" s="316"/>
      <c r="G819" s="316"/>
      <c r="H819" s="316">
        <v>8</v>
      </c>
    </row>
    <row r="820" spans="1:8" x14ac:dyDescent="0.3">
      <c r="A820" s="170" t="s">
        <v>113</v>
      </c>
      <c r="B820" s="316"/>
      <c r="C820" s="316">
        <v>48</v>
      </c>
      <c r="D820" s="316"/>
      <c r="E820" s="316"/>
      <c r="F820" s="316"/>
      <c r="G820" s="316"/>
      <c r="H820" s="316">
        <v>48</v>
      </c>
    </row>
    <row r="821" spans="1:8" x14ac:dyDescent="0.3">
      <c r="A821" s="170" t="s">
        <v>75</v>
      </c>
      <c r="B821" s="316"/>
      <c r="C821" s="316">
        <v>41</v>
      </c>
      <c r="D821" s="316"/>
      <c r="E821" s="316"/>
      <c r="F821" s="316"/>
      <c r="G821" s="316"/>
      <c r="H821" s="316">
        <v>41</v>
      </c>
    </row>
    <row r="822" spans="1:8" x14ac:dyDescent="0.3">
      <c r="A822" s="170" t="s">
        <v>83</v>
      </c>
      <c r="B822" s="316">
        <v>19</v>
      </c>
      <c r="C822" s="316"/>
      <c r="D822" s="316"/>
      <c r="E822" s="316"/>
      <c r="F822" s="316"/>
      <c r="G822" s="316"/>
      <c r="H822" s="316">
        <v>19</v>
      </c>
    </row>
    <row r="823" spans="1:8" x14ac:dyDescent="0.3">
      <c r="A823" s="170" t="s">
        <v>91</v>
      </c>
      <c r="B823" s="316"/>
      <c r="C823" s="316">
        <v>1</v>
      </c>
      <c r="D823" s="316"/>
      <c r="E823" s="316"/>
      <c r="F823" s="316"/>
      <c r="G823" s="316"/>
      <c r="H823" s="316">
        <v>1</v>
      </c>
    </row>
    <row r="824" spans="1:8" x14ac:dyDescent="0.3">
      <c r="A824" s="170" t="s">
        <v>99</v>
      </c>
      <c r="B824" s="316">
        <v>8</v>
      </c>
      <c r="C824" s="316">
        <v>15</v>
      </c>
      <c r="D824" s="316"/>
      <c r="E824" s="316"/>
      <c r="F824" s="316"/>
      <c r="G824" s="316"/>
      <c r="H824" s="316">
        <v>23</v>
      </c>
    </row>
    <row r="825" spans="1:8" x14ac:dyDescent="0.3">
      <c r="A825" s="170" t="s">
        <v>114</v>
      </c>
      <c r="B825" s="316">
        <v>2</v>
      </c>
      <c r="C825" s="316"/>
      <c r="D825" s="316"/>
      <c r="E825" s="316"/>
      <c r="F825" s="316"/>
      <c r="G825" s="316"/>
      <c r="H825" s="316">
        <v>2</v>
      </c>
    </row>
    <row r="826" spans="1:8" x14ac:dyDescent="0.3">
      <c r="A826" s="170" t="s">
        <v>121</v>
      </c>
      <c r="B826" s="316"/>
      <c r="C826" s="316">
        <v>33</v>
      </c>
      <c r="D826" s="316"/>
      <c r="E826" s="316"/>
      <c r="F826" s="316"/>
      <c r="G826" s="316"/>
      <c r="H826" s="316">
        <v>33</v>
      </c>
    </row>
    <row r="827" spans="1:8" x14ac:dyDescent="0.3">
      <c r="A827" s="170" t="s">
        <v>1053</v>
      </c>
      <c r="B827" s="316"/>
      <c r="C827" s="316">
        <v>84</v>
      </c>
      <c r="D827" s="316"/>
      <c r="E827" s="316"/>
      <c r="F827" s="316"/>
      <c r="G827" s="316"/>
      <c r="H827" s="316">
        <v>84</v>
      </c>
    </row>
    <row r="828" spans="1:8" x14ac:dyDescent="0.3">
      <c r="A828" s="170" t="s">
        <v>108</v>
      </c>
      <c r="B828" s="316"/>
      <c r="C828" s="316">
        <v>9</v>
      </c>
      <c r="D828" s="316"/>
      <c r="E828" s="316"/>
      <c r="F828" s="316"/>
      <c r="G828" s="316"/>
      <c r="H828" s="316">
        <v>9</v>
      </c>
    </row>
    <row r="829" spans="1:8" x14ac:dyDescent="0.3">
      <c r="A829" s="170" t="s">
        <v>1054</v>
      </c>
      <c r="B829" s="316"/>
      <c r="C829" s="316">
        <v>1</v>
      </c>
      <c r="D829" s="316"/>
      <c r="E829" s="316"/>
      <c r="F829" s="316"/>
      <c r="G829" s="316"/>
      <c r="H829" s="316">
        <v>1</v>
      </c>
    </row>
    <row r="830" spans="1:8" x14ac:dyDescent="0.3">
      <c r="A830" s="170" t="s">
        <v>1055</v>
      </c>
      <c r="B830" s="316"/>
      <c r="C830" s="316">
        <v>5</v>
      </c>
      <c r="D830" s="316"/>
      <c r="E830" s="316"/>
      <c r="F830" s="316"/>
      <c r="G830" s="316"/>
      <c r="H830" s="316">
        <v>5</v>
      </c>
    </row>
    <row r="831" spans="1:8" x14ac:dyDescent="0.3">
      <c r="A831" s="170" t="s">
        <v>1056</v>
      </c>
      <c r="B831" s="316">
        <v>31</v>
      </c>
      <c r="C831" s="316"/>
      <c r="D831" s="316"/>
      <c r="E831" s="316"/>
      <c r="F831" s="316"/>
      <c r="G831" s="316"/>
      <c r="H831" s="316">
        <v>31</v>
      </c>
    </row>
    <row r="832" spans="1:8" x14ac:dyDescent="0.3">
      <c r="A832" s="170" t="s">
        <v>85</v>
      </c>
      <c r="B832" s="316">
        <v>52</v>
      </c>
      <c r="C832" s="316"/>
      <c r="D832" s="316"/>
      <c r="E832" s="316"/>
      <c r="F832" s="316"/>
      <c r="G832" s="316"/>
      <c r="H832" s="316">
        <v>52</v>
      </c>
    </row>
    <row r="833" spans="1:8" x14ac:dyDescent="0.3">
      <c r="A833" s="170" t="s">
        <v>93</v>
      </c>
      <c r="B833" s="316">
        <v>52</v>
      </c>
      <c r="C833" s="316"/>
      <c r="D833" s="316"/>
      <c r="E833" s="316"/>
      <c r="F833" s="316"/>
      <c r="G833" s="316"/>
      <c r="H833" s="316">
        <v>52</v>
      </c>
    </row>
    <row r="834" spans="1:8" x14ac:dyDescent="0.3">
      <c r="A834" s="170" t="s">
        <v>101</v>
      </c>
      <c r="B834" s="316">
        <v>50</v>
      </c>
      <c r="C834" s="316"/>
      <c r="D834" s="316"/>
      <c r="E834" s="316"/>
      <c r="F834" s="316"/>
      <c r="G834" s="316"/>
      <c r="H834" s="316">
        <v>50</v>
      </c>
    </row>
    <row r="835" spans="1:8" x14ac:dyDescent="0.3">
      <c r="A835" s="170" t="s">
        <v>116</v>
      </c>
      <c r="B835" s="316">
        <v>1</v>
      </c>
      <c r="C835" s="316"/>
      <c r="D835" s="316"/>
      <c r="E835" s="316"/>
      <c r="F835" s="316"/>
      <c r="G835" s="316"/>
      <c r="H835" s="316">
        <v>1</v>
      </c>
    </row>
    <row r="836" spans="1:8" x14ac:dyDescent="0.3">
      <c r="A836" s="170" t="s">
        <v>78</v>
      </c>
      <c r="B836" s="316">
        <v>8</v>
      </c>
      <c r="C836" s="316">
        <v>21</v>
      </c>
      <c r="D836" s="316"/>
      <c r="E836" s="316"/>
      <c r="F836" s="316"/>
      <c r="G836" s="316"/>
      <c r="H836" s="316">
        <v>29</v>
      </c>
    </row>
    <row r="837" spans="1:8" x14ac:dyDescent="0.3">
      <c r="A837" s="170" t="s">
        <v>1058</v>
      </c>
      <c r="B837" s="316">
        <v>2</v>
      </c>
      <c r="C837" s="316">
        <v>1</v>
      </c>
      <c r="D837" s="316"/>
      <c r="E837" s="316"/>
      <c r="F837" s="316"/>
      <c r="G837" s="316"/>
      <c r="H837" s="316">
        <v>3</v>
      </c>
    </row>
    <row r="838" spans="1:8" x14ac:dyDescent="0.3">
      <c r="A838" s="170" t="s">
        <v>102</v>
      </c>
      <c r="B838" s="316">
        <v>4</v>
      </c>
      <c r="C838" s="316">
        <v>12</v>
      </c>
      <c r="D838" s="316"/>
      <c r="E838" s="316"/>
      <c r="F838" s="316"/>
      <c r="G838" s="316"/>
      <c r="H838" s="316">
        <v>16</v>
      </c>
    </row>
    <row r="839" spans="1:8" x14ac:dyDescent="0.3">
      <c r="A839" s="170" t="s">
        <v>79</v>
      </c>
      <c r="B839" s="316"/>
      <c r="C839" s="316">
        <v>145</v>
      </c>
      <c r="D839" s="316"/>
      <c r="E839" s="316"/>
      <c r="F839" s="316"/>
      <c r="G839" s="316"/>
      <c r="H839" s="316">
        <v>145</v>
      </c>
    </row>
    <row r="840" spans="1:8" x14ac:dyDescent="0.3">
      <c r="A840" s="170" t="s">
        <v>87</v>
      </c>
      <c r="B840" s="316"/>
      <c r="C840" s="316">
        <v>25</v>
      </c>
      <c r="D840" s="316"/>
      <c r="E840" s="316"/>
      <c r="F840" s="316"/>
      <c r="G840" s="316"/>
      <c r="H840" s="316">
        <v>25</v>
      </c>
    </row>
    <row r="841" spans="1:8" x14ac:dyDescent="0.3">
      <c r="A841" s="170" t="s">
        <v>95</v>
      </c>
      <c r="B841" s="316">
        <v>15</v>
      </c>
      <c r="C841" s="316">
        <v>35</v>
      </c>
      <c r="D841" s="316"/>
      <c r="E841" s="316"/>
      <c r="F841" s="316"/>
      <c r="G841" s="316"/>
      <c r="H841" s="316">
        <v>50</v>
      </c>
    </row>
    <row r="842" spans="1:8" x14ac:dyDescent="0.3">
      <c r="A842" s="170" t="s">
        <v>103</v>
      </c>
      <c r="B842" s="316"/>
      <c r="C842" s="316">
        <v>55</v>
      </c>
      <c r="D842" s="316"/>
      <c r="E842" s="316"/>
      <c r="F842" s="316"/>
      <c r="G842" s="316"/>
      <c r="H842" s="316">
        <v>55</v>
      </c>
    </row>
    <row r="843" spans="1:8" x14ac:dyDescent="0.3">
      <c r="A843" s="170" t="s">
        <v>110</v>
      </c>
      <c r="B843" s="316"/>
      <c r="C843" s="316">
        <v>20</v>
      </c>
      <c r="D843" s="316"/>
      <c r="E843" s="316"/>
      <c r="F843" s="316"/>
      <c r="G843" s="316"/>
      <c r="H843" s="316">
        <v>20</v>
      </c>
    </row>
    <row r="844" spans="1:8" x14ac:dyDescent="0.3">
      <c r="A844" s="170" t="s">
        <v>117</v>
      </c>
      <c r="B844" s="316"/>
      <c r="C844" s="316">
        <v>34</v>
      </c>
      <c r="D844" s="316"/>
      <c r="E844" s="316"/>
      <c r="F844" s="316"/>
      <c r="G844" s="316"/>
      <c r="H844" s="316">
        <v>34</v>
      </c>
    </row>
    <row r="845" spans="1:8" x14ac:dyDescent="0.3">
      <c r="A845" s="170" t="s">
        <v>1059</v>
      </c>
      <c r="B845" s="316"/>
      <c r="C845" s="316">
        <v>29</v>
      </c>
      <c r="D845" s="316"/>
      <c r="E845" s="316"/>
      <c r="F845" s="316"/>
      <c r="G845" s="316"/>
      <c r="H845" s="316">
        <v>29</v>
      </c>
    </row>
    <row r="846" spans="1:8" x14ac:dyDescent="0.3">
      <c r="A846" s="170" t="s">
        <v>1060</v>
      </c>
      <c r="B846" s="316"/>
      <c r="C846" s="316">
        <v>1</v>
      </c>
      <c r="D846" s="316"/>
      <c r="E846" s="316"/>
      <c r="F846" s="316"/>
      <c r="G846" s="316"/>
      <c r="H846" s="316">
        <v>1</v>
      </c>
    </row>
    <row r="847" spans="1:8" x14ac:dyDescent="0.3">
      <c r="A847" s="170" t="s">
        <v>1061</v>
      </c>
      <c r="B847" s="316">
        <v>1</v>
      </c>
      <c r="C847" s="316"/>
      <c r="D847" s="316"/>
      <c r="E847" s="316"/>
      <c r="F847" s="316"/>
      <c r="G847" s="316"/>
      <c r="H847" s="316">
        <v>1</v>
      </c>
    </row>
    <row r="848" spans="1:8" x14ac:dyDescent="0.3">
      <c r="A848" s="170" t="s">
        <v>1062</v>
      </c>
      <c r="B848" s="316">
        <v>1</v>
      </c>
      <c r="C848" s="316"/>
      <c r="D848" s="316"/>
      <c r="E848" s="316"/>
      <c r="F848" s="316"/>
      <c r="G848" s="316"/>
      <c r="H848" s="316">
        <v>1</v>
      </c>
    </row>
    <row r="849" spans="1:8" x14ac:dyDescent="0.3">
      <c r="A849" s="170" t="s">
        <v>118</v>
      </c>
      <c r="B849" s="316">
        <v>30</v>
      </c>
      <c r="C849" s="316"/>
      <c r="D849" s="316"/>
      <c r="E849" s="316"/>
      <c r="F849" s="316"/>
      <c r="G849" s="316"/>
      <c r="H849" s="316">
        <v>30</v>
      </c>
    </row>
    <row r="850" spans="1:8" x14ac:dyDescent="0.3">
      <c r="A850" s="1" t="s">
        <v>1048</v>
      </c>
      <c r="B850" s="316"/>
      <c r="C850" s="316"/>
      <c r="D850" s="316"/>
      <c r="E850" s="316"/>
      <c r="F850" s="316"/>
      <c r="G850" s="316"/>
      <c r="H850" s="316"/>
    </row>
    <row r="851" spans="1:8" x14ac:dyDescent="0.3">
      <c r="A851" s="170" t="s">
        <v>1050</v>
      </c>
      <c r="B851" s="316"/>
      <c r="C851" s="316"/>
      <c r="D851" s="316"/>
      <c r="E851" s="316"/>
      <c r="F851" s="316">
        <v>5</v>
      </c>
      <c r="G851" s="316"/>
      <c r="H851" s="316">
        <v>5</v>
      </c>
    </row>
    <row r="852" spans="1:8" x14ac:dyDescent="0.3">
      <c r="A852" s="170" t="s">
        <v>1051</v>
      </c>
      <c r="B852" s="316"/>
      <c r="C852" s="316"/>
      <c r="D852" s="316"/>
      <c r="E852" s="316"/>
      <c r="F852" s="316">
        <v>6</v>
      </c>
      <c r="G852" s="316"/>
      <c r="H852" s="316">
        <v>6</v>
      </c>
    </row>
    <row r="853" spans="1:8" x14ac:dyDescent="0.3">
      <c r="A853" s="170" t="s">
        <v>1052</v>
      </c>
      <c r="B853" s="316"/>
      <c r="C853" s="316"/>
      <c r="D853" s="316"/>
      <c r="E853" s="316"/>
      <c r="F853" s="316">
        <v>2</v>
      </c>
      <c r="G853" s="316"/>
      <c r="H853" s="316">
        <v>2</v>
      </c>
    </row>
    <row r="854" spans="1:8" x14ac:dyDescent="0.3">
      <c r="A854" s="170" t="s">
        <v>113</v>
      </c>
      <c r="B854" s="316"/>
      <c r="C854" s="316"/>
      <c r="D854" s="316"/>
      <c r="E854" s="316"/>
      <c r="F854" s="316">
        <v>5</v>
      </c>
      <c r="G854" s="316"/>
      <c r="H854" s="316">
        <v>5</v>
      </c>
    </row>
    <row r="855" spans="1:8" x14ac:dyDescent="0.3">
      <c r="A855" s="170" t="s">
        <v>120</v>
      </c>
      <c r="B855" s="316"/>
      <c r="C855" s="316"/>
      <c r="D855" s="316"/>
      <c r="E855" s="316"/>
      <c r="F855" s="316">
        <v>3</v>
      </c>
      <c r="G855" s="316"/>
      <c r="H855" s="316">
        <v>3</v>
      </c>
    </row>
    <row r="856" spans="1:8" x14ac:dyDescent="0.3">
      <c r="A856" s="170" t="s">
        <v>75</v>
      </c>
      <c r="B856" s="316"/>
      <c r="C856" s="316"/>
      <c r="D856" s="316"/>
      <c r="E856" s="316"/>
      <c r="F856" s="316">
        <v>5</v>
      </c>
      <c r="G856" s="316"/>
      <c r="H856" s="316">
        <v>5</v>
      </c>
    </row>
    <row r="857" spans="1:8" x14ac:dyDescent="0.3">
      <c r="A857" s="170" t="s">
        <v>83</v>
      </c>
      <c r="B857" s="316"/>
      <c r="C857" s="316"/>
      <c r="D857" s="316"/>
      <c r="E857" s="316"/>
      <c r="F857" s="316">
        <v>8</v>
      </c>
      <c r="G857" s="316"/>
      <c r="H857" s="316">
        <v>8</v>
      </c>
    </row>
    <row r="858" spans="1:8" x14ac:dyDescent="0.3">
      <c r="A858" s="170" t="s">
        <v>91</v>
      </c>
      <c r="B858" s="316"/>
      <c r="C858" s="316"/>
      <c r="D858" s="316"/>
      <c r="E858" s="316"/>
      <c r="F858" s="316">
        <v>4</v>
      </c>
      <c r="G858" s="316"/>
      <c r="H858" s="316">
        <v>4</v>
      </c>
    </row>
    <row r="859" spans="1:8" x14ac:dyDescent="0.3">
      <c r="A859" s="170" t="s">
        <v>99</v>
      </c>
      <c r="B859" s="316"/>
      <c r="C859" s="316"/>
      <c r="D859" s="316"/>
      <c r="E859" s="316"/>
      <c r="F859" s="316">
        <v>8</v>
      </c>
      <c r="G859" s="316"/>
      <c r="H859" s="316">
        <v>8</v>
      </c>
    </row>
    <row r="860" spans="1:8" x14ac:dyDescent="0.3">
      <c r="A860" s="170" t="s">
        <v>107</v>
      </c>
      <c r="B860" s="316"/>
      <c r="C860" s="316"/>
      <c r="D860" s="316"/>
      <c r="E860" s="316"/>
      <c r="F860" s="316">
        <v>1</v>
      </c>
      <c r="G860" s="316"/>
      <c r="H860" s="316">
        <v>1</v>
      </c>
    </row>
    <row r="861" spans="1:8" x14ac:dyDescent="0.3">
      <c r="A861" s="170" t="s">
        <v>121</v>
      </c>
      <c r="B861" s="316"/>
      <c r="C861" s="316"/>
      <c r="D861" s="316"/>
      <c r="E861" s="316"/>
      <c r="F861" s="316">
        <v>5</v>
      </c>
      <c r="G861" s="316"/>
      <c r="H861" s="316">
        <v>5</v>
      </c>
    </row>
    <row r="862" spans="1:8" x14ac:dyDescent="0.3">
      <c r="A862" s="170" t="s">
        <v>1053</v>
      </c>
      <c r="B862" s="316"/>
      <c r="C862" s="316"/>
      <c r="D862" s="316"/>
      <c r="E862" s="316"/>
      <c r="F862" s="316">
        <v>1</v>
      </c>
      <c r="G862" s="316"/>
      <c r="H862" s="316">
        <v>1</v>
      </c>
    </row>
    <row r="863" spans="1:8" x14ac:dyDescent="0.3">
      <c r="A863" s="170" t="s">
        <v>108</v>
      </c>
      <c r="B863" s="316"/>
      <c r="C863" s="316"/>
      <c r="D863" s="316"/>
      <c r="E863" s="316"/>
      <c r="F863" s="316"/>
      <c r="G863" s="316">
        <v>1</v>
      </c>
      <c r="H863" s="316">
        <v>1</v>
      </c>
    </row>
    <row r="864" spans="1:8" x14ac:dyDescent="0.3">
      <c r="A864" s="170" t="s">
        <v>1055</v>
      </c>
      <c r="B864" s="316"/>
      <c r="C864" s="316"/>
      <c r="D864" s="316"/>
      <c r="E864" s="316"/>
      <c r="F864" s="316">
        <v>5</v>
      </c>
      <c r="G864" s="316"/>
      <c r="H864" s="316">
        <v>5</v>
      </c>
    </row>
    <row r="865" spans="1:8" x14ac:dyDescent="0.3">
      <c r="A865" s="170" t="s">
        <v>85</v>
      </c>
      <c r="B865" s="316"/>
      <c r="C865" s="316"/>
      <c r="D865" s="316"/>
      <c r="E865" s="316"/>
      <c r="F865" s="316">
        <v>1</v>
      </c>
      <c r="G865" s="316"/>
      <c r="H865" s="316">
        <v>1</v>
      </c>
    </row>
    <row r="866" spans="1:8" x14ac:dyDescent="0.3">
      <c r="A866" s="170" t="s">
        <v>93</v>
      </c>
      <c r="B866" s="316"/>
      <c r="C866" s="316"/>
      <c r="D866" s="316"/>
      <c r="E866" s="316"/>
      <c r="F866" s="316">
        <v>5</v>
      </c>
      <c r="G866" s="316"/>
      <c r="H866" s="316">
        <v>5</v>
      </c>
    </row>
    <row r="867" spans="1:8" x14ac:dyDescent="0.3">
      <c r="A867" s="170" t="s">
        <v>101</v>
      </c>
      <c r="B867" s="316"/>
      <c r="C867" s="316"/>
      <c r="D867" s="316"/>
      <c r="E867" s="316"/>
      <c r="F867" s="316">
        <v>3</v>
      </c>
      <c r="G867" s="316"/>
      <c r="H867" s="316">
        <v>3</v>
      </c>
    </row>
    <row r="868" spans="1:8" x14ac:dyDescent="0.3">
      <c r="A868" s="170" t="s">
        <v>116</v>
      </c>
      <c r="B868" s="316"/>
      <c r="C868" s="316"/>
      <c r="D868" s="316"/>
      <c r="E868" s="316"/>
      <c r="F868" s="316">
        <v>3</v>
      </c>
      <c r="G868" s="316"/>
      <c r="H868" s="316">
        <v>3</v>
      </c>
    </row>
    <row r="869" spans="1:8" x14ac:dyDescent="0.3">
      <c r="A869" s="170" t="s">
        <v>1092</v>
      </c>
      <c r="B869" s="316"/>
      <c r="C869" s="316"/>
      <c r="D869" s="316"/>
      <c r="E869" s="316"/>
      <c r="F869" s="316">
        <v>1</v>
      </c>
      <c r="G869" s="316"/>
      <c r="H869" s="316">
        <v>1</v>
      </c>
    </row>
    <row r="870" spans="1:8" x14ac:dyDescent="0.3">
      <c r="A870" s="170" t="s">
        <v>1093</v>
      </c>
      <c r="B870" s="316"/>
      <c r="C870" s="316"/>
      <c r="D870" s="316"/>
      <c r="E870" s="316"/>
      <c r="F870" s="316">
        <v>1</v>
      </c>
      <c r="G870" s="316"/>
      <c r="H870" s="316">
        <v>1</v>
      </c>
    </row>
    <row r="871" spans="1:8" x14ac:dyDescent="0.3">
      <c r="A871" s="170" t="s">
        <v>1094</v>
      </c>
      <c r="B871" s="316"/>
      <c r="C871" s="316"/>
      <c r="D871" s="316"/>
      <c r="E871" s="316"/>
      <c r="F871" s="316">
        <v>1</v>
      </c>
      <c r="G871" s="316"/>
      <c r="H871" s="316">
        <v>1</v>
      </c>
    </row>
    <row r="872" spans="1:8" x14ac:dyDescent="0.3">
      <c r="A872" s="170" t="s">
        <v>78</v>
      </c>
      <c r="B872" s="316"/>
      <c r="C872" s="316"/>
      <c r="D872" s="316"/>
      <c r="E872" s="316"/>
      <c r="F872" s="316"/>
      <c r="G872" s="316">
        <v>8</v>
      </c>
      <c r="H872" s="316">
        <v>8</v>
      </c>
    </row>
    <row r="873" spans="1:8" x14ac:dyDescent="0.3">
      <c r="A873" s="170" t="s">
        <v>1057</v>
      </c>
      <c r="B873" s="316"/>
      <c r="C873" s="316"/>
      <c r="D873" s="316"/>
      <c r="E873" s="316"/>
      <c r="F873" s="316"/>
      <c r="G873" s="316">
        <v>1</v>
      </c>
      <c r="H873" s="316">
        <v>1</v>
      </c>
    </row>
    <row r="874" spans="1:8" x14ac:dyDescent="0.3">
      <c r="A874" s="170" t="s">
        <v>1058</v>
      </c>
      <c r="B874" s="316"/>
      <c r="C874" s="316"/>
      <c r="D874" s="316"/>
      <c r="E874" s="316"/>
      <c r="F874" s="316"/>
      <c r="G874" s="316">
        <v>3</v>
      </c>
      <c r="H874" s="316">
        <v>3</v>
      </c>
    </row>
    <row r="875" spans="1:8" x14ac:dyDescent="0.3">
      <c r="A875" s="170" t="s">
        <v>102</v>
      </c>
      <c r="B875" s="316"/>
      <c r="C875" s="316"/>
      <c r="D875" s="316"/>
      <c r="E875" s="316"/>
      <c r="F875" s="316">
        <v>1</v>
      </c>
      <c r="G875" s="316">
        <v>1</v>
      </c>
      <c r="H875" s="316">
        <v>2</v>
      </c>
    </row>
    <row r="876" spans="1:8" x14ac:dyDescent="0.3">
      <c r="A876" s="170" t="s">
        <v>79</v>
      </c>
      <c r="B876" s="316"/>
      <c r="C876" s="316"/>
      <c r="D876" s="316"/>
      <c r="E876" s="316"/>
      <c r="F876" s="316">
        <v>7</v>
      </c>
      <c r="G876" s="316"/>
      <c r="H876" s="316">
        <v>7</v>
      </c>
    </row>
    <row r="877" spans="1:8" x14ac:dyDescent="0.3">
      <c r="A877" s="170" t="s">
        <v>87</v>
      </c>
      <c r="B877" s="316"/>
      <c r="C877" s="316"/>
      <c r="D877" s="316"/>
      <c r="E877" s="316"/>
      <c r="F877" s="316">
        <v>1</v>
      </c>
      <c r="G877" s="316"/>
      <c r="H877" s="316">
        <v>1</v>
      </c>
    </row>
    <row r="878" spans="1:8" x14ac:dyDescent="0.3">
      <c r="A878" s="170" t="s">
        <v>95</v>
      </c>
      <c r="B878" s="316"/>
      <c r="C878" s="316"/>
      <c r="D878" s="316"/>
      <c r="E878" s="316"/>
      <c r="F878" s="316">
        <v>7</v>
      </c>
      <c r="G878" s="316"/>
      <c r="H878" s="316">
        <v>7</v>
      </c>
    </row>
    <row r="879" spans="1:8" x14ac:dyDescent="0.3">
      <c r="A879" s="170" t="s">
        <v>103</v>
      </c>
      <c r="B879" s="316"/>
      <c r="C879" s="316"/>
      <c r="D879" s="316"/>
      <c r="E879" s="316"/>
      <c r="F879" s="316">
        <v>4</v>
      </c>
      <c r="G879" s="316"/>
      <c r="H879" s="316">
        <v>4</v>
      </c>
    </row>
    <row r="880" spans="1:8" x14ac:dyDescent="0.3">
      <c r="A880" s="170" t="s">
        <v>110</v>
      </c>
      <c r="B880" s="316"/>
      <c r="C880" s="316"/>
      <c r="D880" s="316"/>
      <c r="E880" s="316"/>
      <c r="F880" s="316"/>
      <c r="G880" s="316">
        <v>3</v>
      </c>
      <c r="H880" s="316">
        <v>3</v>
      </c>
    </row>
    <row r="881" spans="1:8" x14ac:dyDescent="0.3">
      <c r="A881" s="170" t="s">
        <v>117</v>
      </c>
      <c r="B881" s="316"/>
      <c r="C881" s="316"/>
      <c r="D881" s="316"/>
      <c r="E881" s="316"/>
      <c r="F881" s="316">
        <v>4</v>
      </c>
      <c r="G881" s="316"/>
      <c r="H881" s="316">
        <v>4</v>
      </c>
    </row>
    <row r="882" spans="1:8" x14ac:dyDescent="0.3">
      <c r="A882" s="170" t="s">
        <v>1061</v>
      </c>
      <c r="B882" s="316"/>
      <c r="C882" s="316"/>
      <c r="D882" s="316"/>
      <c r="E882" s="316"/>
      <c r="F882" s="316">
        <v>6</v>
      </c>
      <c r="G882" s="316"/>
      <c r="H882" s="316">
        <v>6</v>
      </c>
    </row>
    <row r="883" spans="1:8" x14ac:dyDescent="0.3">
      <c r="A883" s="170" t="s">
        <v>1062</v>
      </c>
      <c r="B883" s="316"/>
      <c r="C883" s="316"/>
      <c r="D883" s="316"/>
      <c r="E883" s="316"/>
      <c r="F883" s="316">
        <v>2</v>
      </c>
      <c r="G883" s="316"/>
      <c r="H883" s="316">
        <v>2</v>
      </c>
    </row>
    <row r="884" spans="1:8" x14ac:dyDescent="0.3">
      <c r="A884" s="170" t="s">
        <v>118</v>
      </c>
      <c r="B884" s="316"/>
      <c r="C884" s="316"/>
      <c r="D884" s="316"/>
      <c r="E884" s="316"/>
      <c r="F884" s="316">
        <v>5</v>
      </c>
      <c r="G884" s="316"/>
      <c r="H884" s="316">
        <v>5</v>
      </c>
    </row>
    <row r="885" spans="1:8" x14ac:dyDescent="0.3">
      <c r="A885" s="170" t="s">
        <v>1120</v>
      </c>
      <c r="B885" s="316"/>
      <c r="C885" s="316"/>
      <c r="D885" s="316"/>
      <c r="E885" s="316"/>
      <c r="F885" s="316">
        <v>2</v>
      </c>
      <c r="G885" s="316"/>
      <c r="H885" s="316">
        <v>2</v>
      </c>
    </row>
    <row r="886" spans="1:8" x14ac:dyDescent="0.3">
      <c r="A886" s="1" t="s">
        <v>1048</v>
      </c>
      <c r="B886" s="316"/>
      <c r="C886" s="316"/>
      <c r="D886" s="316"/>
      <c r="E886" s="316"/>
      <c r="F886" s="316"/>
      <c r="G886" s="316"/>
      <c r="H886" s="316"/>
    </row>
    <row r="887" spans="1:8" x14ac:dyDescent="0.3">
      <c r="A887" s="170" t="s">
        <v>1050</v>
      </c>
      <c r="B887" s="316"/>
      <c r="C887" s="316"/>
      <c r="D887" s="316">
        <v>5</v>
      </c>
      <c r="E887" s="316"/>
      <c r="F887" s="316"/>
      <c r="G887" s="316"/>
      <c r="H887" s="316">
        <v>5</v>
      </c>
    </row>
    <row r="888" spans="1:8" x14ac:dyDescent="0.3">
      <c r="A888" s="170" t="s">
        <v>1051</v>
      </c>
      <c r="B888" s="316"/>
      <c r="C888" s="316"/>
      <c r="D888" s="316">
        <v>5</v>
      </c>
      <c r="E888" s="316"/>
      <c r="F888" s="316"/>
      <c r="G888" s="316"/>
      <c r="H888" s="316">
        <v>5</v>
      </c>
    </row>
    <row r="889" spans="1:8" x14ac:dyDescent="0.3">
      <c r="A889" s="170" t="s">
        <v>1052</v>
      </c>
      <c r="B889" s="316"/>
      <c r="C889" s="316"/>
      <c r="D889" s="316">
        <v>2</v>
      </c>
      <c r="E889" s="316"/>
      <c r="F889" s="316"/>
      <c r="G889" s="316"/>
      <c r="H889" s="316">
        <v>2</v>
      </c>
    </row>
    <row r="890" spans="1:8" x14ac:dyDescent="0.3">
      <c r="A890" s="170" t="s">
        <v>113</v>
      </c>
      <c r="B890" s="316"/>
      <c r="C890" s="316"/>
      <c r="D890" s="316">
        <v>5</v>
      </c>
      <c r="E890" s="316"/>
      <c r="F890" s="316"/>
      <c r="G890" s="316"/>
      <c r="H890" s="316">
        <v>5</v>
      </c>
    </row>
    <row r="891" spans="1:8" x14ac:dyDescent="0.3">
      <c r="A891" s="170" t="s">
        <v>120</v>
      </c>
      <c r="B891" s="316"/>
      <c r="C891" s="316"/>
      <c r="D891" s="316">
        <v>3</v>
      </c>
      <c r="E891" s="316"/>
      <c r="F891" s="316"/>
      <c r="G891" s="316"/>
      <c r="H891" s="316">
        <v>3</v>
      </c>
    </row>
    <row r="892" spans="1:8" x14ac:dyDescent="0.3">
      <c r="A892" s="170" t="s">
        <v>75</v>
      </c>
      <c r="B892" s="316"/>
      <c r="C892" s="316"/>
      <c r="D892" s="316">
        <v>5</v>
      </c>
      <c r="E892" s="316"/>
      <c r="F892" s="316"/>
      <c r="G892" s="316"/>
      <c r="H892" s="316">
        <v>5</v>
      </c>
    </row>
    <row r="893" spans="1:8" x14ac:dyDescent="0.3">
      <c r="A893" s="170" t="s">
        <v>83</v>
      </c>
      <c r="B893" s="316"/>
      <c r="C893" s="316"/>
      <c r="D893" s="316">
        <v>8</v>
      </c>
      <c r="E893" s="316"/>
      <c r="F893" s="316"/>
      <c r="G893" s="316"/>
      <c r="H893" s="316">
        <v>8</v>
      </c>
    </row>
    <row r="894" spans="1:8" x14ac:dyDescent="0.3">
      <c r="A894" s="170" t="s">
        <v>91</v>
      </c>
      <c r="B894" s="316"/>
      <c r="C894" s="316"/>
      <c r="D894" s="316">
        <v>3</v>
      </c>
      <c r="E894" s="316"/>
      <c r="F894" s="316"/>
      <c r="G894" s="316"/>
      <c r="H894" s="316">
        <v>3</v>
      </c>
    </row>
    <row r="895" spans="1:8" x14ac:dyDescent="0.3">
      <c r="A895" s="170" t="s">
        <v>99</v>
      </c>
      <c r="B895" s="316"/>
      <c r="C895" s="316"/>
      <c r="D895" s="316">
        <v>7</v>
      </c>
      <c r="E895" s="316"/>
      <c r="F895" s="316"/>
      <c r="G895" s="316"/>
      <c r="H895" s="316">
        <v>7</v>
      </c>
    </row>
    <row r="896" spans="1:8" x14ac:dyDescent="0.3">
      <c r="A896" s="170" t="s">
        <v>107</v>
      </c>
      <c r="B896" s="316"/>
      <c r="C896" s="316"/>
      <c r="D896" s="316">
        <v>1</v>
      </c>
      <c r="E896" s="316"/>
      <c r="F896" s="316"/>
      <c r="G896" s="316"/>
      <c r="H896" s="316">
        <v>1</v>
      </c>
    </row>
    <row r="897" spans="1:8" x14ac:dyDescent="0.3">
      <c r="A897" s="170" t="s">
        <v>121</v>
      </c>
      <c r="B897" s="316"/>
      <c r="C897" s="316"/>
      <c r="D897" s="316">
        <v>5</v>
      </c>
      <c r="E897" s="316"/>
      <c r="F897" s="316"/>
      <c r="G897" s="316"/>
      <c r="H897" s="316">
        <v>5</v>
      </c>
    </row>
    <row r="898" spans="1:8" x14ac:dyDescent="0.3">
      <c r="A898" s="170" t="s">
        <v>108</v>
      </c>
      <c r="B898" s="316"/>
      <c r="C898" s="316"/>
      <c r="D898" s="316"/>
      <c r="E898" s="316">
        <v>1</v>
      </c>
      <c r="F898" s="316"/>
      <c r="G898" s="316"/>
      <c r="H898" s="316">
        <v>1</v>
      </c>
    </row>
    <row r="899" spans="1:8" x14ac:dyDescent="0.3">
      <c r="A899" s="170" t="s">
        <v>1055</v>
      </c>
      <c r="B899" s="316"/>
      <c r="C899" s="316"/>
      <c r="D899" s="316">
        <v>4</v>
      </c>
      <c r="E899" s="316">
        <v>1</v>
      </c>
      <c r="F899" s="316"/>
      <c r="G899" s="316"/>
      <c r="H899" s="316">
        <v>5</v>
      </c>
    </row>
    <row r="900" spans="1:8" x14ac:dyDescent="0.3">
      <c r="A900" s="170" t="s">
        <v>93</v>
      </c>
      <c r="B900" s="316"/>
      <c r="C900" s="316"/>
      <c r="D900" s="316">
        <v>5</v>
      </c>
      <c r="E900" s="316"/>
      <c r="F900" s="316"/>
      <c r="G900" s="316"/>
      <c r="H900" s="316">
        <v>5</v>
      </c>
    </row>
    <row r="901" spans="1:8" x14ac:dyDescent="0.3">
      <c r="A901" s="170" t="s">
        <v>101</v>
      </c>
      <c r="B901" s="316"/>
      <c r="C901" s="316"/>
      <c r="D901" s="316">
        <v>3</v>
      </c>
      <c r="E901" s="316"/>
      <c r="F901" s="316"/>
      <c r="G901" s="316"/>
      <c r="H901" s="316">
        <v>3</v>
      </c>
    </row>
    <row r="902" spans="1:8" x14ac:dyDescent="0.3">
      <c r="A902" s="170" t="s">
        <v>116</v>
      </c>
      <c r="B902" s="316"/>
      <c r="C902" s="316"/>
      <c r="D902" s="316">
        <v>3</v>
      </c>
      <c r="E902" s="316"/>
      <c r="F902" s="316"/>
      <c r="G902" s="316"/>
      <c r="H902" s="316">
        <v>3</v>
      </c>
    </row>
    <row r="903" spans="1:8" x14ac:dyDescent="0.3">
      <c r="A903" s="170" t="s">
        <v>78</v>
      </c>
      <c r="B903" s="316"/>
      <c r="C903" s="316"/>
      <c r="D903" s="316">
        <v>1</v>
      </c>
      <c r="E903" s="316">
        <v>7</v>
      </c>
      <c r="F903" s="316"/>
      <c r="G903" s="316"/>
      <c r="H903" s="316">
        <v>8</v>
      </c>
    </row>
    <row r="904" spans="1:8" x14ac:dyDescent="0.3">
      <c r="A904" s="170" t="s">
        <v>1057</v>
      </c>
      <c r="B904" s="316"/>
      <c r="C904" s="316"/>
      <c r="D904" s="316"/>
      <c r="E904" s="316">
        <v>2</v>
      </c>
      <c r="F904" s="316"/>
      <c r="G904" s="316"/>
      <c r="H904" s="316">
        <v>2</v>
      </c>
    </row>
    <row r="905" spans="1:8" x14ac:dyDescent="0.3">
      <c r="A905" s="170" t="s">
        <v>1058</v>
      </c>
      <c r="B905" s="316"/>
      <c r="C905" s="316"/>
      <c r="D905" s="316"/>
      <c r="E905" s="316">
        <v>3</v>
      </c>
      <c r="F905" s="316"/>
      <c r="G905" s="316"/>
      <c r="H905" s="316">
        <v>3</v>
      </c>
    </row>
    <row r="906" spans="1:8" x14ac:dyDescent="0.3">
      <c r="A906" s="170" t="s">
        <v>102</v>
      </c>
      <c r="B906" s="316"/>
      <c r="C906" s="316"/>
      <c r="D906" s="316">
        <v>1</v>
      </c>
      <c r="E906" s="316"/>
      <c r="F906" s="316"/>
      <c r="G906" s="316"/>
      <c r="H906" s="316">
        <v>1</v>
      </c>
    </row>
    <row r="907" spans="1:8" x14ac:dyDescent="0.3">
      <c r="A907" s="170" t="s">
        <v>79</v>
      </c>
      <c r="B907" s="316"/>
      <c r="C907" s="316"/>
      <c r="D907" s="316">
        <v>7</v>
      </c>
      <c r="E907" s="316"/>
      <c r="F907" s="316"/>
      <c r="G907" s="316"/>
      <c r="H907" s="316">
        <v>7</v>
      </c>
    </row>
    <row r="908" spans="1:8" x14ac:dyDescent="0.3">
      <c r="A908" s="170" t="s">
        <v>87</v>
      </c>
      <c r="B908" s="316"/>
      <c r="C908" s="316"/>
      <c r="D908" s="316">
        <v>1</v>
      </c>
      <c r="E908" s="316"/>
      <c r="F908" s="316"/>
      <c r="G908" s="316"/>
      <c r="H908" s="316">
        <v>1</v>
      </c>
    </row>
    <row r="909" spans="1:8" x14ac:dyDescent="0.3">
      <c r="A909" s="170" t="s">
        <v>95</v>
      </c>
      <c r="B909" s="316"/>
      <c r="C909" s="316"/>
      <c r="D909" s="316">
        <v>6</v>
      </c>
      <c r="E909" s="316"/>
      <c r="F909" s="316"/>
      <c r="G909" s="316"/>
      <c r="H909" s="316">
        <v>6</v>
      </c>
    </row>
    <row r="910" spans="1:8" x14ac:dyDescent="0.3">
      <c r="A910" s="170" t="s">
        <v>103</v>
      </c>
      <c r="B910" s="316"/>
      <c r="C910" s="316"/>
      <c r="D910" s="316">
        <v>5</v>
      </c>
      <c r="E910" s="316"/>
      <c r="F910" s="316"/>
      <c r="G910" s="316"/>
      <c r="H910" s="316">
        <v>5</v>
      </c>
    </row>
    <row r="911" spans="1:8" x14ac:dyDescent="0.3">
      <c r="A911" s="170" t="s">
        <v>110</v>
      </c>
      <c r="B911" s="316"/>
      <c r="C911" s="316"/>
      <c r="D911" s="316"/>
      <c r="E911" s="316">
        <v>3</v>
      </c>
      <c r="F911" s="316"/>
      <c r="G911" s="316"/>
      <c r="H911" s="316">
        <v>3</v>
      </c>
    </row>
    <row r="912" spans="1:8" x14ac:dyDescent="0.3">
      <c r="A912" s="170" t="s">
        <v>117</v>
      </c>
      <c r="B912" s="316"/>
      <c r="C912" s="316"/>
      <c r="D912" s="316">
        <v>4</v>
      </c>
      <c r="E912" s="316"/>
      <c r="F912" s="316"/>
      <c r="G912" s="316"/>
      <c r="H912" s="316">
        <v>4</v>
      </c>
    </row>
    <row r="913" spans="1:8" x14ac:dyDescent="0.3">
      <c r="A913" s="170" t="s">
        <v>1061</v>
      </c>
      <c r="B913" s="316"/>
      <c r="C913" s="316"/>
      <c r="D913" s="316">
        <v>6</v>
      </c>
      <c r="E913" s="316"/>
      <c r="F913" s="316"/>
      <c r="G913" s="316"/>
      <c r="H913" s="316">
        <v>6</v>
      </c>
    </row>
    <row r="914" spans="1:8" x14ac:dyDescent="0.3">
      <c r="A914" s="170" t="s">
        <v>1062</v>
      </c>
      <c r="B914" s="316"/>
      <c r="C914" s="316"/>
      <c r="D914" s="316">
        <v>2</v>
      </c>
      <c r="E914" s="316"/>
      <c r="F914" s="316"/>
      <c r="G914" s="316"/>
      <c r="H914" s="316">
        <v>2</v>
      </c>
    </row>
    <row r="915" spans="1:8" x14ac:dyDescent="0.3">
      <c r="A915" s="170" t="s">
        <v>118</v>
      </c>
      <c r="B915" s="316"/>
      <c r="C915" s="316"/>
      <c r="D915" s="316">
        <v>5</v>
      </c>
      <c r="E915" s="316"/>
      <c r="F915" s="316"/>
      <c r="G915" s="316"/>
      <c r="H915" s="316">
        <v>5</v>
      </c>
    </row>
    <row r="916" spans="1:8" x14ac:dyDescent="0.3">
      <c r="A916" s="170" t="s">
        <v>1120</v>
      </c>
      <c r="B916" s="316"/>
      <c r="C916" s="316"/>
      <c r="D916" s="316">
        <v>2</v>
      </c>
      <c r="E916" s="316"/>
      <c r="F916" s="316"/>
      <c r="G916" s="316"/>
      <c r="H916" s="316">
        <v>2</v>
      </c>
    </row>
    <row r="917" spans="1:8" x14ac:dyDescent="0.3">
      <c r="A917" s="1" t="s">
        <v>1049</v>
      </c>
      <c r="B917" s="316">
        <v>284</v>
      </c>
      <c r="C917" s="316">
        <v>684</v>
      </c>
      <c r="D917" s="316"/>
      <c r="E917" s="316"/>
      <c r="F917" s="316"/>
      <c r="G917" s="316"/>
      <c r="H917" s="316">
        <v>968</v>
      </c>
    </row>
    <row r="918" spans="1:8" x14ac:dyDescent="0.3">
      <c r="A918" s="1" t="s">
        <v>1049</v>
      </c>
      <c r="B918" s="316"/>
      <c r="C918" s="316"/>
      <c r="D918" s="316"/>
      <c r="E918" s="316"/>
      <c r="F918" s="316">
        <v>112</v>
      </c>
      <c r="G918" s="316">
        <v>17</v>
      </c>
      <c r="H918" s="316">
        <v>129</v>
      </c>
    </row>
    <row r="919" spans="1:8" x14ac:dyDescent="0.3">
      <c r="A919" s="1" t="s">
        <v>1049</v>
      </c>
      <c r="B919" s="316"/>
      <c r="C919" s="316"/>
      <c r="D919" s="316">
        <v>104</v>
      </c>
      <c r="E919" s="316">
        <v>17</v>
      </c>
      <c r="F919" s="316"/>
      <c r="G919" s="316"/>
      <c r="H919" s="316">
        <v>121</v>
      </c>
    </row>
  </sheetData>
  <pageMargins left="0.7" right="0.7" top="0.75" bottom="0.75" header="0.3" footer="0.3"/>
  <drawing r:id="rId8"/>
  <tableParts count="8">
    <tablePart r:id="rId9"/>
    <tablePart r:id="rId10"/>
    <tablePart r:id="rId11"/>
    <tablePart r:id="rId12"/>
    <tablePart r:id="rId13"/>
    <tablePart r:id="rId14"/>
    <tablePart r:id="rId15"/>
    <tablePart r:id="rId1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A3AA1-8A56-44D1-8B1A-6ACDAE82FF43}">
  <dimension ref="A1:AN190"/>
  <sheetViews>
    <sheetView topLeftCell="P1" zoomScale="80" zoomScaleNormal="80" workbookViewId="0">
      <selection activeCell="W183" sqref="W183"/>
    </sheetView>
  </sheetViews>
  <sheetFormatPr baseColWidth="10" defaultColWidth="0" defaultRowHeight="14.4" zeroHeight="1" x14ac:dyDescent="0.3"/>
  <cols>
    <col min="1" max="40" width="11.5546875" style="16" customWidth="1"/>
    <col min="41" max="16384" width="11.5546875" style="16" hidden="1"/>
  </cols>
  <sheetData>
    <row r="1" spans="2:38" x14ac:dyDescent="0.3"/>
    <row r="2" spans="2:38" ht="15" thickBot="1" x14ac:dyDescent="0.35"/>
    <row r="3" spans="2:38" x14ac:dyDescent="0.3">
      <c r="B3" s="298" t="s">
        <v>1064</v>
      </c>
      <c r="C3" s="299"/>
      <c r="D3" s="299"/>
      <c r="E3" s="299"/>
      <c r="F3" s="299"/>
      <c r="G3" s="299"/>
      <c r="H3" s="299"/>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300"/>
    </row>
    <row r="4" spans="2:38" x14ac:dyDescent="0.3">
      <c r="B4" s="301"/>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3"/>
    </row>
    <row r="5" spans="2:38" ht="15" thickBot="1" x14ac:dyDescent="0.35">
      <c r="B5" s="304"/>
      <c r="C5" s="305"/>
      <c r="D5" s="305"/>
      <c r="E5" s="305"/>
      <c r="F5" s="305"/>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6"/>
    </row>
    <row r="6" spans="2:38" x14ac:dyDescent="0.3">
      <c r="B6" s="144"/>
      <c r="AL6" s="145"/>
    </row>
    <row r="7" spans="2:38" x14ac:dyDescent="0.3">
      <c r="B7" s="144"/>
      <c r="AL7" s="145"/>
    </row>
    <row r="8" spans="2:38" x14ac:dyDescent="0.3">
      <c r="B8" s="144"/>
      <c r="AL8" s="145"/>
    </row>
    <row r="9" spans="2:38" x14ac:dyDescent="0.3">
      <c r="B9" s="144"/>
      <c r="AL9" s="145"/>
    </row>
    <row r="10" spans="2:38" x14ac:dyDescent="0.3">
      <c r="B10" s="144"/>
      <c r="AL10" s="145"/>
    </row>
    <row r="11" spans="2:38" x14ac:dyDescent="0.3">
      <c r="B11" s="144"/>
      <c r="AL11" s="145"/>
    </row>
    <row r="12" spans="2:38" x14ac:dyDescent="0.3">
      <c r="B12" s="144"/>
      <c r="AL12" s="145"/>
    </row>
    <row r="13" spans="2:38" x14ac:dyDescent="0.3">
      <c r="B13" s="144"/>
      <c r="AL13" s="145"/>
    </row>
    <row r="14" spans="2:38" x14ac:dyDescent="0.3">
      <c r="B14" s="144"/>
      <c r="AL14" s="145"/>
    </row>
    <row r="15" spans="2:38" x14ac:dyDescent="0.3">
      <c r="B15" s="144"/>
      <c r="AL15" s="145"/>
    </row>
    <row r="16" spans="2:38" x14ac:dyDescent="0.3">
      <c r="B16" s="144"/>
      <c r="AL16" s="145"/>
    </row>
    <row r="17" spans="2:38" x14ac:dyDescent="0.3">
      <c r="B17" s="144"/>
      <c r="AL17" s="145"/>
    </row>
    <row r="18" spans="2:38" x14ac:dyDescent="0.3">
      <c r="B18" s="144"/>
      <c r="AL18" s="145"/>
    </row>
    <row r="19" spans="2:38" x14ac:dyDescent="0.3">
      <c r="B19" s="144"/>
      <c r="AL19" s="145"/>
    </row>
    <row r="20" spans="2:38" x14ac:dyDescent="0.3">
      <c r="B20" s="144"/>
      <c r="AL20" s="145"/>
    </row>
    <row r="21" spans="2:38" x14ac:dyDescent="0.3">
      <c r="B21" s="144"/>
      <c r="AL21" s="145"/>
    </row>
    <row r="22" spans="2:38" x14ac:dyDescent="0.3">
      <c r="B22" s="144"/>
      <c r="AL22" s="145"/>
    </row>
    <row r="23" spans="2:38" x14ac:dyDescent="0.3">
      <c r="B23" s="144"/>
      <c r="AL23" s="145"/>
    </row>
    <row r="24" spans="2:38" x14ac:dyDescent="0.3">
      <c r="B24" s="144"/>
      <c r="AL24" s="145"/>
    </row>
    <row r="25" spans="2:38" x14ac:dyDescent="0.3">
      <c r="B25" s="144"/>
      <c r="AL25" s="145"/>
    </row>
    <row r="26" spans="2:38" x14ac:dyDescent="0.3">
      <c r="B26" s="144"/>
      <c r="AL26" s="145"/>
    </row>
    <row r="27" spans="2:38" x14ac:dyDescent="0.3">
      <c r="B27" s="144"/>
      <c r="AL27" s="145"/>
    </row>
    <row r="28" spans="2:38" x14ac:dyDescent="0.3">
      <c r="B28" s="144"/>
      <c r="AL28" s="145"/>
    </row>
    <row r="29" spans="2:38" x14ac:dyDescent="0.3">
      <c r="B29" s="144"/>
      <c r="AL29" s="145"/>
    </row>
    <row r="30" spans="2:38" x14ac:dyDescent="0.3">
      <c r="B30" s="144"/>
      <c r="AL30" s="145"/>
    </row>
    <row r="31" spans="2:38" x14ac:dyDescent="0.3">
      <c r="B31" s="144"/>
      <c r="AL31" s="145"/>
    </row>
    <row r="32" spans="2:38" x14ac:dyDescent="0.3">
      <c r="B32" s="144"/>
      <c r="AL32" s="145"/>
    </row>
    <row r="33" spans="2:38" ht="15" thickBot="1" x14ac:dyDescent="0.35">
      <c r="B33" s="146"/>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8"/>
    </row>
    <row r="34" spans="2:38" x14ac:dyDescent="0.3"/>
    <row r="35" spans="2:38" x14ac:dyDescent="0.3"/>
    <row r="36" spans="2:38" x14ac:dyDescent="0.3"/>
    <row r="37" spans="2:38" x14ac:dyDescent="0.3"/>
    <row r="38" spans="2:38" x14ac:dyDescent="0.3"/>
    <row r="39" spans="2:38" ht="15" thickBot="1" x14ac:dyDescent="0.35"/>
    <row r="40" spans="2:38" x14ac:dyDescent="0.3">
      <c r="B40" s="307" t="s">
        <v>1065</v>
      </c>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08"/>
      <c r="AH40" s="308"/>
      <c r="AI40" s="308"/>
      <c r="AJ40" s="308"/>
      <c r="AK40" s="308"/>
      <c r="AL40" s="309"/>
    </row>
    <row r="41" spans="2:38" x14ac:dyDescent="0.3">
      <c r="B41" s="310"/>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c r="AA41" s="311"/>
      <c r="AB41" s="311"/>
      <c r="AC41" s="311"/>
      <c r="AD41" s="311"/>
      <c r="AE41" s="311"/>
      <c r="AF41" s="311"/>
      <c r="AG41" s="311"/>
      <c r="AH41" s="311"/>
      <c r="AI41" s="311"/>
      <c r="AJ41" s="311"/>
      <c r="AK41" s="311"/>
      <c r="AL41" s="312"/>
    </row>
    <row r="42" spans="2:38" ht="15" thickBot="1" x14ac:dyDescent="0.35">
      <c r="B42" s="313"/>
      <c r="C42" s="314"/>
      <c r="D42" s="314"/>
      <c r="E42" s="314"/>
      <c r="F42" s="314"/>
      <c r="G42" s="314"/>
      <c r="H42" s="314"/>
      <c r="I42" s="314"/>
      <c r="J42" s="314"/>
      <c r="K42" s="314"/>
      <c r="L42" s="314"/>
      <c r="M42" s="314"/>
      <c r="N42" s="314"/>
      <c r="O42" s="314"/>
      <c r="P42" s="314"/>
      <c r="Q42" s="314"/>
      <c r="R42" s="314"/>
      <c r="S42" s="314"/>
      <c r="T42" s="314"/>
      <c r="U42" s="314"/>
      <c r="V42" s="314"/>
      <c r="W42" s="314"/>
      <c r="X42" s="314"/>
      <c r="Y42" s="314"/>
      <c r="Z42" s="314"/>
      <c r="AA42" s="314"/>
      <c r="AB42" s="314"/>
      <c r="AC42" s="314"/>
      <c r="AD42" s="314"/>
      <c r="AE42" s="314"/>
      <c r="AF42" s="314"/>
      <c r="AG42" s="314"/>
      <c r="AH42" s="314"/>
      <c r="AI42" s="314"/>
      <c r="AJ42" s="314"/>
      <c r="AK42" s="314"/>
      <c r="AL42" s="315"/>
    </row>
    <row r="43" spans="2:38" x14ac:dyDescent="0.3">
      <c r="B43" s="149"/>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1"/>
    </row>
    <row r="44" spans="2:38" x14ac:dyDescent="0.3">
      <c r="B44" s="144"/>
      <c r="AL44" s="145"/>
    </row>
    <row r="45" spans="2:38" x14ac:dyDescent="0.3">
      <c r="B45" s="144"/>
      <c r="AL45" s="145"/>
    </row>
    <row r="46" spans="2:38" x14ac:dyDescent="0.3">
      <c r="B46" s="144"/>
      <c r="AL46" s="145"/>
    </row>
    <row r="47" spans="2:38" x14ac:dyDescent="0.3">
      <c r="B47" s="144"/>
      <c r="AL47" s="145"/>
    </row>
    <row r="48" spans="2:38" x14ac:dyDescent="0.3">
      <c r="B48" s="144"/>
      <c r="AL48" s="145"/>
    </row>
    <row r="49" spans="2:38" x14ac:dyDescent="0.3">
      <c r="B49" s="144"/>
      <c r="AL49" s="145"/>
    </row>
    <row r="50" spans="2:38" x14ac:dyDescent="0.3">
      <c r="B50" s="144"/>
      <c r="AL50" s="145"/>
    </row>
    <row r="51" spans="2:38" x14ac:dyDescent="0.3">
      <c r="B51" s="144"/>
      <c r="AL51" s="145"/>
    </row>
    <row r="52" spans="2:38" x14ac:dyDescent="0.3">
      <c r="B52" s="144"/>
      <c r="AL52" s="145"/>
    </row>
    <row r="53" spans="2:38" x14ac:dyDescent="0.3">
      <c r="B53" s="144"/>
      <c r="AL53" s="145"/>
    </row>
    <row r="54" spans="2:38" x14ac:dyDescent="0.3">
      <c r="B54" s="144"/>
      <c r="AL54" s="145"/>
    </row>
    <row r="55" spans="2:38" x14ac:dyDescent="0.3">
      <c r="B55" s="144"/>
      <c r="AL55" s="145"/>
    </row>
    <row r="56" spans="2:38" x14ac:dyDescent="0.3">
      <c r="B56" s="144"/>
      <c r="AL56" s="145"/>
    </row>
    <row r="57" spans="2:38" x14ac:dyDescent="0.3">
      <c r="B57" s="144"/>
      <c r="AL57" s="145"/>
    </row>
    <row r="58" spans="2:38" x14ac:dyDescent="0.3">
      <c r="B58" s="144"/>
      <c r="AL58" s="145"/>
    </row>
    <row r="59" spans="2:38" x14ac:dyDescent="0.3">
      <c r="B59" s="144"/>
      <c r="AL59" s="145"/>
    </row>
    <row r="60" spans="2:38" x14ac:dyDescent="0.3">
      <c r="B60" s="144"/>
      <c r="AL60" s="145"/>
    </row>
    <row r="61" spans="2:38" x14ac:dyDescent="0.3">
      <c r="B61" s="144"/>
      <c r="AL61" s="145"/>
    </row>
    <row r="62" spans="2:38" x14ac:dyDescent="0.3">
      <c r="B62" s="144"/>
      <c r="AL62" s="145"/>
    </row>
    <row r="63" spans="2:38" x14ac:dyDescent="0.3">
      <c r="B63" s="144"/>
      <c r="AL63" s="145"/>
    </row>
    <row r="64" spans="2:38" x14ac:dyDescent="0.3">
      <c r="B64" s="144"/>
      <c r="AL64" s="145"/>
    </row>
    <row r="65" spans="2:38" x14ac:dyDescent="0.3">
      <c r="B65" s="144"/>
      <c r="AL65" s="145"/>
    </row>
    <row r="66" spans="2:38" x14ac:dyDescent="0.3">
      <c r="B66" s="144"/>
      <c r="AL66" s="145"/>
    </row>
    <row r="67" spans="2:38" x14ac:dyDescent="0.3">
      <c r="B67" s="144"/>
      <c r="AL67" s="145"/>
    </row>
    <row r="68" spans="2:38" x14ac:dyDescent="0.3">
      <c r="B68" s="144"/>
      <c r="AL68" s="145"/>
    </row>
    <row r="69" spans="2:38" x14ac:dyDescent="0.3">
      <c r="B69" s="144"/>
      <c r="AL69" s="145"/>
    </row>
    <row r="70" spans="2:38" x14ac:dyDescent="0.3">
      <c r="B70" s="144"/>
      <c r="AL70" s="145"/>
    </row>
    <row r="71" spans="2:38" x14ac:dyDescent="0.3">
      <c r="B71" s="144"/>
      <c r="AL71" s="145"/>
    </row>
    <row r="72" spans="2:38" x14ac:dyDescent="0.3">
      <c r="B72" s="144"/>
      <c r="AL72" s="145"/>
    </row>
    <row r="73" spans="2:38" x14ac:dyDescent="0.3">
      <c r="B73" s="144"/>
      <c r="AL73" s="145"/>
    </row>
    <row r="74" spans="2:38" x14ac:dyDescent="0.3">
      <c r="B74" s="144"/>
      <c r="AL74" s="145"/>
    </row>
    <row r="75" spans="2:38" x14ac:dyDescent="0.3">
      <c r="B75" s="144"/>
      <c r="AL75" s="145"/>
    </row>
    <row r="76" spans="2:38" x14ac:dyDescent="0.3">
      <c r="B76" s="144"/>
      <c r="AL76" s="145"/>
    </row>
    <row r="77" spans="2:38" x14ac:dyDescent="0.3">
      <c r="B77" s="144"/>
      <c r="AL77" s="145"/>
    </row>
    <row r="78" spans="2:38" x14ac:dyDescent="0.3">
      <c r="B78" s="144"/>
      <c r="AL78" s="145"/>
    </row>
    <row r="79" spans="2:38" x14ac:dyDescent="0.3">
      <c r="B79" s="144"/>
      <c r="AL79" s="145"/>
    </row>
    <row r="80" spans="2:38" x14ac:dyDescent="0.3">
      <c r="B80" s="144"/>
      <c r="AL80" s="145"/>
    </row>
    <row r="81" spans="2:38" x14ac:dyDescent="0.3">
      <c r="B81" s="144"/>
      <c r="AL81" s="145"/>
    </row>
    <row r="82" spans="2:38" x14ac:dyDescent="0.3">
      <c r="B82" s="144"/>
      <c r="AL82" s="145"/>
    </row>
    <row r="83" spans="2:38" x14ac:dyDescent="0.3">
      <c r="B83" s="144"/>
      <c r="AL83" s="145"/>
    </row>
    <row r="84" spans="2:38" x14ac:dyDescent="0.3">
      <c r="B84" s="144"/>
      <c r="AL84" s="145"/>
    </row>
    <row r="85" spans="2:38" x14ac:dyDescent="0.3">
      <c r="B85" s="144"/>
      <c r="AL85" s="145"/>
    </row>
    <row r="86" spans="2:38" x14ac:dyDescent="0.3">
      <c r="B86" s="144"/>
      <c r="AL86" s="145"/>
    </row>
    <row r="87" spans="2:38" x14ac:dyDescent="0.3">
      <c r="B87" s="144"/>
      <c r="AL87" s="145"/>
    </row>
    <row r="88" spans="2:38" x14ac:dyDescent="0.3">
      <c r="B88" s="144"/>
      <c r="AL88" s="145"/>
    </row>
    <row r="89" spans="2:38" x14ac:dyDescent="0.3">
      <c r="B89" s="144"/>
      <c r="AL89" s="145"/>
    </row>
    <row r="90" spans="2:38" x14ac:dyDescent="0.3">
      <c r="B90" s="144"/>
      <c r="AL90" s="145"/>
    </row>
    <row r="91" spans="2:38" x14ac:dyDescent="0.3">
      <c r="B91" s="144"/>
      <c r="AL91" s="145"/>
    </row>
    <row r="92" spans="2:38" x14ac:dyDescent="0.3">
      <c r="B92" s="144"/>
      <c r="AL92" s="145"/>
    </row>
    <row r="93" spans="2:38" x14ac:dyDescent="0.3">
      <c r="B93" s="144"/>
      <c r="AL93" s="145"/>
    </row>
    <row r="94" spans="2:38" x14ac:dyDescent="0.3">
      <c r="B94" s="144"/>
      <c r="AL94" s="145"/>
    </row>
    <row r="95" spans="2:38" x14ac:dyDescent="0.3">
      <c r="B95" s="144"/>
      <c r="AL95" s="145"/>
    </row>
    <row r="96" spans="2:38" x14ac:dyDescent="0.3">
      <c r="B96" s="144"/>
      <c r="AL96" s="145"/>
    </row>
    <row r="97" spans="2:38" x14ac:dyDescent="0.3">
      <c r="B97" s="144"/>
      <c r="AL97" s="145"/>
    </row>
    <row r="98" spans="2:38" x14ac:dyDescent="0.3">
      <c r="B98" s="144"/>
      <c r="AL98" s="145"/>
    </row>
    <row r="99" spans="2:38" x14ac:dyDescent="0.3">
      <c r="B99" s="144"/>
      <c r="AL99" s="145"/>
    </row>
    <row r="100" spans="2:38" x14ac:dyDescent="0.3">
      <c r="B100" s="144"/>
      <c r="AL100" s="145"/>
    </row>
    <row r="101" spans="2:38" x14ac:dyDescent="0.3">
      <c r="B101" s="144"/>
      <c r="AL101" s="145"/>
    </row>
    <row r="102" spans="2:38" x14ac:dyDescent="0.3">
      <c r="B102" s="144"/>
      <c r="AL102" s="145"/>
    </row>
    <row r="103" spans="2:38" x14ac:dyDescent="0.3">
      <c r="B103" s="144"/>
      <c r="AL103" s="145"/>
    </row>
    <row r="104" spans="2:38" x14ac:dyDescent="0.3">
      <c r="B104" s="144"/>
      <c r="AL104" s="145"/>
    </row>
    <row r="105" spans="2:38" x14ac:dyDescent="0.3">
      <c r="B105" s="144"/>
      <c r="AL105" s="145"/>
    </row>
    <row r="106" spans="2:38" x14ac:dyDescent="0.3">
      <c r="B106" s="144"/>
      <c r="AL106" s="145"/>
    </row>
    <row r="107" spans="2:38" x14ac:dyDescent="0.3">
      <c r="B107" s="144"/>
      <c r="AL107" s="145"/>
    </row>
    <row r="108" spans="2:38" x14ac:dyDescent="0.3">
      <c r="B108" s="144"/>
      <c r="AL108" s="145"/>
    </row>
    <row r="109" spans="2:38" x14ac:dyDescent="0.3">
      <c r="B109" s="144"/>
      <c r="AL109" s="145"/>
    </row>
    <row r="110" spans="2:38" x14ac:dyDescent="0.3">
      <c r="B110" s="144"/>
      <c r="AL110" s="145"/>
    </row>
    <row r="111" spans="2:38" x14ac:dyDescent="0.3">
      <c r="B111" s="144"/>
      <c r="AL111" s="145"/>
    </row>
    <row r="112" spans="2:38" x14ac:dyDescent="0.3">
      <c r="B112" s="144"/>
      <c r="AL112" s="145"/>
    </row>
    <row r="113" spans="2:38" x14ac:dyDescent="0.3">
      <c r="B113" s="144"/>
      <c r="AL113" s="145"/>
    </row>
    <row r="114" spans="2:38" x14ac:dyDescent="0.3">
      <c r="B114" s="144"/>
      <c r="AL114" s="145"/>
    </row>
    <row r="115" spans="2:38" x14ac:dyDescent="0.3">
      <c r="B115" s="144"/>
      <c r="AL115" s="145"/>
    </row>
    <row r="116" spans="2:38" x14ac:dyDescent="0.3">
      <c r="B116" s="144"/>
      <c r="AL116" s="145"/>
    </row>
    <row r="117" spans="2:38" x14ac:dyDescent="0.3">
      <c r="B117" s="144"/>
      <c r="AL117" s="145"/>
    </row>
    <row r="118" spans="2:38" x14ac:dyDescent="0.3">
      <c r="B118" s="144"/>
      <c r="AL118" s="145"/>
    </row>
    <row r="119" spans="2:38" x14ac:dyDescent="0.3">
      <c r="B119" s="144"/>
      <c r="AL119" s="145"/>
    </row>
    <row r="120" spans="2:38" x14ac:dyDescent="0.3">
      <c r="B120" s="144"/>
      <c r="AL120" s="145"/>
    </row>
    <row r="121" spans="2:38" x14ac:dyDescent="0.3">
      <c r="B121" s="144"/>
      <c r="AL121" s="145"/>
    </row>
    <row r="122" spans="2:38" x14ac:dyDescent="0.3">
      <c r="B122" s="144"/>
      <c r="AL122" s="145"/>
    </row>
    <row r="123" spans="2:38" x14ac:dyDescent="0.3">
      <c r="B123" s="144"/>
      <c r="AL123" s="145"/>
    </row>
    <row r="124" spans="2:38" x14ac:dyDescent="0.3">
      <c r="B124" s="144"/>
      <c r="AL124" s="145"/>
    </row>
    <row r="125" spans="2:38" x14ac:dyDescent="0.3">
      <c r="B125" s="144"/>
      <c r="AL125" s="145"/>
    </row>
    <row r="126" spans="2:38" x14ac:dyDescent="0.3">
      <c r="B126" s="144"/>
      <c r="AL126" s="145"/>
    </row>
    <row r="127" spans="2:38" x14ac:dyDescent="0.3">
      <c r="B127" s="144"/>
      <c r="AL127" s="145"/>
    </row>
    <row r="128" spans="2:38" x14ac:dyDescent="0.3">
      <c r="B128" s="144"/>
      <c r="AL128" s="145"/>
    </row>
    <row r="129" spans="2:38" x14ac:dyDescent="0.3">
      <c r="B129" s="144"/>
      <c r="AL129" s="145"/>
    </row>
    <row r="130" spans="2:38" x14ac:dyDescent="0.3">
      <c r="B130" s="144"/>
      <c r="AL130" s="145"/>
    </row>
    <row r="131" spans="2:38" x14ac:dyDescent="0.3">
      <c r="B131" s="144"/>
      <c r="AL131" s="145"/>
    </row>
    <row r="132" spans="2:38" x14ac:dyDescent="0.3">
      <c r="B132" s="144"/>
      <c r="AL132" s="145"/>
    </row>
    <row r="133" spans="2:38" x14ac:dyDescent="0.3">
      <c r="B133" s="144"/>
      <c r="AL133" s="145"/>
    </row>
    <row r="134" spans="2:38" x14ac:dyDescent="0.3">
      <c r="B134" s="144"/>
      <c r="AL134" s="145"/>
    </row>
    <row r="135" spans="2:38" x14ac:dyDescent="0.3">
      <c r="B135" s="144"/>
      <c r="AL135" s="145"/>
    </row>
    <row r="136" spans="2:38" x14ac:dyDescent="0.3">
      <c r="B136" s="144"/>
      <c r="AL136" s="145"/>
    </row>
    <row r="137" spans="2:38" x14ac:dyDescent="0.3">
      <c r="B137" s="144"/>
      <c r="AL137" s="145"/>
    </row>
    <row r="138" spans="2:38" x14ac:dyDescent="0.3">
      <c r="B138" s="144"/>
      <c r="AL138" s="145"/>
    </row>
    <row r="139" spans="2:38" x14ac:dyDescent="0.3">
      <c r="B139" s="144"/>
      <c r="AL139" s="145"/>
    </row>
    <row r="140" spans="2:38" x14ac:dyDescent="0.3">
      <c r="B140" s="144"/>
      <c r="AL140" s="145"/>
    </row>
    <row r="141" spans="2:38" x14ac:dyDescent="0.3">
      <c r="B141" s="144"/>
      <c r="AL141" s="145"/>
    </row>
    <row r="142" spans="2:38" x14ac:dyDescent="0.3">
      <c r="B142" s="144"/>
      <c r="AL142" s="145"/>
    </row>
    <row r="143" spans="2:38" x14ac:dyDescent="0.3">
      <c r="B143" s="144"/>
      <c r="AL143" s="145"/>
    </row>
    <row r="144" spans="2:38" x14ac:dyDescent="0.3">
      <c r="B144" s="144"/>
      <c r="AL144" s="145"/>
    </row>
    <row r="145" spans="2:38" x14ac:dyDescent="0.3">
      <c r="B145" s="144"/>
      <c r="AL145" s="145"/>
    </row>
    <row r="146" spans="2:38" x14ac:dyDescent="0.3">
      <c r="B146" s="144"/>
      <c r="AL146" s="145"/>
    </row>
    <row r="147" spans="2:38" x14ac:dyDescent="0.3">
      <c r="B147" s="144"/>
      <c r="AL147" s="145"/>
    </row>
    <row r="148" spans="2:38" x14ac:dyDescent="0.3">
      <c r="B148" s="144"/>
      <c r="AL148" s="145"/>
    </row>
    <row r="149" spans="2:38" x14ac:dyDescent="0.3">
      <c r="B149" s="144"/>
      <c r="AL149" s="145"/>
    </row>
    <row r="150" spans="2:38" x14ac:dyDescent="0.3">
      <c r="B150" s="144"/>
      <c r="AL150" s="145"/>
    </row>
    <row r="151" spans="2:38" x14ac:dyDescent="0.3">
      <c r="B151" s="144"/>
      <c r="AL151" s="145"/>
    </row>
    <row r="152" spans="2:38" x14ac:dyDescent="0.3">
      <c r="B152" s="144"/>
      <c r="AL152" s="145"/>
    </row>
    <row r="153" spans="2:38" x14ac:dyDescent="0.3">
      <c r="B153" s="144"/>
      <c r="AL153" s="145"/>
    </row>
    <row r="154" spans="2:38" x14ac:dyDescent="0.3">
      <c r="B154" s="144"/>
      <c r="AL154" s="145"/>
    </row>
    <row r="155" spans="2:38" x14ac:dyDescent="0.3">
      <c r="B155" s="144"/>
      <c r="AL155" s="145"/>
    </row>
    <row r="156" spans="2:38" x14ac:dyDescent="0.3">
      <c r="B156" s="144"/>
      <c r="AL156" s="145"/>
    </row>
    <row r="157" spans="2:38" x14ac:dyDescent="0.3">
      <c r="B157" s="144"/>
      <c r="AL157" s="145"/>
    </row>
    <row r="158" spans="2:38" x14ac:dyDescent="0.3">
      <c r="B158" s="144"/>
      <c r="AL158" s="145"/>
    </row>
    <row r="159" spans="2:38" x14ac:dyDescent="0.3">
      <c r="B159" s="144"/>
      <c r="AL159" s="145"/>
    </row>
    <row r="160" spans="2:38" x14ac:dyDescent="0.3">
      <c r="B160" s="144"/>
      <c r="AL160" s="145"/>
    </row>
    <row r="161" spans="2:38" x14ac:dyDescent="0.3">
      <c r="B161" s="144"/>
      <c r="AL161" s="145"/>
    </row>
    <row r="162" spans="2:38" x14ac:dyDescent="0.3">
      <c r="B162" s="144"/>
      <c r="AL162" s="145"/>
    </row>
    <row r="163" spans="2:38" x14ac:dyDescent="0.3">
      <c r="B163" s="144"/>
      <c r="AL163" s="145"/>
    </row>
    <row r="164" spans="2:38" x14ac:dyDescent="0.3">
      <c r="B164" s="144"/>
      <c r="AL164" s="145"/>
    </row>
    <row r="165" spans="2:38" x14ac:dyDescent="0.3">
      <c r="B165" s="144"/>
      <c r="AL165" s="145"/>
    </row>
    <row r="166" spans="2:38" x14ac:dyDescent="0.3">
      <c r="B166" s="144"/>
      <c r="AL166" s="145"/>
    </row>
    <row r="167" spans="2:38" x14ac:dyDescent="0.3">
      <c r="B167" s="144"/>
      <c r="AL167" s="145"/>
    </row>
    <row r="168" spans="2:38" x14ac:dyDescent="0.3">
      <c r="B168" s="144"/>
      <c r="AL168" s="145"/>
    </row>
    <row r="169" spans="2:38" x14ac:dyDescent="0.3">
      <c r="B169" s="144"/>
      <c r="AL169" s="145"/>
    </row>
    <row r="170" spans="2:38" x14ac:dyDescent="0.3">
      <c r="B170" s="144"/>
      <c r="AL170" s="145"/>
    </row>
    <row r="171" spans="2:38" x14ac:dyDescent="0.3">
      <c r="B171" s="144"/>
      <c r="AL171" s="145"/>
    </row>
    <row r="172" spans="2:38" x14ac:dyDescent="0.3">
      <c r="B172" s="144"/>
      <c r="AL172" s="145"/>
    </row>
    <row r="173" spans="2:38" x14ac:dyDescent="0.3">
      <c r="B173" s="144"/>
      <c r="AL173" s="145"/>
    </row>
    <row r="174" spans="2:38" x14ac:dyDescent="0.3">
      <c r="B174" s="144"/>
      <c r="AL174" s="145"/>
    </row>
    <row r="175" spans="2:38" x14ac:dyDescent="0.3">
      <c r="B175" s="144"/>
      <c r="AL175" s="145"/>
    </row>
    <row r="176" spans="2:38" x14ac:dyDescent="0.3">
      <c r="B176" s="144"/>
      <c r="AL176" s="145"/>
    </row>
    <row r="177" spans="2:38" x14ac:dyDescent="0.3">
      <c r="B177" s="144"/>
      <c r="AL177" s="145"/>
    </row>
    <row r="178" spans="2:38" x14ac:dyDescent="0.3">
      <c r="B178" s="144"/>
      <c r="AL178" s="145"/>
    </row>
    <row r="179" spans="2:38" x14ac:dyDescent="0.3">
      <c r="B179" s="144"/>
      <c r="AL179" s="145"/>
    </row>
    <row r="180" spans="2:38" x14ac:dyDescent="0.3">
      <c r="B180" s="144"/>
      <c r="AL180" s="145"/>
    </row>
    <row r="181" spans="2:38" x14ac:dyDescent="0.3">
      <c r="B181" s="144"/>
      <c r="AL181" s="145"/>
    </row>
    <row r="182" spans="2:38" x14ac:dyDescent="0.3">
      <c r="B182" s="144"/>
      <c r="AL182" s="145"/>
    </row>
    <row r="183" spans="2:38" x14ac:dyDescent="0.3">
      <c r="B183" s="144"/>
      <c r="AL183" s="145"/>
    </row>
    <row r="184" spans="2:38" x14ac:dyDescent="0.3">
      <c r="B184" s="144"/>
      <c r="AL184" s="145"/>
    </row>
    <row r="185" spans="2:38" ht="15" thickBot="1" x14ac:dyDescent="0.35">
      <c r="B185" s="146"/>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c r="AA185" s="147"/>
      <c r="AB185" s="147"/>
      <c r="AC185" s="147"/>
      <c r="AD185" s="147"/>
      <c r="AE185" s="147"/>
      <c r="AF185" s="147"/>
      <c r="AG185" s="147"/>
      <c r="AH185" s="147"/>
      <c r="AI185" s="147"/>
      <c r="AJ185" s="147"/>
      <c r="AK185" s="147"/>
      <c r="AL185" s="148"/>
    </row>
    <row r="186" spans="2:38" x14ac:dyDescent="0.3"/>
    <row r="187" spans="2:38" x14ac:dyDescent="0.3"/>
    <row r="188" spans="2:38" x14ac:dyDescent="0.3"/>
    <row r="189" spans="2:38" x14ac:dyDescent="0.3"/>
    <row r="190" spans="2:38" x14ac:dyDescent="0.3"/>
  </sheetData>
  <mergeCells count="2">
    <mergeCell ref="B3:AL5"/>
    <mergeCell ref="B40:AL4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_activity xmlns="32bec068-d33c-408b-b30b-c93cce0f30cf" xsi:nil="true"/>
  </documentManagement>
</p:properti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ct:contentTypeSchema xmlns:ct="http://schemas.microsoft.com/office/2006/metadata/contentType" xmlns:ma="http://schemas.microsoft.com/office/2006/metadata/properties/metaAttributes" ct:_="" ma:_="" ma:contentTypeName="Documento" ma:contentTypeID="0x010100C80094C95A6D824996E1A5DED1B534CA" ma:contentTypeVersion="15" ma:contentTypeDescription="Crear nuevo documento." ma:contentTypeScope="" ma:versionID="23e791e754abea664b6273c6538e0604">
  <xsd:schema xmlns:xsd="http://www.w3.org/2001/XMLSchema" xmlns:xs="http://www.w3.org/2001/XMLSchema" xmlns:p="http://schemas.microsoft.com/office/2006/metadata/properties" xmlns:ns3="32bec068-d33c-408b-b30b-c93cce0f30cf" xmlns:ns4="62a730b6-5ae9-4a3d-a267-213def3daddd" targetNamespace="http://schemas.microsoft.com/office/2006/metadata/properties" ma:root="true" ma:fieldsID="f24387056f3866925c4e5d60f13d9a28" ns3:_="" ns4:_="">
    <xsd:import namespace="32bec068-d33c-408b-b30b-c93cce0f30cf"/>
    <xsd:import namespace="62a730b6-5ae9-4a3d-a267-213def3daddd"/>
    <xsd:element name="properties">
      <xsd:complexType>
        <xsd:sequence>
          <xsd:element name="documentManagement">
            <xsd:complexType>
              <xsd:all>
                <xsd:element ref="ns3:_activity"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4:SharingHintHash"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SystemTag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ec068-d33c-408b-b30b-c93cce0f30cf"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2a730b6-5ae9-4a3d-a267-213def3dadd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5.xml>��
</file>

<file path=customXml/item26.xml>��
</file>

<file path=customXml/item27.xml>��
</file>

<file path=customXml/item28.xml><?xml version="1.0" encoding="utf-8"?>
<?mso-contentType ?>
<FormTemplates xmlns="http://schemas.microsoft.com/sharepoint/v3/contenttype/forms">
  <Display>DocumentLibraryForm</Display>
  <Edit>DocumentLibraryForm</Edit>
  <New>DocumentLibraryForm</New>
</FormTemplates>
</file>

<file path=customXml/item29.xml>��
</file>

<file path=customXml/itemProps1.xml><?xml version="1.0" encoding="utf-8"?>
<ds:datastoreItem xmlns:ds="http://schemas.openxmlformats.org/officeDocument/2006/customXml" ds:itemID="{5B04FABD-52A0-40AE-8F78-61F316331058}">
  <ds:schemaRefs>
    <ds:schemaRef ds:uri="http://gemini/pivotcustomization/Diagrams"/>
  </ds:schemaRefs>
</ds:datastoreItem>
</file>

<file path=customXml/itemProps2.xml><?xml version="1.0" encoding="utf-8"?>
<ds:datastoreItem xmlns:ds="http://schemas.openxmlformats.org/officeDocument/2006/customXml" ds:itemID="{8235764B-7401-4749-A78B-F07ADC1BF4C9}">
  <ds:schemaRefs>
    <ds:schemaRef ds:uri="http://gemini/pivotcustomization/ShowHidden"/>
  </ds:schemaRefs>
</ds:datastoreItem>
</file>

<file path=customXml/itemProps3.xml><?xml version="1.0" encoding="utf-8"?>
<ds:datastoreItem xmlns:ds="http://schemas.openxmlformats.org/officeDocument/2006/customXml" ds:itemID="{B04A1D35-1C4D-4F0C-86C2-2C17B2AB7716}">
  <ds:schemaRefs>
    <ds:schemaRef ds:uri="http://gemini/pivotcustomization/TableXML_año25"/>
  </ds:schemaRefs>
</ds:datastoreItem>
</file>

<file path=customXml/itemProps4.xml><?xml version="1.0" encoding="utf-8"?>
<ds:datastoreItem xmlns:ds="http://schemas.openxmlformats.org/officeDocument/2006/customXml" ds:itemID="{5A4CD61F-08F4-4902-B28E-B42E35CE13DD}">
  <ds:schemaRefs>
    <ds:schemaRef ds:uri="http://gemini/pivotcustomization/SandboxNonEmpty"/>
  </ds:schemaRefs>
</ds:datastoreItem>
</file>

<file path=customXml/itemProps5.xml><?xml version="1.0" encoding="utf-8"?>
<ds:datastoreItem xmlns:ds="http://schemas.openxmlformats.org/officeDocument/2006/customXml" ds:itemID="{C636A95A-91C9-4D6C-8736-72D00CEBBA90}">
  <ds:schemaRefs>
    <ds:schemaRef ds:uri="http://gemini/pivotcustomization/TableXML_eficacia"/>
  </ds:schemaRefs>
</ds:datastoreItem>
</file>

<file path=customXml/itemProps6.xml><?xml version="1.0" encoding="utf-8"?>
<ds:datastoreItem xmlns:ds="http://schemas.openxmlformats.org/officeDocument/2006/customXml" ds:itemID="{9798992E-9180-422F-9707-20587B919D0D}">
  <ds:schemaRefs>
    <ds:schemaRef ds:uri="http://schemas.microsoft.com/office/2006/metadata/properties"/>
    <ds:schemaRef ds:uri="http://schemas.microsoft.com/office/infopath/2007/PartnerControls"/>
    <ds:schemaRef ds:uri="32bec068-d33c-408b-b30b-c93cce0f30cf"/>
  </ds:schemaRefs>
</ds:datastoreItem>
</file>

<file path=customXml/itemProps7.xml><?xml version="1.0" encoding="utf-8"?>
<ds:datastoreItem xmlns:ds="http://schemas.openxmlformats.org/officeDocument/2006/customXml" ds:itemID="{7BEBFECA-6634-4239-9106-343042C9056D}">
  <ds:schemaRefs>
    <ds:schemaRef ds:uri="http://gemini/pivotcustomization/TableXML_subclasificacion"/>
  </ds:schemaRefs>
</ds:datastoreItem>
</file>

<file path=customXml/itemProps8.xml><?xml version="1.0" encoding="utf-8"?>
<ds:datastoreItem xmlns:ds="http://schemas.openxmlformats.org/officeDocument/2006/customXml" ds:itemID="{2A87EA5A-D524-4141-993D-93B3B015FB1E}">
  <ds:schemaRefs>
    <ds:schemaRef ds:uri="http://gemini/pivotcustomization/TableXML_año24"/>
  </ds:schemaRefs>
</ds:datastoreItem>
</file>

<file path=customXml/itemProps9.xml><?xml version="1.0" encoding="utf-8"?>
<ds:datastoreItem xmlns:ds="http://schemas.openxmlformats.org/officeDocument/2006/customXml" ds:itemID="{5E6EF49E-86ED-4FCE-A43B-0483BB38FCB9}">
  <ds:schemaRefs>
    <ds:schemaRef ds:uri="http://gemini/pivotcustomization/TableXML_valornivelriesgo"/>
  </ds:schemaRefs>
</ds:datastoreItem>
</file>

<file path=customXml/itemProps10.xml><?xml version="1.0" encoding="utf-8"?>
<ds:datastoreItem xmlns:ds="http://schemas.openxmlformats.org/officeDocument/2006/customXml" ds:itemID="{2971F2AE-5EA9-4ED6-96AC-86F69E32E76A}">
  <ds:schemaRefs>
    <ds:schemaRef ds:uri="http://gemini/pivotcustomization/TableXML_Valorcualitativoriesgo"/>
  </ds:schemaRefs>
</ds:datastoreItem>
</file>

<file path=customXml/itemProps11.xml><?xml version="1.0" encoding="utf-8"?>
<ds:datastoreItem xmlns:ds="http://schemas.openxmlformats.org/officeDocument/2006/customXml" ds:itemID="{C5F798DF-CB4F-410B-A09D-39A8BE387F86}">
  <ds:schemaRefs>
    <ds:schemaRef ds:uri="http://gemini/pivotcustomization/TableXML_Año"/>
  </ds:schemaRefs>
</ds:datastoreItem>
</file>

<file path=customXml/itemProps12.xml><?xml version="1.0" encoding="utf-8"?>
<ds:datastoreItem xmlns:ds="http://schemas.openxmlformats.org/officeDocument/2006/customXml" ds:itemID="{E705E984-9141-4F94-82B0-A46ED0836E9C}">
  <ds:schemaRefs>
    <ds:schemaRef ds:uri="http://gemini/pivotcustomization/IsSandboxEmbedded"/>
  </ds:schemaRefs>
</ds:datastoreItem>
</file>

<file path=customXml/itemProps13.xml><?xml version="1.0" encoding="utf-8"?>
<ds:datastoreItem xmlns:ds="http://schemas.openxmlformats.org/officeDocument/2006/customXml" ds:itemID="{0120752C-EF0D-4064-B007-3E791B0B9F5C}">
  <ds:schemaRefs>
    <ds:schemaRef ds:uri="http://gemini/pivotcustomization/FormulaBarState"/>
  </ds:schemaRefs>
</ds:datastoreItem>
</file>

<file path=customXml/itemProps14.xml><?xml version="1.0" encoding="utf-8"?>
<ds:datastoreItem xmlns:ds="http://schemas.openxmlformats.org/officeDocument/2006/customXml" ds:itemID="{FDA3A92A-8D6A-40F0-B895-0A3958566DA3}">
  <ds:schemaRefs>
    <ds:schemaRef ds:uri="http://gemini/pivotcustomization/LinkedTableUpdateMode"/>
  </ds:schemaRefs>
</ds:datastoreItem>
</file>

<file path=customXml/itemProps15.xml><?xml version="1.0" encoding="utf-8"?>
<ds:datastoreItem xmlns:ds="http://schemas.openxmlformats.org/officeDocument/2006/customXml" ds:itemID="{61FC836F-2338-43F2-9BF7-0131A8CD63CF}">
  <ds:schemaRefs>
    <ds:schemaRef ds:uri="http://gemini/pivotcustomization/TableXML_Tipopeligro"/>
  </ds:schemaRefs>
</ds:datastoreItem>
</file>

<file path=customXml/itemProps16.xml><?xml version="1.0" encoding="utf-8"?>
<ds:datastoreItem xmlns:ds="http://schemas.openxmlformats.org/officeDocument/2006/customXml" ds:itemID="{B1AB5483-775C-44FF-B2CC-80D0E19D2195}">
  <ds:schemaRefs>
    <ds:schemaRef ds:uri="http://gemini/pivotcustomization/ClientWindowXML"/>
  </ds:schemaRefs>
</ds:datastoreItem>
</file>

<file path=customXml/itemProps17.xml><?xml version="1.0" encoding="utf-8"?>
<ds:datastoreItem xmlns:ds="http://schemas.openxmlformats.org/officeDocument/2006/customXml" ds:itemID="{35916996-435C-47DE-B07F-BD31B8BE624C}">
  <ds:schemaRefs>
    <ds:schemaRef ds:uri="http://gemini/pivotcustomization/TableXML_Actividadesdelamatriz"/>
  </ds:schemaRefs>
</ds:datastoreItem>
</file>

<file path=customXml/itemProps18.xml><?xml version="1.0" encoding="utf-8"?>
<ds:datastoreItem xmlns:ds="http://schemas.openxmlformats.org/officeDocument/2006/customXml" ds:itemID="{035D0139-70EF-4713-87E3-70E35D084614}">
  <ds:schemaRefs>
    <ds:schemaRef ds:uri="http://gemini/pivotcustomization/RelationshipAutoDetectionEnabled"/>
  </ds:schemaRefs>
</ds:datastoreItem>
</file>

<file path=customXml/itemProps19.xml><?xml version="1.0" encoding="utf-8"?>
<ds:datastoreItem xmlns:ds="http://schemas.openxmlformats.org/officeDocument/2006/customXml" ds:itemID="{0CD512CE-2F04-4EA6-94B7-AC03C73A451D}">
  <ds:schemaRefs>
    <ds:schemaRef ds:uri="http://gemini/pivotcustomization/TableOrder"/>
  </ds:schemaRefs>
</ds:datastoreItem>
</file>

<file path=customXml/itemProps20.xml><?xml version="1.0" encoding="utf-8"?>
<ds:datastoreItem xmlns:ds="http://schemas.openxmlformats.org/officeDocument/2006/customXml" ds:itemID="{C41A7E9C-EC32-49A7-8EC4-821B885473AB}">
  <ds:schemaRefs>
    <ds:schemaRef ds:uri="http://gemini/pivotcustomization/TableWidget"/>
  </ds:schemaRefs>
</ds:datastoreItem>
</file>

<file path=customXml/itemProps21.xml><?xml version="1.0" encoding="utf-8"?>
<ds:datastoreItem xmlns:ds="http://schemas.openxmlformats.org/officeDocument/2006/customXml" ds:itemID="{D2952593-BC75-4875-9300-ADFF356CE714}">
  <ds:schemaRefs>
    <ds:schemaRef ds:uri="http://gemini/pivotcustomization/ShowImplicitMeasures"/>
  </ds:schemaRefs>
</ds:datastoreItem>
</file>

<file path=customXml/itemProps22.xml><?xml version="1.0" encoding="utf-8"?>
<ds:datastoreItem xmlns:ds="http://schemas.openxmlformats.org/officeDocument/2006/customXml" ds:itemID="{875F7274-9628-4E4A-8DDD-F82253F53ECD}">
  <ds:schemaRefs>
    <ds:schemaRef ds:uri="http://gemini/pivotcustomization/ManualCalcMode"/>
  </ds:schemaRefs>
</ds:datastoreItem>
</file>

<file path=customXml/itemProps23.xml><?xml version="1.0" encoding="utf-8"?>
<ds:datastoreItem xmlns:ds="http://schemas.openxmlformats.org/officeDocument/2006/customXml" ds:itemID="{E860351E-2F05-43CB-8B3B-2A70DD383730}">
  <ds:schemaRefs>
    <ds:schemaRef ds:uri="http://gemini/pivotcustomization/PowerPivotVersion"/>
  </ds:schemaRefs>
</ds:datastoreItem>
</file>

<file path=customXml/itemProps24.xml><?xml version="1.0" encoding="utf-8"?>
<ds:datastoreItem xmlns:ds="http://schemas.openxmlformats.org/officeDocument/2006/customXml" ds:itemID="{DBE661BD-9E7C-4015-BEE1-C95E147091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ec068-d33c-408b-b30b-c93cce0f30cf"/>
    <ds:schemaRef ds:uri="62a730b6-5ae9-4a3d-a267-213def3dad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5.xml><?xml version="1.0" encoding="utf-8"?>
<ds:datastoreItem xmlns:ds="http://schemas.openxmlformats.org/officeDocument/2006/customXml" ds:itemID="{B6254145-2F66-4DBB-8586-69C1CA3D021F}">
  <ds:schemaRefs>
    <ds:schemaRef ds:uri="http://gemini/pivotcustomization/TableXML_Consecuencia"/>
  </ds:schemaRefs>
</ds:datastoreItem>
</file>

<file path=customXml/itemProps26.xml><?xml version="1.0" encoding="utf-8"?>
<ds:datastoreItem xmlns:ds="http://schemas.openxmlformats.org/officeDocument/2006/customXml" ds:itemID="{468CAEC4-C5F4-47C9-94F1-523307DB3AC1}">
  <ds:schemaRefs>
    <ds:schemaRef ds:uri="http://gemini/pivotcustomization/MeasureGridState"/>
  </ds:schemaRefs>
</ds:datastoreItem>
</file>

<file path=customXml/itemProps27.xml><?xml version="1.0" encoding="utf-8"?>
<ds:datastoreItem xmlns:ds="http://schemas.openxmlformats.org/officeDocument/2006/customXml" ds:itemID="{D24EFBAB-B6B1-4D95-8C51-472C04C59DCE}">
  <ds:schemaRefs>
    <ds:schemaRef ds:uri="http://gemini/pivotcustomization/ErrorCache"/>
  </ds:schemaRefs>
</ds:datastoreItem>
</file>

<file path=customXml/itemProps28.xml><?xml version="1.0" encoding="utf-8"?>
<ds:datastoreItem xmlns:ds="http://schemas.openxmlformats.org/officeDocument/2006/customXml" ds:itemID="{170DE7CE-F189-40A1-98EA-C1DC20A20601}">
  <ds:schemaRefs>
    <ds:schemaRef ds:uri="http://schemas.microsoft.com/sharepoint/v3/contenttype/forms"/>
  </ds:schemaRefs>
</ds:datastoreItem>
</file>

<file path=customXml/itemProps29.xml><?xml version="1.0" encoding="utf-8"?>
<ds:datastoreItem xmlns:ds="http://schemas.openxmlformats.org/officeDocument/2006/customXml" ds:itemID="{FF0FB8C6-6B27-4491-A404-D489E4D5CD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HOME</vt:lpstr>
      <vt:lpstr>RAM</vt:lpstr>
      <vt:lpstr>Parametros</vt:lpstr>
      <vt:lpstr>L. DE MATRICES</vt:lpstr>
      <vt:lpstr>2024</vt:lpstr>
      <vt:lpstr>Matriz IPEVR</vt:lpstr>
      <vt:lpstr>año26</vt:lpstr>
      <vt:lpstr>PRI. RIESGO </vt:lpstr>
      <vt:lpstr>Control de cambios</vt:lpstr>
      <vt:lpstr>Hoja1</vt:lpstr>
      <vt:lpstr>Graficación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DAMEC</dc:creator>
  <cp:keywords/>
  <dc:description/>
  <cp:lastModifiedBy>JUAN CARLOS MARROQUIN CADENA</cp:lastModifiedBy>
  <cp:revision/>
  <dcterms:created xsi:type="dcterms:W3CDTF">2012-08-27T22:48:15Z</dcterms:created>
  <dcterms:modified xsi:type="dcterms:W3CDTF">2026-09-06T00:31:04Z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0x010100C80094C95A6D824996E1A5DED1B534CA</vt:lpwstr>
  </property>
</Properties>
</file>